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D:\CONDUCT - SECTION\SPRING 2024\"/>
    </mc:Choice>
  </mc:AlternateContent>
  <xr:revisionPtr revIDLastSave="0" documentId="13_ncr:1_{7BD7A655-CEBF-4B2E-AD8C-DEB79B610580}" xr6:coauthVersionLast="47" xr6:coauthVersionMax="47" xr10:uidLastSave="{00000000-0000-0000-0000-000000000000}"/>
  <bookViews>
    <workbookView xWindow="-120" yWindow="-120" windowWidth="20730" windowHeight="11040" tabRatio="941" activeTab="2" xr2:uid="{00000000-000D-0000-FFFF-FFFF00000000}"/>
  </bookViews>
  <sheets>
    <sheet name="MASTER" sheetId="3" r:id="rId1"/>
    <sheet name="SPECIAL ISSUANCE" sheetId="448" r:id="rId2"/>
    <sheet name="1" sheetId="2" r:id="rId3"/>
    <sheet name="2" sheetId="27" r:id="rId4"/>
    <sheet name="3" sheetId="4" r:id="rId5"/>
    <sheet name="4" sheetId="103" r:id="rId6"/>
    <sheet name="5" sheetId="203" r:id="rId7"/>
    <sheet name="6" sheetId="403" r:id="rId8"/>
    <sheet name="7" sheetId="404" r:id="rId9"/>
    <sheet name="8" sheetId="405" r:id="rId10"/>
    <sheet name="9" sheetId="406" r:id="rId11"/>
    <sheet name="10" sheetId="407" r:id="rId12"/>
    <sheet name="11" sheetId="408" r:id="rId13"/>
    <sheet name="12" sheetId="409" r:id="rId14"/>
    <sheet name="13" sheetId="410" r:id="rId15"/>
    <sheet name="14" sheetId="411" r:id="rId16"/>
    <sheet name="15" sheetId="412" r:id="rId17"/>
    <sheet name="16" sheetId="413" r:id="rId18"/>
    <sheet name="17" sheetId="414" r:id="rId19"/>
    <sheet name="18" sheetId="415" r:id="rId20"/>
    <sheet name="19" sheetId="416" r:id="rId21"/>
    <sheet name="20" sheetId="417" r:id="rId22"/>
    <sheet name="21" sheetId="418" r:id="rId23"/>
    <sheet name="22" sheetId="419" r:id="rId24"/>
    <sheet name="23" sheetId="420" r:id="rId25"/>
    <sheet name="24" sheetId="421" r:id="rId26"/>
    <sheet name="25" sheetId="422" r:id="rId27"/>
    <sheet name="26" sheetId="423" r:id="rId28"/>
    <sheet name="27" sheetId="424" r:id="rId29"/>
    <sheet name="28" sheetId="425" r:id="rId30"/>
    <sheet name="29" sheetId="426" r:id="rId31"/>
    <sheet name="30" sheetId="427" r:id="rId32"/>
    <sheet name="31" sheetId="428" r:id="rId33"/>
    <sheet name="32" sheetId="429" r:id="rId34"/>
    <sheet name="33" sheetId="430" r:id="rId35"/>
    <sheet name="34" sheetId="431" r:id="rId36"/>
    <sheet name="35" sheetId="432" r:id="rId37"/>
    <sheet name="36" sheetId="433" r:id="rId38"/>
    <sheet name="37" sheetId="434" r:id="rId39"/>
    <sheet name="38" sheetId="435" r:id="rId40"/>
    <sheet name="39" sheetId="436" r:id="rId41"/>
    <sheet name="40" sheetId="437" r:id="rId42"/>
    <sheet name="41" sheetId="438" r:id="rId43"/>
    <sheet name="42" sheetId="439" r:id="rId44"/>
    <sheet name="43" sheetId="440" r:id="rId45"/>
    <sheet name="44" sheetId="441" r:id="rId46"/>
    <sheet name="45" sheetId="442" r:id="rId47"/>
    <sheet name="46" sheetId="443" r:id="rId48"/>
    <sheet name="47" sheetId="444" r:id="rId49"/>
    <sheet name="48" sheetId="445" r:id="rId50"/>
    <sheet name="49" sheetId="446" r:id="rId51"/>
    <sheet name="50" sheetId="447" r:id="rId52"/>
  </sheets>
  <definedNames>
    <definedName name="_xlnm._FilterDatabase" localSheetId="0" hidden="1">MASTER!$A$11:$AS$1683</definedName>
    <definedName name="_xlnm.Print_Area" localSheetId="2">'1'!$A$1:$N$41</definedName>
    <definedName name="_xlnm.Print_Area" localSheetId="11">'10'!$A$1:$N$41</definedName>
    <definedName name="_xlnm.Print_Area" localSheetId="12">'11'!$A$1:$N$41</definedName>
    <definedName name="_xlnm.Print_Area" localSheetId="13">'12'!$A$1:$N$41</definedName>
    <definedName name="_xlnm.Print_Area" localSheetId="14">'13'!$A$1:$N$41</definedName>
    <definedName name="_xlnm.Print_Area" localSheetId="15">'14'!$A$1:$N$41</definedName>
    <definedName name="_xlnm.Print_Area" localSheetId="16">'15'!$A$1:$N$41</definedName>
    <definedName name="_xlnm.Print_Area" localSheetId="17">'16'!$A$1:$N$41</definedName>
    <definedName name="_xlnm.Print_Area" localSheetId="18">'17'!$A$1:$N$41</definedName>
    <definedName name="_xlnm.Print_Area" localSheetId="19">'18'!$A$1:$N$41</definedName>
    <definedName name="_xlnm.Print_Area" localSheetId="20">'19'!$A$1:$N$41</definedName>
    <definedName name="_xlnm.Print_Area" localSheetId="3">'2'!$A$1:$N$41</definedName>
    <definedName name="_xlnm.Print_Area" localSheetId="21">'20'!$A$1:$N$41</definedName>
    <definedName name="_xlnm.Print_Area" localSheetId="22">'21'!$A$1:$N$41</definedName>
    <definedName name="_xlnm.Print_Area" localSheetId="23">'22'!$A$1:$N$41</definedName>
    <definedName name="_xlnm.Print_Area" localSheetId="24">'23'!$A$1:$N$41</definedName>
    <definedName name="_xlnm.Print_Area" localSheetId="25">'24'!$A$1:$N$41</definedName>
    <definedName name="_xlnm.Print_Area" localSheetId="26">'25'!$A$1:$N$41</definedName>
    <definedName name="_xlnm.Print_Area" localSheetId="27">'26'!$A$1:$N$41</definedName>
    <definedName name="_xlnm.Print_Area" localSheetId="28">'27'!$A$1:$N$41</definedName>
    <definedName name="_xlnm.Print_Area" localSheetId="29">'28'!$A$1:$N$41</definedName>
    <definedName name="_xlnm.Print_Area" localSheetId="30">'29'!$A$1:$N$41</definedName>
    <definedName name="_xlnm.Print_Area" localSheetId="4">'3'!$A$1:$N$41</definedName>
    <definedName name="_xlnm.Print_Area" localSheetId="31">'30'!$A$1:$N$41</definedName>
    <definedName name="_xlnm.Print_Area" localSheetId="32">'31'!$A$1:$N$41</definedName>
    <definedName name="_xlnm.Print_Area" localSheetId="33">'32'!$A$1:$N$41</definedName>
    <definedName name="_xlnm.Print_Area" localSheetId="34">'33'!$A$1:$N$41</definedName>
    <definedName name="_xlnm.Print_Area" localSheetId="35">'34'!$A$1:$N$41</definedName>
    <definedName name="_xlnm.Print_Area" localSheetId="36">'35'!$A$1:$N$41</definedName>
    <definedName name="_xlnm.Print_Area" localSheetId="37">'36'!$A$1:$N$41</definedName>
    <definedName name="_xlnm.Print_Area" localSheetId="38">'37'!$A$1:$N$41</definedName>
    <definedName name="_xlnm.Print_Area" localSheetId="39">'38'!$A$1:$N$41</definedName>
    <definedName name="_xlnm.Print_Area" localSheetId="40">'39'!$A$1:$N$41</definedName>
    <definedName name="_xlnm.Print_Area" localSheetId="5">'4'!$A$1:$N$41</definedName>
    <definedName name="_xlnm.Print_Area" localSheetId="41">'40'!$A$1:$N$41</definedName>
    <definedName name="_xlnm.Print_Area" localSheetId="42">'41'!$A$1:$N$41</definedName>
    <definedName name="_xlnm.Print_Area" localSheetId="43">'42'!$A$1:$N$41</definedName>
    <definedName name="_xlnm.Print_Area" localSheetId="44">'43'!$A$1:$N$41</definedName>
    <definedName name="_xlnm.Print_Area" localSheetId="45">'44'!$A$1:$N$41</definedName>
    <definedName name="_xlnm.Print_Area" localSheetId="46">'45'!$A$1:$N$41</definedName>
    <definedName name="_xlnm.Print_Area" localSheetId="47">'46'!$A$1:$N$41</definedName>
    <definedName name="_xlnm.Print_Area" localSheetId="48">'47'!$A$1:$N$41</definedName>
    <definedName name="_xlnm.Print_Area" localSheetId="49">'48'!$A$1:$N$41</definedName>
    <definedName name="_xlnm.Print_Area" localSheetId="50">'49'!$A$1:$N$41</definedName>
    <definedName name="_xlnm.Print_Area" localSheetId="6">'5'!$A$1:$N$41</definedName>
    <definedName name="_xlnm.Print_Area" localSheetId="51">'50'!$A$1:$N$41</definedName>
    <definedName name="_xlnm.Print_Area" localSheetId="7">'6'!$A$1:$N$41</definedName>
    <definedName name="_xlnm.Print_Area" localSheetId="8">'7'!$A$1:$N$41</definedName>
    <definedName name="_xlnm.Print_Area" localSheetId="9">'8'!$A$1:$N$41</definedName>
    <definedName name="_xlnm.Print_Area" localSheetId="10">'9'!$A$1:$N$41</definedName>
    <definedName name="_xlnm.Print_Area" localSheetId="0">MASTER!$A$1:$AR$1779</definedName>
    <definedName name="_xlnm.Print_Area" localSheetId="1">'SPECIAL ISSUANCE'!$A$1:$Q$25</definedName>
  </definedNames>
  <calcPr calcId="191029"/>
</workbook>
</file>

<file path=xl/calcChain.xml><?xml version="1.0" encoding="utf-8"?>
<calcChain xmlns="http://schemas.openxmlformats.org/spreadsheetml/2006/main">
  <c r="A3" i="4" l="1"/>
  <c r="A3" i="103"/>
  <c r="A3" i="203"/>
  <c r="A3" i="403"/>
  <c r="A3" i="404"/>
  <c r="A3" i="405"/>
  <c r="A3" i="406"/>
  <c r="A3" i="407"/>
  <c r="A3" i="408"/>
  <c r="A3" i="409"/>
  <c r="A3" i="410"/>
  <c r="A3" i="411"/>
  <c r="A3" i="412"/>
  <c r="A3" i="413"/>
  <c r="A3" i="414"/>
  <c r="A3" i="415"/>
  <c r="A3" i="416"/>
  <c r="A3" i="417"/>
  <c r="A3" i="418"/>
  <c r="A3" i="419"/>
  <c r="A3" i="420"/>
  <c r="A3" i="421"/>
  <c r="A3" i="422"/>
  <c r="A3" i="423"/>
  <c r="A3" i="424"/>
  <c r="A3" i="425"/>
  <c r="A3" i="426"/>
  <c r="A3" i="427"/>
  <c r="A3" i="428"/>
  <c r="A3" i="429"/>
  <c r="A3" i="430"/>
  <c r="A3" i="431"/>
  <c r="A3" i="432"/>
  <c r="A3" i="433"/>
  <c r="A3" i="434"/>
  <c r="A3" i="435"/>
  <c r="A3" i="436"/>
  <c r="A3" i="437"/>
  <c r="A3" i="438"/>
  <c r="A3" i="439"/>
  <c r="A3" i="440"/>
  <c r="A3" i="441"/>
  <c r="A3" i="442"/>
  <c r="A3" i="443"/>
  <c r="A3" i="444"/>
  <c r="A3" i="445"/>
  <c r="A3" i="446"/>
  <c r="A3" i="447"/>
  <c r="A3" i="27"/>
  <c r="V1683" i="3" l="1"/>
  <c r="U1683" i="3"/>
  <c r="V1682" i="3"/>
  <c r="U1682" i="3"/>
  <c r="V1681" i="3"/>
  <c r="U1681" i="3"/>
  <c r="V1680" i="3"/>
  <c r="U1680" i="3"/>
  <c r="V1679" i="3"/>
  <c r="U1679" i="3"/>
  <c r="V1678" i="3"/>
  <c r="U1678" i="3"/>
  <c r="V1677" i="3"/>
  <c r="U1677" i="3"/>
  <c r="V1676" i="3"/>
  <c r="U1676" i="3"/>
  <c r="V1675" i="3"/>
  <c r="U1675" i="3"/>
  <c r="V1674" i="3"/>
  <c r="U1674" i="3"/>
  <c r="V1673" i="3"/>
  <c r="U1673" i="3"/>
  <c r="V1672" i="3"/>
  <c r="U1672" i="3"/>
  <c r="V1671" i="3"/>
  <c r="U1671" i="3"/>
  <c r="V1670" i="3"/>
  <c r="U1670" i="3"/>
  <c r="V1669" i="3"/>
  <c r="U1669" i="3"/>
  <c r="V1668" i="3"/>
  <c r="U1668" i="3"/>
  <c r="V1667" i="3"/>
  <c r="U1667" i="3"/>
  <c r="V1666" i="3"/>
  <c r="U1666" i="3"/>
  <c r="V1665" i="3"/>
  <c r="U1665" i="3"/>
  <c r="V1664" i="3"/>
  <c r="U1664" i="3"/>
  <c r="V1663" i="3"/>
  <c r="U1663" i="3"/>
  <c r="V1662" i="3"/>
  <c r="U1662" i="3"/>
  <c r="V1661" i="3"/>
  <c r="U1661" i="3"/>
  <c r="V1660" i="3"/>
  <c r="U1660" i="3"/>
  <c r="V1659" i="3"/>
  <c r="U1659" i="3"/>
  <c r="V1658" i="3"/>
  <c r="U1658" i="3"/>
  <c r="U1657" i="3"/>
  <c r="O1658" i="3"/>
  <c r="O1659" i="3"/>
  <c r="O1660" i="3"/>
  <c r="O1661" i="3"/>
  <c r="O1662" i="3"/>
  <c r="O1663" i="3"/>
  <c r="O1664" i="3"/>
  <c r="O1665" i="3"/>
  <c r="O1666" i="3"/>
  <c r="O1667" i="3"/>
  <c r="O1668" i="3"/>
  <c r="O1669" i="3"/>
  <c r="O1670" i="3"/>
  <c r="O1671" i="3"/>
  <c r="O1672" i="3"/>
  <c r="O1673" i="3"/>
  <c r="O1674" i="3"/>
  <c r="O1675" i="3"/>
  <c r="O1676" i="3"/>
  <c r="O1677" i="3"/>
  <c r="O1678" i="3"/>
  <c r="O1679" i="3"/>
  <c r="O1680" i="3"/>
  <c r="O1681" i="3"/>
  <c r="O1682" i="3"/>
  <c r="O1683"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AS12" i="3"/>
  <c r="S5" i="448" l="1"/>
  <c r="AR1779" i="3"/>
  <c r="AR1778" i="3"/>
  <c r="AR1777" i="3"/>
  <c r="AR1776" i="3"/>
  <c r="AR1775" i="3"/>
  <c r="AR1774" i="3"/>
  <c r="AR1773" i="3"/>
  <c r="AR1772" i="3"/>
  <c r="AR1771" i="3"/>
  <c r="AR1770" i="3"/>
  <c r="AR1769" i="3"/>
  <c r="AR1768" i="3"/>
  <c r="AR1767" i="3"/>
  <c r="AR1766" i="3"/>
  <c r="AR1765" i="3"/>
  <c r="AR1764" i="3"/>
  <c r="AR1763" i="3"/>
  <c r="AR1762" i="3"/>
  <c r="AR1761" i="3"/>
  <c r="AR1760" i="3"/>
  <c r="AR1759" i="3"/>
  <c r="AR1758" i="3"/>
  <c r="AR1757" i="3"/>
  <c r="AR1756" i="3"/>
  <c r="AR1755" i="3"/>
  <c r="AR1754" i="3"/>
  <c r="AR1753" i="3"/>
  <c r="AR1752" i="3"/>
  <c r="AR1751" i="3"/>
  <c r="AR1750" i="3"/>
  <c r="AR1749" i="3"/>
  <c r="AR1748" i="3"/>
  <c r="AR1747" i="3"/>
  <c r="AR1746" i="3"/>
  <c r="AR1745" i="3"/>
  <c r="AR1744" i="3"/>
  <c r="AR1743" i="3"/>
  <c r="AR1742" i="3"/>
  <c r="AR1741" i="3"/>
  <c r="AR1740" i="3"/>
  <c r="AR1739" i="3"/>
  <c r="AR1738" i="3"/>
  <c r="AR1737" i="3"/>
  <c r="AR1736" i="3"/>
  <c r="AR1735" i="3"/>
  <c r="AR1734" i="3"/>
  <c r="AR1733" i="3"/>
  <c r="AR1732" i="3"/>
  <c r="AR1731" i="3"/>
  <c r="AR1730" i="3"/>
  <c r="AR1729" i="3"/>
  <c r="AR1728" i="3"/>
  <c r="AR1727" i="3"/>
  <c r="AR1726" i="3"/>
  <c r="AR1725" i="3"/>
  <c r="AR1724" i="3"/>
  <c r="AR1723" i="3"/>
  <c r="AR1722" i="3"/>
  <c r="AR1721" i="3"/>
  <c r="AR1720" i="3"/>
  <c r="AR1719" i="3"/>
  <c r="AR1718" i="3"/>
  <c r="AR1717" i="3"/>
  <c r="AR1716" i="3"/>
  <c r="AR1715" i="3"/>
  <c r="AR1714" i="3"/>
  <c r="AR1713" i="3"/>
  <c r="AR1712" i="3"/>
  <c r="AR1711" i="3"/>
  <c r="AR1710" i="3"/>
  <c r="AR1709" i="3"/>
  <c r="AR1708" i="3"/>
  <c r="AR1707" i="3"/>
  <c r="AR1706" i="3"/>
  <c r="AR1705" i="3"/>
  <c r="AR1704" i="3"/>
  <c r="AR1703" i="3"/>
  <c r="AR1702" i="3"/>
  <c r="AR1701" i="3"/>
  <c r="AR1700" i="3"/>
  <c r="AR1699" i="3"/>
  <c r="AR1698" i="3"/>
  <c r="AR1697" i="3"/>
  <c r="AR1696" i="3"/>
  <c r="AR1695" i="3"/>
  <c r="AR1694" i="3"/>
  <c r="AR1693" i="3"/>
  <c r="AR1692" i="3"/>
  <c r="AR1691" i="3"/>
  <c r="AR1690" i="3"/>
  <c r="AR1689" i="3"/>
  <c r="AR1688" i="3"/>
  <c r="AR1687" i="3"/>
  <c r="AR1686" i="3"/>
  <c r="AR1685" i="3"/>
  <c r="AR1684" i="3"/>
  <c r="S6" i="448" l="1"/>
  <c r="T5" i="448" s="1"/>
  <c r="AB5" i="448" s="1"/>
  <c r="C5" i="448"/>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534" i="3"/>
  <c r="V535" i="3"/>
  <c r="V536" i="3"/>
  <c r="V537" i="3"/>
  <c r="V538" i="3"/>
  <c r="V539" i="3"/>
  <c r="V540" i="3"/>
  <c r="V541" i="3"/>
  <c r="V542" i="3"/>
  <c r="V543" i="3"/>
  <c r="V544" i="3"/>
  <c r="V545" i="3"/>
  <c r="V546" i="3"/>
  <c r="V547" i="3"/>
  <c r="V548" i="3"/>
  <c r="V549" i="3"/>
  <c r="V550" i="3"/>
  <c r="V551" i="3"/>
  <c r="V552" i="3"/>
  <c r="V553" i="3"/>
  <c r="V554" i="3"/>
  <c r="V555" i="3"/>
  <c r="V556" i="3"/>
  <c r="V557" i="3"/>
  <c r="V558" i="3"/>
  <c r="V559" i="3"/>
  <c r="V560" i="3"/>
  <c r="V561" i="3"/>
  <c r="V562" i="3"/>
  <c r="V563" i="3"/>
  <c r="V564" i="3"/>
  <c r="V565" i="3"/>
  <c r="V566" i="3"/>
  <c r="V567" i="3"/>
  <c r="V568" i="3"/>
  <c r="V569" i="3"/>
  <c r="V570" i="3"/>
  <c r="V571" i="3"/>
  <c r="V572" i="3"/>
  <c r="V573" i="3"/>
  <c r="V574" i="3"/>
  <c r="V575" i="3"/>
  <c r="V576" i="3"/>
  <c r="V577" i="3"/>
  <c r="V578" i="3"/>
  <c r="V579" i="3"/>
  <c r="V580" i="3"/>
  <c r="V581" i="3"/>
  <c r="V582" i="3"/>
  <c r="V583" i="3"/>
  <c r="V584" i="3"/>
  <c r="V585" i="3"/>
  <c r="V586" i="3"/>
  <c r="V587" i="3"/>
  <c r="V588" i="3"/>
  <c r="V589" i="3"/>
  <c r="V590" i="3"/>
  <c r="V591" i="3"/>
  <c r="V592" i="3"/>
  <c r="V593" i="3"/>
  <c r="V594" i="3"/>
  <c r="V595" i="3"/>
  <c r="V596" i="3"/>
  <c r="V597" i="3"/>
  <c r="V598" i="3"/>
  <c r="V599" i="3"/>
  <c r="V600" i="3"/>
  <c r="V601" i="3"/>
  <c r="V602" i="3"/>
  <c r="V603" i="3"/>
  <c r="V604" i="3"/>
  <c r="V605" i="3"/>
  <c r="V606" i="3"/>
  <c r="V607" i="3"/>
  <c r="V608" i="3"/>
  <c r="V609" i="3"/>
  <c r="V610" i="3"/>
  <c r="V611" i="3"/>
  <c r="V612" i="3"/>
  <c r="V613" i="3"/>
  <c r="V614" i="3"/>
  <c r="V615" i="3"/>
  <c r="V616" i="3"/>
  <c r="V617" i="3"/>
  <c r="V618" i="3"/>
  <c r="V619" i="3"/>
  <c r="V620" i="3"/>
  <c r="V621" i="3"/>
  <c r="V622" i="3"/>
  <c r="V623" i="3"/>
  <c r="V624" i="3"/>
  <c r="V625" i="3"/>
  <c r="V626" i="3"/>
  <c r="V627" i="3"/>
  <c r="V628" i="3"/>
  <c r="V629" i="3"/>
  <c r="V630" i="3"/>
  <c r="V631" i="3"/>
  <c r="V632" i="3"/>
  <c r="V633" i="3"/>
  <c r="V634" i="3"/>
  <c r="V635" i="3"/>
  <c r="V636" i="3"/>
  <c r="V637" i="3"/>
  <c r="V638" i="3"/>
  <c r="V639" i="3"/>
  <c r="V640" i="3"/>
  <c r="V641" i="3"/>
  <c r="V642" i="3"/>
  <c r="V643" i="3"/>
  <c r="V644" i="3"/>
  <c r="V645" i="3"/>
  <c r="V646" i="3"/>
  <c r="V647" i="3"/>
  <c r="V648" i="3"/>
  <c r="V649" i="3"/>
  <c r="V650" i="3"/>
  <c r="V651" i="3"/>
  <c r="V652" i="3"/>
  <c r="V653" i="3"/>
  <c r="V654" i="3"/>
  <c r="V655" i="3"/>
  <c r="V656" i="3"/>
  <c r="V657" i="3"/>
  <c r="V658" i="3"/>
  <c r="V659" i="3"/>
  <c r="V660" i="3"/>
  <c r="V661" i="3"/>
  <c r="V662" i="3"/>
  <c r="V663" i="3"/>
  <c r="V664" i="3"/>
  <c r="V665" i="3"/>
  <c r="V666" i="3"/>
  <c r="V667" i="3"/>
  <c r="V668" i="3"/>
  <c r="V669" i="3"/>
  <c r="V670" i="3"/>
  <c r="V671" i="3"/>
  <c r="V672" i="3"/>
  <c r="V673" i="3"/>
  <c r="V674" i="3"/>
  <c r="V675" i="3"/>
  <c r="V676" i="3"/>
  <c r="V677" i="3"/>
  <c r="V678" i="3"/>
  <c r="V679" i="3"/>
  <c r="V680" i="3"/>
  <c r="V681" i="3"/>
  <c r="V682" i="3"/>
  <c r="V683" i="3"/>
  <c r="V684" i="3"/>
  <c r="V685" i="3"/>
  <c r="V686" i="3"/>
  <c r="V687" i="3"/>
  <c r="V688" i="3"/>
  <c r="V689" i="3"/>
  <c r="V690" i="3"/>
  <c r="V691" i="3"/>
  <c r="V692" i="3"/>
  <c r="V693" i="3"/>
  <c r="V694" i="3"/>
  <c r="V695" i="3"/>
  <c r="V696" i="3"/>
  <c r="V697" i="3"/>
  <c r="V698" i="3"/>
  <c r="V699" i="3"/>
  <c r="V700" i="3"/>
  <c r="V701" i="3"/>
  <c r="V702" i="3"/>
  <c r="V703" i="3"/>
  <c r="V704" i="3"/>
  <c r="V705" i="3"/>
  <c r="V706" i="3"/>
  <c r="V707" i="3"/>
  <c r="V708" i="3"/>
  <c r="V709" i="3"/>
  <c r="V710" i="3"/>
  <c r="V711" i="3"/>
  <c r="V712" i="3"/>
  <c r="V713" i="3"/>
  <c r="V714" i="3"/>
  <c r="V715" i="3"/>
  <c r="V716" i="3"/>
  <c r="V717" i="3"/>
  <c r="V718" i="3"/>
  <c r="V719" i="3"/>
  <c r="V720" i="3"/>
  <c r="V721" i="3"/>
  <c r="V722" i="3"/>
  <c r="V723" i="3"/>
  <c r="V724" i="3"/>
  <c r="V725" i="3"/>
  <c r="V726" i="3"/>
  <c r="V727" i="3"/>
  <c r="V728" i="3"/>
  <c r="V729" i="3"/>
  <c r="V730" i="3"/>
  <c r="V731" i="3"/>
  <c r="V732" i="3"/>
  <c r="V733" i="3"/>
  <c r="V734" i="3"/>
  <c r="V735" i="3"/>
  <c r="V736" i="3"/>
  <c r="V737" i="3"/>
  <c r="V738" i="3"/>
  <c r="V739" i="3"/>
  <c r="V740" i="3"/>
  <c r="V741" i="3"/>
  <c r="V742" i="3"/>
  <c r="V743" i="3"/>
  <c r="V744" i="3"/>
  <c r="V745" i="3"/>
  <c r="V746" i="3"/>
  <c r="V747" i="3"/>
  <c r="V748" i="3"/>
  <c r="V749" i="3"/>
  <c r="V750" i="3"/>
  <c r="V751" i="3"/>
  <c r="V752" i="3"/>
  <c r="V753" i="3"/>
  <c r="V754" i="3"/>
  <c r="V755" i="3"/>
  <c r="V756" i="3"/>
  <c r="V757" i="3"/>
  <c r="V758" i="3"/>
  <c r="V759" i="3"/>
  <c r="V760" i="3"/>
  <c r="V761" i="3"/>
  <c r="V762" i="3"/>
  <c r="V763" i="3"/>
  <c r="V764" i="3"/>
  <c r="V765" i="3"/>
  <c r="V766" i="3"/>
  <c r="V767" i="3"/>
  <c r="V768" i="3"/>
  <c r="V769" i="3"/>
  <c r="V770" i="3"/>
  <c r="V771" i="3"/>
  <c r="V772" i="3"/>
  <c r="V773" i="3"/>
  <c r="V774" i="3"/>
  <c r="V775" i="3"/>
  <c r="V776" i="3"/>
  <c r="V777" i="3"/>
  <c r="V778" i="3"/>
  <c r="V779" i="3"/>
  <c r="V780" i="3"/>
  <c r="V781" i="3"/>
  <c r="V782" i="3"/>
  <c r="V783" i="3"/>
  <c r="V784" i="3"/>
  <c r="V785" i="3"/>
  <c r="V786" i="3"/>
  <c r="V787" i="3"/>
  <c r="V788" i="3"/>
  <c r="V789" i="3"/>
  <c r="V790" i="3"/>
  <c r="V791" i="3"/>
  <c r="V792" i="3"/>
  <c r="V793" i="3"/>
  <c r="V794" i="3"/>
  <c r="V795" i="3"/>
  <c r="V796" i="3"/>
  <c r="V797" i="3"/>
  <c r="V798" i="3"/>
  <c r="V799" i="3"/>
  <c r="V800" i="3"/>
  <c r="V801" i="3"/>
  <c r="V802" i="3"/>
  <c r="V803" i="3"/>
  <c r="V804" i="3"/>
  <c r="V805" i="3"/>
  <c r="V806" i="3"/>
  <c r="V807" i="3"/>
  <c r="V808" i="3"/>
  <c r="V809" i="3"/>
  <c r="V810" i="3"/>
  <c r="V811" i="3"/>
  <c r="V812" i="3"/>
  <c r="V813" i="3"/>
  <c r="V814" i="3"/>
  <c r="V815" i="3"/>
  <c r="V816" i="3"/>
  <c r="V817" i="3"/>
  <c r="V818" i="3"/>
  <c r="V819" i="3"/>
  <c r="V820" i="3"/>
  <c r="V821" i="3"/>
  <c r="V822" i="3"/>
  <c r="V823" i="3"/>
  <c r="V824" i="3"/>
  <c r="V825" i="3"/>
  <c r="V826" i="3"/>
  <c r="V827" i="3"/>
  <c r="V828" i="3"/>
  <c r="V829" i="3"/>
  <c r="V830" i="3"/>
  <c r="V831" i="3"/>
  <c r="V832" i="3"/>
  <c r="V833" i="3"/>
  <c r="V834" i="3"/>
  <c r="V835" i="3"/>
  <c r="V836" i="3"/>
  <c r="V837" i="3"/>
  <c r="V838" i="3"/>
  <c r="V839" i="3"/>
  <c r="V840" i="3"/>
  <c r="V841" i="3"/>
  <c r="V842" i="3"/>
  <c r="V843" i="3"/>
  <c r="V844" i="3"/>
  <c r="V845" i="3"/>
  <c r="V846" i="3"/>
  <c r="V847" i="3"/>
  <c r="V848" i="3"/>
  <c r="V849" i="3"/>
  <c r="V850" i="3"/>
  <c r="V851" i="3"/>
  <c r="V852" i="3"/>
  <c r="V853" i="3"/>
  <c r="V854" i="3"/>
  <c r="V855" i="3"/>
  <c r="V856" i="3"/>
  <c r="V857" i="3"/>
  <c r="V858" i="3"/>
  <c r="V859" i="3"/>
  <c r="V860" i="3"/>
  <c r="V861" i="3"/>
  <c r="V862" i="3"/>
  <c r="V863" i="3"/>
  <c r="V864" i="3"/>
  <c r="V865" i="3"/>
  <c r="V866" i="3"/>
  <c r="V867" i="3"/>
  <c r="V868" i="3"/>
  <c r="V869" i="3"/>
  <c r="V870" i="3"/>
  <c r="V871" i="3"/>
  <c r="V872" i="3"/>
  <c r="V873" i="3"/>
  <c r="V874" i="3"/>
  <c r="V875" i="3"/>
  <c r="V876" i="3"/>
  <c r="V877" i="3"/>
  <c r="V878" i="3"/>
  <c r="V879" i="3"/>
  <c r="V880" i="3"/>
  <c r="V881" i="3"/>
  <c r="V882" i="3"/>
  <c r="V883" i="3"/>
  <c r="V884" i="3"/>
  <c r="V885" i="3"/>
  <c r="V886" i="3"/>
  <c r="V887" i="3"/>
  <c r="V888" i="3"/>
  <c r="V889" i="3"/>
  <c r="V890" i="3"/>
  <c r="V891" i="3"/>
  <c r="V892" i="3"/>
  <c r="V893" i="3"/>
  <c r="V894" i="3"/>
  <c r="V895" i="3"/>
  <c r="V896" i="3"/>
  <c r="V897" i="3"/>
  <c r="V898" i="3"/>
  <c r="V899" i="3"/>
  <c r="V900" i="3"/>
  <c r="V901" i="3"/>
  <c r="V902" i="3"/>
  <c r="V903" i="3"/>
  <c r="V904" i="3"/>
  <c r="V905" i="3"/>
  <c r="V906" i="3"/>
  <c r="V907" i="3"/>
  <c r="V908" i="3"/>
  <c r="V909" i="3"/>
  <c r="V910" i="3"/>
  <c r="V911" i="3"/>
  <c r="V912" i="3"/>
  <c r="V913" i="3"/>
  <c r="V914" i="3"/>
  <c r="V915" i="3"/>
  <c r="V916" i="3"/>
  <c r="V917" i="3"/>
  <c r="V918" i="3"/>
  <c r="V919" i="3"/>
  <c r="V920" i="3"/>
  <c r="V921" i="3"/>
  <c r="V922" i="3"/>
  <c r="V923" i="3"/>
  <c r="V924" i="3"/>
  <c r="V925" i="3"/>
  <c r="V926" i="3"/>
  <c r="V927" i="3"/>
  <c r="V928" i="3"/>
  <c r="V929" i="3"/>
  <c r="V930" i="3"/>
  <c r="V931" i="3"/>
  <c r="V932" i="3"/>
  <c r="V933" i="3"/>
  <c r="V934" i="3"/>
  <c r="V935" i="3"/>
  <c r="V936" i="3"/>
  <c r="V937" i="3"/>
  <c r="V938" i="3"/>
  <c r="V939" i="3"/>
  <c r="V940" i="3"/>
  <c r="V941" i="3"/>
  <c r="V942" i="3"/>
  <c r="V943" i="3"/>
  <c r="V944" i="3"/>
  <c r="V945" i="3"/>
  <c r="V946" i="3"/>
  <c r="V947" i="3"/>
  <c r="V948" i="3"/>
  <c r="V949" i="3"/>
  <c r="V950" i="3"/>
  <c r="V951" i="3"/>
  <c r="V952" i="3"/>
  <c r="V953" i="3"/>
  <c r="V954" i="3"/>
  <c r="V955" i="3"/>
  <c r="V956" i="3"/>
  <c r="V957" i="3"/>
  <c r="V958" i="3"/>
  <c r="V959" i="3"/>
  <c r="V960" i="3"/>
  <c r="V961" i="3"/>
  <c r="V962" i="3"/>
  <c r="V963" i="3"/>
  <c r="V964" i="3"/>
  <c r="V965" i="3"/>
  <c r="V966" i="3"/>
  <c r="V967" i="3"/>
  <c r="V968" i="3"/>
  <c r="V969" i="3"/>
  <c r="V970" i="3"/>
  <c r="V971" i="3"/>
  <c r="V972" i="3"/>
  <c r="V973" i="3"/>
  <c r="V974" i="3"/>
  <c r="V975" i="3"/>
  <c r="V976" i="3"/>
  <c r="V977" i="3"/>
  <c r="V978" i="3"/>
  <c r="V979" i="3"/>
  <c r="V980" i="3"/>
  <c r="V981" i="3"/>
  <c r="V982" i="3"/>
  <c r="V983" i="3"/>
  <c r="V984" i="3"/>
  <c r="V985" i="3"/>
  <c r="V986" i="3"/>
  <c r="V987" i="3"/>
  <c r="V988" i="3"/>
  <c r="V989" i="3"/>
  <c r="V990" i="3"/>
  <c r="V991" i="3"/>
  <c r="V992" i="3"/>
  <c r="V993" i="3"/>
  <c r="V994" i="3"/>
  <c r="V995" i="3"/>
  <c r="V996" i="3"/>
  <c r="V997" i="3"/>
  <c r="V998" i="3"/>
  <c r="V999" i="3"/>
  <c r="V1000" i="3"/>
  <c r="V1001" i="3"/>
  <c r="V1002" i="3"/>
  <c r="V1003" i="3"/>
  <c r="V1004" i="3"/>
  <c r="V1005" i="3"/>
  <c r="V1006" i="3"/>
  <c r="V1007" i="3"/>
  <c r="V1008" i="3"/>
  <c r="V1009" i="3"/>
  <c r="V1010" i="3"/>
  <c r="V1011" i="3"/>
  <c r="V1012" i="3"/>
  <c r="V1013" i="3"/>
  <c r="V1014" i="3"/>
  <c r="V1015" i="3"/>
  <c r="V1016" i="3"/>
  <c r="V1017" i="3"/>
  <c r="V1018" i="3"/>
  <c r="V1019" i="3"/>
  <c r="V1020" i="3"/>
  <c r="V1021" i="3"/>
  <c r="V1022" i="3"/>
  <c r="V1023" i="3"/>
  <c r="V1024" i="3"/>
  <c r="V1025" i="3"/>
  <c r="V1026" i="3"/>
  <c r="V1027" i="3"/>
  <c r="V1028" i="3"/>
  <c r="V1029" i="3"/>
  <c r="V1030" i="3"/>
  <c r="V1031" i="3"/>
  <c r="V1032" i="3"/>
  <c r="V1033" i="3"/>
  <c r="V1034" i="3"/>
  <c r="V1035" i="3"/>
  <c r="V1036" i="3"/>
  <c r="V1037" i="3"/>
  <c r="V1038" i="3"/>
  <c r="V1039" i="3"/>
  <c r="V1040" i="3"/>
  <c r="V1041" i="3"/>
  <c r="V1042" i="3"/>
  <c r="V1043" i="3"/>
  <c r="V1044" i="3"/>
  <c r="V1045" i="3"/>
  <c r="V1046" i="3"/>
  <c r="V1047" i="3"/>
  <c r="V1048" i="3"/>
  <c r="V1049" i="3"/>
  <c r="V1050" i="3"/>
  <c r="V1051" i="3"/>
  <c r="V1052" i="3"/>
  <c r="V1053" i="3"/>
  <c r="V1054" i="3"/>
  <c r="V1055" i="3"/>
  <c r="V1056" i="3"/>
  <c r="V1057" i="3"/>
  <c r="V1058" i="3"/>
  <c r="V1059" i="3"/>
  <c r="V1060" i="3"/>
  <c r="V1061" i="3"/>
  <c r="V1062" i="3"/>
  <c r="V1063" i="3"/>
  <c r="V1064" i="3"/>
  <c r="V1065" i="3"/>
  <c r="V1066" i="3"/>
  <c r="V1067" i="3"/>
  <c r="V1068" i="3"/>
  <c r="V1069" i="3"/>
  <c r="V1070" i="3"/>
  <c r="V1071" i="3"/>
  <c r="V1072" i="3"/>
  <c r="V1073" i="3"/>
  <c r="V1074" i="3"/>
  <c r="V1075" i="3"/>
  <c r="V1076" i="3"/>
  <c r="V1077" i="3"/>
  <c r="V1078" i="3"/>
  <c r="V1079" i="3"/>
  <c r="V1080" i="3"/>
  <c r="V1081" i="3"/>
  <c r="V1082" i="3"/>
  <c r="V1083" i="3"/>
  <c r="V1084" i="3"/>
  <c r="V1085" i="3"/>
  <c r="V1086" i="3"/>
  <c r="V1087" i="3"/>
  <c r="V1088" i="3"/>
  <c r="V1089" i="3"/>
  <c r="V1090" i="3"/>
  <c r="V1091" i="3"/>
  <c r="V1092" i="3"/>
  <c r="V1093" i="3"/>
  <c r="V1094" i="3"/>
  <c r="V1095" i="3"/>
  <c r="V1096" i="3"/>
  <c r="V1097" i="3"/>
  <c r="V1098" i="3"/>
  <c r="V1099" i="3"/>
  <c r="V1100" i="3"/>
  <c r="V1101" i="3"/>
  <c r="V1102" i="3"/>
  <c r="V1103" i="3"/>
  <c r="V1104" i="3"/>
  <c r="V1105" i="3"/>
  <c r="V1106" i="3"/>
  <c r="V1107" i="3"/>
  <c r="V1108" i="3"/>
  <c r="V1109" i="3"/>
  <c r="V1110" i="3"/>
  <c r="V1111" i="3"/>
  <c r="V1112" i="3"/>
  <c r="V1113" i="3"/>
  <c r="V1114" i="3"/>
  <c r="V1115" i="3"/>
  <c r="V1116" i="3"/>
  <c r="V1117" i="3"/>
  <c r="V1118" i="3"/>
  <c r="V1119" i="3"/>
  <c r="V1120" i="3"/>
  <c r="V1121" i="3"/>
  <c r="V1122" i="3"/>
  <c r="V1123" i="3"/>
  <c r="V1124" i="3"/>
  <c r="V1125" i="3"/>
  <c r="V1126" i="3"/>
  <c r="V1127" i="3"/>
  <c r="V1128" i="3"/>
  <c r="V1129" i="3"/>
  <c r="V1130" i="3"/>
  <c r="V1131" i="3"/>
  <c r="V1132" i="3"/>
  <c r="V1133" i="3"/>
  <c r="V1134" i="3"/>
  <c r="V1135" i="3"/>
  <c r="V1136" i="3"/>
  <c r="V1137" i="3"/>
  <c r="V1138" i="3"/>
  <c r="V1139" i="3"/>
  <c r="V1140" i="3"/>
  <c r="V1141" i="3"/>
  <c r="V1142" i="3"/>
  <c r="V1143" i="3"/>
  <c r="V1144" i="3"/>
  <c r="V1145" i="3"/>
  <c r="V1146" i="3"/>
  <c r="V1147" i="3"/>
  <c r="V1148" i="3"/>
  <c r="V1149" i="3"/>
  <c r="V1150" i="3"/>
  <c r="V1151" i="3"/>
  <c r="V1152" i="3"/>
  <c r="V1153" i="3"/>
  <c r="V1154" i="3"/>
  <c r="V1155" i="3"/>
  <c r="V1156" i="3"/>
  <c r="V1157" i="3"/>
  <c r="V1158" i="3"/>
  <c r="V1159" i="3"/>
  <c r="V1160" i="3"/>
  <c r="V1161" i="3"/>
  <c r="V1162" i="3"/>
  <c r="V1163" i="3"/>
  <c r="V1164" i="3"/>
  <c r="V1165" i="3"/>
  <c r="V1166" i="3"/>
  <c r="V1167" i="3"/>
  <c r="V1168" i="3"/>
  <c r="V1169" i="3"/>
  <c r="V1170" i="3"/>
  <c r="V1171" i="3"/>
  <c r="V1172" i="3"/>
  <c r="V1173" i="3"/>
  <c r="V1174" i="3"/>
  <c r="V1175" i="3"/>
  <c r="V1176" i="3"/>
  <c r="V1177" i="3"/>
  <c r="V1178" i="3"/>
  <c r="V1179" i="3"/>
  <c r="V1180" i="3"/>
  <c r="V1181" i="3"/>
  <c r="V1182" i="3"/>
  <c r="V1183" i="3"/>
  <c r="V1184" i="3"/>
  <c r="V1185" i="3"/>
  <c r="V1186" i="3"/>
  <c r="V1187" i="3"/>
  <c r="V1188" i="3"/>
  <c r="V1189" i="3"/>
  <c r="V1190" i="3"/>
  <c r="V1191" i="3"/>
  <c r="V1192" i="3"/>
  <c r="V1193" i="3"/>
  <c r="V1194" i="3"/>
  <c r="V1195" i="3"/>
  <c r="V1196" i="3"/>
  <c r="V1197" i="3"/>
  <c r="V1198" i="3"/>
  <c r="V1199" i="3"/>
  <c r="V1200" i="3"/>
  <c r="V1201" i="3"/>
  <c r="V1202" i="3"/>
  <c r="V1203" i="3"/>
  <c r="V1204" i="3"/>
  <c r="V1205" i="3"/>
  <c r="V1206" i="3"/>
  <c r="V1207" i="3"/>
  <c r="V1208" i="3"/>
  <c r="V1209" i="3"/>
  <c r="V1210" i="3"/>
  <c r="V1211" i="3"/>
  <c r="V1212" i="3"/>
  <c r="V1213" i="3"/>
  <c r="V1214" i="3"/>
  <c r="V1215" i="3"/>
  <c r="V1216" i="3"/>
  <c r="V1217" i="3"/>
  <c r="V1218" i="3"/>
  <c r="V1219" i="3"/>
  <c r="V1220" i="3"/>
  <c r="V1221" i="3"/>
  <c r="V1222" i="3"/>
  <c r="V1223" i="3"/>
  <c r="V1224" i="3"/>
  <c r="V1225" i="3"/>
  <c r="V1226" i="3"/>
  <c r="V1227" i="3"/>
  <c r="V1228" i="3"/>
  <c r="V1229" i="3"/>
  <c r="V1230" i="3"/>
  <c r="V1231" i="3"/>
  <c r="V1232" i="3"/>
  <c r="V1233" i="3"/>
  <c r="V1234" i="3"/>
  <c r="V1235" i="3"/>
  <c r="V1236" i="3"/>
  <c r="V1237" i="3"/>
  <c r="V1238" i="3"/>
  <c r="V1239" i="3"/>
  <c r="V1240" i="3"/>
  <c r="V1241" i="3"/>
  <c r="V1242" i="3"/>
  <c r="V1243" i="3"/>
  <c r="V1244" i="3"/>
  <c r="V1245" i="3"/>
  <c r="V1246" i="3"/>
  <c r="V1247" i="3"/>
  <c r="V1248" i="3"/>
  <c r="V1249" i="3"/>
  <c r="V1250" i="3"/>
  <c r="V1251" i="3"/>
  <c r="V1252" i="3"/>
  <c r="V1253" i="3"/>
  <c r="V1254" i="3"/>
  <c r="V1255" i="3"/>
  <c r="V1256" i="3"/>
  <c r="V1257" i="3"/>
  <c r="V1258" i="3"/>
  <c r="V1259" i="3"/>
  <c r="V1260" i="3"/>
  <c r="V1261" i="3"/>
  <c r="V1262" i="3"/>
  <c r="V1263" i="3"/>
  <c r="V1264" i="3"/>
  <c r="V1265" i="3"/>
  <c r="V1266" i="3"/>
  <c r="V1267" i="3"/>
  <c r="V1268" i="3"/>
  <c r="V1269" i="3"/>
  <c r="V1270" i="3"/>
  <c r="V1271" i="3"/>
  <c r="V1272" i="3"/>
  <c r="V1273" i="3"/>
  <c r="V1274" i="3"/>
  <c r="V1275" i="3"/>
  <c r="V1276" i="3"/>
  <c r="V1277" i="3"/>
  <c r="V1278" i="3"/>
  <c r="V1279" i="3"/>
  <c r="V1280" i="3"/>
  <c r="V1281" i="3"/>
  <c r="V1282" i="3"/>
  <c r="V1283" i="3"/>
  <c r="V1284" i="3"/>
  <c r="V1285" i="3"/>
  <c r="V1286" i="3"/>
  <c r="V1287" i="3"/>
  <c r="V1288" i="3"/>
  <c r="V1289" i="3"/>
  <c r="V1290" i="3"/>
  <c r="V1291" i="3"/>
  <c r="V1292" i="3"/>
  <c r="V1293" i="3"/>
  <c r="V1294" i="3"/>
  <c r="V1295" i="3"/>
  <c r="V1296" i="3"/>
  <c r="V1297" i="3"/>
  <c r="V1298" i="3"/>
  <c r="V1299" i="3"/>
  <c r="V1300" i="3"/>
  <c r="V1301" i="3"/>
  <c r="V1302" i="3"/>
  <c r="V1303" i="3"/>
  <c r="V1304" i="3"/>
  <c r="V1305" i="3"/>
  <c r="V1306" i="3"/>
  <c r="V1307" i="3"/>
  <c r="V1308" i="3"/>
  <c r="V1309" i="3"/>
  <c r="V1310" i="3"/>
  <c r="V1311" i="3"/>
  <c r="V1312" i="3"/>
  <c r="V1313" i="3"/>
  <c r="V1314" i="3"/>
  <c r="V1315" i="3"/>
  <c r="V1316" i="3"/>
  <c r="V1317" i="3"/>
  <c r="V1318" i="3"/>
  <c r="V1319" i="3"/>
  <c r="V1320" i="3"/>
  <c r="V1321" i="3"/>
  <c r="V1322" i="3"/>
  <c r="V1323" i="3"/>
  <c r="V1324" i="3"/>
  <c r="V1325" i="3"/>
  <c r="V1326" i="3"/>
  <c r="V1327" i="3"/>
  <c r="V1328" i="3"/>
  <c r="V1329" i="3"/>
  <c r="V1330" i="3"/>
  <c r="V1331" i="3"/>
  <c r="V1332" i="3"/>
  <c r="V1333" i="3"/>
  <c r="V1334" i="3"/>
  <c r="V1335" i="3"/>
  <c r="V1336" i="3"/>
  <c r="V1337" i="3"/>
  <c r="V1338" i="3"/>
  <c r="V1339" i="3"/>
  <c r="V1340" i="3"/>
  <c r="V1341" i="3"/>
  <c r="V1342" i="3"/>
  <c r="V1343" i="3"/>
  <c r="V1344" i="3"/>
  <c r="V1345" i="3"/>
  <c r="V1346" i="3"/>
  <c r="V1347" i="3"/>
  <c r="V1348" i="3"/>
  <c r="V1349" i="3"/>
  <c r="V1350" i="3"/>
  <c r="V1351" i="3"/>
  <c r="V1352" i="3"/>
  <c r="V1353" i="3"/>
  <c r="V1354" i="3"/>
  <c r="V1355" i="3"/>
  <c r="V1356" i="3"/>
  <c r="V1357" i="3"/>
  <c r="V1358" i="3"/>
  <c r="V1359" i="3"/>
  <c r="V1360" i="3"/>
  <c r="V1361" i="3"/>
  <c r="V1362" i="3"/>
  <c r="V1363" i="3"/>
  <c r="V1364" i="3"/>
  <c r="V1365" i="3"/>
  <c r="V1366" i="3"/>
  <c r="V1367" i="3"/>
  <c r="V1368" i="3"/>
  <c r="V1369" i="3"/>
  <c r="V1370" i="3"/>
  <c r="V1371" i="3"/>
  <c r="V1372" i="3"/>
  <c r="V1373" i="3"/>
  <c r="V1374" i="3"/>
  <c r="V1375" i="3"/>
  <c r="V1376" i="3"/>
  <c r="V1377" i="3"/>
  <c r="V1378" i="3"/>
  <c r="V1379" i="3"/>
  <c r="V1380" i="3"/>
  <c r="V1381" i="3"/>
  <c r="V1382" i="3"/>
  <c r="V1383" i="3"/>
  <c r="V1384" i="3"/>
  <c r="V1385" i="3"/>
  <c r="V1386" i="3"/>
  <c r="V1387" i="3"/>
  <c r="V1388" i="3"/>
  <c r="V1389" i="3"/>
  <c r="V1390" i="3"/>
  <c r="V1391" i="3"/>
  <c r="V1392" i="3"/>
  <c r="V1393" i="3"/>
  <c r="V1394" i="3"/>
  <c r="V1395" i="3"/>
  <c r="V1396" i="3"/>
  <c r="V1397" i="3"/>
  <c r="V1398" i="3"/>
  <c r="V1399" i="3"/>
  <c r="V1400" i="3"/>
  <c r="V1401" i="3"/>
  <c r="V1402" i="3"/>
  <c r="V1403" i="3"/>
  <c r="V1404" i="3"/>
  <c r="V1405" i="3"/>
  <c r="V1406" i="3"/>
  <c r="V1407" i="3"/>
  <c r="V1408" i="3"/>
  <c r="V1409" i="3"/>
  <c r="V1410" i="3"/>
  <c r="V1411" i="3"/>
  <c r="V1412" i="3"/>
  <c r="V1413" i="3"/>
  <c r="V1414" i="3"/>
  <c r="V1415" i="3"/>
  <c r="V1416" i="3"/>
  <c r="V1417" i="3"/>
  <c r="V1418" i="3"/>
  <c r="V1419" i="3"/>
  <c r="V1420" i="3"/>
  <c r="V1421" i="3"/>
  <c r="V1422" i="3"/>
  <c r="V1423" i="3"/>
  <c r="V1424" i="3"/>
  <c r="V1425" i="3"/>
  <c r="V1426" i="3"/>
  <c r="V1427" i="3"/>
  <c r="V1428" i="3"/>
  <c r="V1429" i="3"/>
  <c r="V1430" i="3"/>
  <c r="V1431" i="3"/>
  <c r="V1432" i="3"/>
  <c r="V1433" i="3"/>
  <c r="V1434" i="3"/>
  <c r="V1435" i="3"/>
  <c r="V1436" i="3"/>
  <c r="V1437" i="3"/>
  <c r="V1438" i="3"/>
  <c r="V1439" i="3"/>
  <c r="V1440" i="3"/>
  <c r="V1441" i="3"/>
  <c r="V1442" i="3"/>
  <c r="V1443" i="3"/>
  <c r="V1444" i="3"/>
  <c r="V1445" i="3"/>
  <c r="V1446" i="3"/>
  <c r="V1447" i="3"/>
  <c r="V1448" i="3"/>
  <c r="V1449" i="3"/>
  <c r="V1450" i="3"/>
  <c r="V1451" i="3"/>
  <c r="V1452" i="3"/>
  <c r="V1453" i="3"/>
  <c r="V1454" i="3"/>
  <c r="V1455" i="3"/>
  <c r="V1456" i="3"/>
  <c r="V1457" i="3"/>
  <c r="V1458" i="3"/>
  <c r="V1459" i="3"/>
  <c r="V1460" i="3"/>
  <c r="V1461" i="3"/>
  <c r="V1462" i="3"/>
  <c r="V1463" i="3"/>
  <c r="V1464" i="3"/>
  <c r="V1465" i="3"/>
  <c r="V1466" i="3"/>
  <c r="V1467" i="3"/>
  <c r="V1468" i="3"/>
  <c r="V1469" i="3"/>
  <c r="V1470" i="3"/>
  <c r="V1471" i="3"/>
  <c r="V1472" i="3"/>
  <c r="V1473" i="3"/>
  <c r="V1474" i="3"/>
  <c r="V1475" i="3"/>
  <c r="V1476" i="3"/>
  <c r="V1477" i="3"/>
  <c r="V1478" i="3"/>
  <c r="V1479" i="3"/>
  <c r="V1480" i="3"/>
  <c r="V1481" i="3"/>
  <c r="V1482" i="3"/>
  <c r="V1483" i="3"/>
  <c r="V1484" i="3"/>
  <c r="V1485" i="3"/>
  <c r="V1486" i="3"/>
  <c r="V1487" i="3"/>
  <c r="V1488" i="3"/>
  <c r="V1489" i="3"/>
  <c r="V1490" i="3"/>
  <c r="V1491" i="3"/>
  <c r="V1492" i="3"/>
  <c r="V1493" i="3"/>
  <c r="V1494" i="3"/>
  <c r="V1495" i="3"/>
  <c r="V1496" i="3"/>
  <c r="V1497" i="3"/>
  <c r="V1498" i="3"/>
  <c r="V1499" i="3"/>
  <c r="V1500" i="3"/>
  <c r="V1501" i="3"/>
  <c r="V1502" i="3"/>
  <c r="V1503" i="3"/>
  <c r="V1504" i="3"/>
  <c r="V1505" i="3"/>
  <c r="V1506" i="3"/>
  <c r="V1507" i="3"/>
  <c r="V1508" i="3"/>
  <c r="V1509" i="3"/>
  <c r="V1510" i="3"/>
  <c r="V1511" i="3"/>
  <c r="V1512" i="3"/>
  <c r="V1513" i="3"/>
  <c r="V1514" i="3"/>
  <c r="V1515" i="3"/>
  <c r="V1516" i="3"/>
  <c r="V1517" i="3"/>
  <c r="V1518" i="3"/>
  <c r="V1519" i="3"/>
  <c r="V1520" i="3"/>
  <c r="V1521" i="3"/>
  <c r="V1522" i="3"/>
  <c r="V1523" i="3"/>
  <c r="V1524" i="3"/>
  <c r="V1525" i="3"/>
  <c r="V1526" i="3"/>
  <c r="V1527" i="3"/>
  <c r="V1528" i="3"/>
  <c r="V1529" i="3"/>
  <c r="V1530" i="3"/>
  <c r="V1531" i="3"/>
  <c r="V1532" i="3"/>
  <c r="V1533" i="3"/>
  <c r="V1534" i="3"/>
  <c r="V1535" i="3"/>
  <c r="V1536" i="3"/>
  <c r="V1537" i="3"/>
  <c r="V1538" i="3"/>
  <c r="V1539" i="3"/>
  <c r="V1540" i="3"/>
  <c r="V1541" i="3"/>
  <c r="V1542" i="3"/>
  <c r="V1543" i="3"/>
  <c r="V1544" i="3"/>
  <c r="V1545" i="3"/>
  <c r="V1546" i="3"/>
  <c r="V1547" i="3"/>
  <c r="V1548" i="3"/>
  <c r="V1549" i="3"/>
  <c r="V1550" i="3"/>
  <c r="V1551" i="3"/>
  <c r="V1552" i="3"/>
  <c r="V1553" i="3"/>
  <c r="V1554" i="3"/>
  <c r="V1555" i="3"/>
  <c r="V1556" i="3"/>
  <c r="V1557" i="3"/>
  <c r="V1558" i="3"/>
  <c r="V1559" i="3"/>
  <c r="V1560" i="3"/>
  <c r="V1561" i="3"/>
  <c r="V1562" i="3"/>
  <c r="V1563" i="3"/>
  <c r="V1564" i="3"/>
  <c r="V1565" i="3"/>
  <c r="V1566" i="3"/>
  <c r="V1567" i="3"/>
  <c r="V1568" i="3"/>
  <c r="V1569" i="3"/>
  <c r="V1570" i="3"/>
  <c r="V1571" i="3"/>
  <c r="V1572" i="3"/>
  <c r="V1573" i="3"/>
  <c r="V1574" i="3"/>
  <c r="V1575" i="3"/>
  <c r="V1576" i="3"/>
  <c r="V1577" i="3"/>
  <c r="V1578" i="3"/>
  <c r="V1579" i="3"/>
  <c r="V1580" i="3"/>
  <c r="V1581" i="3"/>
  <c r="V1582" i="3"/>
  <c r="V1583" i="3"/>
  <c r="V1584" i="3"/>
  <c r="V1585" i="3"/>
  <c r="V1586" i="3"/>
  <c r="V1587" i="3"/>
  <c r="V1588" i="3"/>
  <c r="V1589" i="3"/>
  <c r="V1590" i="3"/>
  <c r="V1591" i="3"/>
  <c r="V1592" i="3"/>
  <c r="V1593" i="3"/>
  <c r="V1594" i="3"/>
  <c r="V1595" i="3"/>
  <c r="V1596" i="3"/>
  <c r="V1597" i="3"/>
  <c r="V1598" i="3"/>
  <c r="V1599" i="3"/>
  <c r="V1600" i="3"/>
  <c r="V1601" i="3"/>
  <c r="V1602" i="3"/>
  <c r="V1603" i="3"/>
  <c r="V1604" i="3"/>
  <c r="V1605" i="3"/>
  <c r="V1606" i="3"/>
  <c r="V1607" i="3"/>
  <c r="V1608" i="3"/>
  <c r="V1609" i="3"/>
  <c r="V1610" i="3"/>
  <c r="V1611" i="3"/>
  <c r="V1612" i="3"/>
  <c r="V1613" i="3"/>
  <c r="V1614" i="3"/>
  <c r="V1615" i="3"/>
  <c r="V1616" i="3"/>
  <c r="V1617" i="3"/>
  <c r="V1618" i="3"/>
  <c r="V1619" i="3"/>
  <c r="V1620" i="3"/>
  <c r="V1621" i="3"/>
  <c r="V1622" i="3"/>
  <c r="V1623" i="3"/>
  <c r="V1624" i="3"/>
  <c r="V1625" i="3"/>
  <c r="V1626" i="3"/>
  <c r="V1627" i="3"/>
  <c r="V1628" i="3"/>
  <c r="V1629" i="3"/>
  <c r="V1630" i="3"/>
  <c r="V1631" i="3"/>
  <c r="V1632" i="3"/>
  <c r="V1633" i="3"/>
  <c r="V1634" i="3"/>
  <c r="V1635" i="3"/>
  <c r="V1636" i="3"/>
  <c r="V1637" i="3"/>
  <c r="V1638" i="3"/>
  <c r="V1639" i="3"/>
  <c r="V1640" i="3"/>
  <c r="V1641" i="3"/>
  <c r="V1642" i="3"/>
  <c r="V1643" i="3"/>
  <c r="V1644" i="3"/>
  <c r="V1645" i="3"/>
  <c r="V1646" i="3"/>
  <c r="V1647" i="3"/>
  <c r="V1648" i="3"/>
  <c r="V1649" i="3"/>
  <c r="V1650" i="3"/>
  <c r="V1651" i="3"/>
  <c r="V1652" i="3"/>
  <c r="V1653" i="3"/>
  <c r="V1654" i="3"/>
  <c r="V1655" i="3"/>
  <c r="V1656" i="3"/>
  <c r="V1657" i="3"/>
  <c r="V12" i="3"/>
  <c r="U1656" i="3"/>
  <c r="U1655" i="3"/>
  <c r="U1654" i="3"/>
  <c r="U1653" i="3"/>
  <c r="U1652" i="3"/>
  <c r="U1651" i="3"/>
  <c r="U1650" i="3"/>
  <c r="U1649" i="3"/>
  <c r="U1648" i="3"/>
  <c r="U1647" i="3"/>
  <c r="U1646" i="3"/>
  <c r="U1645" i="3"/>
  <c r="U1644" i="3"/>
  <c r="U1643" i="3"/>
  <c r="U1642" i="3"/>
  <c r="U1641" i="3"/>
  <c r="U1640" i="3"/>
  <c r="U1639" i="3"/>
  <c r="U1638" i="3"/>
  <c r="U1637" i="3"/>
  <c r="U1636" i="3"/>
  <c r="U1635" i="3"/>
  <c r="U1634" i="3"/>
  <c r="U1633" i="3"/>
  <c r="U1632" i="3"/>
  <c r="U1631" i="3"/>
  <c r="U1630" i="3"/>
  <c r="U1629" i="3"/>
  <c r="U1628" i="3"/>
  <c r="U1627" i="3"/>
  <c r="U1626" i="3"/>
  <c r="U1625" i="3"/>
  <c r="U1624" i="3"/>
  <c r="U1623" i="3"/>
  <c r="U1622" i="3"/>
  <c r="U1621" i="3"/>
  <c r="U1620" i="3"/>
  <c r="U1619" i="3"/>
  <c r="U1618" i="3"/>
  <c r="U1617" i="3"/>
  <c r="U1616" i="3"/>
  <c r="U1615" i="3"/>
  <c r="U1614" i="3"/>
  <c r="U1613" i="3"/>
  <c r="U1612" i="3"/>
  <c r="U1611" i="3"/>
  <c r="U1610" i="3"/>
  <c r="U1609" i="3"/>
  <c r="U1608" i="3"/>
  <c r="U1607" i="3"/>
  <c r="U1606" i="3"/>
  <c r="U1605" i="3"/>
  <c r="U1604" i="3"/>
  <c r="U1603" i="3"/>
  <c r="U1602" i="3"/>
  <c r="U1601" i="3"/>
  <c r="U1600" i="3"/>
  <c r="U1599" i="3"/>
  <c r="U1598" i="3"/>
  <c r="U1597" i="3"/>
  <c r="U1596" i="3"/>
  <c r="U1595" i="3"/>
  <c r="U1594" i="3"/>
  <c r="U1593" i="3"/>
  <c r="U1592" i="3"/>
  <c r="U1591" i="3"/>
  <c r="U1590" i="3"/>
  <c r="U1589" i="3"/>
  <c r="U1588" i="3"/>
  <c r="U1587" i="3"/>
  <c r="U1586" i="3"/>
  <c r="U1585" i="3"/>
  <c r="U1584" i="3"/>
  <c r="U1583" i="3"/>
  <c r="U1582" i="3"/>
  <c r="U1581" i="3"/>
  <c r="U1580" i="3"/>
  <c r="U1579" i="3"/>
  <c r="U1578" i="3"/>
  <c r="U1577" i="3"/>
  <c r="U1576" i="3"/>
  <c r="U1575" i="3"/>
  <c r="U1574" i="3"/>
  <c r="U1573" i="3"/>
  <c r="U1572" i="3"/>
  <c r="U1571" i="3"/>
  <c r="U1570" i="3"/>
  <c r="U1569" i="3"/>
  <c r="U1568" i="3"/>
  <c r="U1567" i="3"/>
  <c r="U1566" i="3"/>
  <c r="U1565" i="3"/>
  <c r="U1564" i="3"/>
  <c r="U1563" i="3"/>
  <c r="U1562" i="3"/>
  <c r="U1561" i="3"/>
  <c r="U1560" i="3"/>
  <c r="U1559" i="3"/>
  <c r="U1558" i="3"/>
  <c r="U1557" i="3"/>
  <c r="U1556" i="3"/>
  <c r="U1555" i="3"/>
  <c r="U1554" i="3"/>
  <c r="U1553" i="3"/>
  <c r="U1552" i="3"/>
  <c r="U1551" i="3"/>
  <c r="U1550" i="3"/>
  <c r="U1549" i="3"/>
  <c r="U1548" i="3"/>
  <c r="U1547" i="3"/>
  <c r="U1546" i="3"/>
  <c r="U1545" i="3"/>
  <c r="U1544" i="3"/>
  <c r="U1543" i="3"/>
  <c r="U1542" i="3"/>
  <c r="U1541" i="3"/>
  <c r="U1540" i="3"/>
  <c r="U1539" i="3"/>
  <c r="U1538" i="3"/>
  <c r="U1537" i="3"/>
  <c r="U1536" i="3"/>
  <c r="U1535" i="3"/>
  <c r="U1534" i="3"/>
  <c r="U1533" i="3"/>
  <c r="U1532" i="3"/>
  <c r="U1531" i="3"/>
  <c r="U1530" i="3"/>
  <c r="U1529" i="3"/>
  <c r="U1528" i="3"/>
  <c r="U1527" i="3"/>
  <c r="U1526" i="3"/>
  <c r="U1525" i="3"/>
  <c r="U1524" i="3"/>
  <c r="U1523" i="3"/>
  <c r="U1522" i="3"/>
  <c r="U1521" i="3"/>
  <c r="U1520" i="3"/>
  <c r="U1519" i="3"/>
  <c r="U1518" i="3"/>
  <c r="U1517" i="3"/>
  <c r="U1516" i="3"/>
  <c r="U1515" i="3"/>
  <c r="U1514" i="3"/>
  <c r="U1513" i="3"/>
  <c r="U1512" i="3"/>
  <c r="U1511" i="3"/>
  <c r="U1510" i="3"/>
  <c r="U1509" i="3"/>
  <c r="U1508" i="3"/>
  <c r="U1507" i="3"/>
  <c r="U1506" i="3"/>
  <c r="U1505" i="3"/>
  <c r="U1504" i="3"/>
  <c r="U1503" i="3"/>
  <c r="U1502" i="3"/>
  <c r="U1501" i="3"/>
  <c r="U1500" i="3"/>
  <c r="U1499" i="3"/>
  <c r="U1498" i="3"/>
  <c r="U1497" i="3"/>
  <c r="U1496" i="3"/>
  <c r="U1495" i="3"/>
  <c r="U1494" i="3"/>
  <c r="U1493" i="3"/>
  <c r="U1492" i="3"/>
  <c r="U1491" i="3"/>
  <c r="U1490" i="3"/>
  <c r="U1489" i="3"/>
  <c r="U1488" i="3"/>
  <c r="U1487" i="3"/>
  <c r="U1486" i="3"/>
  <c r="U1485" i="3"/>
  <c r="U1484" i="3"/>
  <c r="U1483" i="3"/>
  <c r="U1482" i="3"/>
  <c r="U1481" i="3"/>
  <c r="U1480" i="3"/>
  <c r="U1479" i="3"/>
  <c r="U1478" i="3"/>
  <c r="U1477" i="3"/>
  <c r="U1476" i="3"/>
  <c r="U1475" i="3"/>
  <c r="U1474" i="3"/>
  <c r="U1473" i="3"/>
  <c r="U1472" i="3"/>
  <c r="U1471" i="3"/>
  <c r="U1470" i="3"/>
  <c r="U1469" i="3"/>
  <c r="U1468" i="3"/>
  <c r="U1467" i="3"/>
  <c r="U1466" i="3"/>
  <c r="U1465" i="3"/>
  <c r="U1464" i="3"/>
  <c r="U1463" i="3"/>
  <c r="U1462" i="3"/>
  <c r="U1461" i="3"/>
  <c r="U1460" i="3"/>
  <c r="U1459" i="3"/>
  <c r="U1458" i="3"/>
  <c r="U1457" i="3"/>
  <c r="U1456" i="3"/>
  <c r="U1455" i="3"/>
  <c r="U1454" i="3"/>
  <c r="U1453" i="3"/>
  <c r="U1452" i="3"/>
  <c r="U1451" i="3"/>
  <c r="U1450" i="3"/>
  <c r="U1449" i="3"/>
  <c r="U1448" i="3"/>
  <c r="U1447" i="3"/>
  <c r="U1446" i="3"/>
  <c r="U1445" i="3"/>
  <c r="U1444" i="3"/>
  <c r="U1443" i="3"/>
  <c r="U1442" i="3"/>
  <c r="U1441" i="3"/>
  <c r="U1440" i="3"/>
  <c r="U1439" i="3"/>
  <c r="U1438" i="3"/>
  <c r="U1437" i="3"/>
  <c r="U1436" i="3"/>
  <c r="U1435" i="3"/>
  <c r="U1434" i="3"/>
  <c r="U1433" i="3"/>
  <c r="U1432" i="3"/>
  <c r="U1431" i="3"/>
  <c r="U1430" i="3"/>
  <c r="U1429" i="3"/>
  <c r="U1428" i="3"/>
  <c r="U1427" i="3"/>
  <c r="U1426" i="3"/>
  <c r="U1425" i="3"/>
  <c r="U1424" i="3"/>
  <c r="U1423" i="3"/>
  <c r="U1422" i="3"/>
  <c r="U1421" i="3"/>
  <c r="U1420" i="3"/>
  <c r="U1419" i="3"/>
  <c r="U1418" i="3"/>
  <c r="U1417" i="3"/>
  <c r="U1416" i="3"/>
  <c r="U1415" i="3"/>
  <c r="U1414" i="3"/>
  <c r="U1413" i="3"/>
  <c r="U1412" i="3"/>
  <c r="U1411" i="3"/>
  <c r="U1410" i="3"/>
  <c r="U1409" i="3"/>
  <c r="U1408" i="3"/>
  <c r="U1407" i="3"/>
  <c r="U1406" i="3"/>
  <c r="U1405" i="3"/>
  <c r="U1404" i="3"/>
  <c r="U1403" i="3"/>
  <c r="U1402" i="3"/>
  <c r="U1401" i="3"/>
  <c r="U1400" i="3"/>
  <c r="U1399" i="3"/>
  <c r="U1398" i="3"/>
  <c r="U1397" i="3"/>
  <c r="U1396" i="3"/>
  <c r="U1395" i="3"/>
  <c r="U1394" i="3"/>
  <c r="U1393" i="3"/>
  <c r="U1392" i="3"/>
  <c r="U1391" i="3"/>
  <c r="U1390" i="3"/>
  <c r="U1389" i="3"/>
  <c r="U1388" i="3"/>
  <c r="U1387" i="3"/>
  <c r="U1386" i="3"/>
  <c r="U1385" i="3"/>
  <c r="U1384" i="3"/>
  <c r="U1383" i="3"/>
  <c r="U1382" i="3"/>
  <c r="U1381" i="3"/>
  <c r="U1380" i="3"/>
  <c r="U1379" i="3"/>
  <c r="U1378" i="3"/>
  <c r="U1377" i="3"/>
  <c r="U1376" i="3"/>
  <c r="U1375" i="3"/>
  <c r="U1374" i="3"/>
  <c r="U1373" i="3"/>
  <c r="U1372" i="3"/>
  <c r="U1371" i="3"/>
  <c r="U1370" i="3"/>
  <c r="U1369" i="3"/>
  <c r="U1368" i="3"/>
  <c r="U1367" i="3"/>
  <c r="U1366" i="3"/>
  <c r="U1365" i="3"/>
  <c r="U1364" i="3"/>
  <c r="U1363" i="3"/>
  <c r="U1362" i="3"/>
  <c r="U1361" i="3"/>
  <c r="U1360" i="3"/>
  <c r="U1359" i="3"/>
  <c r="U1358" i="3"/>
  <c r="U1357" i="3"/>
  <c r="U1356" i="3"/>
  <c r="U1355" i="3"/>
  <c r="U1354" i="3"/>
  <c r="U1353" i="3"/>
  <c r="U1352" i="3"/>
  <c r="U1351" i="3"/>
  <c r="U1350" i="3"/>
  <c r="U1349" i="3"/>
  <c r="U1348" i="3"/>
  <c r="U1347" i="3"/>
  <c r="U1346" i="3"/>
  <c r="U1345" i="3"/>
  <c r="U1344" i="3"/>
  <c r="U1343" i="3"/>
  <c r="U1342" i="3"/>
  <c r="U1341" i="3"/>
  <c r="U1340" i="3"/>
  <c r="U1339" i="3"/>
  <c r="U1338" i="3"/>
  <c r="U1337" i="3"/>
  <c r="U1336" i="3"/>
  <c r="U1335" i="3"/>
  <c r="U1334" i="3"/>
  <c r="U1333" i="3"/>
  <c r="U1332" i="3"/>
  <c r="U1331" i="3"/>
  <c r="U1330" i="3"/>
  <c r="U1329" i="3"/>
  <c r="U1328" i="3"/>
  <c r="U1327" i="3"/>
  <c r="U1326" i="3"/>
  <c r="U1325" i="3"/>
  <c r="U1324" i="3"/>
  <c r="U1323" i="3"/>
  <c r="U1322" i="3"/>
  <c r="U1321" i="3"/>
  <c r="U1320" i="3"/>
  <c r="U1319" i="3"/>
  <c r="U1318" i="3"/>
  <c r="U1317" i="3"/>
  <c r="U1316" i="3"/>
  <c r="U1315" i="3"/>
  <c r="U1314" i="3"/>
  <c r="U1313" i="3"/>
  <c r="U1312" i="3"/>
  <c r="U1311" i="3"/>
  <c r="U1310" i="3"/>
  <c r="U1309" i="3"/>
  <c r="U1308" i="3"/>
  <c r="U1307" i="3"/>
  <c r="U1306" i="3"/>
  <c r="U1305" i="3"/>
  <c r="U1304" i="3"/>
  <c r="U1303" i="3"/>
  <c r="U1302" i="3"/>
  <c r="U1301" i="3"/>
  <c r="U1300" i="3"/>
  <c r="U1299" i="3"/>
  <c r="U1298" i="3"/>
  <c r="U1297" i="3"/>
  <c r="U1296" i="3"/>
  <c r="U1295" i="3"/>
  <c r="U1294" i="3"/>
  <c r="U1293" i="3"/>
  <c r="U1292" i="3"/>
  <c r="U1291" i="3"/>
  <c r="U1290" i="3"/>
  <c r="U1289" i="3"/>
  <c r="U1288" i="3"/>
  <c r="U1287" i="3"/>
  <c r="U1286" i="3"/>
  <c r="U1285" i="3"/>
  <c r="U1284" i="3"/>
  <c r="U1283" i="3"/>
  <c r="U1282" i="3"/>
  <c r="U1281" i="3"/>
  <c r="U1280" i="3"/>
  <c r="U1279" i="3"/>
  <c r="U1278" i="3"/>
  <c r="U1277" i="3"/>
  <c r="U1276" i="3"/>
  <c r="U1275" i="3"/>
  <c r="U1274" i="3"/>
  <c r="U1273" i="3"/>
  <c r="U1272" i="3"/>
  <c r="U1271" i="3"/>
  <c r="U1270" i="3"/>
  <c r="U1269" i="3"/>
  <c r="U1268" i="3"/>
  <c r="U1267" i="3"/>
  <c r="U1266" i="3"/>
  <c r="U1265" i="3"/>
  <c r="U1264" i="3"/>
  <c r="U1263" i="3"/>
  <c r="U1262" i="3"/>
  <c r="U1261" i="3"/>
  <c r="U1260" i="3"/>
  <c r="U1259" i="3"/>
  <c r="U1258" i="3"/>
  <c r="U1257" i="3"/>
  <c r="U1256" i="3"/>
  <c r="U1255" i="3"/>
  <c r="U1254" i="3"/>
  <c r="U1253" i="3"/>
  <c r="U1252" i="3"/>
  <c r="U1251" i="3"/>
  <c r="U1250" i="3"/>
  <c r="U1249" i="3"/>
  <c r="U1248" i="3"/>
  <c r="U1247" i="3"/>
  <c r="U1246" i="3"/>
  <c r="U1245" i="3"/>
  <c r="U1244" i="3"/>
  <c r="U1243" i="3"/>
  <c r="U1242" i="3"/>
  <c r="U1241" i="3"/>
  <c r="U1240" i="3"/>
  <c r="U1239" i="3"/>
  <c r="U1238" i="3"/>
  <c r="U1237" i="3"/>
  <c r="U1236" i="3"/>
  <c r="U1235" i="3"/>
  <c r="U1234" i="3"/>
  <c r="U1233" i="3"/>
  <c r="U1232" i="3"/>
  <c r="U1231" i="3"/>
  <c r="U1230" i="3"/>
  <c r="U1229" i="3"/>
  <c r="U1228" i="3"/>
  <c r="U1227" i="3"/>
  <c r="U1226" i="3"/>
  <c r="U1225" i="3"/>
  <c r="U1224" i="3"/>
  <c r="U1223" i="3"/>
  <c r="U1222" i="3"/>
  <c r="U1221" i="3"/>
  <c r="U1220" i="3"/>
  <c r="U1219" i="3"/>
  <c r="U1218" i="3"/>
  <c r="U1217" i="3"/>
  <c r="U1216" i="3"/>
  <c r="U1215" i="3"/>
  <c r="U1214" i="3"/>
  <c r="U1213" i="3"/>
  <c r="U1212" i="3"/>
  <c r="U1211" i="3"/>
  <c r="U1210" i="3"/>
  <c r="U1209" i="3"/>
  <c r="U1208" i="3"/>
  <c r="U1207" i="3"/>
  <c r="U1206" i="3"/>
  <c r="U1205" i="3"/>
  <c r="U1204" i="3"/>
  <c r="U1203" i="3"/>
  <c r="U1202" i="3"/>
  <c r="U1201" i="3"/>
  <c r="U1200" i="3"/>
  <c r="U1199" i="3"/>
  <c r="U1198" i="3"/>
  <c r="U1197" i="3"/>
  <c r="U1196" i="3"/>
  <c r="U1195" i="3"/>
  <c r="U1194" i="3"/>
  <c r="U1193" i="3"/>
  <c r="U1192" i="3"/>
  <c r="U1191" i="3"/>
  <c r="U1190" i="3"/>
  <c r="U1189" i="3"/>
  <c r="U1188" i="3"/>
  <c r="U1187" i="3"/>
  <c r="U1186" i="3"/>
  <c r="U1185" i="3"/>
  <c r="U1184" i="3"/>
  <c r="U1183" i="3"/>
  <c r="U1182" i="3"/>
  <c r="U1181" i="3"/>
  <c r="U1180" i="3"/>
  <c r="U1179" i="3"/>
  <c r="U1178" i="3"/>
  <c r="U1177" i="3"/>
  <c r="U1176" i="3"/>
  <c r="U1175" i="3"/>
  <c r="U1174" i="3"/>
  <c r="U1173" i="3"/>
  <c r="U1172" i="3"/>
  <c r="U1171" i="3"/>
  <c r="U1170" i="3"/>
  <c r="U1169" i="3"/>
  <c r="U1168" i="3"/>
  <c r="U1167" i="3"/>
  <c r="U1166" i="3"/>
  <c r="U1165" i="3"/>
  <c r="U1164" i="3"/>
  <c r="U1163" i="3"/>
  <c r="U1162" i="3"/>
  <c r="U1161" i="3"/>
  <c r="U1160" i="3"/>
  <c r="U1159" i="3"/>
  <c r="U1158" i="3"/>
  <c r="U1157" i="3"/>
  <c r="U1156" i="3"/>
  <c r="U1155" i="3"/>
  <c r="U1154" i="3"/>
  <c r="U1153" i="3"/>
  <c r="U1152" i="3"/>
  <c r="U1151" i="3"/>
  <c r="U1150" i="3"/>
  <c r="U1149" i="3"/>
  <c r="U1148" i="3"/>
  <c r="U1147" i="3"/>
  <c r="U1146" i="3"/>
  <c r="U1145" i="3"/>
  <c r="U1144" i="3"/>
  <c r="U1143" i="3"/>
  <c r="U1142" i="3"/>
  <c r="U1141" i="3"/>
  <c r="U1140" i="3"/>
  <c r="U1139" i="3"/>
  <c r="U1138" i="3"/>
  <c r="U1137" i="3"/>
  <c r="U1136" i="3"/>
  <c r="U1135" i="3"/>
  <c r="U1134" i="3"/>
  <c r="U1133" i="3"/>
  <c r="U1132" i="3"/>
  <c r="U1131" i="3"/>
  <c r="U1130" i="3"/>
  <c r="U1129" i="3"/>
  <c r="U1128" i="3"/>
  <c r="U1127" i="3"/>
  <c r="U1126" i="3"/>
  <c r="U1125" i="3"/>
  <c r="U1124" i="3"/>
  <c r="U1123" i="3"/>
  <c r="U1122" i="3"/>
  <c r="U1121" i="3"/>
  <c r="U1120" i="3"/>
  <c r="U1119" i="3"/>
  <c r="U1118" i="3"/>
  <c r="U1117" i="3"/>
  <c r="U1116" i="3"/>
  <c r="U1115" i="3"/>
  <c r="U1114" i="3"/>
  <c r="U1113" i="3"/>
  <c r="U1112" i="3"/>
  <c r="U1111" i="3"/>
  <c r="U1110" i="3"/>
  <c r="U1109" i="3"/>
  <c r="U1108" i="3"/>
  <c r="U1107" i="3"/>
  <c r="U1106" i="3"/>
  <c r="U1105" i="3"/>
  <c r="U1104" i="3"/>
  <c r="U1103" i="3"/>
  <c r="U1102" i="3"/>
  <c r="U1101" i="3"/>
  <c r="U1100" i="3"/>
  <c r="U1099" i="3"/>
  <c r="U1098" i="3"/>
  <c r="U1097" i="3"/>
  <c r="U1096" i="3"/>
  <c r="U1095" i="3"/>
  <c r="U1094" i="3"/>
  <c r="U1093" i="3"/>
  <c r="U1092" i="3"/>
  <c r="U1091" i="3"/>
  <c r="U1090" i="3"/>
  <c r="U1089" i="3"/>
  <c r="U1088" i="3"/>
  <c r="U1087" i="3"/>
  <c r="U1086" i="3"/>
  <c r="U1085" i="3"/>
  <c r="U1084" i="3"/>
  <c r="U1083" i="3"/>
  <c r="U1082" i="3"/>
  <c r="U1081" i="3"/>
  <c r="U1080" i="3"/>
  <c r="U1079" i="3"/>
  <c r="U1078" i="3"/>
  <c r="U1077" i="3"/>
  <c r="U1076" i="3"/>
  <c r="U1075" i="3"/>
  <c r="U1074" i="3"/>
  <c r="U1073" i="3"/>
  <c r="U1072" i="3"/>
  <c r="U1071" i="3"/>
  <c r="U1070" i="3"/>
  <c r="U1069" i="3"/>
  <c r="U1068" i="3"/>
  <c r="U1067" i="3"/>
  <c r="U1066" i="3"/>
  <c r="U1065" i="3"/>
  <c r="U1064" i="3"/>
  <c r="U1063" i="3"/>
  <c r="U1062" i="3"/>
  <c r="U1061" i="3"/>
  <c r="U1060" i="3"/>
  <c r="U1059" i="3"/>
  <c r="U1058" i="3"/>
  <c r="U1057" i="3"/>
  <c r="U1056" i="3"/>
  <c r="U1055" i="3"/>
  <c r="U1054" i="3"/>
  <c r="U1053" i="3"/>
  <c r="U1052" i="3"/>
  <c r="U1051" i="3"/>
  <c r="U1050" i="3"/>
  <c r="U1049" i="3"/>
  <c r="U1048" i="3"/>
  <c r="U1047" i="3"/>
  <c r="U1046" i="3"/>
  <c r="U1045" i="3"/>
  <c r="U1044" i="3"/>
  <c r="U1043" i="3"/>
  <c r="U1042" i="3"/>
  <c r="U1041" i="3"/>
  <c r="U1040" i="3"/>
  <c r="U1039" i="3"/>
  <c r="U1038" i="3"/>
  <c r="U1037" i="3"/>
  <c r="U1036" i="3"/>
  <c r="U1035" i="3"/>
  <c r="U1034" i="3"/>
  <c r="U1033" i="3"/>
  <c r="U1032" i="3"/>
  <c r="U1031" i="3"/>
  <c r="U1030" i="3"/>
  <c r="U1029" i="3"/>
  <c r="U1028" i="3"/>
  <c r="U1027" i="3"/>
  <c r="U1026" i="3"/>
  <c r="U1025" i="3"/>
  <c r="U1024" i="3"/>
  <c r="U1023" i="3"/>
  <c r="U1022" i="3"/>
  <c r="U1021" i="3"/>
  <c r="U1020" i="3"/>
  <c r="U1019" i="3"/>
  <c r="U1018" i="3"/>
  <c r="U1017" i="3"/>
  <c r="U1016" i="3"/>
  <c r="U1015" i="3"/>
  <c r="U1014" i="3"/>
  <c r="U1013" i="3"/>
  <c r="U1012" i="3"/>
  <c r="U1011" i="3"/>
  <c r="U1010" i="3"/>
  <c r="U1009" i="3"/>
  <c r="U1008" i="3"/>
  <c r="U1007" i="3"/>
  <c r="U1006" i="3"/>
  <c r="U1005" i="3"/>
  <c r="U1004" i="3"/>
  <c r="U1003" i="3"/>
  <c r="U1002" i="3"/>
  <c r="U1001" i="3"/>
  <c r="U1000" i="3"/>
  <c r="U999" i="3"/>
  <c r="U998" i="3"/>
  <c r="U997" i="3"/>
  <c r="U996" i="3"/>
  <c r="U995" i="3"/>
  <c r="U994" i="3"/>
  <c r="U993" i="3"/>
  <c r="U992" i="3"/>
  <c r="U991" i="3"/>
  <c r="U990" i="3"/>
  <c r="U989" i="3"/>
  <c r="U988" i="3"/>
  <c r="U987" i="3"/>
  <c r="U986" i="3"/>
  <c r="U985" i="3"/>
  <c r="U984" i="3"/>
  <c r="U983" i="3"/>
  <c r="U982" i="3"/>
  <c r="U981" i="3"/>
  <c r="U980" i="3"/>
  <c r="U979" i="3"/>
  <c r="U978" i="3"/>
  <c r="U977" i="3"/>
  <c r="U976" i="3"/>
  <c r="U975" i="3"/>
  <c r="U974" i="3"/>
  <c r="U973" i="3"/>
  <c r="U972" i="3"/>
  <c r="U971" i="3"/>
  <c r="U970" i="3"/>
  <c r="U969" i="3"/>
  <c r="U968" i="3"/>
  <c r="U967" i="3"/>
  <c r="U966" i="3"/>
  <c r="U965" i="3"/>
  <c r="U964" i="3"/>
  <c r="U963" i="3"/>
  <c r="U962" i="3"/>
  <c r="U961" i="3"/>
  <c r="U960" i="3"/>
  <c r="U959" i="3"/>
  <c r="U958" i="3"/>
  <c r="U957" i="3"/>
  <c r="U956" i="3"/>
  <c r="U955" i="3"/>
  <c r="U954" i="3"/>
  <c r="U953" i="3"/>
  <c r="U952" i="3"/>
  <c r="U951" i="3"/>
  <c r="U950" i="3"/>
  <c r="U949" i="3"/>
  <c r="U948" i="3"/>
  <c r="U947" i="3"/>
  <c r="U946" i="3"/>
  <c r="U945" i="3"/>
  <c r="U944" i="3"/>
  <c r="U943" i="3"/>
  <c r="U942" i="3"/>
  <c r="U941" i="3"/>
  <c r="U940" i="3"/>
  <c r="U939" i="3"/>
  <c r="U938" i="3"/>
  <c r="U937" i="3"/>
  <c r="U936" i="3"/>
  <c r="U935" i="3"/>
  <c r="U934" i="3"/>
  <c r="U933" i="3"/>
  <c r="U932" i="3"/>
  <c r="U931" i="3"/>
  <c r="U930" i="3"/>
  <c r="U929" i="3"/>
  <c r="U928" i="3"/>
  <c r="U927" i="3"/>
  <c r="U926" i="3"/>
  <c r="U925" i="3"/>
  <c r="U924" i="3"/>
  <c r="U923" i="3"/>
  <c r="U922" i="3"/>
  <c r="U921" i="3"/>
  <c r="U920" i="3"/>
  <c r="U919" i="3"/>
  <c r="U918" i="3"/>
  <c r="U917" i="3"/>
  <c r="U916" i="3"/>
  <c r="U915" i="3"/>
  <c r="U914" i="3"/>
  <c r="U913" i="3"/>
  <c r="U912" i="3"/>
  <c r="U911" i="3"/>
  <c r="U910" i="3"/>
  <c r="U909" i="3"/>
  <c r="U908" i="3"/>
  <c r="U907" i="3"/>
  <c r="U906" i="3"/>
  <c r="U905" i="3"/>
  <c r="U904" i="3"/>
  <c r="U903" i="3"/>
  <c r="U902" i="3"/>
  <c r="U901" i="3"/>
  <c r="U900" i="3"/>
  <c r="U899" i="3"/>
  <c r="U898" i="3"/>
  <c r="U897" i="3"/>
  <c r="U896" i="3"/>
  <c r="U895" i="3"/>
  <c r="U894" i="3"/>
  <c r="U893" i="3"/>
  <c r="U892" i="3"/>
  <c r="U891" i="3"/>
  <c r="U890" i="3"/>
  <c r="U889" i="3"/>
  <c r="U888" i="3"/>
  <c r="U887" i="3"/>
  <c r="U886" i="3"/>
  <c r="U885" i="3"/>
  <c r="U884" i="3"/>
  <c r="U883" i="3"/>
  <c r="U882" i="3"/>
  <c r="U881" i="3"/>
  <c r="U880" i="3"/>
  <c r="U879" i="3"/>
  <c r="U878" i="3"/>
  <c r="U877" i="3"/>
  <c r="U876" i="3"/>
  <c r="U875" i="3"/>
  <c r="U874" i="3"/>
  <c r="U873" i="3"/>
  <c r="U872" i="3"/>
  <c r="U871" i="3"/>
  <c r="U870" i="3"/>
  <c r="U869" i="3"/>
  <c r="U868" i="3"/>
  <c r="U867" i="3"/>
  <c r="U866" i="3"/>
  <c r="U865" i="3"/>
  <c r="U864" i="3"/>
  <c r="U863" i="3"/>
  <c r="U862" i="3"/>
  <c r="U861" i="3"/>
  <c r="U860" i="3"/>
  <c r="U859" i="3"/>
  <c r="U858" i="3"/>
  <c r="U857" i="3"/>
  <c r="U856" i="3"/>
  <c r="U855" i="3"/>
  <c r="U854" i="3"/>
  <c r="U853" i="3"/>
  <c r="U852" i="3"/>
  <c r="U851" i="3"/>
  <c r="U850" i="3"/>
  <c r="U849" i="3"/>
  <c r="U848" i="3"/>
  <c r="U847" i="3"/>
  <c r="U846" i="3"/>
  <c r="U845" i="3"/>
  <c r="U844" i="3"/>
  <c r="U843" i="3"/>
  <c r="U842" i="3"/>
  <c r="U841" i="3"/>
  <c r="U840" i="3"/>
  <c r="U839" i="3"/>
  <c r="U838" i="3"/>
  <c r="U837" i="3"/>
  <c r="U836" i="3"/>
  <c r="U835" i="3"/>
  <c r="U834" i="3"/>
  <c r="U833" i="3"/>
  <c r="U832" i="3"/>
  <c r="U831" i="3"/>
  <c r="U830" i="3"/>
  <c r="U829" i="3"/>
  <c r="U828" i="3"/>
  <c r="U827" i="3"/>
  <c r="U826" i="3"/>
  <c r="U825" i="3"/>
  <c r="U824" i="3"/>
  <c r="U823" i="3"/>
  <c r="U822" i="3"/>
  <c r="U821" i="3"/>
  <c r="U820" i="3"/>
  <c r="U819" i="3"/>
  <c r="U818" i="3"/>
  <c r="U817" i="3"/>
  <c r="U816" i="3"/>
  <c r="U815" i="3"/>
  <c r="U814" i="3"/>
  <c r="U813" i="3"/>
  <c r="U812" i="3"/>
  <c r="U811" i="3"/>
  <c r="U810" i="3"/>
  <c r="U809" i="3"/>
  <c r="U808" i="3"/>
  <c r="U807" i="3"/>
  <c r="U806" i="3"/>
  <c r="U805" i="3"/>
  <c r="U804" i="3"/>
  <c r="U803" i="3"/>
  <c r="U802" i="3"/>
  <c r="U801" i="3"/>
  <c r="U800" i="3"/>
  <c r="U799" i="3"/>
  <c r="U798" i="3"/>
  <c r="U797" i="3"/>
  <c r="U796" i="3"/>
  <c r="U795" i="3"/>
  <c r="U794" i="3"/>
  <c r="U793" i="3"/>
  <c r="U792" i="3"/>
  <c r="U791" i="3"/>
  <c r="U790" i="3"/>
  <c r="U789" i="3"/>
  <c r="U788" i="3"/>
  <c r="U787" i="3"/>
  <c r="U786" i="3"/>
  <c r="U785" i="3"/>
  <c r="U784" i="3"/>
  <c r="U783" i="3"/>
  <c r="U782" i="3"/>
  <c r="U781" i="3"/>
  <c r="U780" i="3"/>
  <c r="U779" i="3"/>
  <c r="U778" i="3"/>
  <c r="U777" i="3"/>
  <c r="U776" i="3"/>
  <c r="U775" i="3"/>
  <c r="U774" i="3"/>
  <c r="U773" i="3"/>
  <c r="U772" i="3"/>
  <c r="U771" i="3"/>
  <c r="U770" i="3"/>
  <c r="U769" i="3"/>
  <c r="U768" i="3"/>
  <c r="U767" i="3"/>
  <c r="U766" i="3"/>
  <c r="U765" i="3"/>
  <c r="U764" i="3"/>
  <c r="U763" i="3"/>
  <c r="U762" i="3"/>
  <c r="U761" i="3"/>
  <c r="U760" i="3"/>
  <c r="U759" i="3"/>
  <c r="U758" i="3"/>
  <c r="U757" i="3"/>
  <c r="U756" i="3"/>
  <c r="U755" i="3"/>
  <c r="U754" i="3"/>
  <c r="U753" i="3"/>
  <c r="U752" i="3"/>
  <c r="U751" i="3"/>
  <c r="U750" i="3"/>
  <c r="U749" i="3"/>
  <c r="U748" i="3"/>
  <c r="U747" i="3"/>
  <c r="U746" i="3"/>
  <c r="U745" i="3"/>
  <c r="U744" i="3"/>
  <c r="U743" i="3"/>
  <c r="U742" i="3"/>
  <c r="U741" i="3"/>
  <c r="U740" i="3"/>
  <c r="U739" i="3"/>
  <c r="U738" i="3"/>
  <c r="U737" i="3"/>
  <c r="U736" i="3"/>
  <c r="U735" i="3"/>
  <c r="U734" i="3"/>
  <c r="U733" i="3"/>
  <c r="U732" i="3"/>
  <c r="U731" i="3"/>
  <c r="U730" i="3"/>
  <c r="U729" i="3"/>
  <c r="U728" i="3"/>
  <c r="U727" i="3"/>
  <c r="U726" i="3"/>
  <c r="U725" i="3"/>
  <c r="U724" i="3"/>
  <c r="U723" i="3"/>
  <c r="U722" i="3"/>
  <c r="U721" i="3"/>
  <c r="U720" i="3"/>
  <c r="U719" i="3"/>
  <c r="U718" i="3"/>
  <c r="U717" i="3"/>
  <c r="U716" i="3"/>
  <c r="U715" i="3"/>
  <c r="U714" i="3"/>
  <c r="U713" i="3"/>
  <c r="U712" i="3"/>
  <c r="U711" i="3"/>
  <c r="U710" i="3"/>
  <c r="U709" i="3"/>
  <c r="U708" i="3"/>
  <c r="U707" i="3"/>
  <c r="U706" i="3"/>
  <c r="U705" i="3"/>
  <c r="U704" i="3"/>
  <c r="U703" i="3"/>
  <c r="U702" i="3"/>
  <c r="U701" i="3"/>
  <c r="U700" i="3"/>
  <c r="U699" i="3"/>
  <c r="U698" i="3"/>
  <c r="U697" i="3"/>
  <c r="U696" i="3"/>
  <c r="U695" i="3"/>
  <c r="U694" i="3"/>
  <c r="U693" i="3"/>
  <c r="U692" i="3"/>
  <c r="U691" i="3"/>
  <c r="U690" i="3"/>
  <c r="U689" i="3"/>
  <c r="U688" i="3"/>
  <c r="U687" i="3"/>
  <c r="U686" i="3"/>
  <c r="U685" i="3"/>
  <c r="U684" i="3"/>
  <c r="U683" i="3"/>
  <c r="U682" i="3"/>
  <c r="U681" i="3"/>
  <c r="U680" i="3"/>
  <c r="U679" i="3"/>
  <c r="U678" i="3"/>
  <c r="U677" i="3"/>
  <c r="U676" i="3"/>
  <c r="U675" i="3"/>
  <c r="U674" i="3"/>
  <c r="U673" i="3"/>
  <c r="U672" i="3"/>
  <c r="U671" i="3"/>
  <c r="U670" i="3"/>
  <c r="U669" i="3"/>
  <c r="U668" i="3"/>
  <c r="U667" i="3"/>
  <c r="U666" i="3"/>
  <c r="U665" i="3"/>
  <c r="U664" i="3"/>
  <c r="U663" i="3"/>
  <c r="U662" i="3"/>
  <c r="U661" i="3"/>
  <c r="U660" i="3"/>
  <c r="U659" i="3"/>
  <c r="U658" i="3"/>
  <c r="U657" i="3"/>
  <c r="U656" i="3"/>
  <c r="U655" i="3"/>
  <c r="U654" i="3"/>
  <c r="U653" i="3"/>
  <c r="U652" i="3"/>
  <c r="U651" i="3"/>
  <c r="U650" i="3"/>
  <c r="U649" i="3"/>
  <c r="U648" i="3"/>
  <c r="U647" i="3"/>
  <c r="U646" i="3"/>
  <c r="U645" i="3"/>
  <c r="U644" i="3"/>
  <c r="U643" i="3"/>
  <c r="U642" i="3"/>
  <c r="U641" i="3"/>
  <c r="U640" i="3"/>
  <c r="U639" i="3"/>
  <c r="U638" i="3"/>
  <c r="U637" i="3"/>
  <c r="U636" i="3"/>
  <c r="U635" i="3"/>
  <c r="U634" i="3"/>
  <c r="U633" i="3"/>
  <c r="U632" i="3"/>
  <c r="U631" i="3"/>
  <c r="U630" i="3"/>
  <c r="U629" i="3"/>
  <c r="U628" i="3"/>
  <c r="U627" i="3"/>
  <c r="U626" i="3"/>
  <c r="U625" i="3"/>
  <c r="U624" i="3"/>
  <c r="U623" i="3"/>
  <c r="U622" i="3"/>
  <c r="U621" i="3"/>
  <c r="U620" i="3"/>
  <c r="U619" i="3"/>
  <c r="U618" i="3"/>
  <c r="U617" i="3"/>
  <c r="U616" i="3"/>
  <c r="U615" i="3"/>
  <c r="U614" i="3"/>
  <c r="U613" i="3"/>
  <c r="U612" i="3"/>
  <c r="U611" i="3"/>
  <c r="U610" i="3"/>
  <c r="U609" i="3"/>
  <c r="U608" i="3"/>
  <c r="U607" i="3"/>
  <c r="U606" i="3"/>
  <c r="U605" i="3"/>
  <c r="U604" i="3"/>
  <c r="U603" i="3"/>
  <c r="U602" i="3"/>
  <c r="U601" i="3"/>
  <c r="U600" i="3"/>
  <c r="U599" i="3"/>
  <c r="U598" i="3"/>
  <c r="U597" i="3"/>
  <c r="U596" i="3"/>
  <c r="U595" i="3"/>
  <c r="U594" i="3"/>
  <c r="U593" i="3"/>
  <c r="U592" i="3"/>
  <c r="U591" i="3"/>
  <c r="U590" i="3"/>
  <c r="U589" i="3"/>
  <c r="U588" i="3"/>
  <c r="U587" i="3"/>
  <c r="U586" i="3"/>
  <c r="U585" i="3"/>
  <c r="U584" i="3"/>
  <c r="U583" i="3"/>
  <c r="U582" i="3"/>
  <c r="U581" i="3"/>
  <c r="U580" i="3"/>
  <c r="U579" i="3"/>
  <c r="U578" i="3"/>
  <c r="U577" i="3"/>
  <c r="U576" i="3"/>
  <c r="U575" i="3"/>
  <c r="U574" i="3"/>
  <c r="U573" i="3"/>
  <c r="U572" i="3"/>
  <c r="U571" i="3"/>
  <c r="U570" i="3"/>
  <c r="U569" i="3"/>
  <c r="U568" i="3"/>
  <c r="U567" i="3"/>
  <c r="U566" i="3"/>
  <c r="U565" i="3"/>
  <c r="U564" i="3"/>
  <c r="U563" i="3"/>
  <c r="U562" i="3"/>
  <c r="U561" i="3"/>
  <c r="U560" i="3"/>
  <c r="U559" i="3"/>
  <c r="U558" i="3"/>
  <c r="U557" i="3"/>
  <c r="U556" i="3"/>
  <c r="U555" i="3"/>
  <c r="U554" i="3"/>
  <c r="U553" i="3"/>
  <c r="U552" i="3"/>
  <c r="U551" i="3"/>
  <c r="U550" i="3"/>
  <c r="U549" i="3"/>
  <c r="U548" i="3"/>
  <c r="U547" i="3"/>
  <c r="U546" i="3"/>
  <c r="U545" i="3"/>
  <c r="U544" i="3"/>
  <c r="U543" i="3"/>
  <c r="U542" i="3"/>
  <c r="U541" i="3"/>
  <c r="U540" i="3"/>
  <c r="U539" i="3"/>
  <c r="U538" i="3"/>
  <c r="U537" i="3"/>
  <c r="U536" i="3"/>
  <c r="U535" i="3"/>
  <c r="U534" i="3"/>
  <c r="U533" i="3"/>
  <c r="U532" i="3"/>
  <c r="U531" i="3"/>
  <c r="U530" i="3"/>
  <c r="U529" i="3"/>
  <c r="U528" i="3"/>
  <c r="U527" i="3"/>
  <c r="U526" i="3"/>
  <c r="U525" i="3"/>
  <c r="U524" i="3"/>
  <c r="U523" i="3"/>
  <c r="U522" i="3"/>
  <c r="U521" i="3"/>
  <c r="U520" i="3"/>
  <c r="U519" i="3"/>
  <c r="U518" i="3"/>
  <c r="U517" i="3"/>
  <c r="U516" i="3"/>
  <c r="U515" i="3"/>
  <c r="U514" i="3"/>
  <c r="U513" i="3"/>
  <c r="U512" i="3"/>
  <c r="U511" i="3"/>
  <c r="U510" i="3"/>
  <c r="U509" i="3"/>
  <c r="U508" i="3"/>
  <c r="U507" i="3"/>
  <c r="U506" i="3"/>
  <c r="U505" i="3"/>
  <c r="U504" i="3"/>
  <c r="U503" i="3"/>
  <c r="U502" i="3"/>
  <c r="U501" i="3"/>
  <c r="U500" i="3"/>
  <c r="U499" i="3"/>
  <c r="U498" i="3"/>
  <c r="U497" i="3"/>
  <c r="U496" i="3"/>
  <c r="U495" i="3"/>
  <c r="U494" i="3"/>
  <c r="U493" i="3"/>
  <c r="U492" i="3"/>
  <c r="U491" i="3"/>
  <c r="U490" i="3"/>
  <c r="U489" i="3"/>
  <c r="U488" i="3"/>
  <c r="U487" i="3"/>
  <c r="U486" i="3"/>
  <c r="U485" i="3"/>
  <c r="U484" i="3"/>
  <c r="U483" i="3"/>
  <c r="U482" i="3"/>
  <c r="U481" i="3"/>
  <c r="U480" i="3"/>
  <c r="U479" i="3"/>
  <c r="U478" i="3"/>
  <c r="U477" i="3"/>
  <c r="U476" i="3"/>
  <c r="U475" i="3"/>
  <c r="U474" i="3"/>
  <c r="U473" i="3"/>
  <c r="U472" i="3"/>
  <c r="U471" i="3"/>
  <c r="U470" i="3"/>
  <c r="U469" i="3"/>
  <c r="U468" i="3"/>
  <c r="U467" i="3"/>
  <c r="U466" i="3"/>
  <c r="U465" i="3"/>
  <c r="U464" i="3"/>
  <c r="U463" i="3"/>
  <c r="U462" i="3"/>
  <c r="U461" i="3"/>
  <c r="U460" i="3"/>
  <c r="U459" i="3"/>
  <c r="U458" i="3"/>
  <c r="U457" i="3"/>
  <c r="U456" i="3"/>
  <c r="U455" i="3"/>
  <c r="U454" i="3"/>
  <c r="U453" i="3"/>
  <c r="U452" i="3"/>
  <c r="U451" i="3"/>
  <c r="U450" i="3"/>
  <c r="U449" i="3"/>
  <c r="U448" i="3"/>
  <c r="U447" i="3"/>
  <c r="U446" i="3"/>
  <c r="U445" i="3"/>
  <c r="U444" i="3"/>
  <c r="U443" i="3"/>
  <c r="U442" i="3"/>
  <c r="U441" i="3"/>
  <c r="U440" i="3"/>
  <c r="U439" i="3"/>
  <c r="U438" i="3"/>
  <c r="U437" i="3"/>
  <c r="U436" i="3"/>
  <c r="U435" i="3"/>
  <c r="U434" i="3"/>
  <c r="U433" i="3"/>
  <c r="U432" i="3"/>
  <c r="U431" i="3"/>
  <c r="U430" i="3"/>
  <c r="U429" i="3"/>
  <c r="U428" i="3"/>
  <c r="U427" i="3"/>
  <c r="U426" i="3"/>
  <c r="U425" i="3"/>
  <c r="U424" i="3"/>
  <c r="U423" i="3"/>
  <c r="U422" i="3"/>
  <c r="U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O1582" i="3"/>
  <c r="O1583" i="3"/>
  <c r="O1584" i="3"/>
  <c r="O1585" i="3"/>
  <c r="O1586" i="3"/>
  <c r="O1587" i="3"/>
  <c r="O1588" i="3"/>
  <c r="O1589" i="3"/>
  <c r="O1590" i="3"/>
  <c r="O1591" i="3"/>
  <c r="O1592" i="3"/>
  <c r="O1593" i="3"/>
  <c r="O1594" i="3"/>
  <c r="O1595" i="3"/>
  <c r="O1596" i="3"/>
  <c r="O1597" i="3"/>
  <c r="O1598" i="3"/>
  <c r="O1599" i="3"/>
  <c r="O1600" i="3"/>
  <c r="O1601" i="3"/>
  <c r="O1602" i="3"/>
  <c r="O1603" i="3"/>
  <c r="O1604" i="3"/>
  <c r="O1605" i="3"/>
  <c r="O1606" i="3"/>
  <c r="O1607" i="3"/>
  <c r="O1608" i="3"/>
  <c r="O1609" i="3"/>
  <c r="O1610" i="3"/>
  <c r="O1611" i="3"/>
  <c r="O1612" i="3"/>
  <c r="O1613" i="3"/>
  <c r="O1614" i="3"/>
  <c r="O1615" i="3"/>
  <c r="O1616" i="3"/>
  <c r="O1617" i="3"/>
  <c r="O1618" i="3"/>
  <c r="O1619" i="3"/>
  <c r="O1620" i="3"/>
  <c r="O1621" i="3"/>
  <c r="O1622" i="3"/>
  <c r="O1623" i="3"/>
  <c r="O1624" i="3"/>
  <c r="O1625" i="3"/>
  <c r="O1626" i="3"/>
  <c r="O1627" i="3"/>
  <c r="O1628" i="3"/>
  <c r="O1629" i="3"/>
  <c r="O1630" i="3"/>
  <c r="O1631" i="3"/>
  <c r="O1632" i="3"/>
  <c r="O1633" i="3"/>
  <c r="O1634" i="3"/>
  <c r="O1635" i="3"/>
  <c r="O1636" i="3"/>
  <c r="O1637" i="3"/>
  <c r="O1638" i="3"/>
  <c r="O1639" i="3"/>
  <c r="O1640" i="3"/>
  <c r="O1641" i="3"/>
  <c r="O1642" i="3"/>
  <c r="O1643" i="3"/>
  <c r="O1644" i="3"/>
  <c r="O1645" i="3"/>
  <c r="O1646" i="3"/>
  <c r="O1647" i="3"/>
  <c r="O1648" i="3"/>
  <c r="O1649" i="3"/>
  <c r="O1650" i="3"/>
  <c r="O1651" i="3"/>
  <c r="O1652" i="3"/>
  <c r="O1653" i="3"/>
  <c r="O1654" i="3"/>
  <c r="O1655" i="3"/>
  <c r="O1656" i="3"/>
  <c r="O165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A9" i="448" l="1"/>
  <c r="A10" i="448" s="1"/>
  <c r="AB6" i="448"/>
  <c r="J9" i="448" s="1"/>
  <c r="U5" i="448"/>
  <c r="V5" i="448" s="1"/>
  <c r="C1581" i="3"/>
  <c r="C1580" i="3"/>
  <c r="C1579" i="3"/>
  <c r="C1578" i="3"/>
  <c r="C1577" i="3"/>
  <c r="C1576" i="3"/>
  <c r="C1575" i="3"/>
  <c r="C1574" i="3"/>
  <c r="C1573" i="3"/>
  <c r="C1572" i="3"/>
  <c r="C1571" i="3"/>
  <c r="C1570" i="3"/>
  <c r="C1569" i="3"/>
  <c r="C1568" i="3"/>
  <c r="C1567" i="3"/>
  <c r="C1566" i="3"/>
  <c r="C1565" i="3"/>
  <c r="C1564" i="3"/>
  <c r="C1563" i="3"/>
  <c r="C1562" i="3"/>
  <c r="C1561" i="3"/>
  <c r="C1560" i="3"/>
  <c r="C1559" i="3"/>
  <c r="C1558" i="3"/>
  <c r="C1557" i="3"/>
  <c r="C1556" i="3"/>
  <c r="C1555" i="3"/>
  <c r="C1554" i="3"/>
  <c r="C1553" i="3"/>
  <c r="C1552" i="3"/>
  <c r="C1551" i="3"/>
  <c r="C1550" i="3"/>
  <c r="C1549" i="3"/>
  <c r="C1548" i="3"/>
  <c r="C1547" i="3"/>
  <c r="C1546" i="3"/>
  <c r="C1545" i="3"/>
  <c r="C1544" i="3"/>
  <c r="C1543" i="3"/>
  <c r="C1542" i="3"/>
  <c r="C1541" i="3"/>
  <c r="C1540" i="3"/>
  <c r="C1539" i="3"/>
  <c r="C1538" i="3"/>
  <c r="C1537" i="3"/>
  <c r="C1536" i="3"/>
  <c r="C1535" i="3"/>
  <c r="C1534" i="3"/>
  <c r="C1533" i="3"/>
  <c r="C1532" i="3"/>
  <c r="C1531" i="3"/>
  <c r="C1530" i="3"/>
  <c r="C1529" i="3"/>
  <c r="C1528" i="3"/>
  <c r="C1527" i="3"/>
  <c r="C1526" i="3"/>
  <c r="C1525" i="3"/>
  <c r="C1524" i="3"/>
  <c r="C1523" i="3"/>
  <c r="C1522" i="3"/>
  <c r="C1521" i="3"/>
  <c r="C1520" i="3"/>
  <c r="C1519" i="3"/>
  <c r="C1518" i="3"/>
  <c r="C1517" i="3"/>
  <c r="C1516" i="3"/>
  <c r="C1515" i="3"/>
  <c r="C1514" i="3"/>
  <c r="C1513" i="3"/>
  <c r="C1512" i="3"/>
  <c r="C1511" i="3"/>
  <c r="C1510" i="3"/>
  <c r="C1509" i="3"/>
  <c r="C1508" i="3"/>
  <c r="C1507" i="3"/>
  <c r="C1506" i="3"/>
  <c r="C1505" i="3"/>
  <c r="C1504" i="3"/>
  <c r="C1503" i="3"/>
  <c r="C1502" i="3"/>
  <c r="C1501" i="3"/>
  <c r="C1500" i="3"/>
  <c r="C1499" i="3"/>
  <c r="C1498" i="3"/>
  <c r="C1497" i="3"/>
  <c r="C1496" i="3"/>
  <c r="C1495" i="3"/>
  <c r="C1494" i="3"/>
  <c r="C1493" i="3"/>
  <c r="C1492" i="3"/>
  <c r="C1491" i="3"/>
  <c r="C1490" i="3"/>
  <c r="C1489" i="3"/>
  <c r="C1488" i="3"/>
  <c r="C1487" i="3"/>
  <c r="C1486" i="3"/>
  <c r="C1485" i="3"/>
  <c r="C1484" i="3"/>
  <c r="C1483" i="3"/>
  <c r="C1482" i="3"/>
  <c r="C1481" i="3"/>
  <c r="C1480" i="3"/>
  <c r="C1479" i="3"/>
  <c r="C1478" i="3"/>
  <c r="C1477" i="3"/>
  <c r="C1476" i="3"/>
  <c r="C1475" i="3"/>
  <c r="C1474" i="3"/>
  <c r="C1473" i="3"/>
  <c r="C1472" i="3"/>
  <c r="C1471" i="3"/>
  <c r="C1470" i="3"/>
  <c r="C1469" i="3"/>
  <c r="C1468" i="3"/>
  <c r="C1467" i="3"/>
  <c r="C1466" i="3"/>
  <c r="C1465" i="3"/>
  <c r="C1464" i="3"/>
  <c r="C1463" i="3"/>
  <c r="C1462" i="3"/>
  <c r="C1461" i="3"/>
  <c r="C1460" i="3"/>
  <c r="C1459" i="3"/>
  <c r="C1458" i="3"/>
  <c r="C1457" i="3"/>
  <c r="C1456" i="3"/>
  <c r="C1455" i="3"/>
  <c r="C1454" i="3"/>
  <c r="C1453" i="3"/>
  <c r="C1452" i="3"/>
  <c r="C1451" i="3"/>
  <c r="C1450" i="3"/>
  <c r="C1449" i="3"/>
  <c r="C1448" i="3"/>
  <c r="C1447" i="3"/>
  <c r="C1446" i="3"/>
  <c r="C1445" i="3"/>
  <c r="C1444" i="3"/>
  <c r="C1443" i="3"/>
  <c r="C1442" i="3"/>
  <c r="C1441" i="3"/>
  <c r="C1440" i="3"/>
  <c r="C1439" i="3"/>
  <c r="C1438" i="3"/>
  <c r="C1437" i="3"/>
  <c r="C1436" i="3"/>
  <c r="C1435" i="3"/>
  <c r="C1434" i="3"/>
  <c r="C1433" i="3"/>
  <c r="C1432" i="3"/>
  <c r="C1431" i="3"/>
  <c r="C1430" i="3"/>
  <c r="C1429" i="3"/>
  <c r="C1428" i="3"/>
  <c r="C1427" i="3"/>
  <c r="C1426" i="3"/>
  <c r="C1425" i="3"/>
  <c r="C1424" i="3"/>
  <c r="C1423" i="3"/>
  <c r="C1422" i="3"/>
  <c r="C1421" i="3"/>
  <c r="C1420" i="3"/>
  <c r="C1419" i="3"/>
  <c r="C1418" i="3"/>
  <c r="C1417" i="3"/>
  <c r="C1416" i="3"/>
  <c r="C1415" i="3"/>
  <c r="C1414" i="3"/>
  <c r="C1413" i="3"/>
  <c r="C1412" i="3"/>
  <c r="C1411" i="3"/>
  <c r="C1410" i="3"/>
  <c r="C1409" i="3"/>
  <c r="C1408" i="3"/>
  <c r="C1407" i="3"/>
  <c r="C1406" i="3"/>
  <c r="C1405" i="3"/>
  <c r="C1404" i="3"/>
  <c r="C1403" i="3"/>
  <c r="C1402" i="3"/>
  <c r="C1401" i="3"/>
  <c r="C1400" i="3"/>
  <c r="C1399" i="3"/>
  <c r="C1398" i="3"/>
  <c r="C1397" i="3"/>
  <c r="C1396" i="3"/>
  <c r="C1395" i="3"/>
  <c r="C1394" i="3"/>
  <c r="C1393" i="3"/>
  <c r="C1392" i="3"/>
  <c r="C1391" i="3"/>
  <c r="C1390" i="3"/>
  <c r="C1389" i="3"/>
  <c r="C1388" i="3"/>
  <c r="C1387" i="3"/>
  <c r="C1386" i="3"/>
  <c r="C1385" i="3"/>
  <c r="C1384" i="3"/>
  <c r="C1383" i="3"/>
  <c r="C1382" i="3"/>
  <c r="C1381" i="3"/>
  <c r="C1380" i="3"/>
  <c r="C1379" i="3"/>
  <c r="C1378" i="3"/>
  <c r="C1377" i="3"/>
  <c r="C1376" i="3"/>
  <c r="C1375" i="3"/>
  <c r="C1374" i="3"/>
  <c r="C1373" i="3"/>
  <c r="C1372" i="3"/>
  <c r="C1371" i="3"/>
  <c r="C1370" i="3"/>
  <c r="C1369" i="3"/>
  <c r="C1368" i="3"/>
  <c r="C1367" i="3"/>
  <c r="C1366" i="3"/>
  <c r="C1365" i="3"/>
  <c r="C1364" i="3"/>
  <c r="C1363" i="3"/>
  <c r="C1362" i="3"/>
  <c r="C1361" i="3"/>
  <c r="C1360" i="3"/>
  <c r="C1359" i="3"/>
  <c r="C1358" i="3"/>
  <c r="C1357" i="3"/>
  <c r="C1356" i="3"/>
  <c r="C1355" i="3"/>
  <c r="C1354" i="3"/>
  <c r="C1353" i="3"/>
  <c r="C1352" i="3"/>
  <c r="C1351" i="3"/>
  <c r="C1350" i="3"/>
  <c r="C1349" i="3"/>
  <c r="C1348" i="3"/>
  <c r="C1347" i="3"/>
  <c r="C1346" i="3"/>
  <c r="C1345" i="3"/>
  <c r="C1344" i="3"/>
  <c r="C1343" i="3"/>
  <c r="C1342" i="3"/>
  <c r="C1341" i="3"/>
  <c r="C1340" i="3"/>
  <c r="C1339" i="3"/>
  <c r="C1338" i="3"/>
  <c r="C1337" i="3"/>
  <c r="C1336" i="3"/>
  <c r="C1335" i="3"/>
  <c r="C1334" i="3"/>
  <c r="C1333" i="3"/>
  <c r="C1332" i="3"/>
  <c r="C1331" i="3"/>
  <c r="C1330" i="3"/>
  <c r="C1329" i="3"/>
  <c r="C1328" i="3"/>
  <c r="C1327" i="3"/>
  <c r="C1326" i="3"/>
  <c r="C1325" i="3"/>
  <c r="C1324" i="3"/>
  <c r="C1323" i="3"/>
  <c r="C1322" i="3"/>
  <c r="C1321" i="3"/>
  <c r="C1320" i="3"/>
  <c r="C1319" i="3"/>
  <c r="C1318" i="3"/>
  <c r="C1317" i="3"/>
  <c r="C1316" i="3"/>
  <c r="C1315" i="3"/>
  <c r="C1314" i="3"/>
  <c r="C1313" i="3"/>
  <c r="C1312" i="3"/>
  <c r="C1311" i="3"/>
  <c r="C1310" i="3"/>
  <c r="C1309" i="3"/>
  <c r="C1308" i="3"/>
  <c r="C1307" i="3"/>
  <c r="C1306" i="3"/>
  <c r="C1305" i="3"/>
  <c r="C1304" i="3"/>
  <c r="C1303" i="3"/>
  <c r="C1302" i="3"/>
  <c r="C1301" i="3"/>
  <c r="C1300" i="3"/>
  <c r="C1299" i="3"/>
  <c r="C1298" i="3"/>
  <c r="C1297" i="3"/>
  <c r="C1296" i="3"/>
  <c r="C1295" i="3"/>
  <c r="C1294" i="3"/>
  <c r="C1293" i="3"/>
  <c r="C1292" i="3"/>
  <c r="C1291" i="3"/>
  <c r="C1290" i="3"/>
  <c r="C1289" i="3"/>
  <c r="C1288" i="3"/>
  <c r="C1287" i="3"/>
  <c r="C1286" i="3"/>
  <c r="C1285" i="3"/>
  <c r="C1284" i="3"/>
  <c r="C1283" i="3"/>
  <c r="C1282" i="3"/>
  <c r="C1281" i="3"/>
  <c r="C1280" i="3"/>
  <c r="C1279" i="3"/>
  <c r="C1278" i="3"/>
  <c r="C1277" i="3"/>
  <c r="C1276" i="3"/>
  <c r="C1275" i="3"/>
  <c r="C1274" i="3"/>
  <c r="C1273" i="3"/>
  <c r="C1272" i="3"/>
  <c r="C1271" i="3"/>
  <c r="C1270" i="3"/>
  <c r="C1269" i="3"/>
  <c r="C1268" i="3"/>
  <c r="C1267" i="3"/>
  <c r="C1266" i="3"/>
  <c r="C1265" i="3"/>
  <c r="C1264" i="3"/>
  <c r="C1263" i="3"/>
  <c r="C1262" i="3"/>
  <c r="C1261" i="3"/>
  <c r="C1260" i="3"/>
  <c r="C1259" i="3"/>
  <c r="C1258" i="3"/>
  <c r="C1257" i="3"/>
  <c r="C1256" i="3"/>
  <c r="C1255" i="3"/>
  <c r="C1254" i="3"/>
  <c r="C1253" i="3"/>
  <c r="C1252" i="3"/>
  <c r="C1251" i="3"/>
  <c r="C1250" i="3"/>
  <c r="C1249" i="3"/>
  <c r="C1248" i="3"/>
  <c r="C1247" i="3"/>
  <c r="C1246" i="3"/>
  <c r="C1245" i="3"/>
  <c r="C1244" i="3"/>
  <c r="C1243" i="3"/>
  <c r="C1242" i="3"/>
  <c r="C1241" i="3"/>
  <c r="C1240" i="3"/>
  <c r="C1239" i="3"/>
  <c r="C1238" i="3"/>
  <c r="C1237" i="3"/>
  <c r="C1236" i="3"/>
  <c r="C1235" i="3"/>
  <c r="C1234" i="3"/>
  <c r="C1233" i="3"/>
  <c r="C1232" i="3"/>
  <c r="C1231" i="3"/>
  <c r="C1230" i="3"/>
  <c r="C1229" i="3"/>
  <c r="C1228" i="3"/>
  <c r="C1227" i="3"/>
  <c r="C1226" i="3"/>
  <c r="C1225" i="3"/>
  <c r="C1224" i="3"/>
  <c r="C1223" i="3"/>
  <c r="C1222" i="3"/>
  <c r="C1221" i="3"/>
  <c r="C1220" i="3"/>
  <c r="C1219" i="3"/>
  <c r="C1218" i="3"/>
  <c r="C1217" i="3"/>
  <c r="C1216" i="3"/>
  <c r="C1215" i="3"/>
  <c r="C1214" i="3"/>
  <c r="C1213" i="3"/>
  <c r="C1212" i="3"/>
  <c r="C1211" i="3"/>
  <c r="C1210" i="3"/>
  <c r="C1209" i="3"/>
  <c r="C1208" i="3"/>
  <c r="C1207" i="3"/>
  <c r="C1206" i="3"/>
  <c r="C1205" i="3"/>
  <c r="C1204" i="3"/>
  <c r="C1203" i="3"/>
  <c r="C1202" i="3"/>
  <c r="C1201" i="3"/>
  <c r="C1200" i="3"/>
  <c r="C1199" i="3"/>
  <c r="C1198" i="3"/>
  <c r="C1197" i="3"/>
  <c r="C1196" i="3"/>
  <c r="C1195" i="3"/>
  <c r="C1194" i="3"/>
  <c r="C1193" i="3"/>
  <c r="C1192" i="3"/>
  <c r="C1191" i="3"/>
  <c r="C1190" i="3"/>
  <c r="C1189" i="3"/>
  <c r="C1188" i="3"/>
  <c r="C1187" i="3"/>
  <c r="C1186" i="3"/>
  <c r="C1185" i="3"/>
  <c r="C1184" i="3"/>
  <c r="C1183" i="3"/>
  <c r="C1182" i="3"/>
  <c r="C1181" i="3"/>
  <c r="C1180" i="3"/>
  <c r="C1179" i="3"/>
  <c r="C1178" i="3"/>
  <c r="C1177" i="3"/>
  <c r="C1176" i="3"/>
  <c r="C1175" i="3"/>
  <c r="C1174" i="3"/>
  <c r="C1173" i="3"/>
  <c r="C1172" i="3"/>
  <c r="C1171" i="3"/>
  <c r="C1170" i="3"/>
  <c r="C1169" i="3"/>
  <c r="C1168" i="3"/>
  <c r="C1167" i="3"/>
  <c r="C1166" i="3"/>
  <c r="C1165" i="3"/>
  <c r="C1164" i="3"/>
  <c r="C1163" i="3"/>
  <c r="C1162" i="3"/>
  <c r="C1161" i="3"/>
  <c r="C1160" i="3"/>
  <c r="C1159" i="3"/>
  <c r="C1158" i="3"/>
  <c r="C1157" i="3"/>
  <c r="C1156" i="3"/>
  <c r="C1155" i="3"/>
  <c r="C1154" i="3"/>
  <c r="C1153" i="3"/>
  <c r="C1152" i="3"/>
  <c r="C1151" i="3"/>
  <c r="C1150" i="3"/>
  <c r="C1149" i="3"/>
  <c r="C1148" i="3"/>
  <c r="C1147" i="3"/>
  <c r="C1146" i="3"/>
  <c r="C1145" i="3"/>
  <c r="C1144" i="3"/>
  <c r="C1143" i="3"/>
  <c r="C1142" i="3"/>
  <c r="C1141" i="3"/>
  <c r="C1140" i="3"/>
  <c r="C1139" i="3"/>
  <c r="C1138" i="3"/>
  <c r="C1137" i="3"/>
  <c r="C1136" i="3"/>
  <c r="C1135" i="3"/>
  <c r="C1134" i="3"/>
  <c r="C1133" i="3"/>
  <c r="C1132" i="3"/>
  <c r="C1131" i="3"/>
  <c r="C1130" i="3"/>
  <c r="C1129" i="3"/>
  <c r="C1128" i="3"/>
  <c r="C1127" i="3"/>
  <c r="C1126" i="3"/>
  <c r="C1125" i="3"/>
  <c r="C1124" i="3"/>
  <c r="C1123" i="3"/>
  <c r="C1122" i="3"/>
  <c r="C1121" i="3"/>
  <c r="C1120" i="3"/>
  <c r="C1119" i="3"/>
  <c r="C1118" i="3"/>
  <c r="C1117" i="3"/>
  <c r="C1116" i="3"/>
  <c r="C1115" i="3"/>
  <c r="C1114" i="3"/>
  <c r="C1113" i="3"/>
  <c r="C1112" i="3"/>
  <c r="C1111" i="3"/>
  <c r="C1110" i="3"/>
  <c r="C1109" i="3"/>
  <c r="C1108" i="3"/>
  <c r="C1107" i="3"/>
  <c r="C1106" i="3"/>
  <c r="C1105" i="3"/>
  <c r="C1104" i="3"/>
  <c r="C1103" i="3"/>
  <c r="C1102" i="3"/>
  <c r="C1101" i="3"/>
  <c r="C1100" i="3"/>
  <c r="C1099" i="3"/>
  <c r="C1098" i="3"/>
  <c r="C1097" i="3"/>
  <c r="C1096" i="3"/>
  <c r="C1095" i="3"/>
  <c r="C1094" i="3"/>
  <c r="C1093" i="3"/>
  <c r="C1092" i="3"/>
  <c r="C1091" i="3"/>
  <c r="C1090" i="3"/>
  <c r="C1089" i="3"/>
  <c r="C1088" i="3"/>
  <c r="C1087" i="3"/>
  <c r="C1086" i="3"/>
  <c r="C1085" i="3"/>
  <c r="C1084" i="3"/>
  <c r="C1083" i="3"/>
  <c r="C1082" i="3"/>
  <c r="C1081" i="3"/>
  <c r="C1080" i="3"/>
  <c r="C1079" i="3"/>
  <c r="C1078" i="3"/>
  <c r="C1077" i="3"/>
  <c r="C1076" i="3"/>
  <c r="C1075" i="3"/>
  <c r="C1074" i="3"/>
  <c r="C1073" i="3"/>
  <c r="C1072" i="3"/>
  <c r="C1071" i="3"/>
  <c r="C1070" i="3"/>
  <c r="C1069" i="3"/>
  <c r="C1068" i="3"/>
  <c r="C1067" i="3"/>
  <c r="C1066" i="3"/>
  <c r="C1065" i="3"/>
  <c r="C1064" i="3"/>
  <c r="C1063" i="3"/>
  <c r="C1062" i="3"/>
  <c r="C1061" i="3"/>
  <c r="C1060" i="3"/>
  <c r="C1059" i="3"/>
  <c r="C1058" i="3"/>
  <c r="C1057" i="3"/>
  <c r="C1056" i="3"/>
  <c r="C1055" i="3"/>
  <c r="C1054" i="3"/>
  <c r="C1053" i="3"/>
  <c r="C1052" i="3"/>
  <c r="C1051" i="3"/>
  <c r="C1050" i="3"/>
  <c r="C1049" i="3"/>
  <c r="C1048" i="3"/>
  <c r="C1047" i="3"/>
  <c r="C1046" i="3"/>
  <c r="C1045" i="3"/>
  <c r="C1044" i="3"/>
  <c r="C1043" i="3"/>
  <c r="C1042" i="3"/>
  <c r="C1041" i="3"/>
  <c r="C1040" i="3"/>
  <c r="C1039" i="3"/>
  <c r="C1038" i="3"/>
  <c r="C1037" i="3"/>
  <c r="C1036" i="3"/>
  <c r="C1035" i="3"/>
  <c r="C1034" i="3"/>
  <c r="C1033" i="3"/>
  <c r="C1032" i="3"/>
  <c r="C1031" i="3"/>
  <c r="C1030" i="3"/>
  <c r="C1029" i="3"/>
  <c r="C1028" i="3"/>
  <c r="C1027" i="3"/>
  <c r="C1026" i="3"/>
  <c r="C1025" i="3"/>
  <c r="C1024" i="3"/>
  <c r="C1023" i="3"/>
  <c r="C1022" i="3"/>
  <c r="C1021" i="3"/>
  <c r="C1020" i="3"/>
  <c r="C1019" i="3"/>
  <c r="C1018" i="3"/>
  <c r="C1017" i="3"/>
  <c r="C1016" i="3"/>
  <c r="C1015" i="3"/>
  <c r="C1014" i="3"/>
  <c r="C1013" i="3"/>
  <c r="C1012" i="3"/>
  <c r="C1011" i="3"/>
  <c r="C1010" i="3"/>
  <c r="C1009" i="3"/>
  <c r="C1008" i="3"/>
  <c r="C1007" i="3"/>
  <c r="C1006" i="3"/>
  <c r="C1005" i="3"/>
  <c r="C1004" i="3"/>
  <c r="C1003" i="3"/>
  <c r="C1002" i="3"/>
  <c r="C1001" i="3"/>
  <c r="C1000" i="3"/>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6" i="448" s="1"/>
  <c r="C34" i="3"/>
  <c r="C33" i="3"/>
  <c r="C32" i="3"/>
  <c r="C31" i="3"/>
  <c r="C30" i="3"/>
  <c r="C29" i="3"/>
  <c r="C28" i="3"/>
  <c r="C27" i="3"/>
  <c r="C26" i="3"/>
  <c r="C25" i="3"/>
  <c r="C24" i="3"/>
  <c r="C23" i="3"/>
  <c r="C22" i="3"/>
  <c r="C21" i="3"/>
  <c r="C20" i="3"/>
  <c r="C19" i="3"/>
  <c r="C18" i="3"/>
  <c r="C17" i="3"/>
  <c r="C16" i="3"/>
  <c r="C15" i="3"/>
  <c r="C14" i="3"/>
  <c r="C13" i="3"/>
  <c r="AC5" i="448" l="1"/>
  <c r="W5" i="448"/>
  <c r="AD5" i="448"/>
  <c r="O1581" i="3"/>
  <c r="O1580" i="3"/>
  <c r="O1579" i="3"/>
  <c r="O1578" i="3"/>
  <c r="O1577" i="3"/>
  <c r="O1576" i="3"/>
  <c r="O1575" i="3"/>
  <c r="O1574" i="3"/>
  <c r="O1573" i="3"/>
  <c r="O1572" i="3"/>
  <c r="O1571" i="3"/>
  <c r="O1570" i="3"/>
  <c r="O1569" i="3"/>
  <c r="O1568" i="3"/>
  <c r="O1567" i="3"/>
  <c r="O1566" i="3"/>
  <c r="O1565" i="3"/>
  <c r="O1564" i="3"/>
  <c r="O1563" i="3"/>
  <c r="O1562" i="3"/>
  <c r="O1561" i="3"/>
  <c r="O1560" i="3"/>
  <c r="O1559" i="3"/>
  <c r="O1558" i="3"/>
  <c r="O1557" i="3"/>
  <c r="O1556" i="3"/>
  <c r="O1555" i="3"/>
  <c r="O1554" i="3"/>
  <c r="O1553" i="3"/>
  <c r="O1552" i="3"/>
  <c r="O1551" i="3"/>
  <c r="O1550" i="3"/>
  <c r="O1549" i="3"/>
  <c r="O1548" i="3"/>
  <c r="O1547" i="3"/>
  <c r="O1546" i="3"/>
  <c r="O1545" i="3"/>
  <c r="O1544" i="3"/>
  <c r="O1543" i="3"/>
  <c r="O1542" i="3"/>
  <c r="O1541" i="3"/>
  <c r="O1540" i="3"/>
  <c r="O1539" i="3"/>
  <c r="O1538" i="3"/>
  <c r="O1537" i="3"/>
  <c r="O1536" i="3"/>
  <c r="O1535" i="3"/>
  <c r="O1534" i="3"/>
  <c r="O1533" i="3"/>
  <c r="O1532" i="3"/>
  <c r="O1531" i="3"/>
  <c r="O1530" i="3"/>
  <c r="O1529" i="3"/>
  <c r="O1528" i="3"/>
  <c r="O1527" i="3"/>
  <c r="O1526" i="3"/>
  <c r="O1525" i="3"/>
  <c r="O1524" i="3"/>
  <c r="O1523" i="3"/>
  <c r="O1522" i="3"/>
  <c r="O1521" i="3"/>
  <c r="O1520" i="3"/>
  <c r="O1519" i="3"/>
  <c r="O1518" i="3"/>
  <c r="O1517" i="3"/>
  <c r="O1516" i="3"/>
  <c r="O1515" i="3"/>
  <c r="O1514" i="3"/>
  <c r="O1513" i="3"/>
  <c r="O1512" i="3"/>
  <c r="O1511" i="3"/>
  <c r="O1510" i="3"/>
  <c r="O1509" i="3"/>
  <c r="O1508" i="3"/>
  <c r="O1507" i="3"/>
  <c r="O1506" i="3"/>
  <c r="O1505" i="3"/>
  <c r="O1504" i="3"/>
  <c r="O1503" i="3"/>
  <c r="O1502" i="3"/>
  <c r="O1501" i="3"/>
  <c r="O1500" i="3"/>
  <c r="O1499" i="3"/>
  <c r="O1498" i="3"/>
  <c r="O1497" i="3"/>
  <c r="O1496" i="3"/>
  <c r="O1495" i="3"/>
  <c r="O1494" i="3"/>
  <c r="O1493" i="3"/>
  <c r="O1492" i="3"/>
  <c r="O1491" i="3"/>
  <c r="O1490" i="3"/>
  <c r="O1489" i="3"/>
  <c r="O1488" i="3"/>
  <c r="O1487" i="3"/>
  <c r="O1486" i="3"/>
  <c r="O1485" i="3"/>
  <c r="O1484" i="3"/>
  <c r="O1483" i="3"/>
  <c r="O1482" i="3"/>
  <c r="O1481" i="3"/>
  <c r="O1480" i="3"/>
  <c r="O1479" i="3"/>
  <c r="O1478" i="3"/>
  <c r="O1477" i="3"/>
  <c r="O1476" i="3"/>
  <c r="O1475" i="3"/>
  <c r="O1474" i="3"/>
  <c r="O1473" i="3"/>
  <c r="O1472" i="3"/>
  <c r="O1471" i="3"/>
  <c r="O1470" i="3"/>
  <c r="O1469" i="3"/>
  <c r="O1468" i="3"/>
  <c r="O1467" i="3"/>
  <c r="O1466" i="3"/>
  <c r="O1465" i="3"/>
  <c r="O1464" i="3"/>
  <c r="O1463" i="3"/>
  <c r="O1462" i="3"/>
  <c r="O1461" i="3"/>
  <c r="O1460" i="3"/>
  <c r="O1459" i="3"/>
  <c r="O1458" i="3"/>
  <c r="O1457" i="3"/>
  <c r="O1456" i="3"/>
  <c r="O1455" i="3"/>
  <c r="O1454" i="3"/>
  <c r="O1453" i="3"/>
  <c r="O1452" i="3"/>
  <c r="O1451" i="3"/>
  <c r="O1450" i="3"/>
  <c r="O1449" i="3"/>
  <c r="O1448" i="3"/>
  <c r="O1447" i="3"/>
  <c r="O1446" i="3"/>
  <c r="O1445" i="3"/>
  <c r="O1444" i="3"/>
  <c r="O1443" i="3"/>
  <c r="O1442" i="3"/>
  <c r="O1441" i="3"/>
  <c r="O1440" i="3"/>
  <c r="O1439" i="3"/>
  <c r="O1438" i="3"/>
  <c r="O1437" i="3"/>
  <c r="O1436" i="3"/>
  <c r="O1435" i="3"/>
  <c r="O1434" i="3"/>
  <c r="O1433" i="3"/>
  <c r="O1432" i="3"/>
  <c r="O1431" i="3"/>
  <c r="O1430" i="3"/>
  <c r="O1429" i="3"/>
  <c r="O1428" i="3"/>
  <c r="O1427" i="3"/>
  <c r="O1426" i="3"/>
  <c r="O1425" i="3"/>
  <c r="O1424" i="3"/>
  <c r="O1423" i="3"/>
  <c r="O1422" i="3"/>
  <c r="O1421" i="3"/>
  <c r="O1420" i="3"/>
  <c r="O1419" i="3"/>
  <c r="O1418" i="3"/>
  <c r="O1417" i="3"/>
  <c r="O1416" i="3"/>
  <c r="O1415" i="3"/>
  <c r="O1414" i="3"/>
  <c r="O1413" i="3"/>
  <c r="O1412" i="3"/>
  <c r="O1411" i="3"/>
  <c r="O1410" i="3"/>
  <c r="O1409" i="3"/>
  <c r="O1408" i="3"/>
  <c r="O1407" i="3"/>
  <c r="O1406" i="3"/>
  <c r="O1405" i="3"/>
  <c r="O1404" i="3"/>
  <c r="O1403" i="3"/>
  <c r="O1402" i="3"/>
  <c r="O1401" i="3"/>
  <c r="O1400" i="3"/>
  <c r="O1399" i="3"/>
  <c r="O1398" i="3"/>
  <c r="O1397" i="3"/>
  <c r="O1396" i="3"/>
  <c r="O1395" i="3"/>
  <c r="O1394" i="3"/>
  <c r="O1393" i="3"/>
  <c r="O1392" i="3"/>
  <c r="O1391" i="3"/>
  <c r="O1390" i="3"/>
  <c r="O1389" i="3"/>
  <c r="O1388" i="3"/>
  <c r="O1387" i="3"/>
  <c r="O1386" i="3"/>
  <c r="O1385" i="3"/>
  <c r="O1384" i="3"/>
  <c r="O1383" i="3"/>
  <c r="O1382" i="3"/>
  <c r="O1381" i="3"/>
  <c r="O1380" i="3"/>
  <c r="O1379" i="3"/>
  <c r="O1378" i="3"/>
  <c r="O1377" i="3"/>
  <c r="O1376" i="3"/>
  <c r="O1375" i="3"/>
  <c r="O1374" i="3"/>
  <c r="O1373" i="3"/>
  <c r="O1372" i="3"/>
  <c r="O1371" i="3"/>
  <c r="O1370" i="3"/>
  <c r="O1369" i="3"/>
  <c r="O1368" i="3"/>
  <c r="O1367" i="3"/>
  <c r="O1366" i="3"/>
  <c r="O1365" i="3"/>
  <c r="O1364" i="3"/>
  <c r="O1363" i="3"/>
  <c r="O1362" i="3"/>
  <c r="O1361" i="3"/>
  <c r="O1360" i="3"/>
  <c r="O1359" i="3"/>
  <c r="O1358" i="3"/>
  <c r="O1357" i="3"/>
  <c r="O1356" i="3"/>
  <c r="O1355" i="3"/>
  <c r="O1354" i="3"/>
  <c r="O1353" i="3"/>
  <c r="O1352" i="3"/>
  <c r="O1351" i="3"/>
  <c r="O1350" i="3"/>
  <c r="O1349" i="3"/>
  <c r="O1348" i="3"/>
  <c r="O1347" i="3"/>
  <c r="O1346" i="3"/>
  <c r="O1345" i="3"/>
  <c r="O1344" i="3"/>
  <c r="O1343" i="3"/>
  <c r="O1342" i="3"/>
  <c r="O1341" i="3"/>
  <c r="O1340" i="3"/>
  <c r="O1339" i="3"/>
  <c r="O1338" i="3"/>
  <c r="O1337" i="3"/>
  <c r="O1336" i="3"/>
  <c r="O1335" i="3"/>
  <c r="O1334" i="3"/>
  <c r="O1333" i="3"/>
  <c r="O1332" i="3"/>
  <c r="O1331" i="3"/>
  <c r="O1330" i="3"/>
  <c r="O1329" i="3"/>
  <c r="O1328" i="3"/>
  <c r="O1327" i="3"/>
  <c r="O1326" i="3"/>
  <c r="O1325" i="3"/>
  <c r="O1324" i="3"/>
  <c r="O1323" i="3"/>
  <c r="O1322" i="3"/>
  <c r="O1321" i="3"/>
  <c r="O1320" i="3"/>
  <c r="O1319" i="3"/>
  <c r="O1318" i="3"/>
  <c r="O1317" i="3"/>
  <c r="O1316" i="3"/>
  <c r="O1315" i="3"/>
  <c r="O1314" i="3"/>
  <c r="O1313" i="3"/>
  <c r="O1312" i="3"/>
  <c r="O1311" i="3"/>
  <c r="O1310" i="3"/>
  <c r="O1309" i="3"/>
  <c r="O1308" i="3"/>
  <c r="O1307" i="3"/>
  <c r="O1306" i="3"/>
  <c r="O1305" i="3"/>
  <c r="O1304" i="3"/>
  <c r="O1303" i="3"/>
  <c r="O1302" i="3"/>
  <c r="O1301" i="3"/>
  <c r="O1300" i="3"/>
  <c r="O1299" i="3"/>
  <c r="O1298" i="3"/>
  <c r="O1297" i="3"/>
  <c r="O1296" i="3"/>
  <c r="O1295" i="3"/>
  <c r="O1294" i="3"/>
  <c r="O1293" i="3"/>
  <c r="O1292" i="3"/>
  <c r="O1291" i="3"/>
  <c r="O1290" i="3"/>
  <c r="O1289" i="3"/>
  <c r="O1288" i="3"/>
  <c r="O1287" i="3"/>
  <c r="O1286" i="3"/>
  <c r="O1285" i="3"/>
  <c r="O1284" i="3"/>
  <c r="O1283" i="3"/>
  <c r="O1282" i="3"/>
  <c r="O1281" i="3"/>
  <c r="O1280" i="3"/>
  <c r="O1279" i="3"/>
  <c r="A12" i="448" s="1"/>
  <c r="O1278" i="3"/>
  <c r="O1277" i="3"/>
  <c r="O1276" i="3"/>
  <c r="O1275" i="3"/>
  <c r="O1274" i="3"/>
  <c r="O1273" i="3"/>
  <c r="O1272" i="3"/>
  <c r="O1271" i="3"/>
  <c r="O1270" i="3"/>
  <c r="O1269" i="3"/>
  <c r="O1268" i="3"/>
  <c r="O1267" i="3"/>
  <c r="O1266" i="3"/>
  <c r="O1265" i="3"/>
  <c r="O1264" i="3"/>
  <c r="O1263" i="3"/>
  <c r="O1262" i="3"/>
  <c r="O1261" i="3"/>
  <c r="O1260" i="3"/>
  <c r="O1259" i="3"/>
  <c r="O1258" i="3"/>
  <c r="O1257" i="3"/>
  <c r="O1256" i="3"/>
  <c r="O1255" i="3"/>
  <c r="O1254" i="3"/>
  <c r="O1253" i="3"/>
  <c r="O1252" i="3"/>
  <c r="O1251" i="3"/>
  <c r="O1250" i="3"/>
  <c r="O1249" i="3"/>
  <c r="O1248" i="3"/>
  <c r="O1247" i="3"/>
  <c r="O1246" i="3"/>
  <c r="O1245" i="3"/>
  <c r="O1244" i="3"/>
  <c r="O1243" i="3"/>
  <c r="O1242" i="3"/>
  <c r="O1241" i="3"/>
  <c r="O1240" i="3"/>
  <c r="O1239" i="3"/>
  <c r="O1238" i="3"/>
  <c r="O1237" i="3"/>
  <c r="O1236" i="3"/>
  <c r="O1235" i="3"/>
  <c r="O1234" i="3"/>
  <c r="O1233" i="3"/>
  <c r="O1232" i="3"/>
  <c r="O1231" i="3"/>
  <c r="O1230" i="3"/>
  <c r="O1229" i="3"/>
  <c r="O1228" i="3"/>
  <c r="O1227" i="3"/>
  <c r="O1226" i="3"/>
  <c r="O1225" i="3"/>
  <c r="O1224" i="3"/>
  <c r="O1223" i="3"/>
  <c r="O1222" i="3"/>
  <c r="O1221" i="3"/>
  <c r="O1220" i="3"/>
  <c r="O1219" i="3"/>
  <c r="O1218" i="3"/>
  <c r="O1217" i="3"/>
  <c r="O1216" i="3"/>
  <c r="O1215" i="3"/>
  <c r="O1214" i="3"/>
  <c r="O1213" i="3"/>
  <c r="O1212" i="3"/>
  <c r="O1211" i="3"/>
  <c r="O1210" i="3"/>
  <c r="O1209" i="3"/>
  <c r="O1208" i="3"/>
  <c r="O1207" i="3"/>
  <c r="O1206" i="3"/>
  <c r="O1205" i="3"/>
  <c r="O1204" i="3"/>
  <c r="O1203" i="3"/>
  <c r="O1202" i="3"/>
  <c r="O1201" i="3"/>
  <c r="O1200" i="3"/>
  <c r="O1199" i="3"/>
  <c r="O1198" i="3"/>
  <c r="O1197" i="3"/>
  <c r="O1196" i="3"/>
  <c r="O1195" i="3"/>
  <c r="O1194" i="3"/>
  <c r="O1193" i="3"/>
  <c r="O1192" i="3"/>
  <c r="O1191" i="3"/>
  <c r="O1190" i="3"/>
  <c r="O1189" i="3"/>
  <c r="O1188" i="3"/>
  <c r="O1187" i="3"/>
  <c r="O1186" i="3"/>
  <c r="O1185" i="3"/>
  <c r="O1184" i="3"/>
  <c r="O1183" i="3"/>
  <c r="O1182" i="3"/>
  <c r="O1181" i="3"/>
  <c r="O1180" i="3"/>
  <c r="O1179" i="3"/>
  <c r="O1178" i="3"/>
  <c r="O1177" i="3"/>
  <c r="O1176" i="3"/>
  <c r="O1175" i="3"/>
  <c r="O1174" i="3"/>
  <c r="O1173" i="3"/>
  <c r="O1172" i="3"/>
  <c r="O1171" i="3"/>
  <c r="O1170" i="3"/>
  <c r="O1169" i="3"/>
  <c r="O1168" i="3"/>
  <c r="O1167" i="3"/>
  <c r="O1166" i="3"/>
  <c r="O1165" i="3"/>
  <c r="O1164" i="3"/>
  <c r="O1163" i="3"/>
  <c r="O1162" i="3"/>
  <c r="O1161" i="3"/>
  <c r="O1160" i="3"/>
  <c r="O1159" i="3"/>
  <c r="O1158" i="3"/>
  <c r="O1157" i="3"/>
  <c r="O1156" i="3"/>
  <c r="O1155" i="3"/>
  <c r="O1154" i="3"/>
  <c r="O1153" i="3"/>
  <c r="O1152" i="3"/>
  <c r="O1151" i="3"/>
  <c r="O1150" i="3"/>
  <c r="O1149" i="3"/>
  <c r="O1148" i="3"/>
  <c r="O1147" i="3"/>
  <c r="O1146" i="3"/>
  <c r="O1145" i="3"/>
  <c r="O1144" i="3"/>
  <c r="O1143" i="3"/>
  <c r="O1142" i="3"/>
  <c r="O1141" i="3"/>
  <c r="O1140" i="3"/>
  <c r="O1139" i="3"/>
  <c r="O1138" i="3"/>
  <c r="O1137" i="3"/>
  <c r="O1136" i="3"/>
  <c r="O1135" i="3"/>
  <c r="O1134" i="3"/>
  <c r="O1133" i="3"/>
  <c r="O1132" i="3"/>
  <c r="O1131" i="3"/>
  <c r="O1130" i="3"/>
  <c r="O1129" i="3"/>
  <c r="O1128" i="3"/>
  <c r="O1127" i="3"/>
  <c r="O1126" i="3"/>
  <c r="O1125" i="3"/>
  <c r="O1124" i="3"/>
  <c r="O1123" i="3"/>
  <c r="O1122" i="3"/>
  <c r="O1121" i="3"/>
  <c r="O1120" i="3"/>
  <c r="O1119" i="3"/>
  <c r="O1118" i="3"/>
  <c r="O1117" i="3"/>
  <c r="O1116" i="3"/>
  <c r="O1115" i="3"/>
  <c r="O1114" i="3"/>
  <c r="O1113" i="3"/>
  <c r="O1112" i="3"/>
  <c r="O1111" i="3"/>
  <c r="O1110" i="3"/>
  <c r="O1109" i="3"/>
  <c r="O1108" i="3"/>
  <c r="O1107" i="3"/>
  <c r="O1106" i="3"/>
  <c r="O1105" i="3"/>
  <c r="O1104" i="3"/>
  <c r="O1103" i="3"/>
  <c r="O1102" i="3"/>
  <c r="O1101" i="3"/>
  <c r="O1100" i="3"/>
  <c r="O1099" i="3"/>
  <c r="O1098" i="3"/>
  <c r="O1097" i="3"/>
  <c r="O1096" i="3"/>
  <c r="O1095" i="3"/>
  <c r="O1094" i="3"/>
  <c r="O1093" i="3"/>
  <c r="O1092" i="3"/>
  <c r="O1091" i="3"/>
  <c r="O1090" i="3"/>
  <c r="O1089" i="3"/>
  <c r="O1088" i="3"/>
  <c r="O1087" i="3"/>
  <c r="O1086" i="3"/>
  <c r="O1085" i="3"/>
  <c r="O1084" i="3"/>
  <c r="O1083" i="3"/>
  <c r="O1082" i="3"/>
  <c r="O1081" i="3"/>
  <c r="O1080" i="3"/>
  <c r="O1079" i="3"/>
  <c r="O1078" i="3"/>
  <c r="O1077" i="3"/>
  <c r="O1076" i="3"/>
  <c r="O1075" i="3"/>
  <c r="O1074" i="3"/>
  <c r="O1073" i="3"/>
  <c r="O1072" i="3"/>
  <c r="O1071" i="3"/>
  <c r="O1070" i="3"/>
  <c r="O1069" i="3"/>
  <c r="O1068" i="3"/>
  <c r="O1067" i="3"/>
  <c r="O1066" i="3"/>
  <c r="O1065" i="3"/>
  <c r="O1064" i="3"/>
  <c r="O1063" i="3"/>
  <c r="O1062" i="3"/>
  <c r="O1061" i="3"/>
  <c r="O1060" i="3"/>
  <c r="O1059" i="3"/>
  <c r="O1058" i="3"/>
  <c r="O1057" i="3"/>
  <c r="O1056" i="3"/>
  <c r="O1055" i="3"/>
  <c r="O1054" i="3"/>
  <c r="O1053" i="3"/>
  <c r="O1052" i="3"/>
  <c r="O1051" i="3"/>
  <c r="O1050" i="3"/>
  <c r="O1049" i="3"/>
  <c r="O1048" i="3"/>
  <c r="O1047" i="3"/>
  <c r="O1046" i="3"/>
  <c r="O1045" i="3"/>
  <c r="O1044" i="3"/>
  <c r="O1043" i="3"/>
  <c r="O1042" i="3"/>
  <c r="O1041" i="3"/>
  <c r="O1040" i="3"/>
  <c r="O1039" i="3"/>
  <c r="O1038" i="3"/>
  <c r="O1037" i="3"/>
  <c r="O1036" i="3"/>
  <c r="O1035" i="3"/>
  <c r="O1034" i="3"/>
  <c r="O1033" i="3"/>
  <c r="O1032" i="3"/>
  <c r="O1031" i="3"/>
  <c r="O1030" i="3"/>
  <c r="O1029" i="3"/>
  <c r="O1028" i="3"/>
  <c r="O1027" i="3"/>
  <c r="O1026" i="3"/>
  <c r="O1025" i="3"/>
  <c r="O1024" i="3"/>
  <c r="O1023" i="3"/>
  <c r="O1022" i="3"/>
  <c r="O1021" i="3"/>
  <c r="O1020" i="3"/>
  <c r="O1019" i="3"/>
  <c r="O1018" i="3"/>
  <c r="O1017" i="3"/>
  <c r="O1016" i="3"/>
  <c r="O1015" i="3"/>
  <c r="O1014" i="3"/>
  <c r="O1013" i="3"/>
  <c r="O1012" i="3"/>
  <c r="O1011" i="3"/>
  <c r="O1010" i="3"/>
  <c r="O1009" i="3"/>
  <c r="O1008" i="3"/>
  <c r="O1007" i="3"/>
  <c r="O1006" i="3"/>
  <c r="O1005" i="3"/>
  <c r="O1004" i="3"/>
  <c r="O1003" i="3"/>
  <c r="O1002" i="3"/>
  <c r="O1001" i="3"/>
  <c r="O1000" i="3"/>
  <c r="O999" i="3"/>
  <c r="O998" i="3"/>
  <c r="O997" i="3"/>
  <c r="O996" i="3"/>
  <c r="O995" i="3"/>
  <c r="O994" i="3"/>
  <c r="O993" i="3"/>
  <c r="O992" i="3"/>
  <c r="O991" i="3"/>
  <c r="O990" i="3"/>
  <c r="O989" i="3"/>
  <c r="O988" i="3"/>
  <c r="O987" i="3"/>
  <c r="O986" i="3"/>
  <c r="O985" i="3"/>
  <c r="O984" i="3"/>
  <c r="O983" i="3"/>
  <c r="O982" i="3"/>
  <c r="O981" i="3"/>
  <c r="O980" i="3"/>
  <c r="O979" i="3"/>
  <c r="O978" i="3"/>
  <c r="O977" i="3"/>
  <c r="O976" i="3"/>
  <c r="O975" i="3"/>
  <c r="O974" i="3"/>
  <c r="O973" i="3"/>
  <c r="O972" i="3"/>
  <c r="O971" i="3"/>
  <c r="O970" i="3"/>
  <c r="O969" i="3"/>
  <c r="O968" i="3"/>
  <c r="O967" i="3"/>
  <c r="O966" i="3"/>
  <c r="O965" i="3"/>
  <c r="O964" i="3"/>
  <c r="O963" i="3"/>
  <c r="O962" i="3"/>
  <c r="O961" i="3"/>
  <c r="O960" i="3"/>
  <c r="O959" i="3"/>
  <c r="O958" i="3"/>
  <c r="O957" i="3"/>
  <c r="O956" i="3"/>
  <c r="O955" i="3"/>
  <c r="O954" i="3"/>
  <c r="O953" i="3"/>
  <c r="O952" i="3"/>
  <c r="O951" i="3"/>
  <c r="O950" i="3"/>
  <c r="O949" i="3"/>
  <c r="O948" i="3"/>
  <c r="O947" i="3"/>
  <c r="O946" i="3"/>
  <c r="O945" i="3"/>
  <c r="O944" i="3"/>
  <c r="O943" i="3"/>
  <c r="O942" i="3"/>
  <c r="O941" i="3"/>
  <c r="O940" i="3"/>
  <c r="O939" i="3"/>
  <c r="O938" i="3"/>
  <c r="O937" i="3"/>
  <c r="O936" i="3"/>
  <c r="O935" i="3"/>
  <c r="O934" i="3"/>
  <c r="O933" i="3"/>
  <c r="O932" i="3"/>
  <c r="O931" i="3"/>
  <c r="O930" i="3"/>
  <c r="O929" i="3"/>
  <c r="O928" i="3"/>
  <c r="O927" i="3"/>
  <c r="O926" i="3"/>
  <c r="O925" i="3"/>
  <c r="O924" i="3"/>
  <c r="O923" i="3"/>
  <c r="O922" i="3"/>
  <c r="O921" i="3"/>
  <c r="O920" i="3"/>
  <c r="O919" i="3"/>
  <c r="O918" i="3"/>
  <c r="O917" i="3"/>
  <c r="O916" i="3"/>
  <c r="O915" i="3"/>
  <c r="O914" i="3"/>
  <c r="O913" i="3"/>
  <c r="O912" i="3"/>
  <c r="O911" i="3"/>
  <c r="O910" i="3"/>
  <c r="O909" i="3"/>
  <c r="O908" i="3"/>
  <c r="O907" i="3"/>
  <c r="O906" i="3"/>
  <c r="O905" i="3"/>
  <c r="O904" i="3"/>
  <c r="O903" i="3"/>
  <c r="O902" i="3"/>
  <c r="O901" i="3"/>
  <c r="O900" i="3"/>
  <c r="O899" i="3"/>
  <c r="O898" i="3"/>
  <c r="O897" i="3"/>
  <c r="O896" i="3"/>
  <c r="O895" i="3"/>
  <c r="O894" i="3"/>
  <c r="O893" i="3"/>
  <c r="O892" i="3"/>
  <c r="O891" i="3"/>
  <c r="O890" i="3"/>
  <c r="O889" i="3"/>
  <c r="O888" i="3"/>
  <c r="O887" i="3"/>
  <c r="O886" i="3"/>
  <c r="O885" i="3"/>
  <c r="O884" i="3"/>
  <c r="O883" i="3"/>
  <c r="O882" i="3"/>
  <c r="O881" i="3"/>
  <c r="O880" i="3"/>
  <c r="O879" i="3"/>
  <c r="O878" i="3"/>
  <c r="O877" i="3"/>
  <c r="O876" i="3"/>
  <c r="O875" i="3"/>
  <c r="O874" i="3"/>
  <c r="O873" i="3"/>
  <c r="O872" i="3"/>
  <c r="O871" i="3"/>
  <c r="O870" i="3"/>
  <c r="O869" i="3"/>
  <c r="O868" i="3"/>
  <c r="O867" i="3"/>
  <c r="O866" i="3"/>
  <c r="O865" i="3"/>
  <c r="O864" i="3"/>
  <c r="O863" i="3"/>
  <c r="O862" i="3"/>
  <c r="O861" i="3"/>
  <c r="O860" i="3"/>
  <c r="O859" i="3"/>
  <c r="O858" i="3"/>
  <c r="O857" i="3"/>
  <c r="O856" i="3"/>
  <c r="O855" i="3"/>
  <c r="O854" i="3"/>
  <c r="O853" i="3"/>
  <c r="O852" i="3"/>
  <c r="O851" i="3"/>
  <c r="O850" i="3"/>
  <c r="O849" i="3"/>
  <c r="O848" i="3"/>
  <c r="O847" i="3"/>
  <c r="O846" i="3"/>
  <c r="O845" i="3"/>
  <c r="O844" i="3"/>
  <c r="O843" i="3"/>
  <c r="O842" i="3"/>
  <c r="O841" i="3"/>
  <c r="O840" i="3"/>
  <c r="O839" i="3"/>
  <c r="O838" i="3"/>
  <c r="O837" i="3"/>
  <c r="O836" i="3"/>
  <c r="O835" i="3"/>
  <c r="O834" i="3"/>
  <c r="O833" i="3"/>
  <c r="O832" i="3"/>
  <c r="O831" i="3"/>
  <c r="O830" i="3"/>
  <c r="O829" i="3"/>
  <c r="O828" i="3"/>
  <c r="O827" i="3"/>
  <c r="O826" i="3"/>
  <c r="O825" i="3"/>
  <c r="O824" i="3"/>
  <c r="O823" i="3"/>
  <c r="O822" i="3"/>
  <c r="O821" i="3"/>
  <c r="O820" i="3"/>
  <c r="O819" i="3"/>
  <c r="O818" i="3"/>
  <c r="O817" i="3"/>
  <c r="O816" i="3"/>
  <c r="O815" i="3"/>
  <c r="O814" i="3"/>
  <c r="O813" i="3"/>
  <c r="O812" i="3"/>
  <c r="O811" i="3"/>
  <c r="O810" i="3"/>
  <c r="O809" i="3"/>
  <c r="O808" i="3"/>
  <c r="O807" i="3"/>
  <c r="O806" i="3"/>
  <c r="O805" i="3"/>
  <c r="O804" i="3"/>
  <c r="O803" i="3"/>
  <c r="O802" i="3"/>
  <c r="O801" i="3"/>
  <c r="O800" i="3"/>
  <c r="O799" i="3"/>
  <c r="O798" i="3"/>
  <c r="O797" i="3"/>
  <c r="O796" i="3"/>
  <c r="O795" i="3"/>
  <c r="O794" i="3"/>
  <c r="O793" i="3"/>
  <c r="O792" i="3"/>
  <c r="O791" i="3"/>
  <c r="O790" i="3"/>
  <c r="O789" i="3"/>
  <c r="O788" i="3"/>
  <c r="O787" i="3"/>
  <c r="O786" i="3"/>
  <c r="O785" i="3"/>
  <c r="O784" i="3"/>
  <c r="O783" i="3"/>
  <c r="O782" i="3"/>
  <c r="O781" i="3"/>
  <c r="O780" i="3"/>
  <c r="O779" i="3"/>
  <c r="O778" i="3"/>
  <c r="O777" i="3"/>
  <c r="O776" i="3"/>
  <c r="O775" i="3"/>
  <c r="O774" i="3"/>
  <c r="O773" i="3"/>
  <c r="O772" i="3"/>
  <c r="O771" i="3"/>
  <c r="O770" i="3"/>
  <c r="O769" i="3"/>
  <c r="O768" i="3"/>
  <c r="O767" i="3"/>
  <c r="O766" i="3"/>
  <c r="O765" i="3"/>
  <c r="O764" i="3"/>
  <c r="O763" i="3"/>
  <c r="O762" i="3"/>
  <c r="O761" i="3"/>
  <c r="O760" i="3"/>
  <c r="O759" i="3"/>
  <c r="O758" i="3"/>
  <c r="O757" i="3"/>
  <c r="O756" i="3"/>
  <c r="O755" i="3"/>
  <c r="O754" i="3"/>
  <c r="O753" i="3"/>
  <c r="O752" i="3"/>
  <c r="O751" i="3"/>
  <c r="O750" i="3"/>
  <c r="O749" i="3"/>
  <c r="O748" i="3"/>
  <c r="O747" i="3"/>
  <c r="O746" i="3"/>
  <c r="O745" i="3"/>
  <c r="O744" i="3"/>
  <c r="O743" i="3"/>
  <c r="O742" i="3"/>
  <c r="O741" i="3"/>
  <c r="O740" i="3"/>
  <c r="O739" i="3"/>
  <c r="O738" i="3"/>
  <c r="O737" i="3"/>
  <c r="O736" i="3"/>
  <c r="O735" i="3"/>
  <c r="O734" i="3"/>
  <c r="O733" i="3"/>
  <c r="O732" i="3"/>
  <c r="O731" i="3"/>
  <c r="O730" i="3"/>
  <c r="O729" i="3"/>
  <c r="O728" i="3"/>
  <c r="O727" i="3"/>
  <c r="O726" i="3"/>
  <c r="O725" i="3"/>
  <c r="O724" i="3"/>
  <c r="O723" i="3"/>
  <c r="O722" i="3"/>
  <c r="O721" i="3"/>
  <c r="O720" i="3"/>
  <c r="O719" i="3"/>
  <c r="O718" i="3"/>
  <c r="O717" i="3"/>
  <c r="O716" i="3"/>
  <c r="O715" i="3"/>
  <c r="O714" i="3"/>
  <c r="O713" i="3"/>
  <c r="O712" i="3"/>
  <c r="O711" i="3"/>
  <c r="O710" i="3"/>
  <c r="O709" i="3"/>
  <c r="O708" i="3"/>
  <c r="O707" i="3"/>
  <c r="O706" i="3"/>
  <c r="O705" i="3"/>
  <c r="O704" i="3"/>
  <c r="O703" i="3"/>
  <c r="O702" i="3"/>
  <c r="O701" i="3"/>
  <c r="O700" i="3"/>
  <c r="O699" i="3"/>
  <c r="O698" i="3"/>
  <c r="O697" i="3"/>
  <c r="O696" i="3"/>
  <c r="O695" i="3"/>
  <c r="O694" i="3"/>
  <c r="O693" i="3"/>
  <c r="O692" i="3"/>
  <c r="O691" i="3"/>
  <c r="O690" i="3"/>
  <c r="O689" i="3"/>
  <c r="O688" i="3"/>
  <c r="O687" i="3"/>
  <c r="O686" i="3"/>
  <c r="O685" i="3"/>
  <c r="O684" i="3"/>
  <c r="O683" i="3"/>
  <c r="O682" i="3"/>
  <c r="O681" i="3"/>
  <c r="O680" i="3"/>
  <c r="O679" i="3"/>
  <c r="O678" i="3"/>
  <c r="O677" i="3"/>
  <c r="O676" i="3"/>
  <c r="O675" i="3"/>
  <c r="O674" i="3"/>
  <c r="O673" i="3"/>
  <c r="O672" i="3"/>
  <c r="O671" i="3"/>
  <c r="O670" i="3"/>
  <c r="O669" i="3"/>
  <c r="O668" i="3"/>
  <c r="O667" i="3"/>
  <c r="O666" i="3"/>
  <c r="O665" i="3"/>
  <c r="O664" i="3"/>
  <c r="O663" i="3"/>
  <c r="O662" i="3"/>
  <c r="O661" i="3"/>
  <c r="O660" i="3"/>
  <c r="O659" i="3"/>
  <c r="O658" i="3"/>
  <c r="O657" i="3"/>
  <c r="O656" i="3"/>
  <c r="O655" i="3"/>
  <c r="O654" i="3"/>
  <c r="O653" i="3"/>
  <c r="O652" i="3"/>
  <c r="O651" i="3"/>
  <c r="O650" i="3"/>
  <c r="O649" i="3"/>
  <c r="O648" i="3"/>
  <c r="O647" i="3"/>
  <c r="O646" i="3"/>
  <c r="O645" i="3"/>
  <c r="O644" i="3"/>
  <c r="O643" i="3"/>
  <c r="O642" i="3"/>
  <c r="O641" i="3"/>
  <c r="O640" i="3"/>
  <c r="O639" i="3"/>
  <c r="O638" i="3"/>
  <c r="O637" i="3"/>
  <c r="O636" i="3"/>
  <c r="O635" i="3"/>
  <c r="O634" i="3"/>
  <c r="O633" i="3"/>
  <c r="O632" i="3"/>
  <c r="O631" i="3"/>
  <c r="O630" i="3"/>
  <c r="O629" i="3"/>
  <c r="O628" i="3"/>
  <c r="O627" i="3"/>
  <c r="O626" i="3"/>
  <c r="O625" i="3"/>
  <c r="O624" i="3"/>
  <c r="O623" i="3"/>
  <c r="O622" i="3"/>
  <c r="O621" i="3"/>
  <c r="O620" i="3"/>
  <c r="O619" i="3"/>
  <c r="O618" i="3"/>
  <c r="O617" i="3"/>
  <c r="O616" i="3"/>
  <c r="O615" i="3"/>
  <c r="O614" i="3"/>
  <c r="O613" i="3"/>
  <c r="O612" i="3"/>
  <c r="O611" i="3"/>
  <c r="O610" i="3"/>
  <c r="O609" i="3"/>
  <c r="O608" i="3"/>
  <c r="O607" i="3"/>
  <c r="O606" i="3"/>
  <c r="O605" i="3"/>
  <c r="O604" i="3"/>
  <c r="O603" i="3"/>
  <c r="O602" i="3"/>
  <c r="O601" i="3"/>
  <c r="O600" i="3"/>
  <c r="O599" i="3"/>
  <c r="O598" i="3"/>
  <c r="O597" i="3"/>
  <c r="O596" i="3"/>
  <c r="O595" i="3"/>
  <c r="O594" i="3"/>
  <c r="O593" i="3"/>
  <c r="O592" i="3"/>
  <c r="O591" i="3"/>
  <c r="O590" i="3"/>
  <c r="O589" i="3"/>
  <c r="O588" i="3"/>
  <c r="O587" i="3"/>
  <c r="O586" i="3"/>
  <c r="O585" i="3"/>
  <c r="O584" i="3"/>
  <c r="O583" i="3"/>
  <c r="O582" i="3"/>
  <c r="O581" i="3"/>
  <c r="O580" i="3"/>
  <c r="O579" i="3"/>
  <c r="O578" i="3"/>
  <c r="O577" i="3"/>
  <c r="O576" i="3"/>
  <c r="O575" i="3"/>
  <c r="O574" i="3"/>
  <c r="O573" i="3"/>
  <c r="O572" i="3"/>
  <c r="O571" i="3"/>
  <c r="O570" i="3"/>
  <c r="O569" i="3"/>
  <c r="O568" i="3"/>
  <c r="O567" i="3"/>
  <c r="O566" i="3"/>
  <c r="O565" i="3"/>
  <c r="O564" i="3"/>
  <c r="O563" i="3"/>
  <c r="O562" i="3"/>
  <c r="O561" i="3"/>
  <c r="O560" i="3"/>
  <c r="O559" i="3"/>
  <c r="O558" i="3"/>
  <c r="O557" i="3"/>
  <c r="O556" i="3"/>
  <c r="O555" i="3"/>
  <c r="O554" i="3"/>
  <c r="O553" i="3"/>
  <c r="O552" i="3"/>
  <c r="O551" i="3"/>
  <c r="O550" i="3"/>
  <c r="O549" i="3"/>
  <c r="O548" i="3"/>
  <c r="O547" i="3"/>
  <c r="O546" i="3"/>
  <c r="O545" i="3"/>
  <c r="O544" i="3"/>
  <c r="O543" i="3"/>
  <c r="O542" i="3"/>
  <c r="O541" i="3"/>
  <c r="O540" i="3"/>
  <c r="O539" i="3"/>
  <c r="O538" i="3"/>
  <c r="O537" i="3"/>
  <c r="O536" i="3"/>
  <c r="O535" i="3"/>
  <c r="O534" i="3"/>
  <c r="O533" i="3"/>
  <c r="O532" i="3"/>
  <c r="O531" i="3"/>
  <c r="O530" i="3"/>
  <c r="O529" i="3"/>
  <c r="O528" i="3"/>
  <c r="O527" i="3"/>
  <c r="O526" i="3"/>
  <c r="O525" i="3"/>
  <c r="O524" i="3"/>
  <c r="O523" i="3"/>
  <c r="O522"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C9" i="448" l="1"/>
  <c r="C10" i="448" s="1"/>
  <c r="AD6" i="448"/>
  <c r="L9" i="448" s="1"/>
  <c r="B9" i="448"/>
  <c r="B10" i="448" s="1"/>
  <c r="AC6" i="448"/>
  <c r="K9" i="448" s="1"/>
  <c r="X5" i="448"/>
  <c r="AE5" i="448"/>
  <c r="O12" i="3"/>
  <c r="D9" i="448" l="1"/>
  <c r="D10" i="448" s="1"/>
  <c r="AE6" i="448"/>
  <c r="M9" i="448" s="1"/>
  <c r="Y5" i="448"/>
  <c r="AF5" i="448"/>
  <c r="H1487" i="3"/>
  <c r="H1486" i="3"/>
  <c r="H1485" i="3"/>
  <c r="H1484" i="3"/>
  <c r="H1483" i="3"/>
  <c r="H1482" i="3"/>
  <c r="H1481" i="3"/>
  <c r="H1480" i="3"/>
  <c r="H1479" i="3"/>
  <c r="H1478" i="3"/>
  <c r="H1477" i="3"/>
  <c r="H1476" i="3"/>
  <c r="H1475" i="3"/>
  <c r="H1474" i="3"/>
  <c r="H1473" i="3"/>
  <c r="H1472" i="3"/>
  <c r="H1471" i="3"/>
  <c r="H1470" i="3"/>
  <c r="H1469" i="3"/>
  <c r="H1468" i="3"/>
  <c r="H1467" i="3"/>
  <c r="H1466" i="3"/>
  <c r="H1465" i="3"/>
  <c r="H1464" i="3"/>
  <c r="H1463" i="3"/>
  <c r="H1462" i="3"/>
  <c r="H1461" i="3"/>
  <c r="H1460" i="3"/>
  <c r="H1459" i="3"/>
  <c r="H1458" i="3"/>
  <c r="H1457" i="3"/>
  <c r="H1456" i="3"/>
  <c r="H1455" i="3"/>
  <c r="H1454" i="3"/>
  <c r="H1453" i="3"/>
  <c r="H1452" i="3"/>
  <c r="H1451" i="3"/>
  <c r="H1450" i="3"/>
  <c r="H1449" i="3"/>
  <c r="H1448" i="3"/>
  <c r="H1447" i="3"/>
  <c r="H1446" i="3"/>
  <c r="H1445" i="3"/>
  <c r="H1444" i="3"/>
  <c r="H1443" i="3"/>
  <c r="H1442" i="3"/>
  <c r="H1441" i="3"/>
  <c r="H1440" i="3"/>
  <c r="H1439" i="3"/>
  <c r="H1438" i="3"/>
  <c r="H1437" i="3"/>
  <c r="H1436" i="3"/>
  <c r="H1435" i="3"/>
  <c r="H1434" i="3"/>
  <c r="H1433" i="3"/>
  <c r="H1432" i="3"/>
  <c r="H1431" i="3"/>
  <c r="H1430" i="3"/>
  <c r="H1429" i="3"/>
  <c r="H1428" i="3"/>
  <c r="H1427" i="3"/>
  <c r="H1426" i="3"/>
  <c r="H1425" i="3"/>
  <c r="H1424" i="3"/>
  <c r="H1423" i="3"/>
  <c r="H1422" i="3"/>
  <c r="H1421" i="3"/>
  <c r="H1420" i="3"/>
  <c r="H1419" i="3"/>
  <c r="H1418" i="3"/>
  <c r="H1417" i="3"/>
  <c r="H1416" i="3"/>
  <c r="H1415" i="3"/>
  <c r="H1414" i="3"/>
  <c r="H1413" i="3"/>
  <c r="H1412" i="3"/>
  <c r="H1411" i="3"/>
  <c r="H1410" i="3"/>
  <c r="H1409" i="3"/>
  <c r="H1408" i="3"/>
  <c r="H1407" i="3"/>
  <c r="H1406" i="3"/>
  <c r="H1405" i="3"/>
  <c r="H1404" i="3"/>
  <c r="H1403" i="3"/>
  <c r="H1402" i="3"/>
  <c r="H1401" i="3"/>
  <c r="H1400" i="3"/>
  <c r="H1399" i="3"/>
  <c r="H1398" i="3"/>
  <c r="H1397" i="3"/>
  <c r="H1396" i="3"/>
  <c r="H1395" i="3"/>
  <c r="H1394" i="3"/>
  <c r="H1393" i="3"/>
  <c r="H1392" i="3"/>
  <c r="H1391" i="3"/>
  <c r="H1390" i="3"/>
  <c r="H1389" i="3"/>
  <c r="H1388" i="3"/>
  <c r="H1387" i="3"/>
  <c r="H1386" i="3"/>
  <c r="H1385" i="3"/>
  <c r="H1384" i="3"/>
  <c r="H1383" i="3"/>
  <c r="H1382" i="3"/>
  <c r="H1381" i="3"/>
  <c r="H1380" i="3"/>
  <c r="H1379" i="3"/>
  <c r="H1378" i="3"/>
  <c r="H1377" i="3"/>
  <c r="H1376" i="3"/>
  <c r="H1375" i="3"/>
  <c r="H1374" i="3"/>
  <c r="H1373" i="3"/>
  <c r="H1372" i="3"/>
  <c r="H1371" i="3"/>
  <c r="H1370" i="3"/>
  <c r="H1369" i="3"/>
  <c r="H1368" i="3"/>
  <c r="H1367" i="3"/>
  <c r="H1366" i="3"/>
  <c r="H1365" i="3"/>
  <c r="H1364" i="3"/>
  <c r="H1363" i="3"/>
  <c r="H1362" i="3"/>
  <c r="H1361" i="3"/>
  <c r="H1360" i="3"/>
  <c r="H1359" i="3"/>
  <c r="H1358" i="3"/>
  <c r="H1357" i="3"/>
  <c r="H1356" i="3"/>
  <c r="H1355" i="3"/>
  <c r="H1354" i="3"/>
  <c r="H1353" i="3"/>
  <c r="H1352" i="3"/>
  <c r="H1351" i="3"/>
  <c r="H1350" i="3"/>
  <c r="H1349" i="3"/>
  <c r="H1348" i="3"/>
  <c r="H1347" i="3"/>
  <c r="H1346" i="3"/>
  <c r="H1345" i="3"/>
  <c r="H1344" i="3"/>
  <c r="H1343" i="3"/>
  <c r="H1342" i="3"/>
  <c r="H1341" i="3"/>
  <c r="H1340" i="3"/>
  <c r="H1339" i="3"/>
  <c r="H1338" i="3"/>
  <c r="H1337" i="3"/>
  <c r="H1336" i="3"/>
  <c r="H1335" i="3"/>
  <c r="H1334" i="3"/>
  <c r="H1333" i="3"/>
  <c r="H1332" i="3"/>
  <c r="H1331" i="3"/>
  <c r="H1330" i="3"/>
  <c r="H1329" i="3"/>
  <c r="H1328" i="3"/>
  <c r="H1327" i="3"/>
  <c r="H1326" i="3"/>
  <c r="H1325" i="3"/>
  <c r="H1324" i="3"/>
  <c r="H1323" i="3"/>
  <c r="H1322" i="3"/>
  <c r="H1321" i="3"/>
  <c r="H1320" i="3"/>
  <c r="H1319" i="3"/>
  <c r="H1318" i="3"/>
  <c r="H1317" i="3"/>
  <c r="H1316" i="3"/>
  <c r="H1315" i="3"/>
  <c r="H1314" i="3"/>
  <c r="H1313" i="3"/>
  <c r="H1312" i="3"/>
  <c r="H1311" i="3"/>
  <c r="H1310" i="3"/>
  <c r="H1309" i="3"/>
  <c r="H1308" i="3"/>
  <c r="H1307" i="3"/>
  <c r="H1306" i="3"/>
  <c r="H1305" i="3"/>
  <c r="H1304" i="3"/>
  <c r="H1303" i="3"/>
  <c r="H1302" i="3"/>
  <c r="H1301" i="3"/>
  <c r="H1300" i="3"/>
  <c r="H1299" i="3"/>
  <c r="H1298" i="3"/>
  <c r="H1297" i="3"/>
  <c r="H1296" i="3"/>
  <c r="H1295" i="3"/>
  <c r="H1294" i="3"/>
  <c r="H1293" i="3"/>
  <c r="H1292" i="3"/>
  <c r="H1291" i="3"/>
  <c r="H1290" i="3"/>
  <c r="H1289" i="3"/>
  <c r="H1288" i="3"/>
  <c r="H1287" i="3"/>
  <c r="H1286" i="3"/>
  <c r="H1285" i="3"/>
  <c r="H1284" i="3"/>
  <c r="H1283" i="3"/>
  <c r="H1282" i="3"/>
  <c r="H1281" i="3"/>
  <c r="H1280" i="3"/>
  <c r="H1279" i="3"/>
  <c r="H1278" i="3"/>
  <c r="H1277" i="3"/>
  <c r="H1276" i="3"/>
  <c r="H1275" i="3"/>
  <c r="H1274" i="3"/>
  <c r="H1273" i="3"/>
  <c r="H1272" i="3"/>
  <c r="H1271" i="3"/>
  <c r="H1270" i="3"/>
  <c r="H1269" i="3"/>
  <c r="H1268" i="3"/>
  <c r="H1267" i="3"/>
  <c r="H1266" i="3"/>
  <c r="H1265" i="3"/>
  <c r="H1264" i="3"/>
  <c r="H1263" i="3"/>
  <c r="H1262" i="3"/>
  <c r="H1261" i="3"/>
  <c r="H1260" i="3"/>
  <c r="H1259" i="3"/>
  <c r="H1258" i="3"/>
  <c r="H1257" i="3"/>
  <c r="H1256" i="3"/>
  <c r="H1255" i="3"/>
  <c r="H1254" i="3"/>
  <c r="H1253" i="3"/>
  <c r="H1252" i="3"/>
  <c r="H1251" i="3"/>
  <c r="H1250" i="3"/>
  <c r="H1249" i="3"/>
  <c r="H1248" i="3"/>
  <c r="H1247" i="3"/>
  <c r="H1246" i="3"/>
  <c r="H1245" i="3"/>
  <c r="H1244" i="3"/>
  <c r="H1243" i="3"/>
  <c r="H1242" i="3"/>
  <c r="H1241" i="3"/>
  <c r="H1240" i="3"/>
  <c r="H1239" i="3"/>
  <c r="H1238" i="3"/>
  <c r="H1237" i="3"/>
  <c r="H1236" i="3"/>
  <c r="H1235" i="3"/>
  <c r="H1234" i="3"/>
  <c r="H1233" i="3"/>
  <c r="H1232" i="3"/>
  <c r="H1231" i="3"/>
  <c r="H1230" i="3"/>
  <c r="H1229" i="3"/>
  <c r="H1228" i="3"/>
  <c r="H1227" i="3"/>
  <c r="H1226" i="3"/>
  <c r="H1225" i="3"/>
  <c r="H1224" i="3"/>
  <c r="H1223" i="3"/>
  <c r="H1222" i="3"/>
  <c r="H1221" i="3"/>
  <c r="H1220" i="3"/>
  <c r="H1219" i="3"/>
  <c r="H1218" i="3"/>
  <c r="H1217" i="3"/>
  <c r="H1216" i="3"/>
  <c r="H1215" i="3"/>
  <c r="H1214" i="3"/>
  <c r="H1213" i="3"/>
  <c r="H1212" i="3"/>
  <c r="H1211" i="3"/>
  <c r="H1210" i="3"/>
  <c r="H1209" i="3"/>
  <c r="H1208" i="3"/>
  <c r="H1207" i="3"/>
  <c r="H1206" i="3"/>
  <c r="H1205" i="3"/>
  <c r="H1204" i="3"/>
  <c r="H1203" i="3"/>
  <c r="H1202" i="3"/>
  <c r="H1201" i="3"/>
  <c r="H1200" i="3"/>
  <c r="H1199" i="3"/>
  <c r="H1198" i="3"/>
  <c r="H1197" i="3"/>
  <c r="H1196" i="3"/>
  <c r="H1195" i="3"/>
  <c r="H1194" i="3"/>
  <c r="H1193" i="3"/>
  <c r="H1192" i="3"/>
  <c r="H1191" i="3"/>
  <c r="H1190" i="3"/>
  <c r="H1189" i="3"/>
  <c r="H1188" i="3"/>
  <c r="H1187" i="3"/>
  <c r="H1186" i="3"/>
  <c r="H1185" i="3"/>
  <c r="H1184" i="3"/>
  <c r="H1183" i="3"/>
  <c r="H1182" i="3"/>
  <c r="H1181" i="3"/>
  <c r="H1180" i="3"/>
  <c r="H1179" i="3"/>
  <c r="H1178" i="3"/>
  <c r="H1177" i="3"/>
  <c r="H1176" i="3"/>
  <c r="H1175" i="3"/>
  <c r="H1174" i="3"/>
  <c r="H1173" i="3"/>
  <c r="H1172" i="3"/>
  <c r="H1171" i="3"/>
  <c r="H1170" i="3"/>
  <c r="H1169" i="3"/>
  <c r="H1168" i="3"/>
  <c r="H1167" i="3"/>
  <c r="H1166" i="3"/>
  <c r="H1165" i="3"/>
  <c r="H1164" i="3"/>
  <c r="H1163" i="3"/>
  <c r="H1162" i="3"/>
  <c r="H1161" i="3"/>
  <c r="H1160" i="3"/>
  <c r="H1159" i="3"/>
  <c r="H1158" i="3"/>
  <c r="H1157" i="3"/>
  <c r="H1156" i="3"/>
  <c r="H1155" i="3"/>
  <c r="H1154" i="3"/>
  <c r="H1153" i="3"/>
  <c r="H1152" i="3"/>
  <c r="H1151" i="3"/>
  <c r="H1150" i="3"/>
  <c r="H1149" i="3"/>
  <c r="H1148" i="3"/>
  <c r="H1147" i="3"/>
  <c r="H1146" i="3"/>
  <c r="H1145" i="3"/>
  <c r="H1144" i="3"/>
  <c r="H1143" i="3"/>
  <c r="H1142" i="3"/>
  <c r="H1141" i="3"/>
  <c r="H1140" i="3"/>
  <c r="H1139" i="3"/>
  <c r="H1138" i="3"/>
  <c r="H1137" i="3"/>
  <c r="H1136" i="3"/>
  <c r="H1135" i="3"/>
  <c r="H1134" i="3"/>
  <c r="H1133" i="3"/>
  <c r="H1132" i="3"/>
  <c r="H1131" i="3"/>
  <c r="H1130" i="3"/>
  <c r="H1129" i="3"/>
  <c r="H1128" i="3"/>
  <c r="H1127" i="3"/>
  <c r="H1126" i="3"/>
  <c r="H1125" i="3"/>
  <c r="H1124" i="3"/>
  <c r="H1123" i="3"/>
  <c r="H1122" i="3"/>
  <c r="H1121" i="3"/>
  <c r="H1120" i="3"/>
  <c r="H1119" i="3"/>
  <c r="H1118" i="3"/>
  <c r="H1117" i="3"/>
  <c r="H1116" i="3"/>
  <c r="H1115" i="3"/>
  <c r="H1114" i="3"/>
  <c r="H1113" i="3"/>
  <c r="H1112" i="3"/>
  <c r="H1111" i="3"/>
  <c r="H1110" i="3"/>
  <c r="H1109" i="3"/>
  <c r="H1108" i="3"/>
  <c r="H1107" i="3"/>
  <c r="H1106" i="3"/>
  <c r="H1105" i="3"/>
  <c r="H1104" i="3"/>
  <c r="H1103" i="3"/>
  <c r="H1102" i="3"/>
  <c r="H1101" i="3"/>
  <c r="H1100" i="3"/>
  <c r="H1099" i="3"/>
  <c r="H1098" i="3"/>
  <c r="H1097" i="3"/>
  <c r="H1096" i="3"/>
  <c r="H1095" i="3"/>
  <c r="H1094" i="3"/>
  <c r="H1093" i="3"/>
  <c r="H1092" i="3"/>
  <c r="H1091" i="3"/>
  <c r="H1090" i="3"/>
  <c r="H1089" i="3"/>
  <c r="H1088" i="3"/>
  <c r="H1087" i="3"/>
  <c r="H1086" i="3"/>
  <c r="H1085" i="3"/>
  <c r="H1084" i="3"/>
  <c r="H1083" i="3"/>
  <c r="H1082" i="3"/>
  <c r="H1081" i="3"/>
  <c r="H1080" i="3"/>
  <c r="H1079" i="3"/>
  <c r="H1078" i="3"/>
  <c r="H1077" i="3"/>
  <c r="H1076" i="3"/>
  <c r="H1075" i="3"/>
  <c r="H1074" i="3"/>
  <c r="H1073" i="3"/>
  <c r="H1072" i="3"/>
  <c r="H1071" i="3"/>
  <c r="H1070" i="3"/>
  <c r="H1069" i="3"/>
  <c r="H1068" i="3"/>
  <c r="H1067" i="3"/>
  <c r="H1066" i="3"/>
  <c r="H1065" i="3"/>
  <c r="H1064" i="3"/>
  <c r="H1063" i="3"/>
  <c r="H1062" i="3"/>
  <c r="H1061" i="3"/>
  <c r="H1060" i="3"/>
  <c r="H1059" i="3"/>
  <c r="H1058" i="3"/>
  <c r="H1057" i="3"/>
  <c r="H1056" i="3"/>
  <c r="H1055" i="3"/>
  <c r="H1054" i="3"/>
  <c r="H1053" i="3"/>
  <c r="H1052" i="3"/>
  <c r="H1051" i="3"/>
  <c r="H1050" i="3"/>
  <c r="H1049" i="3"/>
  <c r="H1048" i="3"/>
  <c r="H1047" i="3"/>
  <c r="H1046" i="3"/>
  <c r="H1045" i="3"/>
  <c r="H1044" i="3"/>
  <c r="H1043" i="3"/>
  <c r="H1042" i="3"/>
  <c r="H1041" i="3"/>
  <c r="H1040" i="3"/>
  <c r="H1039" i="3"/>
  <c r="H1038" i="3"/>
  <c r="H1037" i="3"/>
  <c r="H1036" i="3"/>
  <c r="H1035" i="3"/>
  <c r="H1034" i="3"/>
  <c r="H1033" i="3"/>
  <c r="H1032" i="3"/>
  <c r="H1031" i="3"/>
  <c r="H1030" i="3"/>
  <c r="H1029" i="3"/>
  <c r="H1028" i="3"/>
  <c r="H1027" i="3"/>
  <c r="H1026" i="3"/>
  <c r="H1025" i="3"/>
  <c r="H1024" i="3"/>
  <c r="H1023" i="3"/>
  <c r="H1022" i="3"/>
  <c r="H1021" i="3"/>
  <c r="H1020" i="3"/>
  <c r="H1019" i="3"/>
  <c r="H1018" i="3"/>
  <c r="H1017" i="3"/>
  <c r="H1016" i="3"/>
  <c r="H1015" i="3"/>
  <c r="H1014" i="3"/>
  <c r="H1013" i="3"/>
  <c r="H1012" i="3"/>
  <c r="H1011" i="3"/>
  <c r="H1010" i="3"/>
  <c r="H1009" i="3"/>
  <c r="H1008" i="3"/>
  <c r="H1007" i="3"/>
  <c r="H1006" i="3"/>
  <c r="H1005" i="3"/>
  <c r="H1004" i="3"/>
  <c r="H1003" i="3"/>
  <c r="H1002" i="3"/>
  <c r="H1001" i="3"/>
  <c r="H1000" i="3"/>
  <c r="H999" i="3"/>
  <c r="H998" i="3"/>
  <c r="H997" i="3"/>
  <c r="H996" i="3"/>
  <c r="H995" i="3"/>
  <c r="H994" i="3"/>
  <c r="H993" i="3"/>
  <c r="H992" i="3"/>
  <c r="H991" i="3"/>
  <c r="H990" i="3"/>
  <c r="H989" i="3"/>
  <c r="H988" i="3"/>
  <c r="H987" i="3"/>
  <c r="H986" i="3"/>
  <c r="H985" i="3"/>
  <c r="H984" i="3"/>
  <c r="H983" i="3"/>
  <c r="H982" i="3"/>
  <c r="H981" i="3"/>
  <c r="H980" i="3"/>
  <c r="H979" i="3"/>
  <c r="H978" i="3"/>
  <c r="H977" i="3"/>
  <c r="H976" i="3"/>
  <c r="H975" i="3"/>
  <c r="H974" i="3"/>
  <c r="H973" i="3"/>
  <c r="H972" i="3"/>
  <c r="H971" i="3"/>
  <c r="H970" i="3"/>
  <c r="H969" i="3"/>
  <c r="H968" i="3"/>
  <c r="H967" i="3"/>
  <c r="H966" i="3"/>
  <c r="H965" i="3"/>
  <c r="H964" i="3"/>
  <c r="H963" i="3"/>
  <c r="H962" i="3"/>
  <c r="H961" i="3"/>
  <c r="H960" i="3"/>
  <c r="H959" i="3"/>
  <c r="H958" i="3"/>
  <c r="H957" i="3"/>
  <c r="H956" i="3"/>
  <c r="H955" i="3"/>
  <c r="H954" i="3"/>
  <c r="H953" i="3"/>
  <c r="H952" i="3"/>
  <c r="H951" i="3"/>
  <c r="H950" i="3"/>
  <c r="H949" i="3"/>
  <c r="H948" i="3"/>
  <c r="H947" i="3"/>
  <c r="H946" i="3"/>
  <c r="H945" i="3"/>
  <c r="H944" i="3"/>
  <c r="H943" i="3"/>
  <c r="H942" i="3"/>
  <c r="H941" i="3"/>
  <c r="H940" i="3"/>
  <c r="H939" i="3"/>
  <c r="H938" i="3"/>
  <c r="H937" i="3"/>
  <c r="H936" i="3"/>
  <c r="H935" i="3"/>
  <c r="H934" i="3"/>
  <c r="H933" i="3"/>
  <c r="H932" i="3"/>
  <c r="H931" i="3"/>
  <c r="H930" i="3"/>
  <c r="H929" i="3"/>
  <c r="H928" i="3"/>
  <c r="H927" i="3"/>
  <c r="H926" i="3"/>
  <c r="H925" i="3"/>
  <c r="H924" i="3"/>
  <c r="H923" i="3"/>
  <c r="H922" i="3"/>
  <c r="H921" i="3"/>
  <c r="H920" i="3"/>
  <c r="H919" i="3"/>
  <c r="H918" i="3"/>
  <c r="H917" i="3"/>
  <c r="H916" i="3"/>
  <c r="H915" i="3"/>
  <c r="H914" i="3"/>
  <c r="H913" i="3"/>
  <c r="H912" i="3"/>
  <c r="H911" i="3"/>
  <c r="H910" i="3"/>
  <c r="H909" i="3"/>
  <c r="H908" i="3"/>
  <c r="H907" i="3"/>
  <c r="H906" i="3"/>
  <c r="H905" i="3"/>
  <c r="H904" i="3"/>
  <c r="H903" i="3"/>
  <c r="H902" i="3"/>
  <c r="H901" i="3"/>
  <c r="H900" i="3"/>
  <c r="H899" i="3"/>
  <c r="H898" i="3"/>
  <c r="H897" i="3"/>
  <c r="H896" i="3"/>
  <c r="H895" i="3"/>
  <c r="H894" i="3"/>
  <c r="H893" i="3"/>
  <c r="H892" i="3"/>
  <c r="H891" i="3"/>
  <c r="H890" i="3"/>
  <c r="H889" i="3"/>
  <c r="H888" i="3"/>
  <c r="H887" i="3"/>
  <c r="H886" i="3"/>
  <c r="H885" i="3"/>
  <c r="H884" i="3"/>
  <c r="H883" i="3"/>
  <c r="H882" i="3"/>
  <c r="H881" i="3"/>
  <c r="H880" i="3"/>
  <c r="H879" i="3"/>
  <c r="H878" i="3"/>
  <c r="H877" i="3"/>
  <c r="H876" i="3"/>
  <c r="H875" i="3"/>
  <c r="H874" i="3"/>
  <c r="H873" i="3"/>
  <c r="H872" i="3"/>
  <c r="H871" i="3"/>
  <c r="H870" i="3"/>
  <c r="H869" i="3"/>
  <c r="H868" i="3"/>
  <c r="H867" i="3"/>
  <c r="H866" i="3"/>
  <c r="H865" i="3"/>
  <c r="H864" i="3"/>
  <c r="H863" i="3"/>
  <c r="H862" i="3"/>
  <c r="H861" i="3"/>
  <c r="H860" i="3"/>
  <c r="H859" i="3"/>
  <c r="H858" i="3"/>
  <c r="H857" i="3"/>
  <c r="H856" i="3"/>
  <c r="H855" i="3"/>
  <c r="H854" i="3"/>
  <c r="H853" i="3"/>
  <c r="H852" i="3"/>
  <c r="H851" i="3"/>
  <c r="H850" i="3"/>
  <c r="H849" i="3"/>
  <c r="H848" i="3"/>
  <c r="H847" i="3"/>
  <c r="H846" i="3"/>
  <c r="H845" i="3"/>
  <c r="H844" i="3"/>
  <c r="H843" i="3"/>
  <c r="H842" i="3"/>
  <c r="H841" i="3"/>
  <c r="H840" i="3"/>
  <c r="H839" i="3"/>
  <c r="H838" i="3"/>
  <c r="H837" i="3"/>
  <c r="H836" i="3"/>
  <c r="H835" i="3"/>
  <c r="H834" i="3"/>
  <c r="H833" i="3"/>
  <c r="H832" i="3"/>
  <c r="H831" i="3"/>
  <c r="H830" i="3"/>
  <c r="H829" i="3"/>
  <c r="H828" i="3"/>
  <c r="H827" i="3"/>
  <c r="H826" i="3"/>
  <c r="H825" i="3"/>
  <c r="H824" i="3"/>
  <c r="H823" i="3"/>
  <c r="H822" i="3"/>
  <c r="H821" i="3"/>
  <c r="H820" i="3"/>
  <c r="H819" i="3"/>
  <c r="H818" i="3"/>
  <c r="H817" i="3"/>
  <c r="H816" i="3"/>
  <c r="H815" i="3"/>
  <c r="H814" i="3"/>
  <c r="H813" i="3"/>
  <c r="H812" i="3"/>
  <c r="H811" i="3"/>
  <c r="H810" i="3"/>
  <c r="H809" i="3"/>
  <c r="H808" i="3"/>
  <c r="H807" i="3"/>
  <c r="H806" i="3"/>
  <c r="H805" i="3"/>
  <c r="H804" i="3"/>
  <c r="H803" i="3"/>
  <c r="H802" i="3"/>
  <c r="H801" i="3"/>
  <c r="H800" i="3"/>
  <c r="H799"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8" i="3"/>
  <c r="H747" i="3"/>
  <c r="H746" i="3"/>
  <c r="H745" i="3"/>
  <c r="H744" i="3"/>
  <c r="H743" i="3"/>
  <c r="H742" i="3"/>
  <c r="H741" i="3"/>
  <c r="H740" i="3"/>
  <c r="H739" i="3"/>
  <c r="H738" i="3"/>
  <c r="H737" i="3"/>
  <c r="H736" i="3"/>
  <c r="H735" i="3"/>
  <c r="H734" i="3"/>
  <c r="H733" i="3"/>
  <c r="H732" i="3"/>
  <c r="H731" i="3"/>
  <c r="H730" i="3"/>
  <c r="H729" i="3"/>
  <c r="H728" i="3"/>
  <c r="H727" i="3"/>
  <c r="H726" i="3"/>
  <c r="H725" i="3"/>
  <c r="H724" i="3"/>
  <c r="H723" i="3"/>
  <c r="H722" i="3"/>
  <c r="H721" i="3"/>
  <c r="H720" i="3"/>
  <c r="H719" i="3"/>
  <c r="H718" i="3"/>
  <c r="H717" i="3"/>
  <c r="H716" i="3"/>
  <c r="H715" i="3"/>
  <c r="H714" i="3"/>
  <c r="H713" i="3"/>
  <c r="H712"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1" i="3"/>
  <c r="H660" i="3"/>
  <c r="H659" i="3"/>
  <c r="H658" i="3"/>
  <c r="H657" i="3"/>
  <c r="H656" i="3"/>
  <c r="H655" i="3"/>
  <c r="H654" i="3"/>
  <c r="H653" i="3"/>
  <c r="H652" i="3"/>
  <c r="H651" i="3"/>
  <c r="H650" i="3"/>
  <c r="H649" i="3"/>
  <c r="H648" i="3"/>
  <c r="H647" i="3"/>
  <c r="H646" i="3"/>
  <c r="H645" i="3"/>
  <c r="H644" i="3"/>
  <c r="H643" i="3"/>
  <c r="H642" i="3"/>
  <c r="H641" i="3"/>
  <c r="H640" i="3"/>
  <c r="H639" i="3"/>
  <c r="H638" i="3"/>
  <c r="H637" i="3"/>
  <c r="H63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H576" i="3"/>
  <c r="H575" i="3"/>
  <c r="H574" i="3"/>
  <c r="H573" i="3"/>
  <c r="H572" i="3"/>
  <c r="H571" i="3"/>
  <c r="H570" i="3"/>
  <c r="H569" i="3"/>
  <c r="H568" i="3"/>
  <c r="H567" i="3"/>
  <c r="H566" i="3"/>
  <c r="H565" i="3"/>
  <c r="H564" i="3"/>
  <c r="H563" i="3"/>
  <c r="H562" i="3"/>
  <c r="H561" i="3"/>
  <c r="H560" i="3"/>
  <c r="H559" i="3"/>
  <c r="H558" i="3"/>
  <c r="H557" i="3"/>
  <c r="H556" i="3"/>
  <c r="H555" i="3"/>
  <c r="H554" i="3"/>
  <c r="H553" i="3"/>
  <c r="H552"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E9" i="448" l="1"/>
  <c r="E10" i="448" s="1"/>
  <c r="AF6" i="448"/>
  <c r="N9" i="448" s="1"/>
  <c r="AG5" i="448"/>
  <c r="Z5" i="448"/>
  <c r="C12" i="3"/>
  <c r="F9" i="448" l="1"/>
  <c r="F10" i="448" s="1"/>
  <c r="AG6" i="448"/>
  <c r="O9" i="448" s="1"/>
  <c r="AH5" i="448"/>
  <c r="AA5" i="448"/>
  <c r="AI5" i="448" s="1"/>
  <c r="H12" i="3"/>
  <c r="Q1" i="2"/>
  <c r="R1" i="2" s="1"/>
  <c r="P1" i="27" s="1"/>
  <c r="Q1" i="27" s="1"/>
  <c r="R1" i="27" s="1"/>
  <c r="P1" i="4" s="1"/>
  <c r="Q1" i="4" s="1"/>
  <c r="R1" i="4" s="1"/>
  <c r="P1" i="103" s="1"/>
  <c r="Q1" i="103" s="1"/>
  <c r="R1" i="103" s="1"/>
  <c r="P1" i="203" s="1"/>
  <c r="Q1" i="203" s="1"/>
  <c r="R1" i="203" s="1"/>
  <c r="P1" i="403" s="1"/>
  <c r="Q1" i="403" s="1"/>
  <c r="R1" i="403" s="1"/>
  <c r="P1" i="404" s="1"/>
  <c r="Q1" i="404" s="1"/>
  <c r="R1" i="404" s="1"/>
  <c r="P1" i="405" s="1"/>
  <c r="Q1" i="405" s="1"/>
  <c r="R1" i="405" s="1"/>
  <c r="P1" i="406" s="1"/>
  <c r="Q1" i="406" s="1"/>
  <c r="R1" i="406" s="1"/>
  <c r="P1" i="407" s="1"/>
  <c r="Q1" i="407" s="1"/>
  <c r="R1" i="407" s="1"/>
  <c r="P1" i="408" s="1"/>
  <c r="Q1" i="408" s="1"/>
  <c r="R1" i="408" s="1"/>
  <c r="P1" i="409" s="1"/>
  <c r="Q1" i="409" s="1"/>
  <c r="R1" i="409" s="1"/>
  <c r="P1" i="410" s="1"/>
  <c r="Q1" i="410" s="1"/>
  <c r="R1" i="410" s="1"/>
  <c r="P1" i="411" s="1"/>
  <c r="Q1" i="411" s="1"/>
  <c r="R1" i="411" s="1"/>
  <c r="P1" i="412" s="1"/>
  <c r="Q1" i="412" s="1"/>
  <c r="R1" i="412" s="1"/>
  <c r="P1" i="413" s="1"/>
  <c r="Q1" i="413" s="1"/>
  <c r="R1" i="413" s="1"/>
  <c r="P1" i="414" s="1"/>
  <c r="Q1" i="414" s="1"/>
  <c r="R1" i="414" s="1"/>
  <c r="P1" i="415" s="1"/>
  <c r="Q1" i="415" s="1"/>
  <c r="R1" i="415" s="1"/>
  <c r="P1" i="416" s="1"/>
  <c r="Q1" i="416" s="1"/>
  <c r="R1" i="416" s="1"/>
  <c r="P1" i="417" s="1"/>
  <c r="Q1" i="417" s="1"/>
  <c r="R1" i="417" s="1"/>
  <c r="P1" i="418" s="1"/>
  <c r="Q1" i="418" s="1"/>
  <c r="R1" i="418" s="1"/>
  <c r="P1" i="419" s="1"/>
  <c r="Q1" i="419" s="1"/>
  <c r="R1" i="419" s="1"/>
  <c r="P1" i="420" s="1"/>
  <c r="Q1" i="420" s="1"/>
  <c r="R1" i="420" s="1"/>
  <c r="P1" i="421" s="1"/>
  <c r="Q1" i="421" s="1"/>
  <c r="R1" i="421" s="1"/>
  <c r="P1" i="422" s="1"/>
  <c r="Q1" i="422" s="1"/>
  <c r="R1" i="422" s="1"/>
  <c r="P1" i="423" s="1"/>
  <c r="Q1" i="423" s="1"/>
  <c r="R1" i="423" s="1"/>
  <c r="P1" i="424" s="1"/>
  <c r="Q1" i="424" s="1"/>
  <c r="R1" i="424" s="1"/>
  <c r="P1" i="425" s="1"/>
  <c r="Q1" i="425" s="1"/>
  <c r="R1" i="425" s="1"/>
  <c r="P1" i="426" s="1"/>
  <c r="Q1" i="426" s="1"/>
  <c r="R1" i="426" s="1"/>
  <c r="P1" i="427" s="1"/>
  <c r="Q1" i="427" s="1"/>
  <c r="R1" i="427" s="1"/>
  <c r="P1" i="428" s="1"/>
  <c r="Q1" i="428" s="1"/>
  <c r="R1" i="428" s="1"/>
  <c r="P1" i="429" s="1"/>
  <c r="Q1" i="429" s="1"/>
  <c r="R1" i="429" s="1"/>
  <c r="P1" i="430" s="1"/>
  <c r="Q1" i="430" s="1"/>
  <c r="R1" i="430" s="1"/>
  <c r="P1" i="431" s="1"/>
  <c r="Q1" i="431" s="1"/>
  <c r="R1" i="431" s="1"/>
  <c r="P1" i="432" s="1"/>
  <c r="Q1" i="432" s="1"/>
  <c r="R1" i="432" s="1"/>
  <c r="P1" i="433" s="1"/>
  <c r="Q1" i="433" s="1"/>
  <c r="R1" i="433" s="1"/>
  <c r="P1" i="434" s="1"/>
  <c r="Q1" i="434" s="1"/>
  <c r="R1" i="434" s="1"/>
  <c r="P1" i="435" s="1"/>
  <c r="Q1" i="435" s="1"/>
  <c r="R1" i="435" s="1"/>
  <c r="P1" i="436" s="1"/>
  <c r="Q1" i="436" s="1"/>
  <c r="R1" i="436" s="1"/>
  <c r="P1" i="437" s="1"/>
  <c r="Q1" i="437" s="1"/>
  <c r="R1" i="437" s="1"/>
  <c r="P1" i="438" s="1"/>
  <c r="Q1" i="438" s="1"/>
  <c r="R1" i="438" s="1"/>
  <c r="P1" i="439" s="1"/>
  <c r="Q1" i="439" s="1"/>
  <c r="R1" i="439" s="1"/>
  <c r="P1" i="440" s="1"/>
  <c r="Q1" i="440" s="1"/>
  <c r="R1" i="440" s="1"/>
  <c r="P1" i="441" s="1"/>
  <c r="Q1" i="441" s="1"/>
  <c r="R1" i="441" s="1"/>
  <c r="P1" i="442" s="1"/>
  <c r="Q1" i="442" s="1"/>
  <c r="R1" i="442" s="1"/>
  <c r="P1" i="443" s="1"/>
  <c r="Q1" i="443" s="1"/>
  <c r="R1" i="443" s="1"/>
  <c r="P1" i="444" s="1"/>
  <c r="Q1" i="444" s="1"/>
  <c r="R1" i="444" s="1"/>
  <c r="P1" i="445" s="1"/>
  <c r="Q1" i="445" s="1"/>
  <c r="R1" i="445" s="1"/>
  <c r="P1" i="446" s="1"/>
  <c r="Q1" i="446" s="1"/>
  <c r="R1" i="446" s="1"/>
  <c r="P1" i="447" s="1"/>
  <c r="Q1" i="447" s="1"/>
  <c r="R1" i="447" s="1"/>
  <c r="H9" i="448" l="1"/>
  <c r="H10" i="448" s="1"/>
  <c r="AI6" i="448"/>
  <c r="Q9" i="448" s="1"/>
  <c r="G9" i="448"/>
  <c r="G10" i="448" s="1"/>
  <c r="AH6" i="448"/>
  <c r="P9" i="448" s="1"/>
  <c r="M4" i="2"/>
  <c r="M4" i="27"/>
  <c r="M4" i="4"/>
  <c r="M4" i="103"/>
  <c r="M4" i="203"/>
  <c r="M4" i="403"/>
  <c r="M4" i="404"/>
  <c r="M4" i="405"/>
  <c r="M4" i="406"/>
  <c r="M4" i="407"/>
  <c r="M4" i="408"/>
  <c r="M4" i="409"/>
  <c r="M4" i="410"/>
  <c r="M4" i="411"/>
  <c r="M4" i="412"/>
  <c r="M4" i="413"/>
  <c r="M4" i="414"/>
  <c r="M4" i="415"/>
  <c r="M4" i="416"/>
  <c r="M4" i="417"/>
  <c r="M4" i="418"/>
  <c r="M4" i="419"/>
  <c r="M4" i="420"/>
  <c r="M4" i="421"/>
  <c r="M4" i="422"/>
  <c r="M4" i="423"/>
  <c r="M4" i="424"/>
  <c r="M4" i="425"/>
  <c r="M4" i="426"/>
  <c r="M4" i="427"/>
  <c r="M4" i="428"/>
  <c r="M4" i="429"/>
  <c r="M4" i="430"/>
  <c r="M4" i="431"/>
  <c r="M4" i="432"/>
  <c r="M4" i="433"/>
  <c r="M4" i="434"/>
  <c r="M4" i="435"/>
  <c r="M4" i="436"/>
  <c r="M4" i="437"/>
  <c r="M4" i="438"/>
  <c r="M4" i="439"/>
  <c r="M4" i="440"/>
  <c r="M4" i="441"/>
  <c r="M4" i="442"/>
  <c r="M4" i="443"/>
  <c r="M4" i="444"/>
  <c r="M4" i="445"/>
  <c r="M4" i="446"/>
  <c r="M4" i="447"/>
  <c r="X1" i="3" l="1"/>
  <c r="W1" i="3"/>
  <c r="U1" i="3"/>
  <c r="S1" i="3"/>
  <c r="R1" i="3"/>
  <c r="P1" i="3"/>
  <c r="O1" i="3"/>
  <c r="P5" i="424" l="1"/>
  <c r="P6" i="424" s="1"/>
  <c r="P31" i="447"/>
  <c r="P32" i="447" s="1"/>
  <c r="Q31" i="447" s="1"/>
  <c r="P18" i="447"/>
  <c r="P19" i="447" s="1"/>
  <c r="Q18" i="447" s="1"/>
  <c r="P5" i="447"/>
  <c r="P6" i="447" s="1"/>
  <c r="P31" i="446"/>
  <c r="P32" i="446" s="1"/>
  <c r="Q31" i="446" s="1"/>
  <c r="P18" i="446"/>
  <c r="P19" i="446" s="1"/>
  <c r="Q18" i="446" s="1"/>
  <c r="P5" i="446"/>
  <c r="P6" i="446" s="1"/>
  <c r="P31" i="445"/>
  <c r="P32" i="445" s="1"/>
  <c r="Q31" i="445" s="1"/>
  <c r="P18" i="445"/>
  <c r="P19" i="445" s="1"/>
  <c r="Q18" i="445" s="1"/>
  <c r="P5" i="445"/>
  <c r="P6" i="445" s="1"/>
  <c r="P31" i="444"/>
  <c r="P32" i="444" s="1"/>
  <c r="Q31" i="444" s="1"/>
  <c r="P18" i="444"/>
  <c r="P19" i="444" s="1"/>
  <c r="Q18" i="444" s="1"/>
  <c r="P5" i="444"/>
  <c r="P6" i="444" s="1"/>
  <c r="P31" i="443"/>
  <c r="P32" i="443" s="1"/>
  <c r="Q31" i="443" s="1"/>
  <c r="P18" i="443"/>
  <c r="P19" i="443" s="1"/>
  <c r="Q18" i="443" s="1"/>
  <c r="P5" i="443"/>
  <c r="P6" i="443" s="1"/>
  <c r="P31" i="442"/>
  <c r="P32" i="442" s="1"/>
  <c r="Q31" i="442" s="1"/>
  <c r="P18" i="442"/>
  <c r="P19" i="442" s="1"/>
  <c r="Q18" i="442" s="1"/>
  <c r="P5" i="442"/>
  <c r="P6" i="442" s="1"/>
  <c r="P31" i="441"/>
  <c r="P32" i="441" s="1"/>
  <c r="Q31" i="441" s="1"/>
  <c r="P18" i="441"/>
  <c r="P19" i="441" s="1"/>
  <c r="Q18" i="441" s="1"/>
  <c r="P5" i="441"/>
  <c r="P6" i="441" s="1"/>
  <c r="P31" i="440"/>
  <c r="P32" i="440" s="1"/>
  <c r="Q31" i="440" s="1"/>
  <c r="P18" i="440"/>
  <c r="P19" i="440" s="1"/>
  <c r="Q18" i="440" s="1"/>
  <c r="P5" i="440"/>
  <c r="P6" i="440" s="1"/>
  <c r="P31" i="439"/>
  <c r="P32" i="439" s="1"/>
  <c r="Q31" i="439" s="1"/>
  <c r="P18" i="439"/>
  <c r="P19" i="439" s="1"/>
  <c r="Q18" i="439" s="1"/>
  <c r="P5" i="439"/>
  <c r="P6" i="439" s="1"/>
  <c r="P31" i="438"/>
  <c r="P32" i="438" s="1"/>
  <c r="Q31" i="438" s="1"/>
  <c r="P18" i="438"/>
  <c r="P19" i="438" s="1"/>
  <c r="Q18" i="438" s="1"/>
  <c r="P5" i="438"/>
  <c r="P6" i="438" s="1"/>
  <c r="P31" i="437"/>
  <c r="P32" i="437" s="1"/>
  <c r="Q31" i="437" s="1"/>
  <c r="P18" i="437"/>
  <c r="P19" i="437" s="1"/>
  <c r="Q18" i="437" s="1"/>
  <c r="P5" i="437"/>
  <c r="P6" i="437" s="1"/>
  <c r="P31" i="436"/>
  <c r="P32" i="436" s="1"/>
  <c r="Q31" i="436" s="1"/>
  <c r="P18" i="436"/>
  <c r="P19" i="436" s="1"/>
  <c r="Q18" i="436" s="1"/>
  <c r="P5" i="436"/>
  <c r="P6" i="436" s="1"/>
  <c r="P31" i="435"/>
  <c r="P32" i="435" s="1"/>
  <c r="Q31" i="435" s="1"/>
  <c r="P18" i="435"/>
  <c r="P19" i="435" s="1"/>
  <c r="Q18" i="435" s="1"/>
  <c r="P5" i="435"/>
  <c r="P6" i="435" s="1"/>
  <c r="P31" i="434"/>
  <c r="P32" i="434" s="1"/>
  <c r="Q31" i="434" s="1"/>
  <c r="P18" i="434"/>
  <c r="P19" i="434" s="1"/>
  <c r="Q18" i="434" s="1"/>
  <c r="P5" i="434"/>
  <c r="P6" i="434" s="1"/>
  <c r="P31" i="433"/>
  <c r="P32" i="433" s="1"/>
  <c r="Q31" i="433" s="1"/>
  <c r="P18" i="433"/>
  <c r="P19" i="433" s="1"/>
  <c r="Q18" i="433" s="1"/>
  <c r="P5" i="433"/>
  <c r="P6" i="433" s="1"/>
  <c r="P31" i="432"/>
  <c r="P32" i="432" s="1"/>
  <c r="Q31" i="432" s="1"/>
  <c r="P18" i="432"/>
  <c r="P19" i="432" s="1"/>
  <c r="Q18" i="432" s="1"/>
  <c r="P5" i="432"/>
  <c r="P6" i="432" s="1"/>
  <c r="P31" i="431"/>
  <c r="P32" i="431" s="1"/>
  <c r="Q31" i="431" s="1"/>
  <c r="P18" i="431"/>
  <c r="P19" i="431" s="1"/>
  <c r="Q18" i="431" s="1"/>
  <c r="P5" i="431"/>
  <c r="P6" i="431" s="1"/>
  <c r="P31" i="430"/>
  <c r="P32" i="430" s="1"/>
  <c r="Q31" i="430" s="1"/>
  <c r="P18" i="430"/>
  <c r="P19" i="430" s="1"/>
  <c r="Q18" i="430" s="1"/>
  <c r="P5" i="430"/>
  <c r="P6" i="430" s="1"/>
  <c r="P31" i="429"/>
  <c r="P32" i="429" s="1"/>
  <c r="Q31" i="429" s="1"/>
  <c r="P18" i="429"/>
  <c r="P19" i="429" s="1"/>
  <c r="Q18" i="429" s="1"/>
  <c r="P5" i="429"/>
  <c r="P6" i="429" s="1"/>
  <c r="P31" i="428"/>
  <c r="P32" i="428" s="1"/>
  <c r="Q31" i="428" s="1"/>
  <c r="P18" i="428"/>
  <c r="P19" i="428" s="1"/>
  <c r="Q18" i="428" s="1"/>
  <c r="P5" i="428"/>
  <c r="P6" i="428" s="1"/>
  <c r="P31" i="427"/>
  <c r="P32" i="427" s="1"/>
  <c r="Q31" i="427" s="1"/>
  <c r="P18" i="427"/>
  <c r="P19" i="427" s="1"/>
  <c r="Q18" i="427" s="1"/>
  <c r="P5" i="427"/>
  <c r="P6" i="427" s="1"/>
  <c r="P31" i="426"/>
  <c r="P32" i="426" s="1"/>
  <c r="Q31" i="426" s="1"/>
  <c r="P18" i="426"/>
  <c r="P19" i="426" s="1"/>
  <c r="Q18" i="426" s="1"/>
  <c r="P5" i="426"/>
  <c r="P6" i="426" s="1"/>
  <c r="P31" i="425"/>
  <c r="P32" i="425" s="1"/>
  <c r="Q31" i="425" s="1"/>
  <c r="P18" i="425"/>
  <c r="P19" i="425" s="1"/>
  <c r="Q18" i="425" s="1"/>
  <c r="P5" i="425"/>
  <c r="P6" i="425" s="1"/>
  <c r="P31" i="424"/>
  <c r="P32" i="424" s="1"/>
  <c r="Q31" i="424" s="1"/>
  <c r="P18" i="424"/>
  <c r="P19" i="424" s="1"/>
  <c r="Q18" i="424" s="1"/>
  <c r="P31" i="423"/>
  <c r="P32" i="423" s="1"/>
  <c r="Q31" i="423" s="1"/>
  <c r="P18" i="423"/>
  <c r="P19" i="423" s="1"/>
  <c r="Q18" i="423" s="1"/>
  <c r="P5" i="423"/>
  <c r="P6" i="423" s="1"/>
  <c r="P31" i="422"/>
  <c r="P32" i="422" s="1"/>
  <c r="Q31" i="422" s="1"/>
  <c r="P18" i="422"/>
  <c r="P19" i="422" s="1"/>
  <c r="Q18" i="422" s="1"/>
  <c r="P5" i="422"/>
  <c r="P6" i="422" s="1"/>
  <c r="P31" i="421"/>
  <c r="P32" i="421" s="1"/>
  <c r="Q31" i="421" s="1"/>
  <c r="P18" i="421"/>
  <c r="P19" i="421" s="1"/>
  <c r="Q18" i="421" s="1"/>
  <c r="P5" i="421"/>
  <c r="P6" i="421" s="1"/>
  <c r="P31" i="420"/>
  <c r="P32" i="420" s="1"/>
  <c r="Q31" i="420" s="1"/>
  <c r="P18" i="420"/>
  <c r="P19" i="420" s="1"/>
  <c r="Q18" i="420" s="1"/>
  <c r="P5" i="420"/>
  <c r="P6" i="420" s="1"/>
  <c r="P31" i="419"/>
  <c r="P32" i="419" s="1"/>
  <c r="Q31" i="419" s="1"/>
  <c r="P18" i="419"/>
  <c r="P19" i="419" s="1"/>
  <c r="Q18" i="419" s="1"/>
  <c r="P5" i="419"/>
  <c r="P6" i="419" s="1"/>
  <c r="P31" i="418"/>
  <c r="P32" i="418" s="1"/>
  <c r="Q31" i="418" s="1"/>
  <c r="P18" i="418"/>
  <c r="P19" i="418" s="1"/>
  <c r="Q18" i="418" s="1"/>
  <c r="P5" i="418"/>
  <c r="P6" i="418" s="1"/>
  <c r="P31" i="417"/>
  <c r="P32" i="417" s="1"/>
  <c r="Q31" i="417" s="1"/>
  <c r="P18" i="417"/>
  <c r="P19" i="417" s="1"/>
  <c r="Q18" i="417" s="1"/>
  <c r="P5" i="417"/>
  <c r="P6" i="417" s="1"/>
  <c r="P31" i="416"/>
  <c r="P32" i="416" s="1"/>
  <c r="Q31" i="416" s="1"/>
  <c r="P18" i="416"/>
  <c r="P19" i="416" s="1"/>
  <c r="Q18" i="416" s="1"/>
  <c r="P5" i="416"/>
  <c r="P6" i="416" s="1"/>
  <c r="P31" i="415"/>
  <c r="P32" i="415" s="1"/>
  <c r="Q31" i="415" s="1"/>
  <c r="P18" i="415"/>
  <c r="P19" i="415" s="1"/>
  <c r="Q18" i="415" s="1"/>
  <c r="P5" i="415"/>
  <c r="P6" i="415" s="1"/>
  <c r="P31" i="414"/>
  <c r="P32" i="414" s="1"/>
  <c r="Q31" i="414" s="1"/>
  <c r="P18" i="414"/>
  <c r="P19" i="414" s="1"/>
  <c r="Q18" i="414" s="1"/>
  <c r="P5" i="414"/>
  <c r="P6" i="414" s="1"/>
  <c r="P31" i="413"/>
  <c r="P32" i="413" s="1"/>
  <c r="Q31" i="413" s="1"/>
  <c r="P18" i="413"/>
  <c r="P19" i="413" s="1"/>
  <c r="Q18" i="413" s="1"/>
  <c r="P5" i="413"/>
  <c r="P6" i="413" s="1"/>
  <c r="P31" i="412"/>
  <c r="P32" i="412" s="1"/>
  <c r="Q31" i="412" s="1"/>
  <c r="P18" i="412"/>
  <c r="P19" i="412" s="1"/>
  <c r="Q18" i="412" s="1"/>
  <c r="P5" i="412"/>
  <c r="P6" i="412" s="1"/>
  <c r="P31" i="411"/>
  <c r="P32" i="411" s="1"/>
  <c r="Q31" i="411" s="1"/>
  <c r="P18" i="411"/>
  <c r="P19" i="411" s="1"/>
  <c r="Q18" i="411" s="1"/>
  <c r="P5" i="411"/>
  <c r="P6" i="411" s="1"/>
  <c r="P31" i="410"/>
  <c r="P32" i="410" s="1"/>
  <c r="Q31" i="410" s="1"/>
  <c r="P18" i="410"/>
  <c r="P19" i="410" s="1"/>
  <c r="Q18" i="410" s="1"/>
  <c r="P5" i="410"/>
  <c r="P6" i="410" s="1"/>
  <c r="P31" i="409"/>
  <c r="P32" i="409" s="1"/>
  <c r="Q31" i="409" s="1"/>
  <c r="P18" i="409"/>
  <c r="P19" i="409" s="1"/>
  <c r="Q18" i="409" s="1"/>
  <c r="P5" i="409"/>
  <c r="P6" i="409" s="1"/>
  <c r="P31" i="408"/>
  <c r="P32" i="408" s="1"/>
  <c r="Q31" i="408" s="1"/>
  <c r="P18" i="408"/>
  <c r="P19" i="408" s="1"/>
  <c r="Q18" i="408" s="1"/>
  <c r="P5" i="408"/>
  <c r="P6" i="408" s="1"/>
  <c r="P31" i="407"/>
  <c r="P32" i="407" s="1"/>
  <c r="Q31" i="407" s="1"/>
  <c r="P18" i="407"/>
  <c r="P19" i="407" s="1"/>
  <c r="Q18" i="407" s="1"/>
  <c r="P5" i="407"/>
  <c r="P6" i="407" s="1"/>
  <c r="P31" i="406"/>
  <c r="P32" i="406" s="1"/>
  <c r="Q31" i="406" s="1"/>
  <c r="P18" i="406"/>
  <c r="P19" i="406" s="1"/>
  <c r="Q18" i="406" s="1"/>
  <c r="P5" i="406"/>
  <c r="P6" i="406" s="1"/>
  <c r="P31" i="405"/>
  <c r="P32" i="405" s="1"/>
  <c r="Q31" i="405" s="1"/>
  <c r="P18" i="405"/>
  <c r="P19" i="405" s="1"/>
  <c r="Q18" i="405" s="1"/>
  <c r="P5" i="405"/>
  <c r="P6" i="405" s="1"/>
  <c r="P31" i="404"/>
  <c r="P32" i="404" s="1"/>
  <c r="Q31" i="404" s="1"/>
  <c r="P18" i="404"/>
  <c r="P19" i="404" s="1"/>
  <c r="Q18" i="404" s="1"/>
  <c r="P5" i="404"/>
  <c r="P6" i="404" s="1"/>
  <c r="P31" i="403"/>
  <c r="P32" i="403" s="1"/>
  <c r="Q31" i="403" s="1"/>
  <c r="P18" i="403"/>
  <c r="P19" i="403" s="1"/>
  <c r="Q18" i="403" s="1"/>
  <c r="P5" i="403"/>
  <c r="P6" i="403" s="1"/>
  <c r="P31" i="203"/>
  <c r="P32" i="203" s="1"/>
  <c r="Q31" i="203" s="1"/>
  <c r="P18" i="203"/>
  <c r="P19" i="203" s="1"/>
  <c r="Q18" i="203" s="1"/>
  <c r="P5" i="203"/>
  <c r="P6" i="203" s="1"/>
  <c r="P31" i="103"/>
  <c r="P18" i="103"/>
  <c r="P5" i="103"/>
  <c r="P31" i="27"/>
  <c r="P18" i="27"/>
  <c r="P5" i="27"/>
  <c r="P31" i="4"/>
  <c r="P18" i="4"/>
  <c r="P5" i="4"/>
  <c r="P31" i="2"/>
  <c r="P18" i="2"/>
  <c r="P5" i="2"/>
  <c r="P6" i="2" s="1"/>
  <c r="R31" i="203" l="1"/>
  <c r="Y31" i="203"/>
  <c r="A39" i="203" s="1"/>
  <c r="A40" i="203" s="1"/>
  <c r="R18" i="405"/>
  <c r="Y18" i="405"/>
  <c r="A26" i="405" s="1"/>
  <c r="A27" i="405" s="1"/>
  <c r="R31" i="410"/>
  <c r="Y31" i="410"/>
  <c r="A39" i="410" s="1"/>
  <c r="A40" i="410" s="1"/>
  <c r="R18" i="413"/>
  <c r="Y18" i="413"/>
  <c r="A26" i="413" s="1"/>
  <c r="A27" i="413" s="1"/>
  <c r="R31" i="418"/>
  <c r="Y31" i="418"/>
  <c r="A39" i="418" s="1"/>
  <c r="A40" i="418" s="1"/>
  <c r="R18" i="421"/>
  <c r="Y18" i="421"/>
  <c r="A26" i="421" s="1"/>
  <c r="A27" i="421" s="1"/>
  <c r="R18" i="424"/>
  <c r="Y18" i="424"/>
  <c r="A26" i="424" s="1"/>
  <c r="A27" i="424" s="1"/>
  <c r="R31" i="429"/>
  <c r="Y31" i="429"/>
  <c r="A39" i="429" s="1"/>
  <c r="A40" i="429" s="1"/>
  <c r="R18" i="432"/>
  <c r="Y18" i="432"/>
  <c r="A26" i="432" s="1"/>
  <c r="A27" i="432" s="1"/>
  <c r="R31" i="437"/>
  <c r="Y31" i="437"/>
  <c r="A39" i="437" s="1"/>
  <c r="A40" i="437" s="1"/>
  <c r="R18" i="440"/>
  <c r="Y18" i="440"/>
  <c r="A26" i="440" s="1"/>
  <c r="A27" i="440" s="1"/>
  <c r="Y31" i="445"/>
  <c r="A39" i="445" s="1"/>
  <c r="A40" i="445" s="1"/>
  <c r="R31" i="445"/>
  <c r="R31" i="405"/>
  <c r="Y31" i="405"/>
  <c r="A39" i="405" s="1"/>
  <c r="A40" i="405" s="1"/>
  <c r="R18" i="408"/>
  <c r="Y18" i="408"/>
  <c r="A26" i="408" s="1"/>
  <c r="A27" i="408" s="1"/>
  <c r="R31" i="413"/>
  <c r="Y31" i="413"/>
  <c r="A39" i="413" s="1"/>
  <c r="A40" i="413" s="1"/>
  <c r="R18" i="416"/>
  <c r="Y18" i="416"/>
  <c r="A26" i="416" s="1"/>
  <c r="A27" i="416" s="1"/>
  <c r="R31" i="421"/>
  <c r="Y31" i="421"/>
  <c r="A39" i="421" s="1"/>
  <c r="A40" i="421" s="1"/>
  <c r="R31" i="424"/>
  <c r="Y31" i="424"/>
  <c r="A39" i="424" s="1"/>
  <c r="A40" i="424" s="1"/>
  <c r="R18" i="427"/>
  <c r="Y18" i="427"/>
  <c r="A26" i="427" s="1"/>
  <c r="A27" i="427" s="1"/>
  <c r="R31" i="432"/>
  <c r="Y31" i="432"/>
  <c r="A39" i="432" s="1"/>
  <c r="A40" i="432" s="1"/>
  <c r="R18" i="435"/>
  <c r="Y18" i="435"/>
  <c r="A26" i="435" s="1"/>
  <c r="A27" i="435" s="1"/>
  <c r="R31" i="440"/>
  <c r="Y31" i="440"/>
  <c r="A39" i="440" s="1"/>
  <c r="A40" i="440" s="1"/>
  <c r="R18" i="443"/>
  <c r="Y18" i="443"/>
  <c r="A26" i="443" s="1"/>
  <c r="A27" i="443" s="1"/>
  <c r="R18" i="403"/>
  <c r="Y18" i="403"/>
  <c r="A26" i="403" s="1"/>
  <c r="A27" i="403" s="1"/>
  <c r="R31" i="408"/>
  <c r="Y31" i="408"/>
  <c r="A39" i="408" s="1"/>
  <c r="A40" i="408" s="1"/>
  <c r="R18" i="411"/>
  <c r="Y18" i="411"/>
  <c r="A26" i="411" s="1"/>
  <c r="A27" i="411" s="1"/>
  <c r="R31" i="416"/>
  <c r="Y31" i="416"/>
  <c r="A39" i="416" s="1"/>
  <c r="A40" i="416" s="1"/>
  <c r="R18" i="419"/>
  <c r="Y18" i="419"/>
  <c r="A26" i="419" s="1"/>
  <c r="A27" i="419" s="1"/>
  <c r="R31" i="427"/>
  <c r="Y31" i="427"/>
  <c r="A39" i="427" s="1"/>
  <c r="A40" i="427" s="1"/>
  <c r="R18" i="430"/>
  <c r="Y18" i="430"/>
  <c r="A26" i="430" s="1"/>
  <c r="A27" i="430" s="1"/>
  <c r="R31" i="435"/>
  <c r="Y31" i="435"/>
  <c r="A39" i="435" s="1"/>
  <c r="A40" i="435" s="1"/>
  <c r="R18" i="438"/>
  <c r="Y18" i="438"/>
  <c r="A26" i="438" s="1"/>
  <c r="A27" i="438" s="1"/>
  <c r="Y31" i="443"/>
  <c r="A39" i="443" s="1"/>
  <c r="A40" i="443" s="1"/>
  <c r="R31" i="443"/>
  <c r="R18" i="446"/>
  <c r="Y18" i="446"/>
  <c r="A26" i="446" s="1"/>
  <c r="A27" i="446" s="1"/>
  <c r="R31" i="403"/>
  <c r="Y31" i="403"/>
  <c r="A39" i="403" s="1"/>
  <c r="A40" i="403" s="1"/>
  <c r="R18" i="406"/>
  <c r="Y18" i="406"/>
  <c r="A26" i="406" s="1"/>
  <c r="A27" i="406" s="1"/>
  <c r="R31" i="411"/>
  <c r="Y31" i="411"/>
  <c r="A39" i="411" s="1"/>
  <c r="A40" i="411" s="1"/>
  <c r="R18" i="414"/>
  <c r="Y18" i="414"/>
  <c r="A26" i="414" s="1"/>
  <c r="A27" i="414" s="1"/>
  <c r="R31" i="419"/>
  <c r="Y31" i="419"/>
  <c r="A39" i="419" s="1"/>
  <c r="A40" i="419" s="1"/>
  <c r="R18" i="422"/>
  <c r="Y18" i="422"/>
  <c r="A26" i="422" s="1"/>
  <c r="A27" i="422" s="1"/>
  <c r="R18" i="425"/>
  <c r="Y18" i="425"/>
  <c r="A26" i="425" s="1"/>
  <c r="A27" i="425" s="1"/>
  <c r="R31" i="430"/>
  <c r="Y31" i="430"/>
  <c r="A39" i="430" s="1"/>
  <c r="A40" i="430" s="1"/>
  <c r="R18" i="433"/>
  <c r="Y18" i="433"/>
  <c r="A26" i="433" s="1"/>
  <c r="A27" i="433" s="1"/>
  <c r="R31" i="438"/>
  <c r="Y31" i="438"/>
  <c r="A39" i="438" s="1"/>
  <c r="A40" i="438" s="1"/>
  <c r="R18" i="441"/>
  <c r="Y18" i="441"/>
  <c r="A26" i="441" s="1"/>
  <c r="A27" i="441" s="1"/>
  <c r="Y31" i="446"/>
  <c r="A39" i="446" s="1"/>
  <c r="A40" i="446" s="1"/>
  <c r="R31" i="446"/>
  <c r="R31" i="406"/>
  <c r="Y31" i="406"/>
  <c r="A39" i="406" s="1"/>
  <c r="A40" i="406" s="1"/>
  <c r="R18" i="409"/>
  <c r="Y18" i="409"/>
  <c r="A26" i="409" s="1"/>
  <c r="A27" i="409" s="1"/>
  <c r="R31" i="414"/>
  <c r="Y31" i="414"/>
  <c r="A39" i="414" s="1"/>
  <c r="A40" i="414" s="1"/>
  <c r="R18" i="417"/>
  <c r="Y18" i="417"/>
  <c r="A26" i="417" s="1"/>
  <c r="A27" i="417" s="1"/>
  <c r="R31" i="422"/>
  <c r="Y31" i="422"/>
  <c r="A39" i="422" s="1"/>
  <c r="A40" i="422" s="1"/>
  <c r="R31" i="425"/>
  <c r="Y31" i="425"/>
  <c r="A39" i="425" s="1"/>
  <c r="A40" i="425" s="1"/>
  <c r="R18" i="428"/>
  <c r="Y18" i="428"/>
  <c r="A26" i="428" s="1"/>
  <c r="A27" i="428" s="1"/>
  <c r="R31" i="433"/>
  <c r="Y31" i="433"/>
  <c r="A39" i="433" s="1"/>
  <c r="A40" i="433" s="1"/>
  <c r="R18" i="436"/>
  <c r="Y18" i="436"/>
  <c r="A26" i="436" s="1"/>
  <c r="A27" i="436" s="1"/>
  <c r="Y31" i="441"/>
  <c r="A39" i="441" s="1"/>
  <c r="A40" i="441" s="1"/>
  <c r="R31" i="441"/>
  <c r="R18" i="444"/>
  <c r="Y18" i="444"/>
  <c r="A26" i="444" s="1"/>
  <c r="A27" i="444" s="1"/>
  <c r="R18" i="404"/>
  <c r="Y18" i="404"/>
  <c r="A26" i="404" s="1"/>
  <c r="A27" i="404" s="1"/>
  <c r="R31" i="409"/>
  <c r="Y31" i="409"/>
  <c r="A39" i="409" s="1"/>
  <c r="A40" i="409" s="1"/>
  <c r="R18" i="412"/>
  <c r="Y18" i="412"/>
  <c r="A26" i="412" s="1"/>
  <c r="A27" i="412" s="1"/>
  <c r="R31" i="417"/>
  <c r="Y31" i="417"/>
  <c r="A39" i="417" s="1"/>
  <c r="A40" i="417" s="1"/>
  <c r="R18" i="420"/>
  <c r="Y18" i="420"/>
  <c r="A26" i="420" s="1"/>
  <c r="A27" i="420" s="1"/>
  <c r="R31" i="428"/>
  <c r="Y31" i="428"/>
  <c r="A39" i="428" s="1"/>
  <c r="A40" i="428" s="1"/>
  <c r="R18" i="431"/>
  <c r="Y18" i="431"/>
  <c r="A26" i="431" s="1"/>
  <c r="A27" i="431" s="1"/>
  <c r="R31" i="436"/>
  <c r="Y31" i="436"/>
  <c r="A39" i="436" s="1"/>
  <c r="A40" i="436" s="1"/>
  <c r="R18" i="439"/>
  <c r="Y18" i="439"/>
  <c r="A26" i="439" s="1"/>
  <c r="A27" i="439" s="1"/>
  <c r="Y31" i="444"/>
  <c r="A39" i="444" s="1"/>
  <c r="A40" i="444" s="1"/>
  <c r="R31" i="444"/>
  <c r="R18" i="447"/>
  <c r="Y18" i="447"/>
  <c r="A26" i="447" s="1"/>
  <c r="A27" i="447" s="1"/>
  <c r="R31" i="404"/>
  <c r="Y31" i="404"/>
  <c r="A39" i="404" s="1"/>
  <c r="A40" i="404" s="1"/>
  <c r="R18" i="407"/>
  <c r="Y18" i="407"/>
  <c r="A26" i="407" s="1"/>
  <c r="A27" i="407" s="1"/>
  <c r="R31" i="412"/>
  <c r="Y31" i="412"/>
  <c r="A39" i="412" s="1"/>
  <c r="A40" i="412" s="1"/>
  <c r="R18" i="415"/>
  <c r="Y18" i="415"/>
  <c r="A26" i="415" s="1"/>
  <c r="A27" i="415" s="1"/>
  <c r="R31" i="420"/>
  <c r="Y31" i="420"/>
  <c r="A39" i="420" s="1"/>
  <c r="A40" i="420" s="1"/>
  <c r="R18" i="423"/>
  <c r="Y18" i="423"/>
  <c r="A26" i="423" s="1"/>
  <c r="A27" i="423" s="1"/>
  <c r="R18" i="426"/>
  <c r="Y18" i="426"/>
  <c r="A26" i="426" s="1"/>
  <c r="A27" i="426" s="1"/>
  <c r="R31" i="431"/>
  <c r="Y31" i="431"/>
  <c r="A39" i="431" s="1"/>
  <c r="A40" i="431" s="1"/>
  <c r="R18" i="434"/>
  <c r="Y18" i="434"/>
  <c r="A26" i="434" s="1"/>
  <c r="A27" i="434" s="1"/>
  <c r="R31" i="439"/>
  <c r="Y31" i="439"/>
  <c r="A39" i="439" s="1"/>
  <c r="A40" i="439" s="1"/>
  <c r="R18" i="442"/>
  <c r="Y18" i="442"/>
  <c r="A26" i="442" s="1"/>
  <c r="A27" i="442" s="1"/>
  <c r="Y31" i="447"/>
  <c r="A39" i="447" s="1"/>
  <c r="A40" i="447" s="1"/>
  <c r="R31" i="447"/>
  <c r="R18" i="203"/>
  <c r="Y18" i="203"/>
  <c r="A26" i="203" s="1"/>
  <c r="A27" i="203" s="1"/>
  <c r="R31" i="407"/>
  <c r="Y31" i="407"/>
  <c r="A39" i="407" s="1"/>
  <c r="A40" i="407" s="1"/>
  <c r="R18" i="410"/>
  <c r="Y18" i="410"/>
  <c r="A26" i="410" s="1"/>
  <c r="A27" i="410" s="1"/>
  <c r="R31" i="415"/>
  <c r="Y31" i="415"/>
  <c r="A39" i="415" s="1"/>
  <c r="A40" i="415" s="1"/>
  <c r="R18" i="418"/>
  <c r="Y18" i="418"/>
  <c r="A26" i="418" s="1"/>
  <c r="A27" i="418" s="1"/>
  <c r="R31" i="423"/>
  <c r="Y31" i="423"/>
  <c r="A39" i="423" s="1"/>
  <c r="A40" i="423" s="1"/>
  <c r="R31" i="426"/>
  <c r="Y31" i="426"/>
  <c r="A39" i="426" s="1"/>
  <c r="A40" i="426" s="1"/>
  <c r="R18" i="429"/>
  <c r="Y18" i="429"/>
  <c r="A26" i="429" s="1"/>
  <c r="A27" i="429" s="1"/>
  <c r="R31" i="434"/>
  <c r="Y31" i="434"/>
  <c r="A39" i="434" s="1"/>
  <c r="A40" i="434" s="1"/>
  <c r="R18" i="437"/>
  <c r="Y18" i="437"/>
  <c r="A26" i="437" s="1"/>
  <c r="A27" i="437" s="1"/>
  <c r="Y31" i="442"/>
  <c r="A39" i="442" s="1"/>
  <c r="A40" i="442" s="1"/>
  <c r="R31" i="442"/>
  <c r="R18" i="445"/>
  <c r="Y18" i="445"/>
  <c r="A26" i="445" s="1"/>
  <c r="A27" i="445" s="1"/>
  <c r="Q5" i="405"/>
  <c r="Q5" i="408"/>
  <c r="Q5" i="416"/>
  <c r="Q5" i="427"/>
  <c r="Q5" i="435"/>
  <c r="Q5" i="443"/>
  <c r="Q5" i="403"/>
  <c r="Q5" i="411"/>
  <c r="Q5" i="419"/>
  <c r="Q5" i="430"/>
  <c r="Q5" i="438"/>
  <c r="Q5" i="446"/>
  <c r="Q5" i="2"/>
  <c r="Q5" i="406"/>
  <c r="Q5" i="414"/>
  <c r="Q5" i="422"/>
  <c r="Q5" i="425"/>
  <c r="Q5" i="433"/>
  <c r="Q5" i="441"/>
  <c r="Q5" i="409"/>
  <c r="Q5" i="417"/>
  <c r="Q5" i="428"/>
  <c r="Q5" i="436"/>
  <c r="Q5" i="444"/>
  <c r="Q5" i="404"/>
  <c r="Q5" i="412"/>
  <c r="Q5" i="420"/>
  <c r="Q5" i="431"/>
  <c r="Q5" i="439"/>
  <c r="Q5" i="447"/>
  <c r="Q5" i="407"/>
  <c r="Q5" i="415"/>
  <c r="Q5" i="423"/>
  <c r="Q5" i="426"/>
  <c r="Q5" i="434"/>
  <c r="Q5" i="442"/>
  <c r="Q5" i="203"/>
  <c r="Q5" i="410"/>
  <c r="Q5" i="418"/>
  <c r="Q5" i="429"/>
  <c r="Q5" i="437"/>
  <c r="Q5" i="445"/>
  <c r="Q5" i="413"/>
  <c r="Q5" i="421"/>
  <c r="Q5" i="432"/>
  <c r="Q5" i="440"/>
  <c r="Q5" i="424"/>
  <c r="D8" i="27"/>
  <c r="P6" i="27"/>
  <c r="D21" i="27"/>
  <c r="P19" i="27"/>
  <c r="Q18" i="27" s="1"/>
  <c r="D34" i="27"/>
  <c r="P32" i="27"/>
  <c r="Q31" i="27" s="1"/>
  <c r="D21" i="2"/>
  <c r="P19" i="2"/>
  <c r="Q18" i="2" s="1"/>
  <c r="D8" i="103"/>
  <c r="P6" i="103"/>
  <c r="D34" i="2"/>
  <c r="P32" i="2"/>
  <c r="Q31" i="2" s="1"/>
  <c r="D21" i="103"/>
  <c r="P19" i="103"/>
  <c r="Q18" i="103" s="1"/>
  <c r="D8" i="4"/>
  <c r="P6" i="4"/>
  <c r="D34" i="103"/>
  <c r="P32" i="103"/>
  <c r="Q31" i="103" s="1"/>
  <c r="D21" i="4"/>
  <c r="P19" i="4"/>
  <c r="Q18" i="4" s="1"/>
  <c r="D34" i="4"/>
  <c r="P32" i="4"/>
  <c r="Q31" i="4" s="1"/>
  <c r="D8" i="2"/>
  <c r="F5" i="2"/>
  <c r="M5" i="2"/>
  <c r="A15" i="2" s="1"/>
  <c r="D8" i="447"/>
  <c r="K8" i="447"/>
  <c r="F6" i="447"/>
  <c r="D34" i="447"/>
  <c r="K34" i="447"/>
  <c r="F32" i="447"/>
  <c r="F19" i="447"/>
  <c r="D21" i="447"/>
  <c r="K21" i="447"/>
  <c r="D21" i="446"/>
  <c r="K21" i="446"/>
  <c r="F19" i="446"/>
  <c r="D34" i="446"/>
  <c r="F32" i="446"/>
  <c r="K34" i="446"/>
  <c r="F6" i="446"/>
  <c r="K8" i="446"/>
  <c r="D8" i="446"/>
  <c r="D8" i="445"/>
  <c r="F6" i="445"/>
  <c r="K8" i="445"/>
  <c r="D34" i="445"/>
  <c r="K34" i="445"/>
  <c r="F32" i="445"/>
  <c r="D21" i="445"/>
  <c r="K21" i="445"/>
  <c r="F19" i="445"/>
  <c r="F6" i="444"/>
  <c r="K8" i="444"/>
  <c r="D8" i="444"/>
  <c r="D21" i="444"/>
  <c r="F19" i="444"/>
  <c r="K21" i="444"/>
  <c r="D34" i="444"/>
  <c r="F32" i="444"/>
  <c r="K34" i="444"/>
  <c r="D8" i="443"/>
  <c r="K8" i="443"/>
  <c r="F6" i="443"/>
  <c r="D34" i="443"/>
  <c r="K34" i="443"/>
  <c r="F32" i="443"/>
  <c r="F19" i="443"/>
  <c r="D21" i="443"/>
  <c r="K21" i="443"/>
  <c r="K21" i="442"/>
  <c r="D21" i="442"/>
  <c r="F19" i="442"/>
  <c r="D34" i="442"/>
  <c r="F32" i="442"/>
  <c r="K34" i="442"/>
  <c r="K8" i="442"/>
  <c r="D8" i="442"/>
  <c r="F6" i="442"/>
  <c r="D34" i="441"/>
  <c r="K34" i="441"/>
  <c r="F32" i="441"/>
  <c r="D8" i="441"/>
  <c r="K8" i="441"/>
  <c r="F6" i="441"/>
  <c r="D21" i="441"/>
  <c r="K21" i="441"/>
  <c r="F19" i="441"/>
  <c r="D8" i="440"/>
  <c r="F6" i="440"/>
  <c r="K8" i="440"/>
  <c r="K21" i="440"/>
  <c r="D21" i="440"/>
  <c r="F19" i="440"/>
  <c r="D34" i="440"/>
  <c r="F32" i="440"/>
  <c r="K34" i="440"/>
  <c r="D8" i="439"/>
  <c r="K8" i="439"/>
  <c r="F6" i="439"/>
  <c r="D34" i="439"/>
  <c r="K34" i="439"/>
  <c r="F32" i="439"/>
  <c r="F19" i="439"/>
  <c r="D21" i="439"/>
  <c r="K21" i="439"/>
  <c r="K21" i="438"/>
  <c r="D21" i="438"/>
  <c r="F19" i="438"/>
  <c r="D34" i="438"/>
  <c r="F32" i="438"/>
  <c r="K34" i="438"/>
  <c r="K8" i="438"/>
  <c r="D8" i="438"/>
  <c r="F6" i="438"/>
  <c r="D8" i="437"/>
  <c r="K8" i="437"/>
  <c r="F6" i="437"/>
  <c r="D21" i="437"/>
  <c r="K21" i="437"/>
  <c r="F19" i="437"/>
  <c r="D34" i="437"/>
  <c r="K34" i="437"/>
  <c r="F32" i="437"/>
  <c r="D21" i="436"/>
  <c r="F19" i="436"/>
  <c r="K21" i="436"/>
  <c r="D8" i="436"/>
  <c r="F6" i="436"/>
  <c r="K8" i="436"/>
  <c r="D34" i="436"/>
  <c r="F32" i="436"/>
  <c r="K34" i="436"/>
  <c r="D34" i="435"/>
  <c r="K34" i="435"/>
  <c r="F32" i="435"/>
  <c r="D8" i="435"/>
  <c r="K8" i="435"/>
  <c r="F6" i="435"/>
  <c r="F19" i="435"/>
  <c r="D21" i="435"/>
  <c r="K21" i="435"/>
  <c r="D21" i="434"/>
  <c r="F19" i="434"/>
  <c r="K21" i="434"/>
  <c r="D34" i="434"/>
  <c r="F32" i="434"/>
  <c r="K34" i="434"/>
  <c r="K8" i="434"/>
  <c r="D8" i="434"/>
  <c r="F6" i="434"/>
  <c r="D8" i="433"/>
  <c r="K8" i="433"/>
  <c r="F6" i="433"/>
  <c r="D21" i="433"/>
  <c r="K21" i="433"/>
  <c r="F19" i="433"/>
  <c r="D34" i="433"/>
  <c r="F32" i="433"/>
  <c r="K34" i="433"/>
  <c r="D8" i="432"/>
  <c r="F6" i="432"/>
  <c r="K8" i="432"/>
  <c r="D21" i="432"/>
  <c r="F19" i="432"/>
  <c r="K21" i="432"/>
  <c r="D34" i="432"/>
  <c r="F32" i="432"/>
  <c r="K34" i="432"/>
  <c r="D34" i="431"/>
  <c r="K34" i="431"/>
  <c r="F32" i="431"/>
  <c r="D8" i="431"/>
  <c r="K8" i="431"/>
  <c r="F6" i="431"/>
  <c r="F19" i="431"/>
  <c r="D21" i="431"/>
  <c r="K21" i="431"/>
  <c r="D34" i="430"/>
  <c r="F32" i="430"/>
  <c r="K34" i="430"/>
  <c r="D21" i="430"/>
  <c r="F19" i="430"/>
  <c r="K21" i="430"/>
  <c r="K8" i="430"/>
  <c r="D8" i="430"/>
  <c r="F6" i="430"/>
  <c r="D21" i="429"/>
  <c r="K21" i="429"/>
  <c r="F19" i="429"/>
  <c r="D8" i="429"/>
  <c r="K8" i="429"/>
  <c r="F6" i="429"/>
  <c r="D34" i="429"/>
  <c r="K34" i="429"/>
  <c r="F32" i="429"/>
  <c r="F6" i="428"/>
  <c r="K8" i="428"/>
  <c r="D8" i="428"/>
  <c r="K21" i="428"/>
  <c r="D21" i="428"/>
  <c r="F19" i="428"/>
  <c r="D34" i="428"/>
  <c r="F32" i="428"/>
  <c r="K34" i="428"/>
  <c r="D34" i="427"/>
  <c r="K34" i="427"/>
  <c r="F32" i="427"/>
  <c r="D8" i="427"/>
  <c r="K8" i="427"/>
  <c r="F6" i="427"/>
  <c r="F19" i="427"/>
  <c r="D21" i="427"/>
  <c r="K21" i="427"/>
  <c r="D34" i="426"/>
  <c r="F32" i="426"/>
  <c r="K34" i="426"/>
  <c r="D21" i="426"/>
  <c r="F19" i="426"/>
  <c r="K21" i="426"/>
  <c r="K8" i="426"/>
  <c r="D8" i="426"/>
  <c r="F6" i="426"/>
  <c r="D34" i="425"/>
  <c r="K34" i="425"/>
  <c r="F32" i="425"/>
  <c r="D8" i="425"/>
  <c r="K8" i="425"/>
  <c r="F6" i="425"/>
  <c r="D21" i="425"/>
  <c r="K21" i="425"/>
  <c r="F19" i="425"/>
  <c r="D21" i="424"/>
  <c r="F19" i="424"/>
  <c r="K21" i="424"/>
  <c r="D34" i="424"/>
  <c r="F32" i="424"/>
  <c r="K34" i="424"/>
  <c r="K8" i="424"/>
  <c r="D8" i="424"/>
  <c r="F6" i="424"/>
  <c r="D34" i="423"/>
  <c r="K34" i="423"/>
  <c r="F32" i="423"/>
  <c r="F19" i="423"/>
  <c r="D21" i="423"/>
  <c r="K21" i="423"/>
  <c r="D8" i="423"/>
  <c r="K8" i="423"/>
  <c r="F6" i="423"/>
  <c r="D21" i="422"/>
  <c r="K21" i="422"/>
  <c r="F19" i="422"/>
  <c r="D34" i="422"/>
  <c r="F32" i="422"/>
  <c r="K34" i="422"/>
  <c r="K8" i="422"/>
  <c r="D8" i="422"/>
  <c r="F6" i="422"/>
  <c r="D21" i="421"/>
  <c r="K21" i="421"/>
  <c r="F19" i="421"/>
  <c r="D8" i="421"/>
  <c r="K8" i="421"/>
  <c r="F6" i="421"/>
  <c r="D34" i="421"/>
  <c r="K34" i="421"/>
  <c r="F32" i="421"/>
  <c r="D34" i="420"/>
  <c r="F32" i="420"/>
  <c r="K34" i="420"/>
  <c r="K8" i="420"/>
  <c r="D8" i="420"/>
  <c r="F6" i="420"/>
  <c r="D21" i="420"/>
  <c r="F19" i="420"/>
  <c r="K21" i="420"/>
  <c r="F19" i="419"/>
  <c r="D21" i="419"/>
  <c r="K21" i="419"/>
  <c r="D34" i="419"/>
  <c r="K34" i="419"/>
  <c r="F32" i="419"/>
  <c r="D8" i="419"/>
  <c r="K8" i="419"/>
  <c r="F6" i="419"/>
  <c r="D34" i="418"/>
  <c r="F32" i="418"/>
  <c r="K34" i="418"/>
  <c r="K8" i="418"/>
  <c r="D8" i="418"/>
  <c r="F6" i="418"/>
  <c r="K21" i="418"/>
  <c r="D21" i="418"/>
  <c r="F19" i="418"/>
  <c r="D21" i="417"/>
  <c r="F19" i="417"/>
  <c r="K21" i="417"/>
  <c r="D8" i="417"/>
  <c r="K8" i="417"/>
  <c r="F6" i="417"/>
  <c r="D34" i="417"/>
  <c r="K34" i="417"/>
  <c r="F32" i="417"/>
  <c r="D8" i="416"/>
  <c r="F6" i="416"/>
  <c r="K8" i="416"/>
  <c r="D34" i="416"/>
  <c r="F32" i="416"/>
  <c r="K34" i="416"/>
  <c r="K21" i="416"/>
  <c r="D21" i="416"/>
  <c r="F19" i="416"/>
  <c r="D34" i="415"/>
  <c r="K34" i="415"/>
  <c r="F32" i="415"/>
  <c r="F19" i="415"/>
  <c r="D21" i="415"/>
  <c r="K21" i="415"/>
  <c r="D8" i="415"/>
  <c r="K8" i="415"/>
  <c r="F6" i="415"/>
  <c r="K21" i="414"/>
  <c r="D21" i="414"/>
  <c r="F19" i="414"/>
  <c r="D8" i="414"/>
  <c r="K8" i="414"/>
  <c r="F6" i="414"/>
  <c r="D34" i="414"/>
  <c r="F32" i="414"/>
  <c r="K34" i="414"/>
  <c r="D8" i="413"/>
  <c r="K8" i="413"/>
  <c r="F6" i="413"/>
  <c r="D21" i="413"/>
  <c r="K21" i="413"/>
  <c r="F19" i="413"/>
  <c r="D34" i="413"/>
  <c r="K34" i="413"/>
  <c r="F32" i="413"/>
  <c r="D34" i="412"/>
  <c r="F32" i="412"/>
  <c r="K34" i="412"/>
  <c r="D8" i="412"/>
  <c r="F6" i="412"/>
  <c r="K8" i="412"/>
  <c r="D21" i="412"/>
  <c r="F19" i="412"/>
  <c r="K21" i="412"/>
  <c r="D8" i="411"/>
  <c r="K8" i="411"/>
  <c r="F6" i="411"/>
  <c r="F19" i="411"/>
  <c r="D21" i="411"/>
  <c r="K21" i="411"/>
  <c r="D34" i="411"/>
  <c r="K34" i="411"/>
  <c r="F32" i="411"/>
  <c r="K8" i="410"/>
  <c r="D8" i="410"/>
  <c r="F6" i="410"/>
  <c r="D34" i="410"/>
  <c r="F32" i="410"/>
  <c r="K34" i="410"/>
  <c r="K21" i="410"/>
  <c r="D21" i="410"/>
  <c r="F19" i="410"/>
  <c r="D8" i="409"/>
  <c r="K8" i="409"/>
  <c r="F6" i="409"/>
  <c r="D21" i="409"/>
  <c r="K21" i="409"/>
  <c r="F19" i="409"/>
  <c r="D34" i="409"/>
  <c r="K34" i="409"/>
  <c r="F32" i="409"/>
  <c r="D34" i="408"/>
  <c r="F32" i="408"/>
  <c r="K34" i="408"/>
  <c r="K8" i="408"/>
  <c r="D8" i="408"/>
  <c r="F6" i="408"/>
  <c r="D21" i="408"/>
  <c r="F19" i="408"/>
  <c r="K21" i="408"/>
  <c r="D34" i="407"/>
  <c r="K34" i="407"/>
  <c r="F32" i="407"/>
  <c r="F19" i="407"/>
  <c r="D21" i="407"/>
  <c r="K21" i="407"/>
  <c r="D8" i="407"/>
  <c r="K8" i="407"/>
  <c r="F6" i="407"/>
  <c r="K21" i="406"/>
  <c r="D21" i="406"/>
  <c r="F19" i="406"/>
  <c r="K8" i="406"/>
  <c r="D8" i="406"/>
  <c r="F6" i="406"/>
  <c r="D34" i="406"/>
  <c r="F32" i="406"/>
  <c r="K34" i="406"/>
  <c r="D21" i="405"/>
  <c r="K21" i="405"/>
  <c r="F19" i="405"/>
  <c r="D8" i="405"/>
  <c r="K8" i="405"/>
  <c r="F6" i="405"/>
  <c r="D34" i="405"/>
  <c r="K34" i="405"/>
  <c r="F32" i="405"/>
  <c r="K8" i="404"/>
  <c r="D8" i="404"/>
  <c r="F6" i="404"/>
  <c r="D34" i="404"/>
  <c r="F32" i="404"/>
  <c r="K34" i="404"/>
  <c r="D21" i="404"/>
  <c r="F19" i="404"/>
  <c r="K21" i="404"/>
  <c r="D34" i="403"/>
  <c r="K34" i="403"/>
  <c r="F32" i="403"/>
  <c r="F19" i="403"/>
  <c r="D21" i="403"/>
  <c r="K21" i="403"/>
  <c r="D8" i="403"/>
  <c r="K8" i="403"/>
  <c r="F6" i="403"/>
  <c r="D21" i="203"/>
  <c r="F19" i="203"/>
  <c r="K21" i="203"/>
  <c r="K8" i="203"/>
  <c r="D8" i="203"/>
  <c r="F6" i="203"/>
  <c r="D34" i="203"/>
  <c r="F32" i="203"/>
  <c r="K34" i="203"/>
  <c r="K21" i="4"/>
  <c r="F19" i="4"/>
  <c r="K21" i="2"/>
  <c r="F19" i="2"/>
  <c r="K34" i="4"/>
  <c r="F32" i="4"/>
  <c r="K8" i="103"/>
  <c r="F6" i="103"/>
  <c r="K34" i="2"/>
  <c r="F32" i="2"/>
  <c r="K8" i="27"/>
  <c r="F6" i="27"/>
  <c r="K21" i="103"/>
  <c r="F19" i="103"/>
  <c r="K8" i="2"/>
  <c r="F6" i="2"/>
  <c r="K34" i="27"/>
  <c r="F32" i="27"/>
  <c r="F6" i="4"/>
  <c r="K8" i="4"/>
  <c r="F19" i="27"/>
  <c r="K21" i="27"/>
  <c r="K34" i="103"/>
  <c r="F32" i="103"/>
  <c r="I21" i="203"/>
  <c r="I8" i="409"/>
  <c r="I21" i="418"/>
  <c r="I34" i="426"/>
  <c r="I21" i="437"/>
  <c r="I8" i="444"/>
  <c r="I21" i="2"/>
  <c r="I8" i="103"/>
  <c r="I8" i="405"/>
  <c r="I34" i="407"/>
  <c r="I8" i="413"/>
  <c r="I34" i="415"/>
  <c r="I8" i="417"/>
  <c r="I21" i="422"/>
  <c r="I34" i="423"/>
  <c r="I8" i="428"/>
  <c r="I34" i="430"/>
  <c r="I8" i="432"/>
  <c r="I34" i="434"/>
  <c r="I8" i="436"/>
  <c r="I21" i="441"/>
  <c r="I21" i="445"/>
  <c r="I34" i="2"/>
  <c r="I8" i="27"/>
  <c r="I21" i="103"/>
  <c r="I34" i="203"/>
  <c r="I8" i="404"/>
  <c r="I21" i="405"/>
  <c r="I34" i="406"/>
  <c r="I8" i="408"/>
  <c r="I21" i="409"/>
  <c r="I34" i="410"/>
  <c r="I8" i="412"/>
  <c r="I21" i="413"/>
  <c r="I34" i="414"/>
  <c r="I8" i="416"/>
  <c r="I21" i="417"/>
  <c r="I34" i="418"/>
  <c r="I8" i="420"/>
  <c r="I21" i="421"/>
  <c r="I34" i="422"/>
  <c r="I21" i="424"/>
  <c r="I34" i="425"/>
  <c r="I8" i="427"/>
  <c r="I21" i="428"/>
  <c r="I34" i="429"/>
  <c r="I8" i="431"/>
  <c r="I21" i="432"/>
  <c r="I34" i="433"/>
  <c r="I8" i="435"/>
  <c r="I21" i="436"/>
  <c r="I34" i="437"/>
  <c r="I8" i="439"/>
  <c r="I21" i="440"/>
  <c r="I34" i="441"/>
  <c r="I8" i="443"/>
  <c r="I21" i="444"/>
  <c r="I34" i="445"/>
  <c r="I8" i="447"/>
  <c r="I34" i="4"/>
  <c r="I34" i="403"/>
  <c r="I21" i="406"/>
  <c r="I21" i="410"/>
  <c r="I34" i="411"/>
  <c r="I21" i="414"/>
  <c r="I34" i="419"/>
  <c r="I8" i="421"/>
  <c r="I21" i="425"/>
  <c r="I21" i="429"/>
  <c r="I21" i="433"/>
  <c r="I34" i="438"/>
  <c r="I8" i="440"/>
  <c r="I34" i="442"/>
  <c r="I34" i="446"/>
  <c r="I8" i="4"/>
  <c r="I21" i="27"/>
  <c r="I34" i="103"/>
  <c r="I8" i="403"/>
  <c r="I21" i="404"/>
  <c r="I34" i="405"/>
  <c r="I8" i="407"/>
  <c r="I21" i="408"/>
  <c r="I34" i="409"/>
  <c r="I8" i="411"/>
  <c r="I21" i="412"/>
  <c r="I34" i="413"/>
  <c r="I8" i="415"/>
  <c r="I21" i="416"/>
  <c r="I34" i="417"/>
  <c r="I8" i="419"/>
  <c r="I21" i="420"/>
  <c r="I34" i="421"/>
  <c r="I8" i="423"/>
  <c r="I34" i="424"/>
  <c r="I8" i="426"/>
  <c r="I21" i="427"/>
  <c r="I34" i="428"/>
  <c r="I8" i="430"/>
  <c r="I21" i="431"/>
  <c r="I34" i="432"/>
  <c r="I8" i="434"/>
  <c r="I21" i="435"/>
  <c r="I34" i="436"/>
  <c r="I8" i="438"/>
  <c r="I21" i="439"/>
  <c r="I34" i="440"/>
  <c r="I8" i="442"/>
  <c r="I21" i="443"/>
  <c r="I34" i="444"/>
  <c r="I8" i="446"/>
  <c r="I21" i="447"/>
  <c r="I8" i="2"/>
  <c r="I21" i="4"/>
  <c r="I34" i="27"/>
  <c r="I8" i="203"/>
  <c r="I21" i="403"/>
  <c r="I34" i="404"/>
  <c r="I8" i="406"/>
  <c r="I21" i="407"/>
  <c r="I34" i="408"/>
  <c r="I8" i="410"/>
  <c r="I21" i="411"/>
  <c r="I34" i="412"/>
  <c r="I8" i="414"/>
  <c r="I21" i="415"/>
  <c r="I34" i="416"/>
  <c r="I8" i="418"/>
  <c r="I21" i="419"/>
  <c r="I34" i="420"/>
  <c r="I8" i="422"/>
  <c r="I21" i="423"/>
  <c r="I8" i="425"/>
  <c r="I21" i="426"/>
  <c r="I34" i="427"/>
  <c r="I8" i="429"/>
  <c r="I21" i="430"/>
  <c r="I34" i="431"/>
  <c r="I8" i="433"/>
  <c r="I21" i="434"/>
  <c r="I34" i="435"/>
  <c r="I8" i="437"/>
  <c r="I21" i="438"/>
  <c r="I34" i="439"/>
  <c r="I8" i="441"/>
  <c r="I21" i="442"/>
  <c r="I34" i="443"/>
  <c r="I8" i="445"/>
  <c r="I21" i="446"/>
  <c r="I34" i="447"/>
  <c r="I8" i="424"/>
  <c r="F31" i="2"/>
  <c r="M30" i="2"/>
  <c r="F5" i="27"/>
  <c r="F18" i="103"/>
  <c r="M17" i="103"/>
  <c r="M30" i="203"/>
  <c r="F31" i="203"/>
  <c r="M5" i="404"/>
  <c r="A15" i="404" s="1"/>
  <c r="F5" i="404"/>
  <c r="F18" i="405"/>
  <c r="M17" i="405"/>
  <c r="M30" i="406"/>
  <c r="F31" i="406"/>
  <c r="F5" i="408"/>
  <c r="F18" i="409"/>
  <c r="M17" i="409"/>
  <c r="M30" i="410"/>
  <c r="F31" i="410"/>
  <c r="M5" i="412"/>
  <c r="A15" i="412" s="1"/>
  <c r="F5" i="412"/>
  <c r="F18" i="413"/>
  <c r="M17" i="413"/>
  <c r="M30" i="414"/>
  <c r="F31" i="414"/>
  <c r="F5" i="416"/>
  <c r="F18" i="417"/>
  <c r="M17" i="417"/>
  <c r="M30" i="418"/>
  <c r="F31" i="418"/>
  <c r="F5" i="420"/>
  <c r="F18" i="421"/>
  <c r="M17" i="421"/>
  <c r="M30" i="422"/>
  <c r="F31" i="422"/>
  <c r="F18" i="424"/>
  <c r="M17" i="424"/>
  <c r="F31" i="425"/>
  <c r="M30" i="425"/>
  <c r="F5" i="427"/>
  <c r="F18" i="428"/>
  <c r="M17" i="428"/>
  <c r="F31" i="429"/>
  <c r="M30" i="429"/>
  <c r="F5" i="431"/>
  <c r="F18" i="432"/>
  <c r="M17" i="432"/>
  <c r="F31" i="433"/>
  <c r="M30" i="433"/>
  <c r="F5" i="435"/>
  <c r="F18" i="436"/>
  <c r="M17" i="436"/>
  <c r="F31" i="437"/>
  <c r="M30" i="437"/>
  <c r="F5" i="439"/>
  <c r="F18" i="440"/>
  <c r="M17" i="440"/>
  <c r="F31" i="441"/>
  <c r="M30" i="441"/>
  <c r="F5" i="443"/>
  <c r="F18" i="444"/>
  <c r="M17" i="444"/>
  <c r="F31" i="445"/>
  <c r="M30" i="445"/>
  <c r="F5" i="447"/>
  <c r="F5" i="4"/>
  <c r="M17" i="27"/>
  <c r="F18" i="27"/>
  <c r="F31" i="103"/>
  <c r="M30" i="103"/>
  <c r="F5" i="403"/>
  <c r="F18" i="404"/>
  <c r="M17" i="404"/>
  <c r="F31" i="405"/>
  <c r="M30" i="405"/>
  <c r="F5" i="407"/>
  <c r="F18" i="408"/>
  <c r="M17" i="408"/>
  <c r="F31" i="409"/>
  <c r="M30" i="409"/>
  <c r="F5" i="411"/>
  <c r="F18" i="412"/>
  <c r="M17" i="412"/>
  <c r="F31" i="413"/>
  <c r="M30" i="413"/>
  <c r="F5" i="415"/>
  <c r="F18" i="416"/>
  <c r="M17" i="416"/>
  <c r="F31" i="417"/>
  <c r="M30" i="417"/>
  <c r="F5" i="419"/>
  <c r="F18" i="420"/>
  <c r="M17" i="420"/>
  <c r="F31" i="421"/>
  <c r="M30" i="421"/>
  <c r="F5" i="423"/>
  <c r="F31" i="424"/>
  <c r="M30" i="424"/>
  <c r="M5" i="426"/>
  <c r="A15" i="426" s="1"/>
  <c r="F5" i="426"/>
  <c r="M17" i="427"/>
  <c r="F18" i="427"/>
  <c r="F31" i="428"/>
  <c r="M30" i="428"/>
  <c r="M5" i="430"/>
  <c r="A15" i="430" s="1"/>
  <c r="F5" i="430"/>
  <c r="M17" i="431"/>
  <c r="F18" i="431"/>
  <c r="F31" i="432"/>
  <c r="M30" i="432"/>
  <c r="F5" i="434"/>
  <c r="F18" i="435"/>
  <c r="M17" i="435"/>
  <c r="F31" i="436"/>
  <c r="M30" i="436"/>
  <c r="F5" i="438"/>
  <c r="M17" i="439"/>
  <c r="F18" i="439"/>
  <c r="F31" i="440"/>
  <c r="M30" i="440"/>
  <c r="F5" i="442"/>
  <c r="M17" i="443"/>
  <c r="F18" i="443"/>
  <c r="F31" i="444"/>
  <c r="M30" i="444"/>
  <c r="F5" i="446"/>
  <c r="M17" i="447"/>
  <c r="F18" i="447"/>
  <c r="F18" i="4"/>
  <c r="M17" i="4"/>
  <c r="F31" i="27"/>
  <c r="M30" i="27"/>
  <c r="M5" i="203"/>
  <c r="A15" i="203" s="1"/>
  <c r="F5" i="203"/>
  <c r="F18" i="403"/>
  <c r="M17" i="403"/>
  <c r="F31" i="404"/>
  <c r="M30" i="404"/>
  <c r="F5" i="406"/>
  <c r="M17" i="407"/>
  <c r="F18" i="407"/>
  <c r="F31" i="408"/>
  <c r="M30" i="408"/>
  <c r="M5" i="410"/>
  <c r="A15" i="410" s="1"/>
  <c r="F5" i="410"/>
  <c r="M17" i="411"/>
  <c r="F18" i="411"/>
  <c r="F31" i="412"/>
  <c r="M30" i="412"/>
  <c r="M5" i="414"/>
  <c r="A15" i="414" s="1"/>
  <c r="F5" i="414"/>
  <c r="M17" i="415"/>
  <c r="F18" i="415"/>
  <c r="F31" i="416"/>
  <c r="M30" i="416"/>
  <c r="F5" i="418"/>
  <c r="F18" i="419"/>
  <c r="M17" i="419"/>
  <c r="F31" i="420"/>
  <c r="M30" i="420"/>
  <c r="F5" i="422"/>
  <c r="M17" i="423"/>
  <c r="F18" i="423"/>
  <c r="F5" i="425"/>
  <c r="F18" i="426"/>
  <c r="M17" i="426"/>
  <c r="F31" i="427"/>
  <c r="M30" i="427"/>
  <c r="F5" i="429"/>
  <c r="F18" i="430"/>
  <c r="M17" i="430"/>
  <c r="F31" i="431"/>
  <c r="M30" i="431"/>
  <c r="F5" i="433"/>
  <c r="F18" i="434"/>
  <c r="M17" i="434"/>
  <c r="F31" i="435"/>
  <c r="M30" i="435"/>
  <c r="F5" i="437"/>
  <c r="F18" i="438"/>
  <c r="M17" i="438"/>
  <c r="F31" i="439"/>
  <c r="M30" i="439"/>
  <c r="F5" i="441"/>
  <c r="F18" i="442"/>
  <c r="M17" i="442"/>
  <c r="F31" i="443"/>
  <c r="M30" i="443"/>
  <c r="F5" i="445"/>
  <c r="F18" i="446"/>
  <c r="M17" i="446"/>
  <c r="F31" i="447"/>
  <c r="M30" i="447"/>
  <c r="F18" i="2"/>
  <c r="M17" i="2"/>
  <c r="F31" i="4"/>
  <c r="M30" i="4"/>
  <c r="F5" i="103"/>
  <c r="F18" i="203"/>
  <c r="M17" i="203"/>
  <c r="F31" i="403"/>
  <c r="M30" i="403"/>
  <c r="F5" i="405"/>
  <c r="F18" i="406"/>
  <c r="M17" i="406"/>
  <c r="F31" i="407"/>
  <c r="M30" i="407"/>
  <c r="F5" i="409"/>
  <c r="F18" i="410"/>
  <c r="M17" i="410"/>
  <c r="F31" i="411"/>
  <c r="M30" i="411"/>
  <c r="F5" i="413"/>
  <c r="F18" i="414"/>
  <c r="M17" i="414"/>
  <c r="F31" i="415"/>
  <c r="M30" i="415"/>
  <c r="F5" i="417"/>
  <c r="F18" i="418"/>
  <c r="M17" i="418"/>
  <c r="F31" i="419"/>
  <c r="M30" i="419"/>
  <c r="F5" i="421"/>
  <c r="F18" i="422"/>
  <c r="M17" i="422"/>
  <c r="F31" i="423"/>
  <c r="M30" i="423"/>
  <c r="F18" i="425"/>
  <c r="M17" i="425"/>
  <c r="M30" i="426"/>
  <c r="F31" i="426"/>
  <c r="M5" i="428"/>
  <c r="A15" i="428" s="1"/>
  <c r="F5" i="428"/>
  <c r="F18" i="429"/>
  <c r="M17" i="429"/>
  <c r="M30" i="430"/>
  <c r="F31" i="430"/>
  <c r="F5" i="432"/>
  <c r="F18" i="433"/>
  <c r="M17" i="433"/>
  <c r="M30" i="434"/>
  <c r="F31" i="434"/>
  <c r="F5" i="436"/>
  <c r="F18" i="437"/>
  <c r="M17" i="437"/>
  <c r="M30" i="438"/>
  <c r="F31" i="438"/>
  <c r="F5" i="440"/>
  <c r="F18" i="441"/>
  <c r="M17" i="441"/>
  <c r="M30" i="442"/>
  <c r="F31" i="442"/>
  <c r="F5" i="444"/>
  <c r="F18" i="445"/>
  <c r="M17" i="445"/>
  <c r="M30" i="446"/>
  <c r="F31" i="446"/>
  <c r="F5" i="424"/>
  <c r="M31" i="436"/>
  <c r="A41" i="436" s="1"/>
  <c r="M18" i="417"/>
  <c r="A28" i="417" s="1"/>
  <c r="M31" i="426"/>
  <c r="A41" i="426" s="1"/>
  <c r="M18" i="429"/>
  <c r="A28" i="429" s="1"/>
  <c r="M18" i="431"/>
  <c r="A28" i="431" s="1"/>
  <c r="M31" i="414"/>
  <c r="A41" i="414" s="1"/>
  <c r="M31" i="416"/>
  <c r="A41" i="416" s="1"/>
  <c r="M18" i="425"/>
  <c r="A28" i="425" s="1"/>
  <c r="M18" i="435"/>
  <c r="A28" i="435" s="1"/>
  <c r="M31" i="438"/>
  <c r="A41" i="438" s="1"/>
  <c r="M18" i="403"/>
  <c r="A28" i="403" s="1"/>
  <c r="M18" i="411"/>
  <c r="A28" i="411" s="1"/>
  <c r="M31" i="412"/>
  <c r="A41" i="412" s="1"/>
  <c r="M18" i="413"/>
  <c r="A28" i="413" s="1"/>
  <c r="M31" i="434"/>
  <c r="A41" i="434" s="1"/>
  <c r="M18" i="405"/>
  <c r="A28" i="405" s="1"/>
  <c r="M31" i="406"/>
  <c r="A41" i="406" s="1"/>
  <c r="M31" i="430"/>
  <c r="A41" i="430" s="1"/>
  <c r="M31" i="410"/>
  <c r="A41" i="410" s="1"/>
  <c r="M5" i="422"/>
  <c r="A15" i="422" s="1"/>
  <c r="M31" i="432"/>
  <c r="A41" i="432" s="1"/>
  <c r="M18" i="433"/>
  <c r="A28" i="433" s="1"/>
  <c r="M18" i="409"/>
  <c r="A28" i="409" s="1"/>
  <c r="M31" i="409"/>
  <c r="A41" i="409" s="1"/>
  <c r="M5" i="418"/>
  <c r="A15" i="418" s="1"/>
  <c r="M18" i="427"/>
  <c r="A28" i="427" s="1"/>
  <c r="M31" i="442"/>
  <c r="A41" i="442" s="1"/>
  <c r="M31" i="403"/>
  <c r="A41" i="403" s="1"/>
  <c r="M5" i="406"/>
  <c r="A15" i="406" s="1"/>
  <c r="M18" i="407"/>
  <c r="A28" i="407" s="1"/>
  <c r="M5" i="408"/>
  <c r="A15" i="408" s="1"/>
  <c r="M31" i="408"/>
  <c r="A41" i="408" s="1"/>
  <c r="M31" i="424"/>
  <c r="A41" i="424" s="1"/>
  <c r="M31" i="418"/>
  <c r="A41" i="418" s="1"/>
  <c r="M31" i="103"/>
  <c r="A41" i="103" s="1"/>
  <c r="M18" i="419"/>
  <c r="A28" i="419" s="1"/>
  <c r="M31" i="404"/>
  <c r="A41" i="404" s="1"/>
  <c r="M31" i="422"/>
  <c r="A41" i="422" s="1"/>
  <c r="M31" i="428"/>
  <c r="A41" i="428" s="1"/>
  <c r="M31" i="446"/>
  <c r="A41" i="446" s="1"/>
  <c r="M5" i="446"/>
  <c r="A15" i="446" s="1"/>
  <c r="M31" i="444"/>
  <c r="A41" i="444" s="1"/>
  <c r="M5" i="444"/>
  <c r="A15" i="444" s="1"/>
  <c r="M18" i="443"/>
  <c r="A28" i="443" s="1"/>
  <c r="M5" i="442"/>
  <c r="A15" i="442" s="1"/>
  <c r="M18" i="441"/>
  <c r="A28" i="441" s="1"/>
  <c r="M5" i="440"/>
  <c r="A15" i="440" s="1"/>
  <c r="M5" i="438"/>
  <c r="A15" i="438" s="1"/>
  <c r="M18" i="447"/>
  <c r="A28" i="447" s="1"/>
  <c r="M18" i="445"/>
  <c r="A28" i="445" s="1"/>
  <c r="M31" i="440"/>
  <c r="A41" i="440" s="1"/>
  <c r="M18" i="439"/>
  <c r="A28" i="439" s="1"/>
  <c r="M18" i="437"/>
  <c r="A28" i="437" s="1"/>
  <c r="M5" i="436"/>
  <c r="A15" i="436" s="1"/>
  <c r="M5" i="434"/>
  <c r="A15" i="434" s="1"/>
  <c r="M5" i="432"/>
  <c r="A15" i="432" s="1"/>
  <c r="M5" i="424"/>
  <c r="A15" i="424" s="1"/>
  <c r="M18" i="423"/>
  <c r="A28" i="423" s="1"/>
  <c r="M18" i="421"/>
  <c r="A28" i="421" s="1"/>
  <c r="M31" i="420"/>
  <c r="A41" i="420" s="1"/>
  <c r="M5" i="420"/>
  <c r="A15" i="420" s="1"/>
  <c r="M5" i="416"/>
  <c r="A15" i="416" s="1"/>
  <c r="M18" i="415"/>
  <c r="A28" i="415" s="1"/>
  <c r="M31" i="413"/>
  <c r="A41" i="413" s="1"/>
  <c r="M5" i="413"/>
  <c r="A15" i="413" s="1"/>
  <c r="M18" i="412"/>
  <c r="A28" i="412" s="1"/>
  <c r="M31" i="411"/>
  <c r="A41" i="411" s="1"/>
  <c r="M5" i="411"/>
  <c r="A15" i="411" s="1"/>
  <c r="M18" i="410"/>
  <c r="A28" i="410" s="1"/>
  <c r="M5" i="409"/>
  <c r="A15" i="409" s="1"/>
  <c r="M18" i="408"/>
  <c r="A28" i="408" s="1"/>
  <c r="M31" i="407"/>
  <c r="A41" i="407" s="1"/>
  <c r="M5" i="407"/>
  <c r="A15" i="407" s="1"/>
  <c r="M18" i="406"/>
  <c r="A28" i="406" s="1"/>
  <c r="M31" i="405"/>
  <c r="A41" i="405" s="1"/>
  <c r="M5" i="405"/>
  <c r="A15" i="405" s="1"/>
  <c r="M18" i="404"/>
  <c r="A28" i="404" s="1"/>
  <c r="M5" i="403"/>
  <c r="A15" i="403" s="1"/>
  <c r="M31" i="203"/>
  <c r="A41" i="203" s="1"/>
  <c r="M18" i="203"/>
  <c r="A28" i="203" s="1"/>
  <c r="M18" i="103"/>
  <c r="A28" i="103" s="1"/>
  <c r="M5" i="415"/>
  <c r="A15" i="415" s="1"/>
  <c r="M18" i="416"/>
  <c r="A28" i="416" s="1"/>
  <c r="M31" i="417"/>
  <c r="A41" i="417" s="1"/>
  <c r="M5" i="419"/>
  <c r="A15" i="419" s="1"/>
  <c r="M18" i="420"/>
  <c r="A28" i="420" s="1"/>
  <c r="M31" i="421"/>
  <c r="A41" i="421" s="1"/>
  <c r="M5" i="423"/>
  <c r="A15" i="423" s="1"/>
  <c r="M18" i="424"/>
  <c r="A28" i="424" s="1"/>
  <c r="M31" i="425"/>
  <c r="A41" i="425" s="1"/>
  <c r="M5" i="427"/>
  <c r="A15" i="427" s="1"/>
  <c r="M18" i="428"/>
  <c r="A28" i="428" s="1"/>
  <c r="M31" i="429"/>
  <c r="A41" i="429" s="1"/>
  <c r="M5" i="431"/>
  <c r="A15" i="431" s="1"/>
  <c r="M18" i="432"/>
  <c r="A28" i="432" s="1"/>
  <c r="M31" i="433"/>
  <c r="A41" i="433" s="1"/>
  <c r="M5" i="435"/>
  <c r="A15" i="435" s="1"/>
  <c r="M18" i="436"/>
  <c r="A28" i="436" s="1"/>
  <c r="M31" i="437"/>
  <c r="A41" i="437" s="1"/>
  <c r="M5" i="439"/>
  <c r="A15" i="439" s="1"/>
  <c r="M18" i="440"/>
  <c r="A28" i="440" s="1"/>
  <c r="M31" i="441"/>
  <c r="A41" i="441" s="1"/>
  <c r="M5" i="443"/>
  <c r="A15" i="443" s="1"/>
  <c r="M18" i="444"/>
  <c r="A28" i="444" s="1"/>
  <c r="M31" i="445"/>
  <c r="A41" i="445" s="1"/>
  <c r="M5" i="447"/>
  <c r="A15" i="447" s="1"/>
  <c r="M18" i="414"/>
  <c r="A28" i="414" s="1"/>
  <c r="M31" i="415"/>
  <c r="A41" i="415" s="1"/>
  <c r="M5" i="417"/>
  <c r="A15" i="417" s="1"/>
  <c r="M18" i="418"/>
  <c r="A28" i="418" s="1"/>
  <c r="M31" i="419"/>
  <c r="A41" i="419" s="1"/>
  <c r="M5" i="421"/>
  <c r="A15" i="421" s="1"/>
  <c r="M18" i="422"/>
  <c r="A28" i="422" s="1"/>
  <c r="M31" i="423"/>
  <c r="A41" i="423" s="1"/>
  <c r="M5" i="425"/>
  <c r="A15" i="425" s="1"/>
  <c r="M18" i="426"/>
  <c r="A28" i="426" s="1"/>
  <c r="M31" i="427"/>
  <c r="A41" i="427" s="1"/>
  <c r="M5" i="429"/>
  <c r="A15" i="429" s="1"/>
  <c r="M18" i="430"/>
  <c r="A28" i="430" s="1"/>
  <c r="M31" i="431"/>
  <c r="A41" i="431" s="1"/>
  <c r="M5" i="433"/>
  <c r="A15" i="433" s="1"/>
  <c r="M18" i="434"/>
  <c r="A28" i="434" s="1"/>
  <c r="M31" i="435"/>
  <c r="A41" i="435" s="1"/>
  <c r="M5" i="437"/>
  <c r="A15" i="437" s="1"/>
  <c r="M18" i="438"/>
  <c r="A28" i="438" s="1"/>
  <c r="M31" i="439"/>
  <c r="A41" i="439" s="1"/>
  <c r="M5" i="441"/>
  <c r="A15" i="441" s="1"/>
  <c r="M18" i="442"/>
  <c r="A28" i="442" s="1"/>
  <c r="M31" i="443"/>
  <c r="A41" i="443" s="1"/>
  <c r="M5" i="445"/>
  <c r="A15" i="445" s="1"/>
  <c r="M18" i="446"/>
  <c r="A28" i="446" s="1"/>
  <c r="M31" i="447"/>
  <c r="A41" i="447" s="1"/>
  <c r="M5" i="103"/>
  <c r="A15" i="103" s="1"/>
  <c r="M18" i="2"/>
  <c r="A28" i="2" s="1"/>
  <c r="M5" i="27"/>
  <c r="A15" i="27" s="1"/>
  <c r="M18" i="27"/>
  <c r="A28" i="27" s="1"/>
  <c r="M31" i="27"/>
  <c r="A41" i="27" s="1"/>
  <c r="M5" i="4"/>
  <c r="A15" i="4" s="1"/>
  <c r="M18" i="4"/>
  <c r="A28" i="4" s="1"/>
  <c r="M31" i="4"/>
  <c r="A41" i="4" s="1"/>
  <c r="M31" i="2"/>
  <c r="A41" i="2" s="1"/>
  <c r="R5" i="429" l="1"/>
  <c r="Y5" i="429"/>
  <c r="A13" i="429" s="1"/>
  <c r="A14" i="429" s="1"/>
  <c r="R5" i="415"/>
  <c r="Y5" i="415"/>
  <c r="A13" i="415" s="1"/>
  <c r="A14" i="415" s="1"/>
  <c r="R5" i="444"/>
  <c r="Y5" i="444"/>
  <c r="A13" i="444" s="1"/>
  <c r="A14" i="444" s="1"/>
  <c r="R5" i="422"/>
  <c r="Y5" i="422"/>
  <c r="A13" i="422" s="1"/>
  <c r="A14" i="422" s="1"/>
  <c r="R5" i="411"/>
  <c r="Y5" i="411"/>
  <c r="A13" i="411" s="1"/>
  <c r="A14" i="411" s="1"/>
  <c r="S31" i="447"/>
  <c r="Z31" i="447"/>
  <c r="B39" i="447" s="1"/>
  <c r="B40" i="447" s="1"/>
  <c r="Z31" i="441"/>
  <c r="B39" i="441" s="1"/>
  <c r="B40" i="441" s="1"/>
  <c r="S31" i="441"/>
  <c r="S31" i="445"/>
  <c r="Z31" i="445"/>
  <c r="B39" i="445" s="1"/>
  <c r="B40" i="445" s="1"/>
  <c r="R18" i="2"/>
  <c r="Y18" i="2"/>
  <c r="A26" i="2" s="1"/>
  <c r="A27" i="2" s="1"/>
  <c r="R5" i="424"/>
  <c r="Y5" i="424"/>
  <c r="A13" i="424" s="1"/>
  <c r="A14" i="424" s="1"/>
  <c r="R5" i="418"/>
  <c r="Y5" i="418"/>
  <c r="A13" i="418" s="1"/>
  <c r="A14" i="418" s="1"/>
  <c r="R5" i="407"/>
  <c r="Y5" i="407"/>
  <c r="A13" i="407" s="1"/>
  <c r="A14" i="407" s="1"/>
  <c r="R5" i="436"/>
  <c r="Y5" i="436"/>
  <c r="A13" i="436" s="1"/>
  <c r="A14" i="436" s="1"/>
  <c r="R5" i="414"/>
  <c r="Y5" i="414"/>
  <c r="A13" i="414" s="1"/>
  <c r="A14" i="414" s="1"/>
  <c r="R5" i="403"/>
  <c r="Y5" i="403"/>
  <c r="A13" i="403" s="1"/>
  <c r="A14" i="403" s="1"/>
  <c r="S18" i="445"/>
  <c r="Z18" i="445"/>
  <c r="B26" i="445" s="1"/>
  <c r="B27" i="445" s="1"/>
  <c r="Z18" i="429"/>
  <c r="B26" i="429" s="1"/>
  <c r="B27" i="429" s="1"/>
  <c r="S18" i="429"/>
  <c r="S31" i="415"/>
  <c r="Z31" i="415"/>
  <c r="B39" i="415" s="1"/>
  <c r="B40" i="415" s="1"/>
  <c r="Z31" i="431"/>
  <c r="B39" i="431" s="1"/>
  <c r="B40" i="431" s="1"/>
  <c r="S31" i="431"/>
  <c r="S18" i="415"/>
  <c r="Z18" i="415"/>
  <c r="B26" i="415" s="1"/>
  <c r="B27" i="415" s="1"/>
  <c r="S18" i="447"/>
  <c r="Z18" i="447"/>
  <c r="B26" i="447" s="1"/>
  <c r="B27" i="447" s="1"/>
  <c r="S18" i="431"/>
  <c r="Z18" i="431"/>
  <c r="B26" i="431" s="1"/>
  <c r="B27" i="431" s="1"/>
  <c r="S18" i="412"/>
  <c r="Z18" i="412"/>
  <c r="B26" i="412" s="1"/>
  <c r="B27" i="412" s="1"/>
  <c r="S31" i="425"/>
  <c r="Z31" i="425"/>
  <c r="B39" i="425" s="1"/>
  <c r="B40" i="425" s="1"/>
  <c r="S18" i="409"/>
  <c r="Z18" i="409"/>
  <c r="B26" i="409" s="1"/>
  <c r="B27" i="409" s="1"/>
  <c r="S31" i="438"/>
  <c r="Z31" i="438"/>
  <c r="B39" i="438" s="1"/>
  <c r="B40" i="438" s="1"/>
  <c r="S18" i="422"/>
  <c r="Z18" i="422"/>
  <c r="B26" i="422" s="1"/>
  <c r="B27" i="422" s="1"/>
  <c r="S18" i="406"/>
  <c r="Z18" i="406"/>
  <c r="B26" i="406" s="1"/>
  <c r="B27" i="406" s="1"/>
  <c r="Z18" i="438"/>
  <c r="B26" i="438" s="1"/>
  <c r="B27" i="438" s="1"/>
  <c r="S18" i="438"/>
  <c r="S18" i="419"/>
  <c r="Z18" i="419"/>
  <c r="B26" i="419" s="1"/>
  <c r="B27" i="419" s="1"/>
  <c r="S18" i="403"/>
  <c r="Z18" i="403"/>
  <c r="B26" i="403" s="1"/>
  <c r="B27" i="403" s="1"/>
  <c r="S31" i="432"/>
  <c r="Z31" i="432"/>
  <c r="B39" i="432" s="1"/>
  <c r="B40" i="432" s="1"/>
  <c r="S18" i="416"/>
  <c r="Z18" i="416"/>
  <c r="B26" i="416" s="1"/>
  <c r="B27" i="416" s="1"/>
  <c r="S31" i="429"/>
  <c r="Z31" i="429"/>
  <c r="B39" i="429" s="1"/>
  <c r="B40" i="429" s="1"/>
  <c r="Z18" i="413"/>
  <c r="B26" i="413" s="1"/>
  <c r="B27" i="413" s="1"/>
  <c r="S18" i="413"/>
  <c r="R5" i="440"/>
  <c r="Y5" i="440"/>
  <c r="A13" i="440" s="1"/>
  <c r="A14" i="440" s="1"/>
  <c r="R5" i="410"/>
  <c r="Y5" i="410"/>
  <c r="A13" i="410" s="1"/>
  <c r="A14" i="410" s="1"/>
  <c r="R5" i="447"/>
  <c r="Y5" i="447"/>
  <c r="A13" i="447" s="1"/>
  <c r="A14" i="447" s="1"/>
  <c r="R5" i="428"/>
  <c r="Y5" i="428"/>
  <c r="A13" i="428" s="1"/>
  <c r="A14" i="428" s="1"/>
  <c r="R5" i="406"/>
  <c r="Y5" i="406"/>
  <c r="A13" i="406" s="1"/>
  <c r="A14" i="406" s="1"/>
  <c r="R5" i="443"/>
  <c r="Y5" i="443"/>
  <c r="A13" i="443" s="1"/>
  <c r="A14" i="443" s="1"/>
  <c r="S31" i="442"/>
  <c r="Z31" i="442"/>
  <c r="B39" i="442" s="1"/>
  <c r="B40" i="442" s="1"/>
  <c r="S31" i="444"/>
  <c r="Z31" i="444"/>
  <c r="B39" i="444" s="1"/>
  <c r="B40" i="444" s="1"/>
  <c r="R31" i="4"/>
  <c r="Y31" i="4"/>
  <c r="A39" i="4" s="1"/>
  <c r="A40" i="4" s="1"/>
  <c r="R18" i="103"/>
  <c r="Y18" i="103"/>
  <c r="A26" i="103" s="1"/>
  <c r="A27" i="103" s="1"/>
  <c r="R31" i="27"/>
  <c r="Y31" i="27"/>
  <c r="A39" i="27" s="1"/>
  <c r="A40" i="27" s="1"/>
  <c r="R5" i="432"/>
  <c r="Y5" i="432"/>
  <c r="A13" i="432" s="1"/>
  <c r="A14" i="432" s="1"/>
  <c r="R5" i="203"/>
  <c r="Y5" i="203"/>
  <c r="A13" i="203" s="1"/>
  <c r="A14" i="203" s="1"/>
  <c r="R5" i="439"/>
  <c r="Y5" i="439"/>
  <c r="A13" i="439" s="1"/>
  <c r="A14" i="439" s="1"/>
  <c r="R5" i="417"/>
  <c r="Y5" i="417"/>
  <c r="A13" i="417" s="1"/>
  <c r="A14" i="417" s="1"/>
  <c r="R5" i="2"/>
  <c r="Y5" i="2"/>
  <c r="R5" i="435"/>
  <c r="Y5" i="435"/>
  <c r="A13" i="435" s="1"/>
  <c r="A14" i="435" s="1"/>
  <c r="S31" i="426"/>
  <c r="Z31" i="426"/>
  <c r="B39" i="426" s="1"/>
  <c r="B40" i="426" s="1"/>
  <c r="S18" i="410"/>
  <c r="Z18" i="410"/>
  <c r="B26" i="410" s="1"/>
  <c r="B27" i="410" s="1"/>
  <c r="S18" i="442"/>
  <c r="Z18" i="442"/>
  <c r="B26" i="442" s="1"/>
  <c r="B27" i="442" s="1"/>
  <c r="S18" i="426"/>
  <c r="Z18" i="426"/>
  <c r="B26" i="426" s="1"/>
  <c r="B27" i="426" s="1"/>
  <c r="S31" i="412"/>
  <c r="Z31" i="412"/>
  <c r="B39" i="412" s="1"/>
  <c r="B40" i="412" s="1"/>
  <c r="S31" i="428"/>
  <c r="Z31" i="428"/>
  <c r="B39" i="428" s="1"/>
  <c r="B40" i="428" s="1"/>
  <c r="S31" i="409"/>
  <c r="Z31" i="409"/>
  <c r="B39" i="409" s="1"/>
  <c r="B40" i="409" s="1"/>
  <c r="S18" i="436"/>
  <c r="Z18" i="436"/>
  <c r="B26" i="436" s="1"/>
  <c r="B27" i="436" s="1"/>
  <c r="S31" i="422"/>
  <c r="Z31" i="422"/>
  <c r="B39" i="422" s="1"/>
  <c r="B40" i="422" s="1"/>
  <c r="S31" i="406"/>
  <c r="Z31" i="406"/>
  <c r="B39" i="406" s="1"/>
  <c r="B40" i="406" s="1"/>
  <c r="S18" i="433"/>
  <c r="Z18" i="433"/>
  <c r="B26" i="433" s="1"/>
  <c r="B27" i="433" s="1"/>
  <c r="S31" i="419"/>
  <c r="Z31" i="419"/>
  <c r="B39" i="419" s="1"/>
  <c r="B40" i="419" s="1"/>
  <c r="S31" i="403"/>
  <c r="Z31" i="403"/>
  <c r="B39" i="403" s="1"/>
  <c r="B40" i="403" s="1"/>
  <c r="S31" i="435"/>
  <c r="Z31" i="435"/>
  <c r="B39" i="435" s="1"/>
  <c r="B40" i="435" s="1"/>
  <c r="S31" i="416"/>
  <c r="Z31" i="416"/>
  <c r="B39" i="416" s="1"/>
  <c r="B40" i="416" s="1"/>
  <c r="S18" i="443"/>
  <c r="Z18" i="443"/>
  <c r="B26" i="443" s="1"/>
  <c r="B27" i="443" s="1"/>
  <c r="S18" i="427"/>
  <c r="Z18" i="427"/>
  <c r="B26" i="427" s="1"/>
  <c r="B27" i="427" s="1"/>
  <c r="S31" i="413"/>
  <c r="Z31" i="413"/>
  <c r="B39" i="413" s="1"/>
  <c r="B40" i="413" s="1"/>
  <c r="Z18" i="440"/>
  <c r="B26" i="440" s="1"/>
  <c r="B27" i="440" s="1"/>
  <c r="S18" i="440"/>
  <c r="S18" i="424"/>
  <c r="Z18" i="424"/>
  <c r="B26" i="424" s="1"/>
  <c r="B27" i="424" s="1"/>
  <c r="S31" i="410"/>
  <c r="Z31" i="410"/>
  <c r="B39" i="410" s="1"/>
  <c r="B40" i="410" s="1"/>
  <c r="R5" i="421"/>
  <c r="Y5" i="421"/>
  <c r="A13" i="421" s="1"/>
  <c r="A14" i="421" s="1"/>
  <c r="R5" i="442"/>
  <c r="Y5" i="442"/>
  <c r="A13" i="442" s="1"/>
  <c r="A14" i="442" s="1"/>
  <c r="R5" i="431"/>
  <c r="Y5" i="431"/>
  <c r="A13" i="431" s="1"/>
  <c r="A14" i="431" s="1"/>
  <c r="R5" i="409"/>
  <c r="Y5" i="409"/>
  <c r="A13" i="409" s="1"/>
  <c r="A14" i="409" s="1"/>
  <c r="R5" i="446"/>
  <c r="Y5" i="446"/>
  <c r="A13" i="446" s="1"/>
  <c r="A14" i="446" s="1"/>
  <c r="R5" i="427"/>
  <c r="Y5" i="427"/>
  <c r="A13" i="427" s="1"/>
  <c r="A14" i="427" s="1"/>
  <c r="S31" i="446"/>
  <c r="Z31" i="446"/>
  <c r="B39" i="446" s="1"/>
  <c r="B40" i="446" s="1"/>
  <c r="R18" i="4"/>
  <c r="Y18" i="4"/>
  <c r="A26" i="4" s="1"/>
  <c r="A27" i="4" s="1"/>
  <c r="Y31" i="2"/>
  <c r="A39" i="2" s="1"/>
  <c r="A40" i="2" s="1"/>
  <c r="R31" i="2"/>
  <c r="R18" i="27"/>
  <c r="Y18" i="27"/>
  <c r="A26" i="27" s="1"/>
  <c r="A27" i="27" s="1"/>
  <c r="R5" i="413"/>
  <c r="Y5" i="413"/>
  <c r="A13" i="413" s="1"/>
  <c r="A14" i="413" s="1"/>
  <c r="R5" i="434"/>
  <c r="Y5" i="434"/>
  <c r="A13" i="434" s="1"/>
  <c r="A14" i="434" s="1"/>
  <c r="R5" i="420"/>
  <c r="Y5" i="420"/>
  <c r="A13" i="420" s="1"/>
  <c r="A14" i="420" s="1"/>
  <c r="R5" i="441"/>
  <c r="Y5" i="441"/>
  <c r="A13" i="441" s="1"/>
  <c r="A14" i="441" s="1"/>
  <c r="R5" i="438"/>
  <c r="Y5" i="438"/>
  <c r="A13" i="438" s="1"/>
  <c r="A14" i="438" s="1"/>
  <c r="R5" i="416"/>
  <c r="Y5" i="416"/>
  <c r="A13" i="416" s="1"/>
  <c r="A14" i="416" s="1"/>
  <c r="S18" i="437"/>
  <c r="Z18" i="437"/>
  <c r="B26" i="437" s="1"/>
  <c r="B27" i="437" s="1"/>
  <c r="S31" i="423"/>
  <c r="Z31" i="423"/>
  <c r="B39" i="423" s="1"/>
  <c r="B40" i="423" s="1"/>
  <c r="S31" i="407"/>
  <c r="Z31" i="407"/>
  <c r="B39" i="407" s="1"/>
  <c r="B40" i="407" s="1"/>
  <c r="S31" i="439"/>
  <c r="Z31" i="439"/>
  <c r="B39" i="439" s="1"/>
  <c r="B40" i="439" s="1"/>
  <c r="S18" i="423"/>
  <c r="Z18" i="423"/>
  <c r="B26" i="423" s="1"/>
  <c r="B27" i="423" s="1"/>
  <c r="S18" i="407"/>
  <c r="Z18" i="407"/>
  <c r="B26" i="407" s="1"/>
  <c r="B27" i="407" s="1"/>
  <c r="S18" i="439"/>
  <c r="Z18" i="439"/>
  <c r="B26" i="439" s="1"/>
  <c r="B27" i="439" s="1"/>
  <c r="S18" i="420"/>
  <c r="Z18" i="420"/>
  <c r="B26" i="420" s="1"/>
  <c r="B27" i="420" s="1"/>
  <c r="S18" i="404"/>
  <c r="Z18" i="404"/>
  <c r="B26" i="404" s="1"/>
  <c r="B27" i="404" s="1"/>
  <c r="Z31" i="433"/>
  <c r="B39" i="433" s="1"/>
  <c r="B40" i="433" s="1"/>
  <c r="S31" i="433"/>
  <c r="S18" i="417"/>
  <c r="Z18" i="417"/>
  <c r="B26" i="417" s="1"/>
  <c r="B27" i="417" s="1"/>
  <c r="S31" i="430"/>
  <c r="Z31" i="430"/>
  <c r="B39" i="430" s="1"/>
  <c r="B40" i="430" s="1"/>
  <c r="S18" i="414"/>
  <c r="Z18" i="414"/>
  <c r="B26" i="414" s="1"/>
  <c r="B27" i="414" s="1"/>
  <c r="S18" i="446"/>
  <c r="Z18" i="446"/>
  <c r="B26" i="446" s="1"/>
  <c r="B27" i="446" s="1"/>
  <c r="S18" i="430"/>
  <c r="Z18" i="430"/>
  <c r="B26" i="430" s="1"/>
  <c r="B27" i="430" s="1"/>
  <c r="S18" i="411"/>
  <c r="Z18" i="411"/>
  <c r="B26" i="411" s="1"/>
  <c r="B27" i="411" s="1"/>
  <c r="Z31" i="440"/>
  <c r="B39" i="440" s="1"/>
  <c r="B40" i="440" s="1"/>
  <c r="S31" i="440"/>
  <c r="S31" i="424"/>
  <c r="Z31" i="424"/>
  <c r="B39" i="424" s="1"/>
  <c r="B40" i="424" s="1"/>
  <c r="Z18" i="408"/>
  <c r="B26" i="408" s="1"/>
  <c r="B27" i="408" s="1"/>
  <c r="S18" i="408"/>
  <c r="S31" i="437"/>
  <c r="Z31" i="437"/>
  <c r="B39" i="437" s="1"/>
  <c r="B40" i="437" s="1"/>
  <c r="S18" i="421"/>
  <c r="Z18" i="421"/>
  <c r="B26" i="421" s="1"/>
  <c r="B27" i="421" s="1"/>
  <c r="S18" i="405"/>
  <c r="Z18" i="405"/>
  <c r="B26" i="405" s="1"/>
  <c r="B27" i="405" s="1"/>
  <c r="R5" i="445"/>
  <c r="Y5" i="445"/>
  <c r="A13" i="445" s="1"/>
  <c r="A14" i="445" s="1"/>
  <c r="R5" i="426"/>
  <c r="Y5" i="426"/>
  <c r="A13" i="426" s="1"/>
  <c r="A14" i="426" s="1"/>
  <c r="R5" i="412"/>
  <c r="Y5" i="412"/>
  <c r="A13" i="412" s="1"/>
  <c r="A14" i="412" s="1"/>
  <c r="R5" i="433"/>
  <c r="Y5" i="433"/>
  <c r="A13" i="433" s="1"/>
  <c r="A14" i="433" s="1"/>
  <c r="R5" i="430"/>
  <c r="Y5" i="430"/>
  <c r="A13" i="430" s="1"/>
  <c r="A14" i="430" s="1"/>
  <c r="R5" i="408"/>
  <c r="Y5" i="408"/>
  <c r="A13" i="408" s="1"/>
  <c r="A14" i="408" s="1"/>
  <c r="S31" i="443"/>
  <c r="Z31" i="443"/>
  <c r="B39" i="443" s="1"/>
  <c r="B40" i="443" s="1"/>
  <c r="R31" i="103"/>
  <c r="Y31" i="103"/>
  <c r="A39" i="103" s="1"/>
  <c r="A40" i="103" s="1"/>
  <c r="R5" i="437"/>
  <c r="Y5" i="437"/>
  <c r="A13" i="437" s="1"/>
  <c r="A14" i="437" s="1"/>
  <c r="R5" i="423"/>
  <c r="Y5" i="423"/>
  <c r="A13" i="423" s="1"/>
  <c r="A14" i="423" s="1"/>
  <c r="R5" i="404"/>
  <c r="Y5" i="404"/>
  <c r="A13" i="404" s="1"/>
  <c r="A14" i="404" s="1"/>
  <c r="R5" i="425"/>
  <c r="Y5" i="425"/>
  <c r="A13" i="425" s="1"/>
  <c r="A14" i="425" s="1"/>
  <c r="R5" i="419"/>
  <c r="Y5" i="419"/>
  <c r="A13" i="419" s="1"/>
  <c r="A14" i="419" s="1"/>
  <c r="R5" i="405"/>
  <c r="Y5" i="405"/>
  <c r="A13" i="405" s="1"/>
  <c r="A14" i="405" s="1"/>
  <c r="S31" i="434"/>
  <c r="Z31" i="434"/>
  <c r="B39" i="434" s="1"/>
  <c r="B40" i="434" s="1"/>
  <c r="S18" i="418"/>
  <c r="Z18" i="418"/>
  <c r="B26" i="418" s="1"/>
  <c r="B27" i="418" s="1"/>
  <c r="S18" i="203"/>
  <c r="Z18" i="203"/>
  <c r="B26" i="203" s="1"/>
  <c r="B27" i="203" s="1"/>
  <c r="S18" i="434"/>
  <c r="Z18" i="434"/>
  <c r="B26" i="434" s="1"/>
  <c r="B27" i="434" s="1"/>
  <c r="S31" i="420"/>
  <c r="Z31" i="420"/>
  <c r="B39" i="420" s="1"/>
  <c r="B40" i="420" s="1"/>
  <c r="S31" i="404"/>
  <c r="Z31" i="404"/>
  <c r="B39" i="404" s="1"/>
  <c r="B40" i="404" s="1"/>
  <c r="S31" i="436"/>
  <c r="Z31" i="436"/>
  <c r="B39" i="436" s="1"/>
  <c r="B40" i="436" s="1"/>
  <c r="S31" i="417"/>
  <c r="Z31" i="417"/>
  <c r="B39" i="417" s="1"/>
  <c r="B40" i="417" s="1"/>
  <c r="Z18" i="444"/>
  <c r="B26" i="444" s="1"/>
  <c r="B27" i="444" s="1"/>
  <c r="S18" i="444"/>
  <c r="S18" i="428"/>
  <c r="Z18" i="428"/>
  <c r="B26" i="428" s="1"/>
  <c r="B27" i="428" s="1"/>
  <c r="Z31" i="414"/>
  <c r="B39" i="414" s="1"/>
  <c r="B40" i="414" s="1"/>
  <c r="S31" i="414"/>
  <c r="Z18" i="441"/>
  <c r="B26" i="441" s="1"/>
  <c r="B27" i="441" s="1"/>
  <c r="S18" i="441"/>
  <c r="S18" i="425"/>
  <c r="Z18" i="425"/>
  <c r="B26" i="425" s="1"/>
  <c r="B27" i="425" s="1"/>
  <c r="S31" i="411"/>
  <c r="Z31" i="411"/>
  <c r="B39" i="411" s="1"/>
  <c r="B40" i="411" s="1"/>
  <c r="S31" i="427"/>
  <c r="Z31" i="427"/>
  <c r="B39" i="427" s="1"/>
  <c r="B40" i="427" s="1"/>
  <c r="S31" i="408"/>
  <c r="Z31" i="408"/>
  <c r="B39" i="408" s="1"/>
  <c r="B40" i="408" s="1"/>
  <c r="Z18" i="435"/>
  <c r="B26" i="435" s="1"/>
  <c r="B27" i="435" s="1"/>
  <c r="S18" i="435"/>
  <c r="S31" i="421"/>
  <c r="Z31" i="421"/>
  <c r="B39" i="421" s="1"/>
  <c r="B40" i="421" s="1"/>
  <c r="S31" i="405"/>
  <c r="Z31" i="405"/>
  <c r="B39" i="405" s="1"/>
  <c r="B40" i="405" s="1"/>
  <c r="S18" i="432"/>
  <c r="Z18" i="432"/>
  <c r="B26" i="432" s="1"/>
  <c r="B27" i="432" s="1"/>
  <c r="S31" i="418"/>
  <c r="Z31" i="418"/>
  <c r="B39" i="418" s="1"/>
  <c r="B40" i="418" s="1"/>
  <c r="S31" i="203"/>
  <c r="Z31" i="203"/>
  <c r="B39" i="203" s="1"/>
  <c r="B40" i="203" s="1"/>
  <c r="Q5" i="103"/>
  <c r="Q5" i="27"/>
  <c r="Q5" i="4"/>
  <c r="A13" i="2" l="1"/>
  <c r="A14" i="2" s="1"/>
  <c r="T18" i="408"/>
  <c r="AA18" i="408"/>
  <c r="C26" i="408" s="1"/>
  <c r="C27" i="408" s="1"/>
  <c r="R5" i="103"/>
  <c r="Y5" i="103"/>
  <c r="A13" i="103" s="1"/>
  <c r="A14" i="103" s="1"/>
  <c r="T31" i="405"/>
  <c r="AA31" i="405"/>
  <c r="C39" i="405" s="1"/>
  <c r="C40" i="405" s="1"/>
  <c r="T31" i="427"/>
  <c r="AA31" i="427"/>
  <c r="C39" i="427" s="1"/>
  <c r="C40" i="427" s="1"/>
  <c r="T31" i="436"/>
  <c r="AA31" i="436"/>
  <c r="C39" i="436" s="1"/>
  <c r="C40" i="436" s="1"/>
  <c r="T18" i="203"/>
  <c r="AA18" i="203"/>
  <c r="C26" i="203" s="1"/>
  <c r="C27" i="203" s="1"/>
  <c r="S5" i="419"/>
  <c r="Z5" i="419"/>
  <c r="B13" i="419" s="1"/>
  <c r="B14" i="419" s="1"/>
  <c r="S5" i="437"/>
  <c r="Z5" i="437"/>
  <c r="B13" i="437" s="1"/>
  <c r="B14" i="437" s="1"/>
  <c r="S5" i="430"/>
  <c r="Z5" i="430"/>
  <c r="B13" i="430" s="1"/>
  <c r="B14" i="430" s="1"/>
  <c r="S5" i="445"/>
  <c r="Z5" i="445"/>
  <c r="B13" i="445" s="1"/>
  <c r="B14" i="445" s="1"/>
  <c r="T18" i="430"/>
  <c r="AA18" i="430"/>
  <c r="C26" i="430" s="1"/>
  <c r="C27" i="430" s="1"/>
  <c r="T18" i="417"/>
  <c r="AA18" i="417"/>
  <c r="C26" i="417" s="1"/>
  <c r="C27" i="417" s="1"/>
  <c r="T18" i="439"/>
  <c r="AA18" i="439"/>
  <c r="C26" i="439" s="1"/>
  <c r="C27" i="439" s="1"/>
  <c r="T31" i="407"/>
  <c r="AA31" i="407"/>
  <c r="C39" i="407" s="1"/>
  <c r="C40" i="407" s="1"/>
  <c r="S5" i="438"/>
  <c r="Z5" i="438"/>
  <c r="B13" i="438" s="1"/>
  <c r="B14" i="438" s="1"/>
  <c r="S5" i="413"/>
  <c r="Z5" i="413"/>
  <c r="B13" i="413" s="1"/>
  <c r="B14" i="413" s="1"/>
  <c r="T31" i="446"/>
  <c r="AA31" i="446"/>
  <c r="C39" i="446" s="1"/>
  <c r="C40" i="446" s="1"/>
  <c r="S5" i="431"/>
  <c r="Z5" i="431"/>
  <c r="B13" i="431" s="1"/>
  <c r="B14" i="431" s="1"/>
  <c r="T18" i="424"/>
  <c r="AA18" i="424"/>
  <c r="C26" i="424" s="1"/>
  <c r="C27" i="424" s="1"/>
  <c r="T18" i="443"/>
  <c r="AA18" i="443"/>
  <c r="C26" i="443" s="1"/>
  <c r="C27" i="443" s="1"/>
  <c r="T31" i="419"/>
  <c r="AA31" i="419"/>
  <c r="C39" i="419" s="1"/>
  <c r="C40" i="419" s="1"/>
  <c r="T18" i="436"/>
  <c r="AA18" i="436"/>
  <c r="C26" i="436" s="1"/>
  <c r="C27" i="436" s="1"/>
  <c r="T18" i="426"/>
  <c r="AA18" i="426"/>
  <c r="C26" i="426" s="1"/>
  <c r="C27" i="426" s="1"/>
  <c r="S5" i="435"/>
  <c r="Z5" i="435"/>
  <c r="B13" i="435" s="1"/>
  <c r="B14" i="435" s="1"/>
  <c r="S5" i="203"/>
  <c r="Z5" i="203"/>
  <c r="B13" i="203" s="1"/>
  <c r="B14" i="203" s="1"/>
  <c r="Z31" i="4"/>
  <c r="B39" i="4" s="1"/>
  <c r="B40" i="4" s="1"/>
  <c r="S31" i="4"/>
  <c r="S5" i="406"/>
  <c r="Z5" i="406"/>
  <c r="B13" i="406" s="1"/>
  <c r="B14" i="406" s="1"/>
  <c r="S5" i="440"/>
  <c r="Z5" i="440"/>
  <c r="B13" i="440" s="1"/>
  <c r="B14" i="440" s="1"/>
  <c r="T31" i="432"/>
  <c r="AA31" i="432"/>
  <c r="C39" i="432" s="1"/>
  <c r="C40" i="432" s="1"/>
  <c r="T18" i="406"/>
  <c r="AA18" i="406"/>
  <c r="C26" i="406" s="1"/>
  <c r="C27" i="406" s="1"/>
  <c r="T31" i="425"/>
  <c r="AA31" i="425"/>
  <c r="C39" i="425" s="1"/>
  <c r="C40" i="425" s="1"/>
  <c r="T18" i="415"/>
  <c r="AA18" i="415"/>
  <c r="C26" i="415" s="1"/>
  <c r="C27" i="415" s="1"/>
  <c r="T18" i="445"/>
  <c r="AA18" i="445"/>
  <c r="C26" i="445" s="1"/>
  <c r="C27" i="445" s="1"/>
  <c r="S5" i="407"/>
  <c r="Z5" i="407"/>
  <c r="B13" i="407" s="1"/>
  <c r="B14" i="407" s="1"/>
  <c r="T31" i="445"/>
  <c r="AA31" i="445"/>
  <c r="C39" i="445" s="1"/>
  <c r="C40" i="445" s="1"/>
  <c r="S5" i="422"/>
  <c r="Z5" i="422"/>
  <c r="B13" i="422" s="1"/>
  <c r="B14" i="422" s="1"/>
  <c r="T31" i="433"/>
  <c r="AA31" i="433"/>
  <c r="C39" i="433" s="1"/>
  <c r="C40" i="433" s="1"/>
  <c r="T18" i="440"/>
  <c r="AA18" i="440"/>
  <c r="C26" i="440" s="1"/>
  <c r="C27" i="440" s="1"/>
  <c r="T18" i="413"/>
  <c r="AA18" i="413"/>
  <c r="C26" i="413" s="1"/>
  <c r="C27" i="413" s="1"/>
  <c r="T31" i="431"/>
  <c r="AA31" i="431"/>
  <c r="C39" i="431" s="1"/>
  <c r="C40" i="431" s="1"/>
  <c r="AA31" i="441"/>
  <c r="C39" i="441" s="1"/>
  <c r="C40" i="441" s="1"/>
  <c r="T31" i="441"/>
  <c r="T31" i="414"/>
  <c r="AA31" i="414"/>
  <c r="C39" i="414" s="1"/>
  <c r="C40" i="414" s="1"/>
  <c r="T31" i="203"/>
  <c r="AA31" i="203"/>
  <c r="C39" i="203" s="1"/>
  <c r="C40" i="203" s="1"/>
  <c r="T31" i="421"/>
  <c r="AA31" i="421"/>
  <c r="C39" i="421" s="1"/>
  <c r="C40" i="421" s="1"/>
  <c r="T31" i="411"/>
  <c r="AA31" i="411"/>
  <c r="C39" i="411" s="1"/>
  <c r="C40" i="411" s="1"/>
  <c r="T18" i="428"/>
  <c r="AA18" i="428"/>
  <c r="C26" i="428" s="1"/>
  <c r="C27" i="428" s="1"/>
  <c r="T31" i="404"/>
  <c r="AA31" i="404"/>
  <c r="C39" i="404" s="1"/>
  <c r="C40" i="404" s="1"/>
  <c r="T18" i="418"/>
  <c r="AA18" i="418"/>
  <c r="C26" i="418" s="1"/>
  <c r="C27" i="418" s="1"/>
  <c r="S5" i="425"/>
  <c r="Z5" i="425"/>
  <c r="B13" i="425" s="1"/>
  <c r="B14" i="425" s="1"/>
  <c r="S31" i="103"/>
  <c r="Z31" i="103"/>
  <c r="B39" i="103" s="1"/>
  <c r="B40" i="103" s="1"/>
  <c r="S5" i="433"/>
  <c r="Z5" i="433"/>
  <c r="B13" i="433" s="1"/>
  <c r="B14" i="433" s="1"/>
  <c r="T18" i="405"/>
  <c r="AA18" i="405"/>
  <c r="C26" i="405" s="1"/>
  <c r="C27" i="405" s="1"/>
  <c r="T31" i="424"/>
  <c r="AA31" i="424"/>
  <c r="C39" i="424" s="1"/>
  <c r="C40" i="424" s="1"/>
  <c r="T18" i="446"/>
  <c r="AA18" i="446"/>
  <c r="C26" i="446" s="1"/>
  <c r="C27" i="446" s="1"/>
  <c r="T18" i="407"/>
  <c r="AA18" i="407"/>
  <c r="C26" i="407" s="1"/>
  <c r="C27" i="407" s="1"/>
  <c r="T31" i="423"/>
  <c r="AA31" i="423"/>
  <c r="C39" i="423" s="1"/>
  <c r="C40" i="423" s="1"/>
  <c r="S5" i="441"/>
  <c r="Z5" i="441"/>
  <c r="B13" i="441" s="1"/>
  <c r="B14" i="441" s="1"/>
  <c r="S18" i="27"/>
  <c r="Z18" i="27"/>
  <c r="B26" i="27" s="1"/>
  <c r="B27" i="27" s="1"/>
  <c r="S5" i="427"/>
  <c r="Z5" i="427"/>
  <c r="B13" i="427" s="1"/>
  <c r="B14" i="427" s="1"/>
  <c r="S5" i="442"/>
  <c r="Z5" i="442"/>
  <c r="B13" i="442" s="1"/>
  <c r="B14" i="442" s="1"/>
  <c r="T31" i="416"/>
  <c r="AA31" i="416"/>
  <c r="C39" i="416" s="1"/>
  <c r="C40" i="416" s="1"/>
  <c r="T18" i="433"/>
  <c r="AA18" i="433"/>
  <c r="C26" i="433" s="1"/>
  <c r="C27" i="433" s="1"/>
  <c r="T31" i="409"/>
  <c r="AA31" i="409"/>
  <c r="C39" i="409" s="1"/>
  <c r="C40" i="409" s="1"/>
  <c r="T18" i="442"/>
  <c r="AA18" i="442"/>
  <c r="C26" i="442" s="1"/>
  <c r="C27" i="442" s="1"/>
  <c r="S5" i="2"/>
  <c r="Z5" i="2"/>
  <c r="B13" i="2" s="1"/>
  <c r="B14" i="2" s="1"/>
  <c r="S5" i="432"/>
  <c r="Z5" i="432"/>
  <c r="B13" i="432" s="1"/>
  <c r="B14" i="432" s="1"/>
  <c r="T31" i="444"/>
  <c r="AA31" i="444"/>
  <c r="C39" i="444" s="1"/>
  <c r="C40" i="444" s="1"/>
  <c r="S5" i="428"/>
  <c r="Z5" i="428"/>
  <c r="B13" i="428" s="1"/>
  <c r="B14" i="428" s="1"/>
  <c r="T18" i="403"/>
  <c r="AA18" i="403"/>
  <c r="C26" i="403" s="1"/>
  <c r="C27" i="403" s="1"/>
  <c r="T18" i="422"/>
  <c r="AA18" i="422"/>
  <c r="C26" i="422" s="1"/>
  <c r="C27" i="422" s="1"/>
  <c r="T18" i="412"/>
  <c r="AA18" i="412"/>
  <c r="C26" i="412" s="1"/>
  <c r="C27" i="412" s="1"/>
  <c r="S5" i="403"/>
  <c r="Z5" i="403"/>
  <c r="B13" i="403" s="1"/>
  <c r="B14" i="403" s="1"/>
  <c r="S5" i="418"/>
  <c r="Z5" i="418"/>
  <c r="B13" i="418" s="1"/>
  <c r="B14" i="418" s="1"/>
  <c r="S5" i="444"/>
  <c r="Z5" i="444"/>
  <c r="B13" i="444" s="1"/>
  <c r="B14" i="444" s="1"/>
  <c r="T31" i="440"/>
  <c r="AA31" i="440"/>
  <c r="C39" i="440" s="1"/>
  <c r="C40" i="440" s="1"/>
  <c r="T18" i="435"/>
  <c r="AA18" i="435"/>
  <c r="C26" i="435" s="1"/>
  <c r="C27" i="435" s="1"/>
  <c r="T18" i="444"/>
  <c r="AA18" i="444"/>
  <c r="C26" i="444" s="1"/>
  <c r="C27" i="444" s="1"/>
  <c r="S31" i="2"/>
  <c r="Z31" i="2"/>
  <c r="B39" i="2" s="1"/>
  <c r="B40" i="2" s="1"/>
  <c r="T31" i="418"/>
  <c r="AA31" i="418"/>
  <c r="C39" i="418" s="1"/>
  <c r="C40" i="418" s="1"/>
  <c r="T18" i="425"/>
  <c r="AA18" i="425"/>
  <c r="C26" i="425" s="1"/>
  <c r="C27" i="425" s="1"/>
  <c r="T31" i="420"/>
  <c r="AA31" i="420"/>
  <c r="C39" i="420" s="1"/>
  <c r="C40" i="420" s="1"/>
  <c r="T31" i="434"/>
  <c r="AA31" i="434"/>
  <c r="C39" i="434" s="1"/>
  <c r="C40" i="434" s="1"/>
  <c r="S5" i="404"/>
  <c r="Z5" i="404"/>
  <c r="B13" i="404" s="1"/>
  <c r="B14" i="404" s="1"/>
  <c r="T31" i="443"/>
  <c r="AA31" i="443"/>
  <c r="C39" i="443" s="1"/>
  <c r="C40" i="443" s="1"/>
  <c r="S5" i="412"/>
  <c r="Z5" i="412"/>
  <c r="B13" i="412" s="1"/>
  <c r="B14" i="412" s="1"/>
  <c r="T18" i="421"/>
  <c r="AA18" i="421"/>
  <c r="C26" i="421" s="1"/>
  <c r="C27" i="421" s="1"/>
  <c r="T18" i="414"/>
  <c r="AA18" i="414"/>
  <c r="C26" i="414" s="1"/>
  <c r="C27" i="414" s="1"/>
  <c r="T18" i="404"/>
  <c r="AA18" i="404"/>
  <c r="C26" i="404" s="1"/>
  <c r="C27" i="404" s="1"/>
  <c r="T18" i="423"/>
  <c r="AA18" i="423"/>
  <c r="C26" i="423" s="1"/>
  <c r="C27" i="423" s="1"/>
  <c r="T18" i="437"/>
  <c r="AA18" i="437"/>
  <c r="C26" i="437" s="1"/>
  <c r="C27" i="437" s="1"/>
  <c r="S5" i="420"/>
  <c r="Z5" i="420"/>
  <c r="B13" i="420" s="1"/>
  <c r="B14" i="420" s="1"/>
  <c r="S5" i="446"/>
  <c r="Z5" i="446"/>
  <c r="B13" i="446" s="1"/>
  <c r="B14" i="446" s="1"/>
  <c r="S5" i="421"/>
  <c r="Z5" i="421"/>
  <c r="B13" i="421" s="1"/>
  <c r="B14" i="421" s="1"/>
  <c r="T31" i="413"/>
  <c r="AA31" i="413"/>
  <c r="C39" i="413" s="1"/>
  <c r="C40" i="413" s="1"/>
  <c r="T31" i="435"/>
  <c r="AA31" i="435"/>
  <c r="C39" i="435" s="1"/>
  <c r="C40" i="435" s="1"/>
  <c r="T31" i="406"/>
  <c r="AA31" i="406"/>
  <c r="C39" i="406" s="1"/>
  <c r="C40" i="406" s="1"/>
  <c r="T31" i="428"/>
  <c r="AA31" i="428"/>
  <c r="C39" i="428" s="1"/>
  <c r="C40" i="428" s="1"/>
  <c r="T18" i="410"/>
  <c r="AA18" i="410"/>
  <c r="C26" i="410" s="1"/>
  <c r="C27" i="410" s="1"/>
  <c r="S5" i="417"/>
  <c r="Z5" i="417"/>
  <c r="B13" i="417" s="1"/>
  <c r="B14" i="417" s="1"/>
  <c r="S31" i="27"/>
  <c r="Z31" i="27"/>
  <c r="B39" i="27" s="1"/>
  <c r="B40" i="27" s="1"/>
  <c r="T31" i="442"/>
  <c r="AA31" i="442"/>
  <c r="C39" i="442" s="1"/>
  <c r="C40" i="442" s="1"/>
  <c r="S5" i="447"/>
  <c r="Z5" i="447"/>
  <c r="B13" i="447" s="1"/>
  <c r="B14" i="447" s="1"/>
  <c r="T31" i="429"/>
  <c r="AA31" i="429"/>
  <c r="C39" i="429" s="1"/>
  <c r="C40" i="429" s="1"/>
  <c r="T18" i="419"/>
  <c r="AA18" i="419"/>
  <c r="C26" i="419" s="1"/>
  <c r="C27" i="419" s="1"/>
  <c r="T31" i="438"/>
  <c r="AA31" i="438"/>
  <c r="C39" i="438" s="1"/>
  <c r="C40" i="438" s="1"/>
  <c r="T18" i="431"/>
  <c r="AA18" i="431"/>
  <c r="C26" i="431" s="1"/>
  <c r="C27" i="431" s="1"/>
  <c r="T31" i="415"/>
  <c r="AA31" i="415"/>
  <c r="C39" i="415" s="1"/>
  <c r="C40" i="415" s="1"/>
  <c r="S5" i="414"/>
  <c r="Z5" i="414"/>
  <c r="B13" i="414" s="1"/>
  <c r="B14" i="414" s="1"/>
  <c r="S5" i="424"/>
  <c r="Z5" i="424"/>
  <c r="B13" i="424" s="1"/>
  <c r="B14" i="424" s="1"/>
  <c r="T31" i="447"/>
  <c r="AA31" i="447"/>
  <c r="C39" i="447" s="1"/>
  <c r="C40" i="447" s="1"/>
  <c r="S5" i="415"/>
  <c r="Z5" i="415"/>
  <c r="B13" i="415" s="1"/>
  <c r="B14" i="415" s="1"/>
  <c r="T18" i="438"/>
  <c r="AA18" i="438"/>
  <c r="C26" i="438" s="1"/>
  <c r="C27" i="438" s="1"/>
  <c r="T18" i="429"/>
  <c r="AA18" i="429"/>
  <c r="C26" i="429" s="1"/>
  <c r="C27" i="429" s="1"/>
  <c r="R5" i="27"/>
  <c r="Y5" i="27"/>
  <c r="A13" i="27" s="1"/>
  <c r="A14" i="27" s="1"/>
  <c r="AA18" i="441"/>
  <c r="C26" i="441" s="1"/>
  <c r="C27" i="441" s="1"/>
  <c r="T18" i="441"/>
  <c r="R5" i="4"/>
  <c r="Y5" i="4"/>
  <c r="A13" i="4" s="1"/>
  <c r="A14" i="4" s="1"/>
  <c r="T18" i="432"/>
  <c r="AA18" i="432"/>
  <c r="C26" i="432" s="1"/>
  <c r="C27" i="432" s="1"/>
  <c r="T31" i="408"/>
  <c r="AA31" i="408"/>
  <c r="C39" i="408" s="1"/>
  <c r="C40" i="408" s="1"/>
  <c r="T31" i="417"/>
  <c r="AA31" i="417"/>
  <c r="C39" i="417" s="1"/>
  <c r="C40" i="417" s="1"/>
  <c r="T18" i="434"/>
  <c r="AA18" i="434"/>
  <c r="C26" i="434" s="1"/>
  <c r="C27" i="434" s="1"/>
  <c r="S5" i="405"/>
  <c r="Z5" i="405"/>
  <c r="B13" i="405" s="1"/>
  <c r="B14" i="405" s="1"/>
  <c r="S5" i="423"/>
  <c r="Z5" i="423"/>
  <c r="B13" i="423" s="1"/>
  <c r="B14" i="423" s="1"/>
  <c r="S5" i="408"/>
  <c r="Z5" i="408"/>
  <c r="B13" i="408" s="1"/>
  <c r="B14" i="408" s="1"/>
  <c r="S5" i="426"/>
  <c r="Z5" i="426"/>
  <c r="B13" i="426" s="1"/>
  <c r="B14" i="426" s="1"/>
  <c r="T31" i="437"/>
  <c r="AA31" i="437"/>
  <c r="C39" i="437" s="1"/>
  <c r="C40" i="437" s="1"/>
  <c r="T18" i="411"/>
  <c r="AA18" i="411"/>
  <c r="C26" i="411" s="1"/>
  <c r="C27" i="411" s="1"/>
  <c r="T31" i="430"/>
  <c r="AA31" i="430"/>
  <c r="C39" i="430" s="1"/>
  <c r="C40" i="430" s="1"/>
  <c r="T18" i="420"/>
  <c r="AA18" i="420"/>
  <c r="C26" i="420" s="1"/>
  <c r="C27" i="420" s="1"/>
  <c r="T31" i="439"/>
  <c r="AA31" i="439"/>
  <c r="C39" i="439" s="1"/>
  <c r="C40" i="439" s="1"/>
  <c r="S5" i="416"/>
  <c r="Z5" i="416"/>
  <c r="B13" i="416" s="1"/>
  <c r="B14" i="416" s="1"/>
  <c r="S5" i="434"/>
  <c r="Z5" i="434"/>
  <c r="B13" i="434" s="1"/>
  <c r="B14" i="434" s="1"/>
  <c r="S18" i="4"/>
  <c r="Z18" i="4"/>
  <c r="B26" i="4" s="1"/>
  <c r="B27" i="4" s="1"/>
  <c r="S5" i="409"/>
  <c r="Z5" i="409"/>
  <c r="B13" i="409" s="1"/>
  <c r="B14" i="409" s="1"/>
  <c r="T31" i="410"/>
  <c r="AA31" i="410"/>
  <c r="C39" i="410" s="1"/>
  <c r="C40" i="410" s="1"/>
  <c r="T18" i="427"/>
  <c r="AA18" i="427"/>
  <c r="C26" i="427" s="1"/>
  <c r="C27" i="427" s="1"/>
  <c r="T31" i="403"/>
  <c r="AA31" i="403"/>
  <c r="C39" i="403" s="1"/>
  <c r="C40" i="403" s="1"/>
  <c r="T31" i="422"/>
  <c r="AA31" i="422"/>
  <c r="C39" i="422" s="1"/>
  <c r="C40" i="422" s="1"/>
  <c r="T31" i="412"/>
  <c r="AA31" i="412"/>
  <c r="C39" i="412" s="1"/>
  <c r="C40" i="412" s="1"/>
  <c r="T31" i="426"/>
  <c r="AA31" i="426"/>
  <c r="C39" i="426" s="1"/>
  <c r="C40" i="426" s="1"/>
  <c r="S5" i="439"/>
  <c r="Z5" i="439"/>
  <c r="B13" i="439" s="1"/>
  <c r="B14" i="439" s="1"/>
  <c r="S18" i="103"/>
  <c r="Z18" i="103"/>
  <c r="B26" i="103" s="1"/>
  <c r="B27" i="103" s="1"/>
  <c r="S5" i="443"/>
  <c r="Z5" i="443"/>
  <c r="B13" i="443" s="1"/>
  <c r="B14" i="443" s="1"/>
  <c r="S5" i="410"/>
  <c r="Z5" i="410"/>
  <c r="B13" i="410" s="1"/>
  <c r="B14" i="410" s="1"/>
  <c r="T18" i="416"/>
  <c r="AA18" i="416"/>
  <c r="C26" i="416" s="1"/>
  <c r="C27" i="416" s="1"/>
  <c r="T18" i="409"/>
  <c r="AA18" i="409"/>
  <c r="C26" i="409" s="1"/>
  <c r="C27" i="409" s="1"/>
  <c r="T18" i="447"/>
  <c r="AA18" i="447"/>
  <c r="C26" i="447" s="1"/>
  <c r="C27" i="447" s="1"/>
  <c r="S5" i="436"/>
  <c r="Z5" i="436"/>
  <c r="B13" i="436" s="1"/>
  <c r="B14" i="436" s="1"/>
  <c r="Z18" i="2"/>
  <c r="B26" i="2" s="1"/>
  <c r="B27" i="2" s="1"/>
  <c r="S18" i="2"/>
  <c r="S5" i="411"/>
  <c r="Z5" i="411"/>
  <c r="B13" i="411" s="1"/>
  <c r="B14" i="411" s="1"/>
  <c r="S5" i="429"/>
  <c r="Z5" i="429"/>
  <c r="B13" i="429" s="1"/>
  <c r="B14" i="429" s="1"/>
  <c r="U18" i="416" l="1"/>
  <c r="AB18" i="416"/>
  <c r="D26" i="416" s="1"/>
  <c r="D27" i="416" s="1"/>
  <c r="T5" i="439"/>
  <c r="AA5" i="439"/>
  <c r="C13" i="439" s="1"/>
  <c r="C14" i="439" s="1"/>
  <c r="U31" i="403"/>
  <c r="AB31" i="403"/>
  <c r="D39" i="403" s="1"/>
  <c r="D40" i="403" s="1"/>
  <c r="T18" i="4"/>
  <c r="AA18" i="4"/>
  <c r="C26" i="4" s="1"/>
  <c r="C27" i="4" s="1"/>
  <c r="U18" i="420"/>
  <c r="AB18" i="420"/>
  <c r="D26" i="420" s="1"/>
  <c r="D27" i="420" s="1"/>
  <c r="T5" i="426"/>
  <c r="AA5" i="426"/>
  <c r="C13" i="426" s="1"/>
  <c r="C14" i="426" s="1"/>
  <c r="U18" i="434"/>
  <c r="AB18" i="434"/>
  <c r="D26" i="434" s="1"/>
  <c r="D27" i="434" s="1"/>
  <c r="S5" i="4"/>
  <c r="Z5" i="4"/>
  <c r="B13" i="4" s="1"/>
  <c r="B14" i="4" s="1"/>
  <c r="U18" i="438"/>
  <c r="AB18" i="438"/>
  <c r="D26" i="438" s="1"/>
  <c r="D27" i="438" s="1"/>
  <c r="T5" i="414"/>
  <c r="AA5" i="414"/>
  <c r="C13" i="414" s="1"/>
  <c r="C14" i="414" s="1"/>
  <c r="U18" i="419"/>
  <c r="AB18" i="419"/>
  <c r="D26" i="419" s="1"/>
  <c r="D27" i="419" s="1"/>
  <c r="T31" i="27"/>
  <c r="AA31" i="27"/>
  <c r="C39" i="27" s="1"/>
  <c r="C40" i="27" s="1"/>
  <c r="U31" i="406"/>
  <c r="AB31" i="406"/>
  <c r="D39" i="406" s="1"/>
  <c r="D40" i="406" s="1"/>
  <c r="T5" i="446"/>
  <c r="AA5" i="446"/>
  <c r="C13" i="446" s="1"/>
  <c r="C14" i="446" s="1"/>
  <c r="U18" i="404"/>
  <c r="AB18" i="404"/>
  <c r="D26" i="404" s="1"/>
  <c r="D27" i="404" s="1"/>
  <c r="U31" i="443"/>
  <c r="AB31" i="443"/>
  <c r="D39" i="443" s="1"/>
  <c r="D40" i="443" s="1"/>
  <c r="U18" i="425"/>
  <c r="AB18" i="425"/>
  <c r="D26" i="425" s="1"/>
  <c r="D27" i="425" s="1"/>
  <c r="U18" i="435"/>
  <c r="AB18" i="435"/>
  <c r="D26" i="435" s="1"/>
  <c r="D27" i="435" s="1"/>
  <c r="T5" i="403"/>
  <c r="AA5" i="403"/>
  <c r="C13" i="403" s="1"/>
  <c r="C14" i="403" s="1"/>
  <c r="T5" i="428"/>
  <c r="AA5" i="428"/>
  <c r="C13" i="428" s="1"/>
  <c r="C14" i="428" s="1"/>
  <c r="U18" i="442"/>
  <c r="AB18" i="442"/>
  <c r="D26" i="442" s="1"/>
  <c r="D27" i="442" s="1"/>
  <c r="T5" i="442"/>
  <c r="AA5" i="442"/>
  <c r="C13" i="442" s="1"/>
  <c r="C14" i="442" s="1"/>
  <c r="U31" i="423"/>
  <c r="AB31" i="423"/>
  <c r="D39" i="423" s="1"/>
  <c r="D40" i="423" s="1"/>
  <c r="U18" i="405"/>
  <c r="AB18" i="405"/>
  <c r="D26" i="405" s="1"/>
  <c r="D27" i="405" s="1"/>
  <c r="U18" i="418"/>
  <c r="AB18" i="418"/>
  <c r="D26" i="418" s="1"/>
  <c r="D27" i="418" s="1"/>
  <c r="U31" i="421"/>
  <c r="AB31" i="421"/>
  <c r="D39" i="421" s="1"/>
  <c r="D40" i="421" s="1"/>
  <c r="U31" i="431"/>
  <c r="AB31" i="431"/>
  <c r="D39" i="431" s="1"/>
  <c r="D40" i="431" s="1"/>
  <c r="T5" i="422"/>
  <c r="AA5" i="422"/>
  <c r="C13" i="422" s="1"/>
  <c r="C14" i="422" s="1"/>
  <c r="U18" i="415"/>
  <c r="AB18" i="415"/>
  <c r="D26" i="415" s="1"/>
  <c r="D27" i="415" s="1"/>
  <c r="T5" i="440"/>
  <c r="AA5" i="440"/>
  <c r="C13" i="440" s="1"/>
  <c r="C14" i="440" s="1"/>
  <c r="T5" i="435"/>
  <c r="AA5" i="435"/>
  <c r="C13" i="435" s="1"/>
  <c r="C14" i="435" s="1"/>
  <c r="U18" i="443"/>
  <c r="AB18" i="443"/>
  <c r="D26" i="443" s="1"/>
  <c r="D27" i="443" s="1"/>
  <c r="T5" i="413"/>
  <c r="AA5" i="413"/>
  <c r="C13" i="413" s="1"/>
  <c r="C14" i="413" s="1"/>
  <c r="U18" i="417"/>
  <c r="AB18" i="417"/>
  <c r="D26" i="417" s="1"/>
  <c r="D27" i="417" s="1"/>
  <c r="T5" i="437"/>
  <c r="AA5" i="437"/>
  <c r="C13" i="437" s="1"/>
  <c r="C14" i="437" s="1"/>
  <c r="U31" i="427"/>
  <c r="AB31" i="427"/>
  <c r="D39" i="427" s="1"/>
  <c r="D40" i="427" s="1"/>
  <c r="AB18" i="441"/>
  <c r="D26" i="441" s="1"/>
  <c r="D27" i="441" s="1"/>
  <c r="U18" i="441"/>
  <c r="T5" i="436"/>
  <c r="AA5" i="436"/>
  <c r="C13" i="436" s="1"/>
  <c r="C14" i="436" s="1"/>
  <c r="T5" i="410"/>
  <c r="AA5" i="410"/>
  <c r="C13" i="410" s="1"/>
  <c r="C14" i="410" s="1"/>
  <c r="U31" i="426"/>
  <c r="AB31" i="426"/>
  <c r="D39" i="426" s="1"/>
  <c r="D40" i="426" s="1"/>
  <c r="U18" i="427"/>
  <c r="AB18" i="427"/>
  <c r="D26" i="427" s="1"/>
  <c r="D27" i="427" s="1"/>
  <c r="T5" i="434"/>
  <c r="AA5" i="434"/>
  <c r="C13" i="434" s="1"/>
  <c r="C14" i="434" s="1"/>
  <c r="U31" i="430"/>
  <c r="AB31" i="430"/>
  <c r="D39" i="430" s="1"/>
  <c r="D40" i="430" s="1"/>
  <c r="T5" i="408"/>
  <c r="AA5" i="408"/>
  <c r="C13" i="408" s="1"/>
  <c r="C14" i="408" s="1"/>
  <c r="U31" i="417"/>
  <c r="AB31" i="417"/>
  <c r="D39" i="417" s="1"/>
  <c r="D40" i="417" s="1"/>
  <c r="T5" i="415"/>
  <c r="AA5" i="415"/>
  <c r="C13" i="415" s="1"/>
  <c r="C14" i="415" s="1"/>
  <c r="U31" i="415"/>
  <c r="AB31" i="415"/>
  <c r="D39" i="415" s="1"/>
  <c r="D40" i="415" s="1"/>
  <c r="U31" i="429"/>
  <c r="AB31" i="429"/>
  <c r="D39" i="429" s="1"/>
  <c r="D40" i="429" s="1"/>
  <c r="T5" i="417"/>
  <c r="AA5" i="417"/>
  <c r="C13" i="417" s="1"/>
  <c r="C14" i="417" s="1"/>
  <c r="U31" i="435"/>
  <c r="AB31" i="435"/>
  <c r="D39" i="435" s="1"/>
  <c r="D40" i="435" s="1"/>
  <c r="T5" i="420"/>
  <c r="AA5" i="420"/>
  <c r="C13" i="420" s="1"/>
  <c r="C14" i="420" s="1"/>
  <c r="U18" i="414"/>
  <c r="AB18" i="414"/>
  <c r="D26" i="414" s="1"/>
  <c r="D27" i="414" s="1"/>
  <c r="T5" i="404"/>
  <c r="AA5" i="404"/>
  <c r="C13" i="404" s="1"/>
  <c r="C14" i="404" s="1"/>
  <c r="U31" i="418"/>
  <c r="AB31" i="418"/>
  <c r="D39" i="418" s="1"/>
  <c r="D40" i="418" s="1"/>
  <c r="U31" i="440"/>
  <c r="AB31" i="440"/>
  <c r="D39" i="440" s="1"/>
  <c r="D40" i="440" s="1"/>
  <c r="U18" i="412"/>
  <c r="AB18" i="412"/>
  <c r="D26" i="412" s="1"/>
  <c r="D27" i="412" s="1"/>
  <c r="U31" i="444"/>
  <c r="AB31" i="444"/>
  <c r="D39" i="444" s="1"/>
  <c r="D40" i="444" s="1"/>
  <c r="U31" i="409"/>
  <c r="AB31" i="409"/>
  <c r="D39" i="409" s="1"/>
  <c r="D40" i="409" s="1"/>
  <c r="T5" i="427"/>
  <c r="AA5" i="427"/>
  <c r="C13" i="427" s="1"/>
  <c r="C14" i="427" s="1"/>
  <c r="U18" i="407"/>
  <c r="AB18" i="407"/>
  <c r="D26" i="407" s="1"/>
  <c r="D27" i="407" s="1"/>
  <c r="T5" i="433"/>
  <c r="AA5" i="433"/>
  <c r="C13" i="433" s="1"/>
  <c r="C14" i="433" s="1"/>
  <c r="U31" i="404"/>
  <c r="AB31" i="404"/>
  <c r="D39" i="404" s="1"/>
  <c r="D40" i="404" s="1"/>
  <c r="U31" i="203"/>
  <c r="AB31" i="203"/>
  <c r="D39" i="203" s="1"/>
  <c r="D40" i="203" s="1"/>
  <c r="U18" i="413"/>
  <c r="AB18" i="413"/>
  <c r="D26" i="413" s="1"/>
  <c r="D27" i="413" s="1"/>
  <c r="U31" i="445"/>
  <c r="AB31" i="445"/>
  <c r="D39" i="445" s="1"/>
  <c r="D40" i="445" s="1"/>
  <c r="U31" i="425"/>
  <c r="AB31" i="425"/>
  <c r="D39" i="425" s="1"/>
  <c r="D40" i="425" s="1"/>
  <c r="T5" i="406"/>
  <c r="AA5" i="406"/>
  <c r="C13" i="406" s="1"/>
  <c r="C14" i="406" s="1"/>
  <c r="U18" i="426"/>
  <c r="AB18" i="426"/>
  <c r="D26" i="426" s="1"/>
  <c r="D27" i="426" s="1"/>
  <c r="U18" i="424"/>
  <c r="AB18" i="424"/>
  <c r="D26" i="424" s="1"/>
  <c r="D27" i="424" s="1"/>
  <c r="T5" i="438"/>
  <c r="AA5" i="438"/>
  <c r="C13" i="438" s="1"/>
  <c r="C14" i="438" s="1"/>
  <c r="AB18" i="430"/>
  <c r="D26" i="430" s="1"/>
  <c r="D27" i="430" s="1"/>
  <c r="U18" i="430"/>
  <c r="T5" i="419"/>
  <c r="AA5" i="419"/>
  <c r="C13" i="419" s="1"/>
  <c r="C14" i="419" s="1"/>
  <c r="U31" i="405"/>
  <c r="AB31" i="405"/>
  <c r="D39" i="405" s="1"/>
  <c r="D40" i="405" s="1"/>
  <c r="T31" i="4"/>
  <c r="AA31" i="4"/>
  <c r="C39" i="4" s="1"/>
  <c r="C40" i="4" s="1"/>
  <c r="T5" i="429"/>
  <c r="AA5" i="429"/>
  <c r="C13" i="429" s="1"/>
  <c r="C14" i="429" s="1"/>
  <c r="U18" i="447"/>
  <c r="AB18" i="447"/>
  <c r="D26" i="447" s="1"/>
  <c r="D27" i="447" s="1"/>
  <c r="T5" i="443"/>
  <c r="AA5" i="443"/>
  <c r="C13" i="443" s="1"/>
  <c r="C14" i="443" s="1"/>
  <c r="U31" i="412"/>
  <c r="AB31" i="412"/>
  <c r="D39" i="412" s="1"/>
  <c r="D40" i="412" s="1"/>
  <c r="U31" i="410"/>
  <c r="AB31" i="410"/>
  <c r="D39" i="410" s="1"/>
  <c r="D40" i="410" s="1"/>
  <c r="T5" i="416"/>
  <c r="AA5" i="416"/>
  <c r="C13" i="416" s="1"/>
  <c r="C14" i="416" s="1"/>
  <c r="U18" i="411"/>
  <c r="AB18" i="411"/>
  <c r="D26" i="411" s="1"/>
  <c r="D27" i="411" s="1"/>
  <c r="T5" i="423"/>
  <c r="AA5" i="423"/>
  <c r="C13" i="423" s="1"/>
  <c r="C14" i="423" s="1"/>
  <c r="U31" i="408"/>
  <c r="AB31" i="408"/>
  <c r="D39" i="408" s="1"/>
  <c r="D40" i="408" s="1"/>
  <c r="S5" i="27"/>
  <c r="Z5" i="27"/>
  <c r="B13" i="27" s="1"/>
  <c r="B14" i="27" s="1"/>
  <c r="U31" i="447"/>
  <c r="AB31" i="447"/>
  <c r="D39" i="447" s="1"/>
  <c r="D40" i="447" s="1"/>
  <c r="U18" i="431"/>
  <c r="AB18" i="431"/>
  <c r="D26" i="431" s="1"/>
  <c r="D27" i="431" s="1"/>
  <c r="T5" i="447"/>
  <c r="AA5" i="447"/>
  <c r="C13" i="447" s="1"/>
  <c r="C14" i="447" s="1"/>
  <c r="U18" i="410"/>
  <c r="AB18" i="410"/>
  <c r="D26" i="410" s="1"/>
  <c r="D27" i="410" s="1"/>
  <c r="U31" i="413"/>
  <c r="AB31" i="413"/>
  <c r="D39" i="413" s="1"/>
  <c r="D40" i="413" s="1"/>
  <c r="U18" i="437"/>
  <c r="AB18" i="437"/>
  <c r="D26" i="437" s="1"/>
  <c r="D27" i="437" s="1"/>
  <c r="U18" i="421"/>
  <c r="AB18" i="421"/>
  <c r="D26" i="421" s="1"/>
  <c r="D27" i="421" s="1"/>
  <c r="U31" i="434"/>
  <c r="AB31" i="434"/>
  <c r="D39" i="434" s="1"/>
  <c r="D40" i="434" s="1"/>
  <c r="T31" i="2"/>
  <c r="AA31" i="2"/>
  <c r="C39" i="2" s="1"/>
  <c r="C40" i="2" s="1"/>
  <c r="T5" i="444"/>
  <c r="AA5" i="444"/>
  <c r="C13" i="444" s="1"/>
  <c r="C14" i="444" s="1"/>
  <c r="U18" i="422"/>
  <c r="AB18" i="422"/>
  <c r="D26" i="422" s="1"/>
  <c r="D27" i="422" s="1"/>
  <c r="T5" i="432"/>
  <c r="AA5" i="432"/>
  <c r="C13" i="432" s="1"/>
  <c r="C14" i="432" s="1"/>
  <c r="U18" i="433"/>
  <c r="AB18" i="433"/>
  <c r="D26" i="433" s="1"/>
  <c r="D27" i="433" s="1"/>
  <c r="T18" i="27"/>
  <c r="AA18" i="27"/>
  <c r="C26" i="27" s="1"/>
  <c r="C27" i="27" s="1"/>
  <c r="U18" i="446"/>
  <c r="AB18" i="446"/>
  <c r="D26" i="446" s="1"/>
  <c r="D27" i="446" s="1"/>
  <c r="T31" i="103"/>
  <c r="AA31" i="103"/>
  <c r="C39" i="103" s="1"/>
  <c r="C40" i="103" s="1"/>
  <c r="AB18" i="428"/>
  <c r="D26" i="428" s="1"/>
  <c r="D27" i="428" s="1"/>
  <c r="U18" i="428"/>
  <c r="U31" i="414"/>
  <c r="AB31" i="414"/>
  <c r="D39" i="414" s="1"/>
  <c r="D40" i="414" s="1"/>
  <c r="U18" i="440"/>
  <c r="AB18" i="440"/>
  <c r="D26" i="440" s="1"/>
  <c r="D27" i="440" s="1"/>
  <c r="T5" i="407"/>
  <c r="AA5" i="407"/>
  <c r="C13" i="407" s="1"/>
  <c r="C14" i="407" s="1"/>
  <c r="U18" i="406"/>
  <c r="AB18" i="406"/>
  <c r="D26" i="406" s="1"/>
  <c r="D27" i="406" s="1"/>
  <c r="U18" i="436"/>
  <c r="AB18" i="436"/>
  <c r="D26" i="436" s="1"/>
  <c r="D27" i="436" s="1"/>
  <c r="T5" i="431"/>
  <c r="AA5" i="431"/>
  <c r="C13" i="431" s="1"/>
  <c r="C14" i="431" s="1"/>
  <c r="U31" i="407"/>
  <c r="AB31" i="407"/>
  <c r="D39" i="407" s="1"/>
  <c r="D40" i="407" s="1"/>
  <c r="T5" i="445"/>
  <c r="AA5" i="445"/>
  <c r="C13" i="445" s="1"/>
  <c r="C14" i="445" s="1"/>
  <c r="U18" i="203"/>
  <c r="AB18" i="203"/>
  <c r="D26" i="203" s="1"/>
  <c r="D27" i="203" s="1"/>
  <c r="S5" i="103"/>
  <c r="Z5" i="103"/>
  <c r="B13" i="103" s="1"/>
  <c r="B14" i="103" s="1"/>
  <c r="T18" i="2"/>
  <c r="AA18" i="2"/>
  <c r="C26" i="2" s="1"/>
  <c r="C27" i="2" s="1"/>
  <c r="AB31" i="441"/>
  <c r="D39" i="441" s="1"/>
  <c r="D40" i="441" s="1"/>
  <c r="U31" i="441"/>
  <c r="T5" i="411"/>
  <c r="AA5" i="411"/>
  <c r="C13" i="411" s="1"/>
  <c r="C14" i="411" s="1"/>
  <c r="U18" i="409"/>
  <c r="AB18" i="409"/>
  <c r="D26" i="409" s="1"/>
  <c r="D27" i="409" s="1"/>
  <c r="T18" i="103"/>
  <c r="AA18" i="103"/>
  <c r="C26" i="103" s="1"/>
  <c r="C27" i="103" s="1"/>
  <c r="U31" i="422"/>
  <c r="AB31" i="422"/>
  <c r="D39" i="422" s="1"/>
  <c r="D40" i="422" s="1"/>
  <c r="T5" i="409"/>
  <c r="AA5" i="409"/>
  <c r="C13" i="409" s="1"/>
  <c r="C14" i="409" s="1"/>
  <c r="U31" i="439"/>
  <c r="AB31" i="439"/>
  <c r="D39" i="439" s="1"/>
  <c r="D40" i="439" s="1"/>
  <c r="U31" i="437"/>
  <c r="AB31" i="437"/>
  <c r="D39" i="437" s="1"/>
  <c r="D40" i="437" s="1"/>
  <c r="T5" i="405"/>
  <c r="AA5" i="405"/>
  <c r="C13" i="405" s="1"/>
  <c r="C14" i="405" s="1"/>
  <c r="U18" i="432"/>
  <c r="AB18" i="432"/>
  <c r="D26" i="432" s="1"/>
  <c r="D27" i="432" s="1"/>
  <c r="U18" i="429"/>
  <c r="AB18" i="429"/>
  <c r="D26" i="429" s="1"/>
  <c r="D27" i="429" s="1"/>
  <c r="T5" i="424"/>
  <c r="AA5" i="424"/>
  <c r="C13" i="424" s="1"/>
  <c r="C14" i="424" s="1"/>
  <c r="U31" i="438"/>
  <c r="AB31" i="438"/>
  <c r="D39" i="438" s="1"/>
  <c r="D40" i="438" s="1"/>
  <c r="U31" i="442"/>
  <c r="AB31" i="442"/>
  <c r="D39" i="442" s="1"/>
  <c r="D40" i="442" s="1"/>
  <c r="U31" i="428"/>
  <c r="AB31" i="428"/>
  <c r="D39" i="428" s="1"/>
  <c r="D40" i="428" s="1"/>
  <c r="T5" i="421"/>
  <c r="AA5" i="421"/>
  <c r="C13" i="421" s="1"/>
  <c r="C14" i="421" s="1"/>
  <c r="U18" i="423"/>
  <c r="AB18" i="423"/>
  <c r="D26" i="423" s="1"/>
  <c r="D27" i="423" s="1"/>
  <c r="T5" i="412"/>
  <c r="AA5" i="412"/>
  <c r="C13" i="412" s="1"/>
  <c r="C14" i="412" s="1"/>
  <c r="U31" i="420"/>
  <c r="AB31" i="420"/>
  <c r="D39" i="420" s="1"/>
  <c r="D40" i="420" s="1"/>
  <c r="U18" i="444"/>
  <c r="AB18" i="444"/>
  <c r="D26" i="444" s="1"/>
  <c r="D27" i="444" s="1"/>
  <c r="T5" i="418"/>
  <c r="AA5" i="418"/>
  <c r="C13" i="418" s="1"/>
  <c r="C14" i="418" s="1"/>
  <c r="U18" i="403"/>
  <c r="AB18" i="403"/>
  <c r="D26" i="403" s="1"/>
  <c r="D27" i="403" s="1"/>
  <c r="T5" i="2"/>
  <c r="AA5" i="2"/>
  <c r="C13" i="2" s="1"/>
  <c r="C14" i="2" s="1"/>
  <c r="U31" i="416"/>
  <c r="AB31" i="416"/>
  <c r="D39" i="416" s="1"/>
  <c r="D40" i="416" s="1"/>
  <c r="T5" i="441"/>
  <c r="AA5" i="441"/>
  <c r="C13" i="441" s="1"/>
  <c r="C14" i="441" s="1"/>
  <c r="U31" i="424"/>
  <c r="AB31" i="424"/>
  <c r="D39" i="424" s="1"/>
  <c r="D40" i="424" s="1"/>
  <c r="T5" i="425"/>
  <c r="AA5" i="425"/>
  <c r="C13" i="425" s="1"/>
  <c r="C14" i="425" s="1"/>
  <c r="U31" i="411"/>
  <c r="AB31" i="411"/>
  <c r="D39" i="411" s="1"/>
  <c r="D40" i="411" s="1"/>
  <c r="U31" i="433"/>
  <c r="AB31" i="433"/>
  <c r="D39" i="433" s="1"/>
  <c r="D40" i="433" s="1"/>
  <c r="U18" i="445"/>
  <c r="AB18" i="445"/>
  <c r="D26" i="445" s="1"/>
  <c r="D27" i="445" s="1"/>
  <c r="U31" i="432"/>
  <c r="AB31" i="432"/>
  <c r="D39" i="432" s="1"/>
  <c r="D40" i="432" s="1"/>
  <c r="T5" i="203"/>
  <c r="AA5" i="203"/>
  <c r="C13" i="203" s="1"/>
  <c r="C14" i="203" s="1"/>
  <c r="U31" i="419"/>
  <c r="AB31" i="419"/>
  <c r="D39" i="419" s="1"/>
  <c r="D40" i="419" s="1"/>
  <c r="U31" i="446"/>
  <c r="AB31" i="446"/>
  <c r="D39" i="446" s="1"/>
  <c r="D40" i="446" s="1"/>
  <c r="U18" i="439"/>
  <c r="AB18" i="439"/>
  <c r="D26" i="439" s="1"/>
  <c r="D27" i="439" s="1"/>
  <c r="T5" i="430"/>
  <c r="AA5" i="430"/>
  <c r="C13" i="430" s="1"/>
  <c r="C14" i="430" s="1"/>
  <c r="U31" i="436"/>
  <c r="AB31" i="436"/>
  <c r="D39" i="436" s="1"/>
  <c r="D40" i="436" s="1"/>
  <c r="U18" i="408"/>
  <c r="AB18" i="408"/>
  <c r="D26" i="408" s="1"/>
  <c r="D27" i="408" s="1"/>
  <c r="U5" i="430" l="1"/>
  <c r="V5" i="430" s="1"/>
  <c r="AB5" i="430"/>
  <c r="D13" i="430" s="1"/>
  <c r="D14" i="430" s="1"/>
  <c r="U5" i="203"/>
  <c r="V5" i="203" s="1"/>
  <c r="AB5" i="203"/>
  <c r="D13" i="203" s="1"/>
  <c r="D14" i="203" s="1"/>
  <c r="V31" i="411"/>
  <c r="AC31" i="411"/>
  <c r="E39" i="411" s="1"/>
  <c r="E40" i="411" s="1"/>
  <c r="V31" i="416"/>
  <c r="AC31" i="416"/>
  <c r="E39" i="416" s="1"/>
  <c r="E40" i="416" s="1"/>
  <c r="AC18" i="444"/>
  <c r="E26" i="444" s="1"/>
  <c r="E27" i="444" s="1"/>
  <c r="V18" i="444"/>
  <c r="U5" i="421"/>
  <c r="V5" i="421" s="1"/>
  <c r="AB5" i="421"/>
  <c r="D13" i="421" s="1"/>
  <c r="D14" i="421" s="1"/>
  <c r="U5" i="424"/>
  <c r="V5" i="424" s="1"/>
  <c r="AB5" i="424"/>
  <c r="D13" i="424" s="1"/>
  <c r="D14" i="424" s="1"/>
  <c r="AC31" i="437"/>
  <c r="E39" i="437" s="1"/>
  <c r="E40" i="437" s="1"/>
  <c r="V31" i="437"/>
  <c r="U18" i="103"/>
  <c r="AB18" i="103"/>
  <c r="D26" i="103" s="1"/>
  <c r="D27" i="103" s="1"/>
  <c r="U18" i="2"/>
  <c r="AB18" i="2"/>
  <c r="D26" i="2" s="1"/>
  <c r="D27" i="2" s="1"/>
  <c r="V31" i="407"/>
  <c r="AC31" i="407"/>
  <c r="E39" i="407" s="1"/>
  <c r="E40" i="407" s="1"/>
  <c r="U5" i="407"/>
  <c r="V5" i="407" s="1"/>
  <c r="AB5" i="407"/>
  <c r="D13" i="407" s="1"/>
  <c r="D14" i="407" s="1"/>
  <c r="U31" i="103"/>
  <c r="AB31" i="103"/>
  <c r="D39" i="103" s="1"/>
  <c r="D40" i="103" s="1"/>
  <c r="U5" i="432"/>
  <c r="V5" i="432" s="1"/>
  <c r="AB5" i="432"/>
  <c r="D13" i="432" s="1"/>
  <c r="D14" i="432" s="1"/>
  <c r="AC31" i="434"/>
  <c r="E39" i="434" s="1"/>
  <c r="E40" i="434" s="1"/>
  <c r="V31" i="434"/>
  <c r="V18" i="410"/>
  <c r="AC18" i="410"/>
  <c r="E26" i="410" s="1"/>
  <c r="E27" i="410" s="1"/>
  <c r="T5" i="27"/>
  <c r="AA5" i="27"/>
  <c r="C13" i="27" s="1"/>
  <c r="C14" i="27" s="1"/>
  <c r="U5" i="416"/>
  <c r="V5" i="416" s="1"/>
  <c r="AB5" i="416"/>
  <c r="D13" i="416" s="1"/>
  <c r="D14" i="416" s="1"/>
  <c r="AC18" i="447"/>
  <c r="E26" i="447" s="1"/>
  <c r="E27" i="447" s="1"/>
  <c r="V18" i="447"/>
  <c r="U5" i="419"/>
  <c r="V5" i="419" s="1"/>
  <c r="AB5" i="419"/>
  <c r="D13" i="419" s="1"/>
  <c r="D14" i="419" s="1"/>
  <c r="V18" i="426"/>
  <c r="AC18" i="426"/>
  <c r="E26" i="426" s="1"/>
  <c r="E27" i="426" s="1"/>
  <c r="V18" i="413"/>
  <c r="AC18" i="413"/>
  <c r="E26" i="413" s="1"/>
  <c r="E27" i="413" s="1"/>
  <c r="V18" i="407"/>
  <c r="AC18" i="407"/>
  <c r="E26" i="407" s="1"/>
  <c r="E27" i="407" s="1"/>
  <c r="V18" i="412"/>
  <c r="AC18" i="412"/>
  <c r="E26" i="412" s="1"/>
  <c r="E27" i="412" s="1"/>
  <c r="V18" i="414"/>
  <c r="AC18" i="414"/>
  <c r="E26" i="414" s="1"/>
  <c r="E27" i="414" s="1"/>
  <c r="AC31" i="429"/>
  <c r="E39" i="429" s="1"/>
  <c r="E40" i="429" s="1"/>
  <c r="V31" i="429"/>
  <c r="U5" i="408"/>
  <c r="V5" i="408" s="1"/>
  <c r="AB5" i="408"/>
  <c r="D13" i="408" s="1"/>
  <c r="D14" i="408" s="1"/>
  <c r="AC31" i="426"/>
  <c r="E39" i="426" s="1"/>
  <c r="E40" i="426" s="1"/>
  <c r="V31" i="426"/>
  <c r="AC31" i="427"/>
  <c r="E39" i="427" s="1"/>
  <c r="E40" i="427" s="1"/>
  <c r="V31" i="427"/>
  <c r="AC18" i="443"/>
  <c r="E26" i="443" s="1"/>
  <c r="E27" i="443" s="1"/>
  <c r="V18" i="443"/>
  <c r="U5" i="422"/>
  <c r="V5" i="422" s="1"/>
  <c r="AB5" i="422"/>
  <c r="D13" i="422" s="1"/>
  <c r="D14" i="422" s="1"/>
  <c r="V18" i="405"/>
  <c r="AC18" i="405"/>
  <c r="E26" i="405" s="1"/>
  <c r="E27" i="405" s="1"/>
  <c r="U5" i="428"/>
  <c r="V5" i="428" s="1"/>
  <c r="AB5" i="428"/>
  <c r="D13" i="428" s="1"/>
  <c r="D14" i="428" s="1"/>
  <c r="V31" i="443"/>
  <c r="AC31" i="443"/>
  <c r="E39" i="443" s="1"/>
  <c r="E40" i="443" s="1"/>
  <c r="U31" i="27"/>
  <c r="AB31" i="27"/>
  <c r="D39" i="27" s="1"/>
  <c r="D40" i="27" s="1"/>
  <c r="T5" i="4"/>
  <c r="AA5" i="4"/>
  <c r="C13" i="4" s="1"/>
  <c r="C14" i="4" s="1"/>
  <c r="U18" i="4"/>
  <c r="AB18" i="4"/>
  <c r="D26" i="4" s="1"/>
  <c r="D27" i="4" s="1"/>
  <c r="V18" i="430"/>
  <c r="AC18" i="430"/>
  <c r="E26" i="430" s="1"/>
  <c r="E27" i="430" s="1"/>
  <c r="V18" i="439"/>
  <c r="AC18" i="439"/>
  <c r="E26" i="439" s="1"/>
  <c r="E27" i="439" s="1"/>
  <c r="AC31" i="432"/>
  <c r="E39" i="432" s="1"/>
  <c r="E40" i="432" s="1"/>
  <c r="V31" i="432"/>
  <c r="U5" i="425"/>
  <c r="V5" i="425" s="1"/>
  <c r="AB5" i="425"/>
  <c r="D13" i="425" s="1"/>
  <c r="D14" i="425" s="1"/>
  <c r="U5" i="2"/>
  <c r="V5" i="2" s="1"/>
  <c r="AB5" i="2"/>
  <c r="D13" i="2" s="1"/>
  <c r="D14" i="2" s="1"/>
  <c r="AC31" i="420"/>
  <c r="E39" i="420" s="1"/>
  <c r="E40" i="420" s="1"/>
  <c r="V31" i="420"/>
  <c r="AC31" i="428"/>
  <c r="E39" i="428" s="1"/>
  <c r="E40" i="428" s="1"/>
  <c r="V31" i="428"/>
  <c r="V18" i="429"/>
  <c r="AC18" i="429"/>
  <c r="E26" i="429" s="1"/>
  <c r="E27" i="429" s="1"/>
  <c r="AC31" i="439"/>
  <c r="E39" i="439" s="1"/>
  <c r="E40" i="439" s="1"/>
  <c r="V31" i="439"/>
  <c r="V18" i="409"/>
  <c r="AC18" i="409"/>
  <c r="E26" i="409" s="1"/>
  <c r="E27" i="409" s="1"/>
  <c r="T5" i="103"/>
  <c r="AA5" i="103"/>
  <c r="C13" i="103" s="1"/>
  <c r="C14" i="103" s="1"/>
  <c r="U5" i="431"/>
  <c r="V5" i="431" s="1"/>
  <c r="AB5" i="431"/>
  <c r="D13" i="431" s="1"/>
  <c r="D14" i="431" s="1"/>
  <c r="V18" i="440"/>
  <c r="AC18" i="440"/>
  <c r="E26" i="440" s="1"/>
  <c r="E27" i="440" s="1"/>
  <c r="AC18" i="446"/>
  <c r="E26" i="446" s="1"/>
  <c r="E27" i="446" s="1"/>
  <c r="V18" i="446"/>
  <c r="V18" i="422"/>
  <c r="AC18" i="422"/>
  <c r="E26" i="422" s="1"/>
  <c r="E27" i="422" s="1"/>
  <c r="V18" i="421"/>
  <c r="AC18" i="421"/>
  <c r="E26" i="421" s="1"/>
  <c r="E27" i="421" s="1"/>
  <c r="U5" i="447"/>
  <c r="V5" i="447" s="1"/>
  <c r="AB5" i="447"/>
  <c r="D13" i="447" s="1"/>
  <c r="D14" i="447" s="1"/>
  <c r="V31" i="408"/>
  <c r="AC31" i="408"/>
  <c r="E39" i="408" s="1"/>
  <c r="E40" i="408" s="1"/>
  <c r="V31" i="410"/>
  <c r="AC31" i="410"/>
  <c r="E39" i="410" s="1"/>
  <c r="E40" i="410" s="1"/>
  <c r="U5" i="429"/>
  <c r="V5" i="429" s="1"/>
  <c r="AB5" i="429"/>
  <c r="D13" i="429" s="1"/>
  <c r="D14" i="429" s="1"/>
  <c r="U5" i="406"/>
  <c r="V5" i="406" s="1"/>
  <c r="AB5" i="406"/>
  <c r="D13" i="406" s="1"/>
  <c r="D14" i="406" s="1"/>
  <c r="V31" i="203"/>
  <c r="AC31" i="203"/>
  <c r="E39" i="203" s="1"/>
  <c r="E40" i="203" s="1"/>
  <c r="U5" i="427"/>
  <c r="V5" i="427" s="1"/>
  <c r="AB5" i="427"/>
  <c r="D13" i="427" s="1"/>
  <c r="D14" i="427" s="1"/>
  <c r="AC31" i="440"/>
  <c r="E39" i="440" s="1"/>
  <c r="E40" i="440" s="1"/>
  <c r="V31" i="440"/>
  <c r="U5" i="420"/>
  <c r="V5" i="420" s="1"/>
  <c r="AB5" i="420"/>
  <c r="D13" i="420" s="1"/>
  <c r="D14" i="420" s="1"/>
  <c r="V31" i="415"/>
  <c r="AC31" i="415"/>
  <c r="E39" i="415" s="1"/>
  <c r="E40" i="415" s="1"/>
  <c r="AC31" i="430"/>
  <c r="E39" i="430" s="1"/>
  <c r="E40" i="430" s="1"/>
  <c r="V31" i="430"/>
  <c r="U5" i="410"/>
  <c r="V5" i="410" s="1"/>
  <c r="AB5" i="410"/>
  <c r="D13" i="410" s="1"/>
  <c r="D14" i="410" s="1"/>
  <c r="U5" i="437"/>
  <c r="V5" i="437" s="1"/>
  <c r="AB5" i="437"/>
  <c r="D13" i="437" s="1"/>
  <c r="D14" i="437" s="1"/>
  <c r="U5" i="435"/>
  <c r="V5" i="435" s="1"/>
  <c r="AB5" i="435"/>
  <c r="D13" i="435" s="1"/>
  <c r="D14" i="435" s="1"/>
  <c r="AC31" i="431"/>
  <c r="E39" i="431" s="1"/>
  <c r="E40" i="431" s="1"/>
  <c r="V31" i="431"/>
  <c r="AC31" i="423"/>
  <c r="E39" i="423" s="1"/>
  <c r="E40" i="423" s="1"/>
  <c r="V31" i="423"/>
  <c r="U5" i="403"/>
  <c r="V5" i="403" s="1"/>
  <c r="AB5" i="403"/>
  <c r="D13" i="403" s="1"/>
  <c r="D14" i="403" s="1"/>
  <c r="V18" i="404"/>
  <c r="AC18" i="404"/>
  <c r="E26" i="404" s="1"/>
  <c r="E27" i="404" s="1"/>
  <c r="V18" i="419"/>
  <c r="AC18" i="419"/>
  <c r="E26" i="419" s="1"/>
  <c r="E27" i="419" s="1"/>
  <c r="V18" i="434"/>
  <c r="AC18" i="434"/>
  <c r="E26" i="434" s="1"/>
  <c r="E27" i="434" s="1"/>
  <c r="V31" i="403"/>
  <c r="AC31" i="403"/>
  <c r="E39" i="403" s="1"/>
  <c r="E40" i="403" s="1"/>
  <c r="V18" i="408"/>
  <c r="AC18" i="408"/>
  <c r="E26" i="408" s="1"/>
  <c r="E27" i="408" s="1"/>
  <c r="V31" i="446"/>
  <c r="AC31" i="446"/>
  <c r="E39" i="446" s="1"/>
  <c r="E40" i="446" s="1"/>
  <c r="AC18" i="445"/>
  <c r="E26" i="445" s="1"/>
  <c r="E27" i="445" s="1"/>
  <c r="V18" i="445"/>
  <c r="AC31" i="424"/>
  <c r="E39" i="424" s="1"/>
  <c r="E40" i="424" s="1"/>
  <c r="V31" i="424"/>
  <c r="V18" i="403"/>
  <c r="AC18" i="403"/>
  <c r="E26" i="403" s="1"/>
  <c r="E27" i="403" s="1"/>
  <c r="U5" i="412"/>
  <c r="V5" i="412" s="1"/>
  <c r="AB5" i="412"/>
  <c r="D13" i="412" s="1"/>
  <c r="D14" i="412" s="1"/>
  <c r="V31" i="442"/>
  <c r="AC31" i="442"/>
  <c r="E39" i="442" s="1"/>
  <c r="E40" i="442" s="1"/>
  <c r="V18" i="432"/>
  <c r="AC18" i="432"/>
  <c r="E26" i="432" s="1"/>
  <c r="E27" i="432" s="1"/>
  <c r="U5" i="409"/>
  <c r="V5" i="409" s="1"/>
  <c r="AB5" i="409"/>
  <c r="D13" i="409" s="1"/>
  <c r="D14" i="409" s="1"/>
  <c r="U5" i="411"/>
  <c r="V5" i="411" s="1"/>
  <c r="AB5" i="411"/>
  <c r="D13" i="411" s="1"/>
  <c r="D14" i="411" s="1"/>
  <c r="V18" i="203"/>
  <c r="AC18" i="203"/>
  <c r="E26" i="203" s="1"/>
  <c r="E27" i="203" s="1"/>
  <c r="V18" i="436"/>
  <c r="AC18" i="436"/>
  <c r="E26" i="436" s="1"/>
  <c r="E27" i="436" s="1"/>
  <c r="V31" i="414"/>
  <c r="AC31" i="414"/>
  <c r="E39" i="414" s="1"/>
  <c r="E40" i="414" s="1"/>
  <c r="U18" i="27"/>
  <c r="AB18" i="27"/>
  <c r="D26" i="27" s="1"/>
  <c r="D27" i="27" s="1"/>
  <c r="U5" i="444"/>
  <c r="V5" i="444" s="1"/>
  <c r="AB5" i="444"/>
  <c r="D13" i="444" s="1"/>
  <c r="D14" i="444" s="1"/>
  <c r="V18" i="437"/>
  <c r="AC18" i="437"/>
  <c r="E26" i="437" s="1"/>
  <c r="E27" i="437" s="1"/>
  <c r="V18" i="431"/>
  <c r="AC18" i="431"/>
  <c r="E26" i="431" s="1"/>
  <c r="E27" i="431" s="1"/>
  <c r="U5" i="423"/>
  <c r="V5" i="423" s="1"/>
  <c r="AB5" i="423"/>
  <c r="D13" i="423" s="1"/>
  <c r="D14" i="423" s="1"/>
  <c r="V31" i="412"/>
  <c r="AC31" i="412"/>
  <c r="E39" i="412" s="1"/>
  <c r="E40" i="412" s="1"/>
  <c r="U31" i="4"/>
  <c r="AB31" i="4"/>
  <c r="D39" i="4" s="1"/>
  <c r="D40" i="4" s="1"/>
  <c r="U5" i="438"/>
  <c r="V5" i="438" s="1"/>
  <c r="AB5" i="438"/>
  <c r="D13" i="438" s="1"/>
  <c r="D14" i="438" s="1"/>
  <c r="AC31" i="425"/>
  <c r="E39" i="425" s="1"/>
  <c r="E40" i="425" s="1"/>
  <c r="V31" i="425"/>
  <c r="V31" i="404"/>
  <c r="AC31" i="404"/>
  <c r="E39" i="404" s="1"/>
  <c r="E40" i="404" s="1"/>
  <c r="V31" i="409"/>
  <c r="AC31" i="409"/>
  <c r="E39" i="409" s="1"/>
  <c r="E40" i="409" s="1"/>
  <c r="V31" i="418"/>
  <c r="AC31" i="418"/>
  <c r="E39" i="418" s="1"/>
  <c r="E40" i="418" s="1"/>
  <c r="AC31" i="435"/>
  <c r="E39" i="435" s="1"/>
  <c r="E40" i="435" s="1"/>
  <c r="V31" i="435"/>
  <c r="U5" i="415"/>
  <c r="V5" i="415" s="1"/>
  <c r="AB5" i="415"/>
  <c r="D13" i="415" s="1"/>
  <c r="D14" i="415" s="1"/>
  <c r="U5" i="434"/>
  <c r="V5" i="434" s="1"/>
  <c r="AB5" i="434"/>
  <c r="D13" i="434" s="1"/>
  <c r="D14" i="434" s="1"/>
  <c r="U5" i="436"/>
  <c r="V5" i="436" s="1"/>
  <c r="AB5" i="436"/>
  <c r="D13" i="436" s="1"/>
  <c r="D14" i="436" s="1"/>
  <c r="V18" i="417"/>
  <c r="AC18" i="417"/>
  <c r="E26" i="417" s="1"/>
  <c r="E27" i="417" s="1"/>
  <c r="U5" i="440"/>
  <c r="V5" i="440" s="1"/>
  <c r="AB5" i="440"/>
  <c r="D13" i="440" s="1"/>
  <c r="D14" i="440" s="1"/>
  <c r="AC31" i="421"/>
  <c r="E39" i="421" s="1"/>
  <c r="E40" i="421" s="1"/>
  <c r="V31" i="421"/>
  <c r="U5" i="442"/>
  <c r="V5" i="442" s="1"/>
  <c r="AB5" i="442"/>
  <c r="D13" i="442" s="1"/>
  <c r="D14" i="442" s="1"/>
  <c r="V18" i="435"/>
  <c r="AC18" i="435"/>
  <c r="E26" i="435" s="1"/>
  <c r="E27" i="435" s="1"/>
  <c r="U5" i="446"/>
  <c r="V5" i="446" s="1"/>
  <c r="AB5" i="446"/>
  <c r="D13" i="446" s="1"/>
  <c r="D14" i="446" s="1"/>
  <c r="U5" i="414"/>
  <c r="V5" i="414" s="1"/>
  <c r="AB5" i="414"/>
  <c r="D13" i="414" s="1"/>
  <c r="D14" i="414" s="1"/>
  <c r="U5" i="426"/>
  <c r="V5" i="426" s="1"/>
  <c r="AB5" i="426"/>
  <c r="D13" i="426" s="1"/>
  <c r="D14" i="426" s="1"/>
  <c r="U5" i="439"/>
  <c r="V5" i="439" s="1"/>
  <c r="AB5" i="439"/>
  <c r="D13" i="439" s="1"/>
  <c r="D14" i="439" s="1"/>
  <c r="AC31" i="441"/>
  <c r="E39" i="441" s="1"/>
  <c r="E40" i="441" s="1"/>
  <c r="V31" i="441"/>
  <c r="V18" i="428"/>
  <c r="AC18" i="428"/>
  <c r="E26" i="428" s="1"/>
  <c r="E27" i="428" s="1"/>
  <c r="AC18" i="441"/>
  <c r="E26" i="441" s="1"/>
  <c r="E27" i="441" s="1"/>
  <c r="V18" i="441"/>
  <c r="AC31" i="436"/>
  <c r="E39" i="436" s="1"/>
  <c r="E40" i="436" s="1"/>
  <c r="V31" i="436"/>
  <c r="V31" i="419"/>
  <c r="AC31" i="419"/>
  <c r="E39" i="419" s="1"/>
  <c r="E40" i="419" s="1"/>
  <c r="AC31" i="433"/>
  <c r="E39" i="433" s="1"/>
  <c r="E40" i="433" s="1"/>
  <c r="V31" i="433"/>
  <c r="U5" i="441"/>
  <c r="V5" i="441" s="1"/>
  <c r="AB5" i="441"/>
  <c r="D13" i="441" s="1"/>
  <c r="D14" i="441" s="1"/>
  <c r="U5" i="418"/>
  <c r="V5" i="418" s="1"/>
  <c r="AB5" i="418"/>
  <c r="D13" i="418" s="1"/>
  <c r="D14" i="418" s="1"/>
  <c r="V18" i="423"/>
  <c r="AC18" i="423"/>
  <c r="E26" i="423" s="1"/>
  <c r="E27" i="423" s="1"/>
  <c r="AC31" i="438"/>
  <c r="E39" i="438" s="1"/>
  <c r="E40" i="438" s="1"/>
  <c r="V31" i="438"/>
  <c r="U5" i="405"/>
  <c r="V5" i="405" s="1"/>
  <c r="AB5" i="405"/>
  <c r="D13" i="405" s="1"/>
  <c r="D14" i="405" s="1"/>
  <c r="AC31" i="422"/>
  <c r="E39" i="422" s="1"/>
  <c r="E40" i="422" s="1"/>
  <c r="V31" i="422"/>
  <c r="U5" i="445"/>
  <c r="V5" i="445" s="1"/>
  <c r="AB5" i="445"/>
  <c r="D13" i="445" s="1"/>
  <c r="D14" i="445" s="1"/>
  <c r="V18" i="406"/>
  <c r="AC18" i="406"/>
  <c r="E26" i="406" s="1"/>
  <c r="E27" i="406" s="1"/>
  <c r="V18" i="433"/>
  <c r="AC18" i="433"/>
  <c r="E26" i="433" s="1"/>
  <c r="E27" i="433" s="1"/>
  <c r="U31" i="2"/>
  <c r="AB31" i="2"/>
  <c r="D39" i="2" s="1"/>
  <c r="D40" i="2" s="1"/>
  <c r="V31" i="413"/>
  <c r="AC31" i="413"/>
  <c r="E39" i="413" s="1"/>
  <c r="E40" i="413" s="1"/>
  <c r="V31" i="447"/>
  <c r="AC31" i="447"/>
  <c r="E39" i="447" s="1"/>
  <c r="E40" i="447" s="1"/>
  <c r="V18" i="411"/>
  <c r="AC18" i="411"/>
  <c r="E26" i="411" s="1"/>
  <c r="E27" i="411" s="1"/>
  <c r="U5" i="443"/>
  <c r="V5" i="443" s="1"/>
  <c r="AB5" i="443"/>
  <c r="D13" i="443" s="1"/>
  <c r="D14" i="443" s="1"/>
  <c r="V31" i="405"/>
  <c r="AC31" i="405"/>
  <c r="E39" i="405" s="1"/>
  <c r="E40" i="405" s="1"/>
  <c r="V18" i="424"/>
  <c r="AC18" i="424"/>
  <c r="E26" i="424" s="1"/>
  <c r="E27" i="424" s="1"/>
  <c r="V31" i="445"/>
  <c r="AC31" i="445"/>
  <c r="E39" i="445" s="1"/>
  <c r="E40" i="445" s="1"/>
  <c r="U5" i="433"/>
  <c r="V5" i="433" s="1"/>
  <c r="AB5" i="433"/>
  <c r="D13" i="433" s="1"/>
  <c r="D14" i="433" s="1"/>
  <c r="V31" i="444"/>
  <c r="AC31" i="444"/>
  <c r="E39" i="444" s="1"/>
  <c r="E40" i="444" s="1"/>
  <c r="U5" i="404"/>
  <c r="V5" i="404" s="1"/>
  <c r="AB5" i="404"/>
  <c r="D13" i="404" s="1"/>
  <c r="D14" i="404" s="1"/>
  <c r="U5" i="417"/>
  <c r="V5" i="417" s="1"/>
  <c r="AB5" i="417"/>
  <c r="D13" i="417" s="1"/>
  <c r="D14" i="417" s="1"/>
  <c r="V31" i="417"/>
  <c r="AC31" i="417"/>
  <c r="E39" i="417" s="1"/>
  <c r="E40" i="417" s="1"/>
  <c r="V18" i="427"/>
  <c r="AC18" i="427"/>
  <c r="E26" i="427" s="1"/>
  <c r="E27" i="427" s="1"/>
  <c r="U5" i="413"/>
  <c r="V5" i="413" s="1"/>
  <c r="AB5" i="413"/>
  <c r="D13" i="413" s="1"/>
  <c r="D14" i="413" s="1"/>
  <c r="V18" i="415"/>
  <c r="AC18" i="415"/>
  <c r="E26" i="415" s="1"/>
  <c r="E27" i="415" s="1"/>
  <c r="V18" i="418"/>
  <c r="AC18" i="418"/>
  <c r="E26" i="418" s="1"/>
  <c r="E27" i="418" s="1"/>
  <c r="AC18" i="442"/>
  <c r="E26" i="442" s="1"/>
  <c r="E27" i="442" s="1"/>
  <c r="V18" i="442"/>
  <c r="V18" i="425"/>
  <c r="AC18" i="425"/>
  <c r="E26" i="425" s="1"/>
  <c r="E27" i="425" s="1"/>
  <c r="V31" i="406"/>
  <c r="AC31" i="406"/>
  <c r="E39" i="406" s="1"/>
  <c r="E40" i="406" s="1"/>
  <c r="V18" i="438"/>
  <c r="AC18" i="438"/>
  <c r="E26" i="438" s="1"/>
  <c r="E27" i="438" s="1"/>
  <c r="V18" i="420"/>
  <c r="AC18" i="420"/>
  <c r="E26" i="420" s="1"/>
  <c r="E27" i="420" s="1"/>
  <c r="V18" i="416"/>
  <c r="AC18" i="416"/>
  <c r="E26" i="416" s="1"/>
  <c r="E27" i="416" s="1"/>
  <c r="AD31" i="436" l="1"/>
  <c r="F39" i="436" s="1"/>
  <c r="F40" i="436" s="1"/>
  <c r="W31" i="436"/>
  <c r="AD31" i="431"/>
  <c r="F39" i="431" s="1"/>
  <c r="F40" i="431" s="1"/>
  <c r="W31" i="431"/>
  <c r="AD31" i="430"/>
  <c r="F39" i="430" s="1"/>
  <c r="F40" i="430" s="1"/>
  <c r="W31" i="430"/>
  <c r="AD31" i="428"/>
  <c r="F39" i="428" s="1"/>
  <c r="F40" i="428" s="1"/>
  <c r="W31" i="428"/>
  <c r="AD31" i="432"/>
  <c r="F39" i="432" s="1"/>
  <c r="F40" i="432" s="1"/>
  <c r="W31" i="432"/>
  <c r="AD31" i="426"/>
  <c r="F39" i="426" s="1"/>
  <c r="F40" i="426" s="1"/>
  <c r="W31" i="426"/>
  <c r="W31" i="437"/>
  <c r="AD31" i="437"/>
  <c r="F39" i="437" s="1"/>
  <c r="F40" i="437" s="1"/>
  <c r="AD31" i="422"/>
  <c r="F39" i="422" s="1"/>
  <c r="F40" i="422" s="1"/>
  <c r="W31" i="422"/>
  <c r="AD31" i="435"/>
  <c r="F39" i="435" s="1"/>
  <c r="F40" i="435" s="1"/>
  <c r="W31" i="435"/>
  <c r="W31" i="425"/>
  <c r="AD31" i="425"/>
  <c r="F39" i="425" s="1"/>
  <c r="F40" i="425" s="1"/>
  <c r="W18" i="438"/>
  <c r="AD18" i="438"/>
  <c r="F26" i="438" s="1"/>
  <c r="F27" i="438" s="1"/>
  <c r="W18" i="418"/>
  <c r="AD18" i="418"/>
  <c r="F26" i="418" s="1"/>
  <c r="F27" i="418" s="1"/>
  <c r="W31" i="417"/>
  <c r="AD31" i="417"/>
  <c r="F39" i="417" s="1"/>
  <c r="F40" i="417" s="1"/>
  <c r="AC5" i="433"/>
  <c r="E13" i="433" s="1"/>
  <c r="E14" i="433" s="1"/>
  <c r="AC5" i="443"/>
  <c r="E13" i="443" s="1"/>
  <c r="E14" i="443" s="1"/>
  <c r="V31" i="2"/>
  <c r="AC31" i="2"/>
  <c r="E39" i="2" s="1"/>
  <c r="E40" i="2" s="1"/>
  <c r="AC5" i="418"/>
  <c r="E13" i="418" s="1"/>
  <c r="E14" i="418" s="1"/>
  <c r="AC5" i="439"/>
  <c r="E13" i="439" s="1"/>
  <c r="E14" i="439" s="1"/>
  <c r="W18" i="435"/>
  <c r="AD18" i="435"/>
  <c r="F26" i="435" s="1"/>
  <c r="F27" i="435" s="1"/>
  <c r="W18" i="417"/>
  <c r="AD18" i="417"/>
  <c r="F26" i="417" s="1"/>
  <c r="F27" i="417" s="1"/>
  <c r="AC5" i="423"/>
  <c r="E13" i="423" s="1"/>
  <c r="E14" i="423" s="1"/>
  <c r="V18" i="27"/>
  <c r="AC18" i="27"/>
  <c r="E26" i="27" s="1"/>
  <c r="E27" i="27" s="1"/>
  <c r="AC5" i="411"/>
  <c r="E13" i="411" s="1"/>
  <c r="E14" i="411" s="1"/>
  <c r="AC5" i="412"/>
  <c r="E13" i="412" s="1"/>
  <c r="E14" i="412" s="1"/>
  <c r="W31" i="446"/>
  <c r="AD31" i="446"/>
  <c r="F39" i="446" s="1"/>
  <c r="F40" i="446" s="1"/>
  <c r="W18" i="419"/>
  <c r="AD18" i="419"/>
  <c r="F26" i="419" s="1"/>
  <c r="F27" i="419" s="1"/>
  <c r="AC5" i="427"/>
  <c r="E13" i="427" s="1"/>
  <c r="E14" i="427" s="1"/>
  <c r="W31" i="410"/>
  <c r="AD31" i="410"/>
  <c r="F39" i="410" s="1"/>
  <c r="F40" i="410" s="1"/>
  <c r="W18" i="422"/>
  <c r="AD18" i="422"/>
  <c r="F26" i="422" s="1"/>
  <c r="F27" i="422" s="1"/>
  <c r="U5" i="103"/>
  <c r="V5" i="103" s="1"/>
  <c r="AB5" i="103"/>
  <c r="D13" i="103" s="1"/>
  <c r="D14" i="103" s="1"/>
  <c r="U5" i="4"/>
  <c r="V5" i="4" s="1"/>
  <c r="AB5" i="4"/>
  <c r="D13" i="4" s="1"/>
  <c r="D14" i="4" s="1"/>
  <c r="W18" i="405"/>
  <c r="AD18" i="405"/>
  <c r="F26" i="405" s="1"/>
  <c r="F27" i="405" s="1"/>
  <c r="W18" i="412"/>
  <c r="AD18" i="412"/>
  <c r="F26" i="412" s="1"/>
  <c r="F27" i="412" s="1"/>
  <c r="AC5" i="419"/>
  <c r="E13" i="419" s="1"/>
  <c r="E14" i="419" s="1"/>
  <c r="W18" i="410"/>
  <c r="AD18" i="410"/>
  <c r="F26" i="410" s="1"/>
  <c r="F27" i="410" s="1"/>
  <c r="AC5" i="407"/>
  <c r="E13" i="407" s="1"/>
  <c r="E14" i="407" s="1"/>
  <c r="W31" i="416"/>
  <c r="AD31" i="416"/>
  <c r="F39" i="416" s="1"/>
  <c r="F40" i="416" s="1"/>
  <c r="W18" i="446"/>
  <c r="AD18" i="446"/>
  <c r="F26" i="446" s="1"/>
  <c r="F27" i="446" s="1"/>
  <c r="AD31" i="420"/>
  <c r="F39" i="420" s="1"/>
  <c r="F40" i="420" s="1"/>
  <c r="W31" i="420"/>
  <c r="W18" i="447"/>
  <c r="AD18" i="447"/>
  <c r="F26" i="447" s="1"/>
  <c r="F27" i="447" s="1"/>
  <c r="AD31" i="434"/>
  <c r="F39" i="434" s="1"/>
  <c r="F40" i="434" s="1"/>
  <c r="W31" i="434"/>
  <c r="AD18" i="441"/>
  <c r="F26" i="441" s="1"/>
  <c r="F27" i="441" s="1"/>
  <c r="W18" i="441"/>
  <c r="W31" i="406"/>
  <c r="AD31" i="406"/>
  <c r="F39" i="406" s="1"/>
  <c r="F40" i="406" s="1"/>
  <c r="W18" i="415"/>
  <c r="AD18" i="415"/>
  <c r="F26" i="415" s="1"/>
  <c r="F27" i="415" s="1"/>
  <c r="AC5" i="417"/>
  <c r="E13" i="417" s="1"/>
  <c r="E14" i="417" s="1"/>
  <c r="W31" i="445"/>
  <c r="AD31" i="445"/>
  <c r="F39" i="445" s="1"/>
  <c r="F40" i="445" s="1"/>
  <c r="W18" i="411"/>
  <c r="AD18" i="411"/>
  <c r="F26" i="411" s="1"/>
  <c r="F27" i="411" s="1"/>
  <c r="W18" i="433"/>
  <c r="AD18" i="433"/>
  <c r="F26" i="433" s="1"/>
  <c r="F27" i="433" s="1"/>
  <c r="AC5" i="405"/>
  <c r="E13" i="405" s="1"/>
  <c r="E14" i="405" s="1"/>
  <c r="AC5" i="441"/>
  <c r="E13" i="441" s="1"/>
  <c r="E14" i="441" s="1"/>
  <c r="AC5" i="426"/>
  <c r="E13" i="426" s="1"/>
  <c r="E14" i="426" s="1"/>
  <c r="AC5" i="442"/>
  <c r="E13" i="442" s="1"/>
  <c r="E14" i="442" s="1"/>
  <c r="AC5" i="436"/>
  <c r="E13" i="436" s="1"/>
  <c r="E14" i="436" s="1"/>
  <c r="W31" i="418"/>
  <c r="AD31" i="418"/>
  <c r="F39" i="418" s="1"/>
  <c r="F40" i="418" s="1"/>
  <c r="AC5" i="438"/>
  <c r="E13" i="438" s="1"/>
  <c r="E14" i="438" s="1"/>
  <c r="W18" i="431"/>
  <c r="AD18" i="431"/>
  <c r="F26" i="431" s="1"/>
  <c r="F27" i="431" s="1"/>
  <c r="W31" i="414"/>
  <c r="AD31" i="414"/>
  <c r="F39" i="414" s="1"/>
  <c r="F40" i="414" s="1"/>
  <c r="AC5" i="409"/>
  <c r="E13" i="409" s="1"/>
  <c r="E14" i="409" s="1"/>
  <c r="W18" i="403"/>
  <c r="AD18" i="403"/>
  <c r="F26" i="403" s="1"/>
  <c r="F27" i="403" s="1"/>
  <c r="W18" i="408"/>
  <c r="AD18" i="408"/>
  <c r="F26" i="408" s="1"/>
  <c r="F27" i="408" s="1"/>
  <c r="W18" i="404"/>
  <c r="AD18" i="404"/>
  <c r="F26" i="404" s="1"/>
  <c r="F27" i="404" s="1"/>
  <c r="AC5" i="435"/>
  <c r="E13" i="435" s="1"/>
  <c r="E14" i="435" s="1"/>
  <c r="W31" i="415"/>
  <c r="AD31" i="415"/>
  <c r="F39" i="415" s="1"/>
  <c r="F40" i="415" s="1"/>
  <c r="W31" i="203"/>
  <c r="AD31" i="203"/>
  <c r="F39" i="203" s="1"/>
  <c r="F40" i="203" s="1"/>
  <c r="W31" i="408"/>
  <c r="AD31" i="408"/>
  <c r="F39" i="408" s="1"/>
  <c r="F40" i="408" s="1"/>
  <c r="W18" i="409"/>
  <c r="AD18" i="409"/>
  <c r="F26" i="409" s="1"/>
  <c r="F27" i="409" s="1"/>
  <c r="W18" i="439"/>
  <c r="AD18" i="439"/>
  <c r="F26" i="439" s="1"/>
  <c r="F27" i="439" s="1"/>
  <c r="V31" i="27"/>
  <c r="AC31" i="27"/>
  <c r="E39" i="27" s="1"/>
  <c r="E40" i="27" s="1"/>
  <c r="AC5" i="422"/>
  <c r="E13" i="422" s="1"/>
  <c r="E14" i="422" s="1"/>
  <c r="AC5" i="408"/>
  <c r="E13" i="408" s="1"/>
  <c r="E14" i="408" s="1"/>
  <c r="W18" i="407"/>
  <c r="AD18" i="407"/>
  <c r="F26" i="407" s="1"/>
  <c r="F27" i="407" s="1"/>
  <c r="W31" i="407"/>
  <c r="AD31" i="407"/>
  <c r="F39" i="407" s="1"/>
  <c r="F40" i="407" s="1"/>
  <c r="AC5" i="424"/>
  <c r="E13" i="424" s="1"/>
  <c r="E14" i="424" s="1"/>
  <c r="W31" i="411"/>
  <c r="AD31" i="411"/>
  <c r="F39" i="411" s="1"/>
  <c r="F40" i="411" s="1"/>
  <c r="AD31" i="438"/>
  <c r="F39" i="438" s="1"/>
  <c r="F40" i="438" s="1"/>
  <c r="W31" i="438"/>
  <c r="AD31" i="424"/>
  <c r="F39" i="424" s="1"/>
  <c r="F40" i="424" s="1"/>
  <c r="W31" i="424"/>
  <c r="AD31" i="439"/>
  <c r="F39" i="439" s="1"/>
  <c r="F40" i="439" s="1"/>
  <c r="W31" i="439"/>
  <c r="W18" i="443"/>
  <c r="AD18" i="443"/>
  <c r="F26" i="443" s="1"/>
  <c r="F27" i="443" s="1"/>
  <c r="W31" i="429"/>
  <c r="AD31" i="429"/>
  <c r="F39" i="429" s="1"/>
  <c r="F40" i="429" s="1"/>
  <c r="W31" i="433"/>
  <c r="AD31" i="433"/>
  <c r="F39" i="433" s="1"/>
  <c r="F40" i="433" s="1"/>
  <c r="W31" i="421"/>
  <c r="AD31" i="421"/>
  <c r="F39" i="421" s="1"/>
  <c r="F40" i="421" s="1"/>
  <c r="W18" i="416"/>
  <c r="AD18" i="416"/>
  <c r="F26" i="416" s="1"/>
  <c r="F27" i="416" s="1"/>
  <c r="W18" i="425"/>
  <c r="AD18" i="425"/>
  <c r="F26" i="425" s="1"/>
  <c r="F27" i="425" s="1"/>
  <c r="AC5" i="413"/>
  <c r="E13" i="413" s="1"/>
  <c r="E14" i="413" s="1"/>
  <c r="AC5" i="404"/>
  <c r="E13" i="404" s="1"/>
  <c r="E14" i="404" s="1"/>
  <c r="W18" i="424"/>
  <c r="AD18" i="424"/>
  <c r="F26" i="424" s="1"/>
  <c r="F27" i="424" s="1"/>
  <c r="W31" i="447"/>
  <c r="AD31" i="447"/>
  <c r="F39" i="447" s="1"/>
  <c r="F40" i="447" s="1"/>
  <c r="W18" i="406"/>
  <c r="AD18" i="406"/>
  <c r="F26" i="406" s="1"/>
  <c r="F27" i="406" s="1"/>
  <c r="W18" i="428"/>
  <c r="AD18" i="428"/>
  <c r="F26" i="428" s="1"/>
  <c r="F27" i="428" s="1"/>
  <c r="AC5" i="414"/>
  <c r="E13" i="414" s="1"/>
  <c r="E14" i="414" s="1"/>
  <c r="AC5" i="434"/>
  <c r="E13" i="434" s="1"/>
  <c r="E14" i="434" s="1"/>
  <c r="W31" i="409"/>
  <c r="AD31" i="409"/>
  <c r="F39" i="409" s="1"/>
  <c r="F40" i="409" s="1"/>
  <c r="V31" i="4"/>
  <c r="AC31" i="4"/>
  <c r="E39" i="4" s="1"/>
  <c r="E40" i="4" s="1"/>
  <c r="W18" i="437"/>
  <c r="AD18" i="437"/>
  <c r="F26" i="437" s="1"/>
  <c r="F27" i="437" s="1"/>
  <c r="W18" i="436"/>
  <c r="AD18" i="436"/>
  <c r="F26" i="436" s="1"/>
  <c r="F27" i="436" s="1"/>
  <c r="W18" i="432"/>
  <c r="AD18" i="432"/>
  <c r="F26" i="432" s="1"/>
  <c r="F27" i="432" s="1"/>
  <c r="W31" i="403"/>
  <c r="AD31" i="403"/>
  <c r="F39" i="403" s="1"/>
  <c r="F40" i="403" s="1"/>
  <c r="AC5" i="403"/>
  <c r="E13" i="403" s="1"/>
  <c r="E14" i="403" s="1"/>
  <c r="AC5" i="437"/>
  <c r="E13" i="437" s="1"/>
  <c r="E14" i="437" s="1"/>
  <c r="AC5" i="420"/>
  <c r="E13" i="420" s="1"/>
  <c r="E14" i="420" s="1"/>
  <c r="AC5" i="406"/>
  <c r="E13" i="406" s="1"/>
  <c r="E14" i="406" s="1"/>
  <c r="AC5" i="447"/>
  <c r="E13" i="447" s="1"/>
  <c r="E14" i="447" s="1"/>
  <c r="W18" i="440"/>
  <c r="AD18" i="440"/>
  <c r="F26" i="440" s="1"/>
  <c r="F27" i="440" s="1"/>
  <c r="AC5" i="2"/>
  <c r="E13" i="2" s="1"/>
  <c r="E14" i="2" s="1"/>
  <c r="AD18" i="430"/>
  <c r="F26" i="430" s="1"/>
  <c r="F27" i="430" s="1"/>
  <c r="W18" i="430"/>
  <c r="W31" i="443"/>
  <c r="AD31" i="443"/>
  <c r="F39" i="443" s="1"/>
  <c r="F40" i="443" s="1"/>
  <c r="W18" i="413"/>
  <c r="AD18" i="413"/>
  <c r="F26" i="413" s="1"/>
  <c r="F27" i="413" s="1"/>
  <c r="AC5" i="416"/>
  <c r="E13" i="416" s="1"/>
  <c r="E14" i="416" s="1"/>
  <c r="AC5" i="432"/>
  <c r="E13" i="432" s="1"/>
  <c r="E14" i="432" s="1"/>
  <c r="AC18" i="2"/>
  <c r="E26" i="2" s="1"/>
  <c r="E27" i="2" s="1"/>
  <c r="V18" i="2"/>
  <c r="AC5" i="421"/>
  <c r="E13" i="421" s="1"/>
  <c r="E14" i="421" s="1"/>
  <c r="AC5" i="203"/>
  <c r="E13" i="203" s="1"/>
  <c r="E14" i="203" s="1"/>
  <c r="W18" i="445"/>
  <c r="AD18" i="445"/>
  <c r="F26" i="445" s="1"/>
  <c r="F27" i="445" s="1"/>
  <c r="AD31" i="423"/>
  <c r="F39" i="423" s="1"/>
  <c r="F40" i="423" s="1"/>
  <c r="W31" i="423"/>
  <c r="AD31" i="440"/>
  <c r="F39" i="440" s="1"/>
  <c r="F40" i="440" s="1"/>
  <c r="W31" i="440"/>
  <c r="AD31" i="427"/>
  <c r="F39" i="427" s="1"/>
  <c r="F40" i="427" s="1"/>
  <c r="W31" i="427"/>
  <c r="W18" i="444"/>
  <c r="AD18" i="444"/>
  <c r="F26" i="444" s="1"/>
  <c r="F27" i="444" s="1"/>
  <c r="W18" i="442"/>
  <c r="AD18" i="442"/>
  <c r="F26" i="442" s="1"/>
  <c r="F27" i="442" s="1"/>
  <c r="W31" i="441"/>
  <c r="AD31" i="441"/>
  <c r="F39" i="441" s="1"/>
  <c r="F40" i="441" s="1"/>
  <c r="W18" i="420"/>
  <c r="AD18" i="420"/>
  <c r="F26" i="420" s="1"/>
  <c r="F27" i="420" s="1"/>
  <c r="W18" i="427"/>
  <c r="AD18" i="427"/>
  <c r="F26" i="427" s="1"/>
  <c r="F27" i="427" s="1"/>
  <c r="W31" i="444"/>
  <c r="AD31" i="444"/>
  <c r="F39" i="444" s="1"/>
  <c r="F40" i="444" s="1"/>
  <c r="W31" i="405"/>
  <c r="AD31" i="405"/>
  <c r="F39" i="405" s="1"/>
  <c r="F40" i="405" s="1"/>
  <c r="W31" i="413"/>
  <c r="AD31" i="413"/>
  <c r="F39" i="413" s="1"/>
  <c r="F40" i="413" s="1"/>
  <c r="AC5" i="445"/>
  <c r="E13" i="445" s="1"/>
  <c r="E14" i="445" s="1"/>
  <c r="W18" i="423"/>
  <c r="AD18" i="423"/>
  <c r="F26" i="423" s="1"/>
  <c r="F27" i="423" s="1"/>
  <c r="W31" i="419"/>
  <c r="AD31" i="419"/>
  <c r="F39" i="419" s="1"/>
  <c r="F40" i="419" s="1"/>
  <c r="AC5" i="446"/>
  <c r="E13" i="446" s="1"/>
  <c r="E14" i="446" s="1"/>
  <c r="AC5" i="440"/>
  <c r="E13" i="440" s="1"/>
  <c r="E14" i="440" s="1"/>
  <c r="AC5" i="415"/>
  <c r="E13" i="415" s="1"/>
  <c r="E14" i="415" s="1"/>
  <c r="W31" i="404"/>
  <c r="AD31" i="404"/>
  <c r="F39" i="404" s="1"/>
  <c r="F40" i="404" s="1"/>
  <c r="W31" i="412"/>
  <c r="AD31" i="412"/>
  <c r="F39" i="412" s="1"/>
  <c r="F40" i="412" s="1"/>
  <c r="AC5" i="444"/>
  <c r="E13" i="444" s="1"/>
  <c r="E14" i="444" s="1"/>
  <c r="W18" i="203"/>
  <c r="AD18" i="203"/>
  <c r="F26" i="203" s="1"/>
  <c r="F27" i="203" s="1"/>
  <c r="W31" i="442"/>
  <c r="AD31" i="442"/>
  <c r="F39" i="442" s="1"/>
  <c r="F40" i="442" s="1"/>
  <c r="W18" i="434"/>
  <c r="AD18" i="434"/>
  <c r="F26" i="434" s="1"/>
  <c r="F27" i="434" s="1"/>
  <c r="AC5" i="410"/>
  <c r="E13" i="410" s="1"/>
  <c r="E14" i="410" s="1"/>
  <c r="AC5" i="429"/>
  <c r="E13" i="429" s="1"/>
  <c r="E14" i="429" s="1"/>
  <c r="W18" i="421"/>
  <c r="AD18" i="421"/>
  <c r="F26" i="421" s="1"/>
  <c r="F27" i="421" s="1"/>
  <c r="AC5" i="431"/>
  <c r="E13" i="431" s="1"/>
  <c r="E14" i="431" s="1"/>
  <c r="W18" i="429"/>
  <c r="AD18" i="429"/>
  <c r="F26" i="429" s="1"/>
  <c r="F27" i="429" s="1"/>
  <c r="AC5" i="425"/>
  <c r="E13" i="425" s="1"/>
  <c r="E14" i="425" s="1"/>
  <c r="V18" i="4"/>
  <c r="AC18" i="4"/>
  <c r="E26" i="4" s="1"/>
  <c r="E27" i="4" s="1"/>
  <c r="AC5" i="428"/>
  <c r="E13" i="428" s="1"/>
  <c r="E14" i="428" s="1"/>
  <c r="W18" i="414"/>
  <c r="AD18" i="414"/>
  <c r="F26" i="414" s="1"/>
  <c r="F27" i="414" s="1"/>
  <c r="W18" i="426"/>
  <c r="AD18" i="426"/>
  <c r="F26" i="426" s="1"/>
  <c r="F27" i="426" s="1"/>
  <c r="U5" i="27"/>
  <c r="V5" i="27" s="1"/>
  <c r="AB5" i="27"/>
  <c r="D13" i="27" s="1"/>
  <c r="D14" i="27" s="1"/>
  <c r="V31" i="103"/>
  <c r="AC31" i="103"/>
  <c r="E39" i="103" s="1"/>
  <c r="E40" i="103" s="1"/>
  <c r="V18" i="103"/>
  <c r="AC18" i="103"/>
  <c r="E26" i="103" s="1"/>
  <c r="E27" i="103" s="1"/>
  <c r="AC5" i="430"/>
  <c r="E13" i="430" s="1"/>
  <c r="E14" i="430" s="1"/>
  <c r="X31" i="424" l="1"/>
  <c r="AF31" i="424" s="1"/>
  <c r="H39" i="424" s="1"/>
  <c r="H40" i="424" s="1"/>
  <c r="AE31" i="424"/>
  <c r="G39" i="424" s="1"/>
  <c r="G40" i="424" s="1"/>
  <c r="X31" i="422"/>
  <c r="AF31" i="422" s="1"/>
  <c r="H39" i="422" s="1"/>
  <c r="H40" i="422" s="1"/>
  <c r="AE31" i="422"/>
  <c r="G39" i="422" s="1"/>
  <c r="G40" i="422" s="1"/>
  <c r="X31" i="428"/>
  <c r="AF31" i="428" s="1"/>
  <c r="H39" i="428" s="1"/>
  <c r="H40" i="428" s="1"/>
  <c r="AE31" i="428"/>
  <c r="G39" i="428" s="1"/>
  <c r="G40" i="428" s="1"/>
  <c r="X31" i="427"/>
  <c r="AF31" i="427" s="1"/>
  <c r="H39" i="427" s="1"/>
  <c r="H40" i="427" s="1"/>
  <c r="AE31" i="427"/>
  <c r="G39" i="427" s="1"/>
  <c r="G40" i="427" s="1"/>
  <c r="W31" i="103"/>
  <c r="AD31" i="103"/>
  <c r="F39" i="103" s="1"/>
  <c r="F40" i="103" s="1"/>
  <c r="W5" i="428"/>
  <c r="AD5" i="428"/>
  <c r="F13" i="428" s="1"/>
  <c r="F14" i="428" s="1"/>
  <c r="W5" i="431"/>
  <c r="AD5" i="431"/>
  <c r="F13" i="431" s="1"/>
  <c r="F14" i="431" s="1"/>
  <c r="X18" i="434"/>
  <c r="AF18" i="434" s="1"/>
  <c r="H26" i="434" s="1"/>
  <c r="H27" i="434" s="1"/>
  <c r="AE18" i="434"/>
  <c r="G26" i="434" s="1"/>
  <c r="G27" i="434" s="1"/>
  <c r="X31" i="412"/>
  <c r="AF31" i="412" s="1"/>
  <c r="H39" i="412" s="1"/>
  <c r="H40" i="412" s="1"/>
  <c r="AE31" i="412"/>
  <c r="G39" i="412" s="1"/>
  <c r="G40" i="412" s="1"/>
  <c r="W5" i="446"/>
  <c r="AD5" i="446"/>
  <c r="F13" i="446" s="1"/>
  <c r="F14" i="446" s="1"/>
  <c r="X31" i="413"/>
  <c r="AF31" i="413" s="1"/>
  <c r="H39" i="413" s="1"/>
  <c r="H40" i="413" s="1"/>
  <c r="AE31" i="413"/>
  <c r="G39" i="413" s="1"/>
  <c r="G40" i="413" s="1"/>
  <c r="X18" i="420"/>
  <c r="AF18" i="420" s="1"/>
  <c r="H26" i="420" s="1"/>
  <c r="H27" i="420" s="1"/>
  <c r="AE18" i="420"/>
  <c r="G26" i="420" s="1"/>
  <c r="G27" i="420" s="1"/>
  <c r="W5" i="203"/>
  <c r="AD5" i="203"/>
  <c r="F13" i="203" s="1"/>
  <c r="F14" i="203" s="1"/>
  <c r="W5" i="416"/>
  <c r="AD5" i="416"/>
  <c r="F13" i="416" s="1"/>
  <c r="F14" i="416" s="1"/>
  <c r="W5" i="2"/>
  <c r="AD5" i="2"/>
  <c r="F13" i="2" s="1"/>
  <c r="F14" i="2" s="1"/>
  <c r="W5" i="420"/>
  <c r="AD5" i="420"/>
  <c r="F13" i="420" s="1"/>
  <c r="F14" i="420" s="1"/>
  <c r="X18" i="432"/>
  <c r="AF18" i="432" s="1"/>
  <c r="H26" i="432" s="1"/>
  <c r="H27" i="432" s="1"/>
  <c r="AE18" i="432"/>
  <c r="G26" i="432" s="1"/>
  <c r="G27" i="432" s="1"/>
  <c r="X31" i="409"/>
  <c r="AF31" i="409" s="1"/>
  <c r="H39" i="409" s="1"/>
  <c r="H40" i="409" s="1"/>
  <c r="AE31" i="409"/>
  <c r="G39" i="409" s="1"/>
  <c r="G40" i="409" s="1"/>
  <c r="X18" i="406"/>
  <c r="AF18" i="406" s="1"/>
  <c r="H26" i="406" s="1"/>
  <c r="H27" i="406" s="1"/>
  <c r="AE18" i="406"/>
  <c r="G26" i="406" s="1"/>
  <c r="G27" i="406" s="1"/>
  <c r="W5" i="413"/>
  <c r="AD5" i="413"/>
  <c r="F13" i="413" s="1"/>
  <c r="F14" i="413" s="1"/>
  <c r="X31" i="433"/>
  <c r="AF31" i="433" s="1"/>
  <c r="H39" i="433" s="1"/>
  <c r="H40" i="433" s="1"/>
  <c r="AE31" i="433"/>
  <c r="G39" i="433" s="1"/>
  <c r="G40" i="433" s="1"/>
  <c r="X31" i="407"/>
  <c r="AF31" i="407" s="1"/>
  <c r="H39" i="407" s="1"/>
  <c r="H40" i="407" s="1"/>
  <c r="AE31" i="407"/>
  <c r="G39" i="407" s="1"/>
  <c r="G40" i="407" s="1"/>
  <c r="W31" i="27"/>
  <c r="AD31" i="27"/>
  <c r="F39" i="27" s="1"/>
  <c r="F40" i="27" s="1"/>
  <c r="X31" i="203"/>
  <c r="AF31" i="203" s="1"/>
  <c r="H39" i="203" s="1"/>
  <c r="H40" i="203" s="1"/>
  <c r="AE31" i="203"/>
  <c r="G39" i="203" s="1"/>
  <c r="G40" i="203" s="1"/>
  <c r="X18" i="408"/>
  <c r="AF18" i="408" s="1"/>
  <c r="H26" i="408" s="1"/>
  <c r="H27" i="408" s="1"/>
  <c r="AE18" i="408"/>
  <c r="G26" i="408" s="1"/>
  <c r="G27" i="408" s="1"/>
  <c r="X18" i="431"/>
  <c r="AF18" i="431" s="1"/>
  <c r="H26" i="431" s="1"/>
  <c r="H27" i="431" s="1"/>
  <c r="AE18" i="431"/>
  <c r="G26" i="431" s="1"/>
  <c r="G27" i="431" s="1"/>
  <c r="W5" i="442"/>
  <c r="AD5" i="442"/>
  <c r="F13" i="442" s="1"/>
  <c r="F14" i="442" s="1"/>
  <c r="X18" i="433"/>
  <c r="AF18" i="433" s="1"/>
  <c r="H26" i="433" s="1"/>
  <c r="H27" i="433" s="1"/>
  <c r="AE18" i="433"/>
  <c r="G26" i="433" s="1"/>
  <c r="G27" i="433" s="1"/>
  <c r="X18" i="415"/>
  <c r="AF18" i="415" s="1"/>
  <c r="H26" i="415" s="1"/>
  <c r="H27" i="415" s="1"/>
  <c r="AE18" i="415"/>
  <c r="G26" i="415" s="1"/>
  <c r="G27" i="415" s="1"/>
  <c r="X18" i="447"/>
  <c r="AF18" i="447" s="1"/>
  <c r="H26" i="447" s="1"/>
  <c r="H27" i="447" s="1"/>
  <c r="AE18" i="447"/>
  <c r="G26" i="447" s="1"/>
  <c r="G27" i="447" s="1"/>
  <c r="W5" i="407"/>
  <c r="AD5" i="407"/>
  <c r="F13" i="407" s="1"/>
  <c r="F14" i="407" s="1"/>
  <c r="X18" i="405"/>
  <c r="AF18" i="405" s="1"/>
  <c r="H26" i="405" s="1"/>
  <c r="H27" i="405" s="1"/>
  <c r="AE18" i="405"/>
  <c r="G26" i="405" s="1"/>
  <c r="G27" i="405" s="1"/>
  <c r="X31" i="410"/>
  <c r="AF31" i="410" s="1"/>
  <c r="H39" i="410" s="1"/>
  <c r="H40" i="410" s="1"/>
  <c r="AE31" i="410"/>
  <c r="G39" i="410" s="1"/>
  <c r="G40" i="410" s="1"/>
  <c r="W5" i="412"/>
  <c r="AD5" i="412"/>
  <c r="F13" i="412" s="1"/>
  <c r="F14" i="412" s="1"/>
  <c r="X18" i="417"/>
  <c r="AF18" i="417" s="1"/>
  <c r="H26" i="417" s="1"/>
  <c r="H27" i="417" s="1"/>
  <c r="AE18" i="417"/>
  <c r="G26" i="417" s="1"/>
  <c r="G27" i="417" s="1"/>
  <c r="W31" i="2"/>
  <c r="AD31" i="2"/>
  <c r="F39" i="2" s="1"/>
  <c r="F40" i="2" s="1"/>
  <c r="X18" i="418"/>
  <c r="AF18" i="418" s="1"/>
  <c r="H26" i="418" s="1"/>
  <c r="H27" i="418" s="1"/>
  <c r="AE18" i="418"/>
  <c r="G26" i="418" s="1"/>
  <c r="G27" i="418" s="1"/>
  <c r="X31" i="420"/>
  <c r="AF31" i="420" s="1"/>
  <c r="H39" i="420" s="1"/>
  <c r="H40" i="420" s="1"/>
  <c r="AE31" i="420"/>
  <c r="G39" i="420" s="1"/>
  <c r="G40" i="420" s="1"/>
  <c r="X31" i="430"/>
  <c r="AF31" i="430" s="1"/>
  <c r="H39" i="430" s="1"/>
  <c r="H40" i="430" s="1"/>
  <c r="AE31" i="430"/>
  <c r="G39" i="430" s="1"/>
  <c r="G40" i="430" s="1"/>
  <c r="X31" i="440"/>
  <c r="AF31" i="440" s="1"/>
  <c r="H39" i="440" s="1"/>
  <c r="H40" i="440" s="1"/>
  <c r="AE31" i="440"/>
  <c r="G39" i="440" s="1"/>
  <c r="G40" i="440" s="1"/>
  <c r="X31" i="438"/>
  <c r="AF31" i="438" s="1"/>
  <c r="H39" i="438" s="1"/>
  <c r="H40" i="438" s="1"/>
  <c r="AE31" i="438"/>
  <c r="G39" i="438" s="1"/>
  <c r="G40" i="438" s="1"/>
  <c r="AC5" i="27"/>
  <c r="E13" i="27" s="1"/>
  <c r="E14" i="27" s="1"/>
  <c r="W18" i="4"/>
  <c r="AD18" i="4"/>
  <c r="F26" i="4" s="1"/>
  <c r="F27" i="4" s="1"/>
  <c r="X18" i="421"/>
  <c r="AF18" i="421" s="1"/>
  <c r="H26" i="421" s="1"/>
  <c r="H27" i="421" s="1"/>
  <c r="AE18" i="421"/>
  <c r="G26" i="421" s="1"/>
  <c r="G27" i="421" s="1"/>
  <c r="X31" i="442"/>
  <c r="AF31" i="442" s="1"/>
  <c r="H39" i="442" s="1"/>
  <c r="H40" i="442" s="1"/>
  <c r="AE31" i="442"/>
  <c r="G39" i="442" s="1"/>
  <c r="G40" i="442" s="1"/>
  <c r="X31" i="404"/>
  <c r="AF31" i="404" s="1"/>
  <c r="H39" i="404" s="1"/>
  <c r="H40" i="404" s="1"/>
  <c r="AE31" i="404"/>
  <c r="G39" i="404" s="1"/>
  <c r="G40" i="404" s="1"/>
  <c r="X31" i="419"/>
  <c r="AF31" i="419" s="1"/>
  <c r="H39" i="419" s="1"/>
  <c r="H40" i="419" s="1"/>
  <c r="AE31" i="419"/>
  <c r="G39" i="419" s="1"/>
  <c r="G40" i="419" s="1"/>
  <c r="X31" i="405"/>
  <c r="AF31" i="405" s="1"/>
  <c r="H39" i="405" s="1"/>
  <c r="H40" i="405" s="1"/>
  <c r="AE31" i="405"/>
  <c r="G39" i="405" s="1"/>
  <c r="G40" i="405" s="1"/>
  <c r="X31" i="441"/>
  <c r="AF31" i="441" s="1"/>
  <c r="H39" i="441" s="1"/>
  <c r="H40" i="441" s="1"/>
  <c r="AE31" i="441"/>
  <c r="G39" i="441" s="1"/>
  <c r="G40" i="441" s="1"/>
  <c r="W5" i="421"/>
  <c r="AD5" i="421"/>
  <c r="F13" i="421" s="1"/>
  <c r="F14" i="421" s="1"/>
  <c r="X18" i="413"/>
  <c r="AF18" i="413" s="1"/>
  <c r="H26" i="413" s="1"/>
  <c r="H27" i="413" s="1"/>
  <c r="AE18" i="413"/>
  <c r="G26" i="413" s="1"/>
  <c r="G27" i="413" s="1"/>
  <c r="X18" i="440"/>
  <c r="AF18" i="440" s="1"/>
  <c r="H26" i="440" s="1"/>
  <c r="H27" i="440" s="1"/>
  <c r="AE18" i="440"/>
  <c r="G26" i="440" s="1"/>
  <c r="G27" i="440" s="1"/>
  <c r="W5" i="437"/>
  <c r="AD5" i="437"/>
  <c r="F13" i="437" s="1"/>
  <c r="F14" i="437" s="1"/>
  <c r="X18" i="436"/>
  <c r="AF18" i="436" s="1"/>
  <c r="H26" i="436" s="1"/>
  <c r="H27" i="436" s="1"/>
  <c r="AE18" i="436"/>
  <c r="G26" i="436" s="1"/>
  <c r="G27" i="436" s="1"/>
  <c r="W5" i="434"/>
  <c r="AD5" i="434"/>
  <c r="F13" i="434" s="1"/>
  <c r="F14" i="434" s="1"/>
  <c r="X31" i="447"/>
  <c r="AF31" i="447" s="1"/>
  <c r="H39" i="447" s="1"/>
  <c r="H40" i="447" s="1"/>
  <c r="AE31" i="447"/>
  <c r="G39" i="447" s="1"/>
  <c r="G40" i="447" s="1"/>
  <c r="X18" i="425"/>
  <c r="AF18" i="425" s="1"/>
  <c r="H26" i="425" s="1"/>
  <c r="H27" i="425" s="1"/>
  <c r="AE18" i="425"/>
  <c r="G26" i="425" s="1"/>
  <c r="G27" i="425" s="1"/>
  <c r="X31" i="429"/>
  <c r="AF31" i="429" s="1"/>
  <c r="H39" i="429" s="1"/>
  <c r="H40" i="429" s="1"/>
  <c r="AE31" i="429"/>
  <c r="G39" i="429" s="1"/>
  <c r="G40" i="429" s="1"/>
  <c r="AE18" i="407"/>
  <c r="G26" i="407" s="1"/>
  <c r="G27" i="407" s="1"/>
  <c r="X18" i="407"/>
  <c r="AF18" i="407" s="1"/>
  <c r="H26" i="407" s="1"/>
  <c r="H27" i="407" s="1"/>
  <c r="X18" i="439"/>
  <c r="AF18" i="439" s="1"/>
  <c r="H26" i="439" s="1"/>
  <c r="H27" i="439" s="1"/>
  <c r="AE18" i="439"/>
  <c r="G26" i="439" s="1"/>
  <c r="G27" i="439" s="1"/>
  <c r="X31" i="415"/>
  <c r="AF31" i="415" s="1"/>
  <c r="H39" i="415" s="1"/>
  <c r="H40" i="415" s="1"/>
  <c r="AE31" i="415"/>
  <c r="G39" i="415" s="1"/>
  <c r="G40" i="415" s="1"/>
  <c r="X18" i="403"/>
  <c r="AF18" i="403" s="1"/>
  <c r="H26" i="403" s="1"/>
  <c r="H27" i="403" s="1"/>
  <c r="AE18" i="403"/>
  <c r="G26" i="403" s="1"/>
  <c r="G27" i="403" s="1"/>
  <c r="W5" i="438"/>
  <c r="AD5" i="438"/>
  <c r="F13" i="438" s="1"/>
  <c r="F14" i="438" s="1"/>
  <c r="W5" i="426"/>
  <c r="AD5" i="426"/>
  <c r="F13" i="426" s="1"/>
  <c r="F14" i="426" s="1"/>
  <c r="X18" i="411"/>
  <c r="AF18" i="411" s="1"/>
  <c r="H26" i="411" s="1"/>
  <c r="H27" i="411" s="1"/>
  <c r="AE18" i="411"/>
  <c r="G26" i="411" s="1"/>
  <c r="G27" i="411" s="1"/>
  <c r="X31" i="406"/>
  <c r="AF31" i="406" s="1"/>
  <c r="H39" i="406" s="1"/>
  <c r="H40" i="406" s="1"/>
  <c r="AE31" i="406"/>
  <c r="G39" i="406" s="1"/>
  <c r="G40" i="406" s="1"/>
  <c r="X18" i="410"/>
  <c r="AF18" i="410" s="1"/>
  <c r="H26" i="410" s="1"/>
  <c r="H27" i="410" s="1"/>
  <c r="AE18" i="410"/>
  <c r="G26" i="410" s="1"/>
  <c r="G27" i="410" s="1"/>
  <c r="AC5" i="4"/>
  <c r="E13" i="4" s="1"/>
  <c r="E14" i="4" s="1"/>
  <c r="W5" i="427"/>
  <c r="AD5" i="427"/>
  <c r="F13" i="427" s="1"/>
  <c r="F14" i="427" s="1"/>
  <c r="W5" i="411"/>
  <c r="AD5" i="411"/>
  <c r="F13" i="411" s="1"/>
  <c r="F14" i="411" s="1"/>
  <c r="X18" i="435"/>
  <c r="AF18" i="435" s="1"/>
  <c r="H26" i="435" s="1"/>
  <c r="H27" i="435" s="1"/>
  <c r="AE18" i="435"/>
  <c r="G26" i="435" s="1"/>
  <c r="G27" i="435" s="1"/>
  <c r="W5" i="443"/>
  <c r="AD5" i="443"/>
  <c r="F13" i="443" s="1"/>
  <c r="F14" i="443" s="1"/>
  <c r="X18" i="438"/>
  <c r="AF18" i="438" s="1"/>
  <c r="H26" i="438" s="1"/>
  <c r="H27" i="438" s="1"/>
  <c r="AE18" i="438"/>
  <c r="G26" i="438" s="1"/>
  <c r="G27" i="438" s="1"/>
  <c r="X31" i="437"/>
  <c r="AF31" i="437" s="1"/>
  <c r="H39" i="437" s="1"/>
  <c r="H40" i="437" s="1"/>
  <c r="AE31" i="437"/>
  <c r="G39" i="437" s="1"/>
  <c r="G40" i="437" s="1"/>
  <c r="X31" i="423"/>
  <c r="AF31" i="423" s="1"/>
  <c r="H39" i="423" s="1"/>
  <c r="H40" i="423" s="1"/>
  <c r="AE31" i="423"/>
  <c r="G39" i="423" s="1"/>
  <c r="G40" i="423" s="1"/>
  <c r="AE18" i="441"/>
  <c r="G26" i="441" s="1"/>
  <c r="G27" i="441" s="1"/>
  <c r="X18" i="441"/>
  <c r="AF18" i="441" s="1"/>
  <c r="H26" i="441" s="1"/>
  <c r="H27" i="441" s="1"/>
  <c r="X31" i="426"/>
  <c r="AF31" i="426" s="1"/>
  <c r="H39" i="426" s="1"/>
  <c r="H40" i="426" s="1"/>
  <c r="AE31" i="426"/>
  <c r="G39" i="426" s="1"/>
  <c r="G40" i="426" s="1"/>
  <c r="X31" i="431"/>
  <c r="AF31" i="431" s="1"/>
  <c r="H39" i="431" s="1"/>
  <c r="H40" i="431" s="1"/>
  <c r="AE31" i="431"/>
  <c r="G39" i="431" s="1"/>
  <c r="G40" i="431" s="1"/>
  <c r="W18" i="2"/>
  <c r="AD18" i="2"/>
  <c r="F26" i="2" s="1"/>
  <c r="F27" i="2" s="1"/>
  <c r="W5" i="430"/>
  <c r="AD5" i="430"/>
  <c r="F13" i="430" s="1"/>
  <c r="F14" i="430" s="1"/>
  <c r="X18" i="426"/>
  <c r="AF18" i="426" s="1"/>
  <c r="H26" i="426" s="1"/>
  <c r="H27" i="426" s="1"/>
  <c r="AE18" i="426"/>
  <c r="G26" i="426" s="1"/>
  <c r="G27" i="426" s="1"/>
  <c r="W5" i="425"/>
  <c r="AD5" i="425"/>
  <c r="F13" i="425" s="1"/>
  <c r="F14" i="425" s="1"/>
  <c r="W5" i="429"/>
  <c r="AD5" i="429"/>
  <c r="F13" i="429" s="1"/>
  <c r="F14" i="429" s="1"/>
  <c r="X18" i="203"/>
  <c r="AF18" i="203" s="1"/>
  <c r="H26" i="203" s="1"/>
  <c r="H27" i="203" s="1"/>
  <c r="AE18" i="203"/>
  <c r="G26" i="203" s="1"/>
  <c r="G27" i="203" s="1"/>
  <c r="W5" i="415"/>
  <c r="AD5" i="415"/>
  <c r="F13" i="415" s="1"/>
  <c r="F14" i="415" s="1"/>
  <c r="X18" i="423"/>
  <c r="AF18" i="423" s="1"/>
  <c r="H26" i="423" s="1"/>
  <c r="H27" i="423" s="1"/>
  <c r="AE18" i="423"/>
  <c r="G26" i="423" s="1"/>
  <c r="G27" i="423" s="1"/>
  <c r="X31" i="444"/>
  <c r="AF31" i="444" s="1"/>
  <c r="H39" i="444" s="1"/>
  <c r="H40" i="444" s="1"/>
  <c r="AE31" i="444"/>
  <c r="G39" i="444" s="1"/>
  <c r="G40" i="444" s="1"/>
  <c r="X18" i="442"/>
  <c r="AF18" i="442" s="1"/>
  <c r="H26" i="442" s="1"/>
  <c r="H27" i="442" s="1"/>
  <c r="AE18" i="442"/>
  <c r="G26" i="442" s="1"/>
  <c r="G27" i="442" s="1"/>
  <c r="X31" i="443"/>
  <c r="AF31" i="443" s="1"/>
  <c r="H39" i="443" s="1"/>
  <c r="H40" i="443" s="1"/>
  <c r="AE31" i="443"/>
  <c r="G39" i="443" s="1"/>
  <c r="G40" i="443" s="1"/>
  <c r="W5" i="447"/>
  <c r="AD5" i="447"/>
  <c r="F13" i="447" s="1"/>
  <c r="F14" i="447" s="1"/>
  <c r="W5" i="403"/>
  <c r="AD5" i="403"/>
  <c r="F13" i="403" s="1"/>
  <c r="F14" i="403" s="1"/>
  <c r="X18" i="437"/>
  <c r="AF18" i="437" s="1"/>
  <c r="H26" i="437" s="1"/>
  <c r="H27" i="437" s="1"/>
  <c r="AE18" i="437"/>
  <c r="G26" i="437" s="1"/>
  <c r="G27" i="437" s="1"/>
  <c r="W5" i="414"/>
  <c r="AD5" i="414"/>
  <c r="F13" i="414" s="1"/>
  <c r="F14" i="414" s="1"/>
  <c r="X18" i="424"/>
  <c r="AF18" i="424" s="1"/>
  <c r="H26" i="424" s="1"/>
  <c r="H27" i="424" s="1"/>
  <c r="AE18" i="424"/>
  <c r="G26" i="424" s="1"/>
  <c r="G27" i="424" s="1"/>
  <c r="X18" i="416"/>
  <c r="AF18" i="416" s="1"/>
  <c r="H26" i="416" s="1"/>
  <c r="H27" i="416" s="1"/>
  <c r="AE18" i="416"/>
  <c r="G26" i="416" s="1"/>
  <c r="G27" i="416" s="1"/>
  <c r="X18" i="443"/>
  <c r="AF18" i="443" s="1"/>
  <c r="H26" i="443" s="1"/>
  <c r="H27" i="443" s="1"/>
  <c r="AE18" i="443"/>
  <c r="G26" i="443" s="1"/>
  <c r="G27" i="443" s="1"/>
  <c r="X31" i="411"/>
  <c r="AF31" i="411" s="1"/>
  <c r="H39" i="411" s="1"/>
  <c r="H40" i="411" s="1"/>
  <c r="AE31" i="411"/>
  <c r="G39" i="411" s="1"/>
  <c r="G40" i="411" s="1"/>
  <c r="W5" i="408"/>
  <c r="AD5" i="408"/>
  <c r="F13" i="408" s="1"/>
  <c r="F14" i="408" s="1"/>
  <c r="X18" i="409"/>
  <c r="AF18" i="409" s="1"/>
  <c r="H26" i="409" s="1"/>
  <c r="H27" i="409" s="1"/>
  <c r="AE18" i="409"/>
  <c r="G26" i="409" s="1"/>
  <c r="G27" i="409" s="1"/>
  <c r="W5" i="435"/>
  <c r="AD5" i="435"/>
  <c r="F13" i="435" s="1"/>
  <c r="F14" i="435" s="1"/>
  <c r="W5" i="409"/>
  <c r="AD5" i="409"/>
  <c r="F13" i="409" s="1"/>
  <c r="F14" i="409" s="1"/>
  <c r="X31" i="418"/>
  <c r="AF31" i="418" s="1"/>
  <c r="H39" i="418" s="1"/>
  <c r="H40" i="418" s="1"/>
  <c r="AE31" i="418"/>
  <c r="G39" i="418" s="1"/>
  <c r="G40" i="418" s="1"/>
  <c r="W5" i="441"/>
  <c r="AD5" i="441"/>
  <c r="F13" i="441" s="1"/>
  <c r="F14" i="441" s="1"/>
  <c r="X31" i="445"/>
  <c r="AF31" i="445" s="1"/>
  <c r="H39" i="445" s="1"/>
  <c r="H40" i="445" s="1"/>
  <c r="AE31" i="445"/>
  <c r="G39" i="445" s="1"/>
  <c r="G40" i="445" s="1"/>
  <c r="X18" i="446"/>
  <c r="AF18" i="446" s="1"/>
  <c r="H26" i="446" s="1"/>
  <c r="H27" i="446" s="1"/>
  <c r="AE18" i="446"/>
  <c r="G26" i="446" s="1"/>
  <c r="G27" i="446" s="1"/>
  <c r="W5" i="419"/>
  <c r="AD5" i="419"/>
  <c r="F13" i="419" s="1"/>
  <c r="F14" i="419" s="1"/>
  <c r="AC5" i="103"/>
  <c r="E13" i="103" s="1"/>
  <c r="E14" i="103" s="1"/>
  <c r="X18" i="419"/>
  <c r="AF18" i="419" s="1"/>
  <c r="H26" i="419" s="1"/>
  <c r="H27" i="419" s="1"/>
  <c r="AE18" i="419"/>
  <c r="G26" i="419" s="1"/>
  <c r="G27" i="419" s="1"/>
  <c r="W18" i="27"/>
  <c r="AD18" i="27"/>
  <c r="F26" i="27" s="1"/>
  <c r="F27" i="27" s="1"/>
  <c r="W5" i="439"/>
  <c r="AD5" i="439"/>
  <c r="F13" i="439" s="1"/>
  <c r="F14" i="439" s="1"/>
  <c r="W5" i="433"/>
  <c r="AD5" i="433"/>
  <c r="F13" i="433" s="1"/>
  <c r="F14" i="433" s="1"/>
  <c r="X31" i="425"/>
  <c r="AF31" i="425" s="1"/>
  <c r="H39" i="425" s="1"/>
  <c r="H40" i="425" s="1"/>
  <c r="AE31" i="425"/>
  <c r="G39" i="425" s="1"/>
  <c r="G40" i="425" s="1"/>
  <c r="X18" i="430"/>
  <c r="AF18" i="430" s="1"/>
  <c r="H26" i="430" s="1"/>
  <c r="H27" i="430" s="1"/>
  <c r="AE18" i="430"/>
  <c r="G26" i="430" s="1"/>
  <c r="G27" i="430" s="1"/>
  <c r="X31" i="439"/>
  <c r="AF31" i="439" s="1"/>
  <c r="H39" i="439" s="1"/>
  <c r="H40" i="439" s="1"/>
  <c r="AE31" i="439"/>
  <c r="G39" i="439" s="1"/>
  <c r="G40" i="439" s="1"/>
  <c r="X31" i="434"/>
  <c r="AF31" i="434" s="1"/>
  <c r="H39" i="434" s="1"/>
  <c r="H40" i="434" s="1"/>
  <c r="AE31" i="434"/>
  <c r="G39" i="434" s="1"/>
  <c r="G40" i="434" s="1"/>
  <c r="X31" i="435"/>
  <c r="AF31" i="435" s="1"/>
  <c r="H39" i="435" s="1"/>
  <c r="H40" i="435" s="1"/>
  <c r="AE31" i="435"/>
  <c r="G39" i="435" s="1"/>
  <c r="G40" i="435" s="1"/>
  <c r="X31" i="432"/>
  <c r="AF31" i="432" s="1"/>
  <c r="H39" i="432" s="1"/>
  <c r="H40" i="432" s="1"/>
  <c r="AE31" i="432"/>
  <c r="G39" i="432" s="1"/>
  <c r="G40" i="432" s="1"/>
  <c r="X31" i="436"/>
  <c r="AF31" i="436" s="1"/>
  <c r="H39" i="436" s="1"/>
  <c r="H40" i="436" s="1"/>
  <c r="AE31" i="436"/>
  <c r="G39" i="436" s="1"/>
  <c r="G40" i="436" s="1"/>
  <c r="W18" i="103"/>
  <c r="AD18" i="103"/>
  <c r="F26" i="103" s="1"/>
  <c r="F27" i="103" s="1"/>
  <c r="X18" i="414"/>
  <c r="AF18" i="414" s="1"/>
  <c r="H26" i="414" s="1"/>
  <c r="H27" i="414" s="1"/>
  <c r="AE18" i="414"/>
  <c r="G26" i="414" s="1"/>
  <c r="G27" i="414" s="1"/>
  <c r="X18" i="429"/>
  <c r="AF18" i="429" s="1"/>
  <c r="H26" i="429" s="1"/>
  <c r="H27" i="429" s="1"/>
  <c r="AE18" i="429"/>
  <c r="G26" i="429" s="1"/>
  <c r="G27" i="429" s="1"/>
  <c r="W5" i="410"/>
  <c r="AD5" i="410"/>
  <c r="F13" i="410" s="1"/>
  <c r="F14" i="410" s="1"/>
  <c r="W5" i="444"/>
  <c r="AD5" i="444"/>
  <c r="F13" i="444" s="1"/>
  <c r="F14" i="444" s="1"/>
  <c r="W5" i="440"/>
  <c r="AD5" i="440"/>
  <c r="F13" i="440" s="1"/>
  <c r="F14" i="440" s="1"/>
  <c r="W5" i="445"/>
  <c r="AD5" i="445"/>
  <c r="F13" i="445" s="1"/>
  <c r="F14" i="445" s="1"/>
  <c r="X18" i="427"/>
  <c r="AF18" i="427" s="1"/>
  <c r="H26" i="427" s="1"/>
  <c r="H27" i="427" s="1"/>
  <c r="AE18" i="427"/>
  <c r="G26" i="427" s="1"/>
  <c r="G27" i="427" s="1"/>
  <c r="X18" i="444"/>
  <c r="AF18" i="444" s="1"/>
  <c r="H26" i="444" s="1"/>
  <c r="H27" i="444" s="1"/>
  <c r="AE18" i="444"/>
  <c r="G26" i="444" s="1"/>
  <c r="G27" i="444" s="1"/>
  <c r="X18" i="445"/>
  <c r="AF18" i="445" s="1"/>
  <c r="H26" i="445" s="1"/>
  <c r="H27" i="445" s="1"/>
  <c r="AE18" i="445"/>
  <c r="G26" i="445" s="1"/>
  <c r="G27" i="445" s="1"/>
  <c r="W5" i="432"/>
  <c r="AD5" i="432"/>
  <c r="F13" i="432" s="1"/>
  <c r="F14" i="432" s="1"/>
  <c r="W5" i="406"/>
  <c r="AD5" i="406"/>
  <c r="F13" i="406" s="1"/>
  <c r="F14" i="406" s="1"/>
  <c r="X31" i="403"/>
  <c r="AF31" i="403" s="1"/>
  <c r="H39" i="403" s="1"/>
  <c r="H40" i="403" s="1"/>
  <c r="AE31" i="403"/>
  <c r="G39" i="403" s="1"/>
  <c r="G40" i="403" s="1"/>
  <c r="W31" i="4"/>
  <c r="AD31" i="4"/>
  <c r="F39" i="4" s="1"/>
  <c r="F40" i="4" s="1"/>
  <c r="X18" i="428"/>
  <c r="AF18" i="428" s="1"/>
  <c r="H26" i="428" s="1"/>
  <c r="H27" i="428" s="1"/>
  <c r="AE18" i="428"/>
  <c r="G26" i="428" s="1"/>
  <c r="G27" i="428" s="1"/>
  <c r="W5" i="404"/>
  <c r="AD5" i="404"/>
  <c r="F13" i="404" s="1"/>
  <c r="F14" i="404" s="1"/>
  <c r="X31" i="421"/>
  <c r="AF31" i="421" s="1"/>
  <c r="H39" i="421" s="1"/>
  <c r="H40" i="421" s="1"/>
  <c r="AE31" i="421"/>
  <c r="G39" i="421" s="1"/>
  <c r="G40" i="421" s="1"/>
  <c r="W5" i="424"/>
  <c r="AD5" i="424"/>
  <c r="F13" i="424" s="1"/>
  <c r="F14" i="424" s="1"/>
  <c r="W5" i="422"/>
  <c r="AD5" i="422"/>
  <c r="F13" i="422" s="1"/>
  <c r="F14" i="422" s="1"/>
  <c r="X31" i="408"/>
  <c r="AF31" i="408" s="1"/>
  <c r="H39" i="408" s="1"/>
  <c r="H40" i="408" s="1"/>
  <c r="AE31" i="408"/>
  <c r="G39" i="408" s="1"/>
  <c r="G40" i="408" s="1"/>
  <c r="X18" i="404"/>
  <c r="AF18" i="404" s="1"/>
  <c r="H26" i="404" s="1"/>
  <c r="H27" i="404" s="1"/>
  <c r="AE18" i="404"/>
  <c r="G26" i="404" s="1"/>
  <c r="G27" i="404" s="1"/>
  <c r="X31" i="414"/>
  <c r="AF31" i="414" s="1"/>
  <c r="H39" i="414" s="1"/>
  <c r="H40" i="414" s="1"/>
  <c r="AE31" i="414"/>
  <c r="G39" i="414" s="1"/>
  <c r="G40" i="414" s="1"/>
  <c r="W5" i="436"/>
  <c r="AD5" i="436"/>
  <c r="F13" i="436" s="1"/>
  <c r="F14" i="436" s="1"/>
  <c r="W5" i="405"/>
  <c r="AD5" i="405"/>
  <c r="F13" i="405" s="1"/>
  <c r="F14" i="405" s="1"/>
  <c r="W5" i="417"/>
  <c r="AD5" i="417"/>
  <c r="F13" i="417" s="1"/>
  <c r="F14" i="417" s="1"/>
  <c r="X31" i="416"/>
  <c r="AF31" i="416" s="1"/>
  <c r="H39" i="416" s="1"/>
  <c r="H40" i="416" s="1"/>
  <c r="AE31" i="416"/>
  <c r="G39" i="416" s="1"/>
  <c r="G40" i="416" s="1"/>
  <c r="X18" i="412"/>
  <c r="AF18" i="412" s="1"/>
  <c r="H26" i="412" s="1"/>
  <c r="H27" i="412" s="1"/>
  <c r="AE18" i="412"/>
  <c r="G26" i="412" s="1"/>
  <c r="G27" i="412" s="1"/>
  <c r="X18" i="422"/>
  <c r="AF18" i="422" s="1"/>
  <c r="H26" i="422" s="1"/>
  <c r="H27" i="422" s="1"/>
  <c r="AE18" i="422"/>
  <c r="G26" i="422" s="1"/>
  <c r="G27" i="422" s="1"/>
  <c r="X31" i="446"/>
  <c r="AF31" i="446" s="1"/>
  <c r="H39" i="446" s="1"/>
  <c r="H40" i="446" s="1"/>
  <c r="AE31" i="446"/>
  <c r="G39" i="446" s="1"/>
  <c r="G40" i="446" s="1"/>
  <c r="W5" i="423"/>
  <c r="AD5" i="423"/>
  <c r="F13" i="423" s="1"/>
  <c r="F14" i="423" s="1"/>
  <c r="W5" i="418"/>
  <c r="AD5" i="418"/>
  <c r="F13" i="418" s="1"/>
  <c r="F14" i="418" s="1"/>
  <c r="X31" i="417"/>
  <c r="AF31" i="417" s="1"/>
  <c r="H39" i="417" s="1"/>
  <c r="H40" i="417" s="1"/>
  <c r="AE31" i="417"/>
  <c r="G39" i="417" s="1"/>
  <c r="G40" i="417" s="1"/>
  <c r="X5" i="423" l="1"/>
  <c r="AF5" i="423" s="1"/>
  <c r="H13" i="423" s="1"/>
  <c r="H14" i="423" s="1"/>
  <c r="AE5" i="423"/>
  <c r="G13" i="423" s="1"/>
  <c r="G14" i="423" s="1"/>
  <c r="X5" i="424"/>
  <c r="AF5" i="424" s="1"/>
  <c r="H13" i="424" s="1"/>
  <c r="H14" i="424" s="1"/>
  <c r="AE5" i="424"/>
  <c r="G13" i="424" s="1"/>
  <c r="G14" i="424" s="1"/>
  <c r="X31" i="4"/>
  <c r="AF31" i="4" s="1"/>
  <c r="H39" i="4" s="1"/>
  <c r="H40" i="4" s="1"/>
  <c r="AE31" i="4"/>
  <c r="G39" i="4" s="1"/>
  <c r="G40" i="4" s="1"/>
  <c r="X5" i="440"/>
  <c r="AF5" i="440" s="1"/>
  <c r="H13" i="440" s="1"/>
  <c r="H14" i="440" s="1"/>
  <c r="AE5" i="440"/>
  <c r="G13" i="440" s="1"/>
  <c r="G14" i="440" s="1"/>
  <c r="X5" i="435"/>
  <c r="AF5" i="435" s="1"/>
  <c r="H13" i="435" s="1"/>
  <c r="H14" i="435" s="1"/>
  <c r="AE5" i="435"/>
  <c r="G13" i="435" s="1"/>
  <c r="G14" i="435" s="1"/>
  <c r="X5" i="430"/>
  <c r="AF5" i="430" s="1"/>
  <c r="H13" i="430" s="1"/>
  <c r="H14" i="430" s="1"/>
  <c r="AE5" i="430"/>
  <c r="G13" i="430" s="1"/>
  <c r="G14" i="430" s="1"/>
  <c r="X5" i="443"/>
  <c r="AF5" i="443" s="1"/>
  <c r="H13" i="443" s="1"/>
  <c r="H14" i="443" s="1"/>
  <c r="AE5" i="443"/>
  <c r="G13" i="443" s="1"/>
  <c r="G14" i="443" s="1"/>
  <c r="W5" i="4"/>
  <c r="AD5" i="4"/>
  <c r="F13" i="4" s="1"/>
  <c r="F14" i="4" s="1"/>
  <c r="X5" i="426"/>
  <c r="AF5" i="426" s="1"/>
  <c r="H13" i="426" s="1"/>
  <c r="H14" i="426" s="1"/>
  <c r="AE5" i="426"/>
  <c r="G13" i="426" s="1"/>
  <c r="G14" i="426" s="1"/>
  <c r="X31" i="2"/>
  <c r="AF31" i="2" s="1"/>
  <c r="H39" i="2" s="1"/>
  <c r="H40" i="2" s="1"/>
  <c r="AE31" i="2"/>
  <c r="G39" i="2" s="1"/>
  <c r="G40" i="2" s="1"/>
  <c r="X5" i="413"/>
  <c r="AF5" i="413" s="1"/>
  <c r="H13" i="413" s="1"/>
  <c r="H14" i="413" s="1"/>
  <c r="AE5" i="413"/>
  <c r="G13" i="413" s="1"/>
  <c r="G14" i="413" s="1"/>
  <c r="X5" i="420"/>
  <c r="AF5" i="420" s="1"/>
  <c r="H13" i="420" s="1"/>
  <c r="H14" i="420" s="1"/>
  <c r="AE5" i="420"/>
  <c r="G13" i="420" s="1"/>
  <c r="G14" i="420" s="1"/>
  <c r="X5" i="417"/>
  <c r="AF5" i="417" s="1"/>
  <c r="H13" i="417" s="1"/>
  <c r="H14" i="417" s="1"/>
  <c r="AE5" i="417"/>
  <c r="G13" i="417" s="1"/>
  <c r="G14" i="417" s="1"/>
  <c r="X5" i="444"/>
  <c r="AF5" i="444" s="1"/>
  <c r="H13" i="444" s="1"/>
  <c r="H14" i="444" s="1"/>
  <c r="AE5" i="444"/>
  <c r="G13" i="444" s="1"/>
  <c r="G14" i="444" s="1"/>
  <c r="X18" i="103"/>
  <c r="AF18" i="103" s="1"/>
  <c r="H26" i="103" s="1"/>
  <c r="H27" i="103" s="1"/>
  <c r="AE18" i="103"/>
  <c r="G26" i="103" s="1"/>
  <c r="G27" i="103" s="1"/>
  <c r="X5" i="433"/>
  <c r="AF5" i="433" s="1"/>
  <c r="H13" i="433" s="1"/>
  <c r="H14" i="433" s="1"/>
  <c r="AE5" i="433"/>
  <c r="G13" i="433" s="1"/>
  <c r="G14" i="433" s="1"/>
  <c r="W5" i="103"/>
  <c r="AD5" i="103"/>
  <c r="F13" i="103" s="1"/>
  <c r="F14" i="103" s="1"/>
  <c r="X5" i="441"/>
  <c r="AF5" i="441" s="1"/>
  <c r="H13" i="441" s="1"/>
  <c r="H14" i="441" s="1"/>
  <c r="AE5" i="441"/>
  <c r="G13" i="441" s="1"/>
  <c r="G14" i="441" s="1"/>
  <c r="X5" i="403"/>
  <c r="AF5" i="403" s="1"/>
  <c r="H13" i="403" s="1"/>
  <c r="H14" i="403" s="1"/>
  <c r="AE5" i="403"/>
  <c r="G13" i="403" s="1"/>
  <c r="G14" i="403" s="1"/>
  <c r="X5" i="429"/>
  <c r="AF5" i="429" s="1"/>
  <c r="H13" i="429" s="1"/>
  <c r="H14" i="429" s="1"/>
  <c r="AE5" i="429"/>
  <c r="G13" i="429" s="1"/>
  <c r="G14" i="429" s="1"/>
  <c r="AE18" i="2"/>
  <c r="G26" i="2" s="1"/>
  <c r="G27" i="2" s="1"/>
  <c r="X18" i="2"/>
  <c r="AF18" i="2" s="1"/>
  <c r="H26" i="2" s="1"/>
  <c r="H27" i="2" s="1"/>
  <c r="X5" i="438"/>
  <c r="AF5" i="438" s="1"/>
  <c r="H13" i="438" s="1"/>
  <c r="H14" i="438" s="1"/>
  <c r="AE5" i="438"/>
  <c r="G13" i="438" s="1"/>
  <c r="G14" i="438" s="1"/>
  <c r="X5" i="434"/>
  <c r="AF5" i="434" s="1"/>
  <c r="H13" i="434" s="1"/>
  <c r="H14" i="434" s="1"/>
  <c r="AE5" i="434"/>
  <c r="G13" i="434" s="1"/>
  <c r="G14" i="434" s="1"/>
  <c r="X18" i="4"/>
  <c r="AF18" i="4" s="1"/>
  <c r="H26" i="4" s="1"/>
  <c r="H27" i="4" s="1"/>
  <c r="AE18" i="4"/>
  <c r="G26" i="4" s="1"/>
  <c r="G27" i="4" s="1"/>
  <c r="X5" i="407"/>
  <c r="AF5" i="407" s="1"/>
  <c r="H13" i="407" s="1"/>
  <c r="H14" i="407" s="1"/>
  <c r="AE5" i="407"/>
  <c r="G13" i="407" s="1"/>
  <c r="G14" i="407" s="1"/>
  <c r="X5" i="442"/>
  <c r="AF5" i="442" s="1"/>
  <c r="H13" i="442" s="1"/>
  <c r="H14" i="442" s="1"/>
  <c r="AE5" i="442"/>
  <c r="G13" i="442" s="1"/>
  <c r="G14" i="442" s="1"/>
  <c r="X31" i="27"/>
  <c r="AF31" i="27" s="1"/>
  <c r="H39" i="27" s="1"/>
  <c r="H40" i="27" s="1"/>
  <c r="AE31" i="27"/>
  <c r="G39" i="27" s="1"/>
  <c r="G40" i="27" s="1"/>
  <c r="X5" i="2"/>
  <c r="AF5" i="2" s="1"/>
  <c r="H13" i="2" s="1"/>
  <c r="H14" i="2" s="1"/>
  <c r="AE5" i="2"/>
  <c r="G13" i="2" s="1"/>
  <c r="G14" i="2" s="1"/>
  <c r="X5" i="431"/>
  <c r="AF5" i="431" s="1"/>
  <c r="H13" i="431" s="1"/>
  <c r="H14" i="431" s="1"/>
  <c r="AE5" i="431"/>
  <c r="G13" i="431" s="1"/>
  <c r="G14" i="431" s="1"/>
  <c r="X5" i="405"/>
  <c r="AF5" i="405" s="1"/>
  <c r="H13" i="405" s="1"/>
  <c r="H14" i="405" s="1"/>
  <c r="AE5" i="405"/>
  <c r="G13" i="405" s="1"/>
  <c r="G14" i="405" s="1"/>
  <c r="X5" i="404"/>
  <c r="AF5" i="404" s="1"/>
  <c r="H13" i="404" s="1"/>
  <c r="H14" i="404" s="1"/>
  <c r="AE5" i="404"/>
  <c r="G13" i="404" s="1"/>
  <c r="G14" i="404" s="1"/>
  <c r="X5" i="406"/>
  <c r="AF5" i="406" s="1"/>
  <c r="H13" i="406" s="1"/>
  <c r="H14" i="406" s="1"/>
  <c r="AE5" i="406"/>
  <c r="G13" i="406" s="1"/>
  <c r="G14" i="406" s="1"/>
  <c r="X5" i="410"/>
  <c r="AF5" i="410" s="1"/>
  <c r="H13" i="410" s="1"/>
  <c r="H14" i="410" s="1"/>
  <c r="AE5" i="410"/>
  <c r="G13" i="410" s="1"/>
  <c r="G14" i="410" s="1"/>
  <c r="X5" i="439"/>
  <c r="AF5" i="439" s="1"/>
  <c r="H13" i="439" s="1"/>
  <c r="H14" i="439" s="1"/>
  <c r="AE5" i="439"/>
  <c r="G13" i="439" s="1"/>
  <c r="G14" i="439" s="1"/>
  <c r="X5" i="419"/>
  <c r="AF5" i="419" s="1"/>
  <c r="H13" i="419" s="1"/>
  <c r="H14" i="419" s="1"/>
  <c r="AE5" i="419"/>
  <c r="G13" i="419" s="1"/>
  <c r="G14" i="419" s="1"/>
  <c r="X5" i="408"/>
  <c r="AF5" i="408" s="1"/>
  <c r="H13" i="408" s="1"/>
  <c r="H14" i="408" s="1"/>
  <c r="AE5" i="408"/>
  <c r="G13" i="408" s="1"/>
  <c r="G14" i="408" s="1"/>
  <c r="X5" i="447"/>
  <c r="AF5" i="447" s="1"/>
  <c r="H13" i="447" s="1"/>
  <c r="H14" i="447" s="1"/>
  <c r="AE5" i="447"/>
  <c r="G13" i="447" s="1"/>
  <c r="G14" i="447" s="1"/>
  <c r="X5" i="425"/>
  <c r="AF5" i="425" s="1"/>
  <c r="H13" i="425" s="1"/>
  <c r="H14" i="425" s="1"/>
  <c r="AE5" i="425"/>
  <c r="G13" i="425" s="1"/>
  <c r="G14" i="425" s="1"/>
  <c r="X5" i="411"/>
  <c r="AF5" i="411" s="1"/>
  <c r="H13" i="411" s="1"/>
  <c r="H14" i="411" s="1"/>
  <c r="AE5" i="411"/>
  <c r="G13" i="411" s="1"/>
  <c r="G14" i="411" s="1"/>
  <c r="X5" i="421"/>
  <c r="AF5" i="421" s="1"/>
  <c r="H13" i="421" s="1"/>
  <c r="H14" i="421" s="1"/>
  <c r="AE5" i="421"/>
  <c r="G13" i="421" s="1"/>
  <c r="G14" i="421" s="1"/>
  <c r="W5" i="27"/>
  <c r="AD5" i="27"/>
  <c r="F13" i="27" s="1"/>
  <c r="F14" i="27" s="1"/>
  <c r="X5" i="412"/>
  <c r="AF5" i="412" s="1"/>
  <c r="H13" i="412" s="1"/>
  <c r="H14" i="412" s="1"/>
  <c r="AE5" i="412"/>
  <c r="G13" i="412" s="1"/>
  <c r="G14" i="412" s="1"/>
  <c r="X5" i="416"/>
  <c r="AF5" i="416" s="1"/>
  <c r="H13" i="416" s="1"/>
  <c r="H14" i="416" s="1"/>
  <c r="AE5" i="416"/>
  <c r="G13" i="416" s="1"/>
  <c r="G14" i="416" s="1"/>
  <c r="X5" i="446"/>
  <c r="AF5" i="446" s="1"/>
  <c r="H13" i="446" s="1"/>
  <c r="H14" i="446" s="1"/>
  <c r="AE5" i="446"/>
  <c r="G13" i="446" s="1"/>
  <c r="G14" i="446" s="1"/>
  <c r="X5" i="428"/>
  <c r="AF5" i="428" s="1"/>
  <c r="H13" i="428" s="1"/>
  <c r="H14" i="428" s="1"/>
  <c r="AE5" i="428"/>
  <c r="G13" i="428" s="1"/>
  <c r="G14" i="428" s="1"/>
  <c r="X5" i="418"/>
  <c r="AF5" i="418" s="1"/>
  <c r="H13" i="418" s="1"/>
  <c r="H14" i="418" s="1"/>
  <c r="AE5" i="418"/>
  <c r="G13" i="418" s="1"/>
  <c r="G14" i="418" s="1"/>
  <c r="X5" i="436"/>
  <c r="AF5" i="436" s="1"/>
  <c r="H13" i="436" s="1"/>
  <c r="H14" i="436" s="1"/>
  <c r="AE5" i="436"/>
  <c r="G13" i="436" s="1"/>
  <c r="G14" i="436" s="1"/>
  <c r="X5" i="422"/>
  <c r="AF5" i="422" s="1"/>
  <c r="H13" i="422" s="1"/>
  <c r="H14" i="422" s="1"/>
  <c r="AE5" i="422"/>
  <c r="G13" i="422" s="1"/>
  <c r="G14" i="422" s="1"/>
  <c r="X5" i="432"/>
  <c r="AF5" i="432" s="1"/>
  <c r="H13" i="432" s="1"/>
  <c r="H14" i="432" s="1"/>
  <c r="AE5" i="432"/>
  <c r="G13" i="432" s="1"/>
  <c r="G14" i="432" s="1"/>
  <c r="X5" i="445"/>
  <c r="AF5" i="445" s="1"/>
  <c r="H13" i="445" s="1"/>
  <c r="H14" i="445" s="1"/>
  <c r="AE5" i="445"/>
  <c r="G13" i="445" s="1"/>
  <c r="G14" i="445" s="1"/>
  <c r="X18" i="27"/>
  <c r="AF18" i="27" s="1"/>
  <c r="H26" i="27" s="1"/>
  <c r="H27" i="27" s="1"/>
  <c r="AE18" i="27"/>
  <c r="G26" i="27" s="1"/>
  <c r="G27" i="27" s="1"/>
  <c r="X5" i="409"/>
  <c r="AF5" i="409" s="1"/>
  <c r="H13" i="409" s="1"/>
  <c r="H14" i="409" s="1"/>
  <c r="AE5" i="409"/>
  <c r="G13" i="409" s="1"/>
  <c r="G14" i="409" s="1"/>
  <c r="X5" i="414"/>
  <c r="AF5" i="414" s="1"/>
  <c r="H13" i="414" s="1"/>
  <c r="H14" i="414" s="1"/>
  <c r="AE5" i="414"/>
  <c r="G13" i="414" s="1"/>
  <c r="G14" i="414" s="1"/>
  <c r="X5" i="415"/>
  <c r="AF5" i="415" s="1"/>
  <c r="H13" i="415" s="1"/>
  <c r="H14" i="415" s="1"/>
  <c r="AE5" i="415"/>
  <c r="G13" i="415" s="1"/>
  <c r="G14" i="415" s="1"/>
  <c r="X5" i="427"/>
  <c r="AF5" i="427" s="1"/>
  <c r="H13" i="427" s="1"/>
  <c r="H14" i="427" s="1"/>
  <c r="AE5" i="427"/>
  <c r="G13" i="427" s="1"/>
  <c r="G14" i="427" s="1"/>
  <c r="X5" i="437"/>
  <c r="AF5" i="437" s="1"/>
  <c r="H13" i="437" s="1"/>
  <c r="H14" i="437" s="1"/>
  <c r="AE5" i="437"/>
  <c r="G13" i="437" s="1"/>
  <c r="G14" i="437" s="1"/>
  <c r="X5" i="203"/>
  <c r="AF5" i="203" s="1"/>
  <c r="H13" i="203" s="1"/>
  <c r="H14" i="203" s="1"/>
  <c r="AE5" i="203"/>
  <c r="G13" i="203" s="1"/>
  <c r="G14" i="203" s="1"/>
  <c r="X31" i="103"/>
  <c r="AF31" i="103" s="1"/>
  <c r="H39" i="103" s="1"/>
  <c r="H40" i="103" s="1"/>
  <c r="AE31" i="103"/>
  <c r="G39" i="103" s="1"/>
  <c r="G40" i="103" s="1"/>
  <c r="X5" i="4" l="1"/>
  <c r="AF5" i="4" s="1"/>
  <c r="H13" i="4" s="1"/>
  <c r="H14" i="4" s="1"/>
  <c r="AE5" i="4"/>
  <c r="G13" i="4" s="1"/>
  <c r="G14" i="4" s="1"/>
  <c r="X5" i="27"/>
  <c r="AF5" i="27" s="1"/>
  <c r="H13" i="27" s="1"/>
  <c r="H14" i="27" s="1"/>
  <c r="AE5" i="27"/>
  <c r="G13" i="27" s="1"/>
  <c r="G14" i="27" s="1"/>
  <c r="X5" i="103"/>
  <c r="AF5" i="103" s="1"/>
  <c r="H13" i="103" s="1"/>
  <c r="H14" i="103" s="1"/>
  <c r="AE5" i="103"/>
  <c r="G13" i="103" s="1"/>
  <c r="G14" i="103" s="1"/>
</calcChain>
</file>

<file path=xl/sharedStrings.xml><?xml version="1.0" encoding="utf-8"?>
<sst xmlns="http://schemas.openxmlformats.org/spreadsheetml/2006/main" count="24550" uniqueCount="3385">
  <si>
    <t>LAHORE GARRISON UNIVERSITY</t>
  </si>
  <si>
    <t>OFFICE OF THE CONTROLLER OF EXAMINATIONS</t>
  </si>
  <si>
    <t>Subject Title</t>
  </si>
  <si>
    <t>No. of Objectives Received</t>
  </si>
  <si>
    <t>No. of Answer Scripts Received</t>
  </si>
  <si>
    <t>Roll Number(s) Without Objective</t>
  </si>
  <si>
    <r>
      <rPr>
        <i/>
        <sz val="10"/>
        <color theme="1"/>
        <rFont val="Calibri"/>
        <family val="2"/>
        <scheme val="minor"/>
      </rPr>
      <t>Issued To</t>
    </r>
    <r>
      <rPr>
        <i/>
        <sz val="12"/>
        <color theme="1"/>
        <rFont val="Calibri"/>
        <family val="2"/>
        <scheme val="minor"/>
      </rPr>
      <t xml:space="preserve"> (</t>
    </r>
    <r>
      <rPr>
        <i/>
        <sz val="8"/>
        <color theme="1"/>
        <rFont val="Calibri"/>
        <family val="2"/>
        <scheme val="minor"/>
      </rPr>
      <t>Faculty Member</t>
    </r>
    <r>
      <rPr>
        <i/>
        <sz val="12"/>
        <color theme="1"/>
        <rFont val="Calibri"/>
        <family val="2"/>
        <scheme val="minor"/>
      </rPr>
      <t>)</t>
    </r>
  </si>
  <si>
    <t>Received By</t>
  </si>
  <si>
    <t>Day</t>
  </si>
  <si>
    <t>Section</t>
  </si>
  <si>
    <t>Time</t>
  </si>
  <si>
    <t>Group</t>
  </si>
  <si>
    <t>-</t>
  </si>
  <si>
    <t>A</t>
  </si>
  <si>
    <t>B</t>
  </si>
  <si>
    <t>C</t>
  </si>
  <si>
    <t>II</t>
  </si>
  <si>
    <t>I</t>
  </si>
  <si>
    <t>G</t>
  </si>
  <si>
    <t>H</t>
  </si>
  <si>
    <t>PRINCIPLES OF ACCOUNTING</t>
  </si>
  <si>
    <t xml:space="preserve">BUSINESS STATISTICS </t>
  </si>
  <si>
    <t>F</t>
  </si>
  <si>
    <t>PAKISTAN STUDIES</t>
  </si>
  <si>
    <t>D</t>
  </si>
  <si>
    <t>J</t>
  </si>
  <si>
    <t>COST ACCOUNTING</t>
  </si>
  <si>
    <t>MACRO ECONOMICS</t>
  </si>
  <si>
    <t>COMPUTER APPLICATIONS IN BUSINESS</t>
  </si>
  <si>
    <t>DATE SHEET FINAL TERM EXAMINATION SPRING SEMESTER 2017</t>
  </si>
  <si>
    <t>BS Eng.</t>
  </si>
  <si>
    <t>BS Phys</t>
  </si>
  <si>
    <t>BS Maths</t>
  </si>
  <si>
    <t>BS BT</t>
  </si>
  <si>
    <t>BS CHEM.</t>
  </si>
  <si>
    <t>BSCS</t>
  </si>
  <si>
    <t>BS AF</t>
  </si>
  <si>
    <t>BS IT</t>
  </si>
  <si>
    <t>BS MB</t>
  </si>
  <si>
    <t>BS ZOO</t>
  </si>
  <si>
    <t>BS AP</t>
  </si>
  <si>
    <t>BS MC</t>
  </si>
  <si>
    <t>BBA (Hons)</t>
  </si>
  <si>
    <t>BS SE</t>
  </si>
  <si>
    <t>CENTER</t>
  </si>
  <si>
    <t>Room</t>
  </si>
  <si>
    <t>OB</t>
  </si>
  <si>
    <t>74-76</t>
  </si>
  <si>
    <t>47,48</t>
  </si>
  <si>
    <t>45,46</t>
  </si>
  <si>
    <t>NB</t>
  </si>
  <si>
    <t>30-32</t>
  </si>
  <si>
    <t>4,5</t>
  </si>
  <si>
    <t>54,55</t>
  </si>
  <si>
    <t>69,70</t>
  </si>
  <si>
    <t>17,18</t>
  </si>
  <si>
    <t>21,22</t>
  </si>
  <si>
    <t>7,8</t>
  </si>
  <si>
    <t>11,12</t>
  </si>
  <si>
    <t>13,14</t>
  </si>
  <si>
    <t>19,20</t>
  </si>
  <si>
    <t>2,3</t>
  </si>
  <si>
    <t>23,24</t>
  </si>
  <si>
    <t>28,29</t>
  </si>
  <si>
    <t>9,10</t>
  </si>
  <si>
    <t>56,57</t>
  </si>
  <si>
    <t>25-27</t>
  </si>
  <si>
    <t>40,41</t>
  </si>
  <si>
    <t>71,72</t>
  </si>
  <si>
    <t>36,37</t>
  </si>
  <si>
    <t>60-62</t>
  </si>
  <si>
    <t>34,35</t>
  </si>
  <si>
    <t>74,75</t>
  </si>
  <si>
    <t>1,2</t>
  </si>
  <si>
    <t>15,16</t>
  </si>
  <si>
    <t>30,31</t>
  </si>
  <si>
    <t>6,7</t>
  </si>
  <si>
    <t>26,27</t>
  </si>
  <si>
    <t>64,65</t>
  </si>
  <si>
    <t>66,67</t>
  </si>
  <si>
    <t>76,77</t>
  </si>
  <si>
    <t>38,39</t>
  </si>
  <si>
    <t>3,4</t>
  </si>
  <si>
    <t>27,28</t>
  </si>
  <si>
    <t>60,61</t>
  </si>
  <si>
    <t>62,63</t>
  </si>
  <si>
    <t>---</t>
  </si>
  <si>
    <t>11 , 12</t>
  </si>
  <si>
    <t>Name &amp; Signature with Date</t>
  </si>
  <si>
    <t>NIL</t>
  </si>
  <si>
    <t>Centre</t>
  </si>
  <si>
    <t>BS DFCS</t>
  </si>
  <si>
    <t>BS IR</t>
  </si>
  <si>
    <t>III</t>
  </si>
  <si>
    <t>NB - 1 - 8</t>
  </si>
  <si>
    <t>NB - 9 - 16</t>
  </si>
  <si>
    <t>NB - 17 - 24</t>
  </si>
  <si>
    <t>NB - 25 - 32</t>
  </si>
  <si>
    <t>OB - 26 - 30</t>
  </si>
  <si>
    <t>Enrolled</t>
  </si>
  <si>
    <t>K</t>
  </si>
  <si>
    <t>M</t>
  </si>
  <si>
    <t>N</t>
  </si>
  <si>
    <t>S</t>
  </si>
  <si>
    <t>T</t>
  </si>
  <si>
    <t>DATE</t>
  </si>
  <si>
    <t>DegreeID</t>
  </si>
  <si>
    <t>SESSION</t>
  </si>
  <si>
    <t>CourseName</t>
  </si>
  <si>
    <t>Islamic Studies Sec 2</t>
  </si>
  <si>
    <t>Arabic Sec 1</t>
  </si>
  <si>
    <t>Principles of Accounting Sec 1</t>
  </si>
  <si>
    <t>Pakistan Studies Sec 3</t>
  </si>
  <si>
    <t>Pakistan Studies Sec 1</t>
  </si>
  <si>
    <t>Pakistan Studies Sec 2</t>
  </si>
  <si>
    <t>Psychology Sec 1</t>
  </si>
  <si>
    <t>Micro Economics Sec 1</t>
  </si>
  <si>
    <t>Social work practice Sec 1</t>
  </si>
  <si>
    <t>GROUP</t>
  </si>
  <si>
    <t>CENTRE</t>
  </si>
  <si>
    <t>ROOMS</t>
  </si>
  <si>
    <t>ACTUAL STRENGTH</t>
  </si>
  <si>
    <t>BLANK</t>
  </si>
  <si>
    <t>SR</t>
  </si>
  <si>
    <t>NEW ADJUSTMENT</t>
  </si>
  <si>
    <t>STATUS</t>
  </si>
  <si>
    <t>Social work practice Sec 2</t>
  </si>
  <si>
    <t>M.Phil MC</t>
  </si>
  <si>
    <t>Calculus and Analytical Geometry Sec 1</t>
  </si>
  <si>
    <t>Fundamentals of Math-I Sec 1</t>
  </si>
  <si>
    <t>Applied Physics Sec 2</t>
  </si>
  <si>
    <t>Applied Physics Sec 3</t>
  </si>
  <si>
    <t>Programming Fundamentals Sec 1</t>
  </si>
  <si>
    <t>Programming Fundamentals Sec 2</t>
  </si>
  <si>
    <t>Programming Fundamentals Sec 3</t>
  </si>
  <si>
    <t>International Communication Sec 1</t>
  </si>
  <si>
    <t>Introduction to Programing in C++ Sec 1</t>
  </si>
  <si>
    <t>Introduction to Mass Communication Sec 1</t>
  </si>
  <si>
    <t>BS BCH</t>
  </si>
  <si>
    <t>BS Urdu</t>
  </si>
  <si>
    <t>MS CS</t>
  </si>
  <si>
    <t>M.Phil ISL</t>
  </si>
  <si>
    <t>M.Phil MB</t>
  </si>
  <si>
    <t>M.Phil ZOO</t>
  </si>
  <si>
    <t>MSCP</t>
  </si>
  <si>
    <t>MS IT</t>
  </si>
  <si>
    <t>M.Phil CHEM.</t>
  </si>
  <si>
    <t>M.Phil Eng.</t>
  </si>
  <si>
    <t>M.Phil IR</t>
  </si>
  <si>
    <t>M.Phil Maths</t>
  </si>
  <si>
    <t>M.Phil Phys</t>
  </si>
  <si>
    <t>MBA (2 Years)</t>
  </si>
  <si>
    <t>MSBA</t>
  </si>
  <si>
    <t>Business Research Methods Sec 1</t>
  </si>
  <si>
    <t>Project Management Sec 1</t>
  </si>
  <si>
    <t>Statistics - I Sec 1</t>
  </si>
  <si>
    <t>Marketing Management Sec 1</t>
  </si>
  <si>
    <t>Immunology  Sec 1</t>
  </si>
  <si>
    <t>Information Security Sec 1</t>
  </si>
  <si>
    <t>Software Engineering Sec 1</t>
  </si>
  <si>
    <t>Software Engineering Sec 2</t>
  </si>
  <si>
    <t>Artificial Intelligence Sec 1</t>
  </si>
  <si>
    <t>Data Structure and Algorithms Sec 1</t>
  </si>
  <si>
    <t>OPERATIONAL RESEARCH Sec 1</t>
  </si>
  <si>
    <t>Object Oriented Programming Sec 1</t>
  </si>
  <si>
    <t>Object Oriented Programming Sec 2</t>
  </si>
  <si>
    <t>Information Security Sec 2</t>
  </si>
  <si>
    <t>Artificial Intelligence Sec 2</t>
  </si>
  <si>
    <t>Strategic Management Sec 1</t>
  </si>
  <si>
    <t>Fundamentals of Marketing Sec 1</t>
  </si>
  <si>
    <t>Contemporary Practices In Banking and Finance Sec 1</t>
  </si>
  <si>
    <t>Chinese Language Sec 1</t>
  </si>
  <si>
    <t>Business Ethics and Corporate Governance Sec 1</t>
  </si>
  <si>
    <t>Financial Accounting II Sec 1</t>
  </si>
  <si>
    <t>Operating Systems Sec 1</t>
  </si>
  <si>
    <t>Probability and Statistics Sec 1</t>
  </si>
  <si>
    <t>Discrete Structures Sec 1</t>
  </si>
  <si>
    <t>Discrete Structures Sec 2</t>
  </si>
  <si>
    <t>System and Network Administration Sec 1</t>
  </si>
  <si>
    <t>Development Communication-DSC Sec 1</t>
  </si>
  <si>
    <t>Communication Theories-ll Sec 1</t>
  </si>
  <si>
    <t>Software Re-engineering Sec 1</t>
  </si>
  <si>
    <t>Business Process Engineering Sec 1</t>
  </si>
  <si>
    <t>Web Engineering Sec 1</t>
  </si>
  <si>
    <t>Probability and Statistics Sec 2</t>
  </si>
  <si>
    <t>Operating Systems Sec 2</t>
  </si>
  <si>
    <t>Operating Systems Sec 3</t>
  </si>
  <si>
    <t>Operating Systems Sec 4</t>
  </si>
  <si>
    <t>Organizational Behavior Sec 1</t>
  </si>
  <si>
    <t>Macro Economics Sec 1</t>
  </si>
  <si>
    <t>Business Mathematics II Sec 1</t>
  </si>
  <si>
    <t>Biostatistics Sec 1</t>
  </si>
  <si>
    <t>Computer Networks Sec 4</t>
  </si>
  <si>
    <t>Computer Networks Sec 1</t>
  </si>
  <si>
    <t>Database Systems Sec 1</t>
  </si>
  <si>
    <t>Database Systems Sec 2</t>
  </si>
  <si>
    <t>Internet of Things Sec 1</t>
  </si>
  <si>
    <t>Linear Algebra Sec 1</t>
  </si>
  <si>
    <t>Linear Algebra Sec 2</t>
  </si>
  <si>
    <t>Linear Algebra Sec 3</t>
  </si>
  <si>
    <t>Linear Algebra Sec 4</t>
  </si>
  <si>
    <t>Computer Networks Sec 2</t>
  </si>
  <si>
    <t>Computer Networks Sec 3</t>
  </si>
  <si>
    <t>MACHINE LEARNING Sec 2</t>
  </si>
  <si>
    <t>MACHINE LEARNING Sec 3</t>
  </si>
  <si>
    <t>Multivariate Calculus Sec 1</t>
  </si>
  <si>
    <t>Multivariate Calculus Sec 2</t>
  </si>
  <si>
    <t>Management Information System Sec 1</t>
  </si>
  <si>
    <t>Cost Accounting Sec 1</t>
  </si>
  <si>
    <t>Foundation of Behavioral Research-l Sec 1</t>
  </si>
  <si>
    <t>Human Resource Management Sec 1</t>
  </si>
  <si>
    <t>Human Resource Management Sec 2</t>
  </si>
  <si>
    <t>Software Quality Engineering Sec 1</t>
  </si>
  <si>
    <t>Applied Microbiology Sec 1</t>
  </si>
  <si>
    <t>Economy of Pakistan Sec 1</t>
  </si>
  <si>
    <t>Introduction to Management Sec 1</t>
  </si>
  <si>
    <t>Genetics  Sec 1</t>
  </si>
  <si>
    <t>Differential Equations Sec 1</t>
  </si>
  <si>
    <t>Formal Methods Sec 1</t>
  </si>
  <si>
    <t>Human Computer Interaction Sec 1</t>
  </si>
  <si>
    <t>Human Computer Interaction Sec 2</t>
  </si>
  <si>
    <t>Fundamentals of Math-II Sec 1</t>
  </si>
  <si>
    <t>Web Technologies Sec 1</t>
  </si>
  <si>
    <t>Sociology Sec 1</t>
  </si>
  <si>
    <t>Media Management Sec 1</t>
  </si>
  <si>
    <t>Mobile Application Development Sec 1</t>
  </si>
  <si>
    <t>Theory of Automata Sec 1</t>
  </si>
  <si>
    <t>Compiler Construction Sec 1</t>
  </si>
  <si>
    <t>Compiler Construction Sec 2</t>
  </si>
  <si>
    <t>Theory of Automata Sec 2</t>
  </si>
  <si>
    <t>Differential Equations Sec 2</t>
  </si>
  <si>
    <t>Web Design and Development Sec 2</t>
  </si>
  <si>
    <t>Mobile Application and Development Sec 3</t>
  </si>
  <si>
    <t>Operations Management Sec 1</t>
  </si>
  <si>
    <t>E-Commerce Sec 1</t>
  </si>
  <si>
    <t>Business Communication Sec 1</t>
  </si>
  <si>
    <t>Total Quality Management Sec 1</t>
  </si>
  <si>
    <t>Bioinformatics Sec 1</t>
  </si>
  <si>
    <t>English III Sec 1</t>
  </si>
  <si>
    <t>Professional Practices Sec 1</t>
  </si>
  <si>
    <t>Professional Practices Sec 2</t>
  </si>
  <si>
    <t>IT Project Management Sec 1</t>
  </si>
  <si>
    <t>Principles of Accounting Sec 2</t>
  </si>
  <si>
    <t>Foundation of Behavioral Research-ll Sec 1</t>
  </si>
  <si>
    <t>Software Project Management Sec 1</t>
  </si>
  <si>
    <t>Technical and Business Writing Sec 1</t>
  </si>
  <si>
    <t>Technical and Business Writing Sec 2</t>
  </si>
  <si>
    <t>Professional Practices Sec 3</t>
  </si>
  <si>
    <t>Child Psychopathology Sec 1</t>
  </si>
  <si>
    <t>Adult Psychopathology Sec 1</t>
  </si>
  <si>
    <t>P</t>
  </si>
  <si>
    <t>Q</t>
  </si>
  <si>
    <t>R</t>
  </si>
  <si>
    <t>OB - 78 - 79</t>
  </si>
  <si>
    <t>OB - 60 - 63</t>
  </si>
  <si>
    <t>OB - 33 - 34</t>
  </si>
  <si>
    <t>OB - 35 - 37</t>
  </si>
  <si>
    <t>OB - 38 - 42</t>
  </si>
  <si>
    <t>OB - 45 - 49</t>
  </si>
  <si>
    <t>NB - SEMINAR - 3</t>
  </si>
  <si>
    <t>Degree / Award ID</t>
  </si>
  <si>
    <t>Degree / Award - ID</t>
  </si>
  <si>
    <t>Human Resource Management Sec 4</t>
  </si>
  <si>
    <t>Mobile Application Development Sec 2</t>
  </si>
  <si>
    <t>Modern Drama Sec 1</t>
  </si>
  <si>
    <t>Object Oriented Programming Sec 3</t>
  </si>
  <si>
    <t>Object Oriented Programming Sec 4</t>
  </si>
  <si>
    <t>Modern Novel Sec 1</t>
  </si>
  <si>
    <t>Mobile Application and Development Sec 1</t>
  </si>
  <si>
    <t>Mobile Application and Development Sec 2</t>
  </si>
  <si>
    <t>Computer Networks Sec 5</t>
  </si>
  <si>
    <t>Entrepreneurship And Leadership Sec 2</t>
  </si>
  <si>
    <t>Research Methods in Clinical Psychology Sec 1</t>
  </si>
  <si>
    <t>Computer Application in Business Sec 1</t>
  </si>
  <si>
    <t>Modern Poetry Sec 1</t>
  </si>
  <si>
    <t>Introduction to Management   Sec 1</t>
  </si>
  <si>
    <t>Probability and Statistics Sec 3</t>
  </si>
  <si>
    <t>Probability and Statistics Sec 4</t>
  </si>
  <si>
    <t>Web Design and Development Sec 1</t>
  </si>
  <si>
    <t>Public Relations-ll Sec 1</t>
  </si>
  <si>
    <t>Psychology Sec 2</t>
  </si>
  <si>
    <t>INTRODUCTION TO SUPPLY CHAIN MANAGEMENT Sec 1</t>
  </si>
  <si>
    <t>Language (any UN language)   Sec 1</t>
  </si>
  <si>
    <t>Artificial Intelligence Sec 3</t>
  </si>
  <si>
    <t>Political Communication Sec 1</t>
  </si>
  <si>
    <t>Artificial Intelligence Sec 4</t>
  </si>
  <si>
    <t>Human Resource Management Sec 3</t>
  </si>
  <si>
    <t>Gender Issues in Psychology Sec 1</t>
  </si>
  <si>
    <t>Information Technology Infrastructure Sec 1</t>
  </si>
  <si>
    <t>Advertising-ll Sec 1</t>
  </si>
  <si>
    <t>Discourse Studies Sec 1</t>
  </si>
  <si>
    <t>Creative Non-Fiction Sec 1</t>
  </si>
  <si>
    <t>NB - SEMINAR - 1</t>
  </si>
  <si>
    <t>OB - 69 - 71</t>
  </si>
  <si>
    <t>E</t>
  </si>
  <si>
    <t>ECR</t>
  </si>
  <si>
    <t>INSTRUCTOR NAME</t>
  </si>
  <si>
    <t>CONTACT NUMBER</t>
  </si>
  <si>
    <t>Signature with Date</t>
  </si>
  <si>
    <t>MS DS</t>
  </si>
  <si>
    <t>BSCP</t>
  </si>
  <si>
    <t>BS WCCI</t>
  </si>
  <si>
    <t>Academic Writing Sec 1</t>
  </si>
  <si>
    <t>BUSINESS ECONOMICS THEORY &amp; APPLICATION Sec 1</t>
  </si>
  <si>
    <t>Virtual Systems and Services Sec 1</t>
  </si>
  <si>
    <t>Methods in molecular biology  Sec 1</t>
  </si>
  <si>
    <t>Research Methods-I Sec 1</t>
  </si>
  <si>
    <t>Business Ethics Sec 1</t>
  </si>
  <si>
    <t>Principle of Accounting Sec 1</t>
  </si>
  <si>
    <t>Biochemistry-III  Sec 1</t>
  </si>
  <si>
    <t>Cloud Computing Sec 1</t>
  </si>
  <si>
    <t>Cloud Computing Sec 2</t>
  </si>
  <si>
    <t>Psychological Assessment Sec 1</t>
  </si>
  <si>
    <t>Feature, Column &amp; Editorial Writing Sec 1</t>
  </si>
  <si>
    <t>Literary Theory and Practice Sec 1</t>
  </si>
  <si>
    <t>Business Process Engineering Sec 2</t>
  </si>
  <si>
    <t>Differential Equations Sec 3</t>
  </si>
  <si>
    <t>Introduction to Applied Linguistics Sec 1</t>
  </si>
  <si>
    <t>Ethical Standards and Legal Issues Sec 1</t>
  </si>
  <si>
    <t>OPERATIONAL RESEARCH Sec 2</t>
  </si>
  <si>
    <t>Developmental Psychology Sec 1</t>
  </si>
  <si>
    <t>Computer Forensic Essentials Sec 1</t>
  </si>
  <si>
    <t>Pakistani Literature in English Sec 1</t>
  </si>
  <si>
    <t>Introduction To Computers Sec 1</t>
  </si>
  <si>
    <t>Neuropsychology and Psychopharmacology Sec 1</t>
  </si>
  <si>
    <t>Software Construction &amp; Development Sec 1</t>
  </si>
  <si>
    <t>Applied Biostatistics Sec 1</t>
  </si>
  <si>
    <t>BUSINESS MATHEMATICS AND STATISTICS Sec 1</t>
  </si>
  <si>
    <t>Software Construction &amp; Development Sec 2</t>
  </si>
  <si>
    <t>Numerical Computing Sec 1</t>
  </si>
  <si>
    <t>Numerical Computing Sec 2</t>
  </si>
  <si>
    <t>Ethics in Technology Sec 1</t>
  </si>
  <si>
    <t>Computer Organization &amp; Assembly Language Sec 1</t>
  </si>
  <si>
    <t>Computer Organization &amp; Assembly Language Sec 2</t>
  </si>
  <si>
    <t>Computer Organization &amp; Assembly Language Sec 3</t>
  </si>
  <si>
    <t>Nanobiotechnology Sec 1</t>
  </si>
  <si>
    <t>Psycho-pathology Sec 1</t>
  </si>
  <si>
    <t>Introduction to Stylistics Sec 1</t>
  </si>
  <si>
    <t>Genetics Sec 1</t>
  </si>
  <si>
    <t>Corporate Law Sec 2</t>
  </si>
  <si>
    <t>Statistics in Psychology Sec 1</t>
  </si>
  <si>
    <t>Statistics Sec 1</t>
  </si>
  <si>
    <t>Entrepreneurship &amp;  Leadership Sec 1</t>
  </si>
  <si>
    <t>Mathematics Sec 1</t>
  </si>
  <si>
    <t>OB - 64 - 67</t>
  </si>
  <si>
    <t>Ph. D CS</t>
  </si>
  <si>
    <t>Advances in Accounting Sec 1</t>
  </si>
  <si>
    <t>Epidemiology and Public Health Sec 1</t>
  </si>
  <si>
    <t>Seminar Sec 1</t>
  </si>
  <si>
    <t>Ethical Issues in Psychology Sec 1</t>
  </si>
  <si>
    <t>Foundations of Network Engineering Sec 1</t>
  </si>
  <si>
    <t>Cyber Securty Sec 1</t>
  </si>
  <si>
    <t>Introduction to Translation Studies Sec 1</t>
  </si>
  <si>
    <t>Zoology Sec 1</t>
  </si>
  <si>
    <t>Web Engineering Sec 2</t>
  </si>
  <si>
    <t>Islamic Studies Sec 3</t>
  </si>
  <si>
    <t>Islamic Studies Sec 4</t>
  </si>
  <si>
    <t>Principles of Management Sec 1</t>
  </si>
  <si>
    <t>Theory of Automata Sec 3</t>
  </si>
  <si>
    <t>Theory of Automata Sec 4</t>
  </si>
  <si>
    <t>Microbial Biotechnology Sec 1</t>
  </si>
  <si>
    <t>Biological Basis of Behavior Sec 1</t>
  </si>
  <si>
    <t>Python Programing Sec 1</t>
  </si>
  <si>
    <t>Information Security Sec 3</t>
  </si>
  <si>
    <t>Web Design and Development Sec 3</t>
  </si>
  <si>
    <t>Game Development Sec 1</t>
  </si>
  <si>
    <t>Research Methods-II Sec 1</t>
  </si>
  <si>
    <t>Agriculture Biotechnology Sec 1</t>
  </si>
  <si>
    <t>Post Colonial Literature Sec 1</t>
  </si>
  <si>
    <t>ENGLISH-II Sec 1</t>
  </si>
  <si>
    <t>Communication, Technical Writing and Presentation Skills Sec 1</t>
  </si>
  <si>
    <t>Functional English Sec 1</t>
  </si>
  <si>
    <t>Operating System Forensics Sec 1</t>
  </si>
  <si>
    <t>Database Systems Sec 3</t>
  </si>
  <si>
    <t>Database Systems Sec 4</t>
  </si>
  <si>
    <t>Software Quality Engineering Sec 2</t>
  </si>
  <si>
    <t>Biological Physics Sec 1</t>
  </si>
  <si>
    <t>Database Administration and Managment Sec 1</t>
  </si>
  <si>
    <t>Artificial Intelligence Sec 5</t>
  </si>
  <si>
    <t>Deep Learning Sec 1</t>
  </si>
  <si>
    <t>Deep Learning Sec 2</t>
  </si>
  <si>
    <t>Health Psychology Sec 1</t>
  </si>
  <si>
    <t>Cloud Computing Sec 3</t>
  </si>
  <si>
    <t>Position Paper (Literature Survey and Write Up) Sec 1</t>
  </si>
  <si>
    <t>Data Structure and Algorithems Sec 1</t>
  </si>
  <si>
    <t>Cost Accounting I Sec 1</t>
  </si>
  <si>
    <t>American Literature Sec 1</t>
  </si>
  <si>
    <t>Discrete Structures Sec 3</t>
  </si>
  <si>
    <t>Discrete Structures Sec 4</t>
  </si>
  <si>
    <t>Digital Logic Design Sec 1</t>
  </si>
  <si>
    <t>Digital Logic Design Sec 2</t>
  </si>
  <si>
    <t>Digital Logic Design Sec 3</t>
  </si>
  <si>
    <t>Digital Logic Design Sec 4</t>
  </si>
  <si>
    <t>Food Biotechnology Sec 1</t>
  </si>
  <si>
    <t>Introduction to Women`s Writing Sec 1</t>
  </si>
  <si>
    <t>Entrepreneurship And Leadership Sec 3</t>
  </si>
  <si>
    <t>Theories of Personality Sec 1</t>
  </si>
  <si>
    <t>Criminal Evidence law Sec 1</t>
  </si>
  <si>
    <t>Auditing Sec 1</t>
  </si>
  <si>
    <t>INTRODUCTION TO PHILOSOPHY Sec 1</t>
  </si>
  <si>
    <t>Chemistry-II: Inorganic Chemistry Sec 1</t>
  </si>
  <si>
    <t>Parallel and Distributed Compuing Sec 1</t>
  </si>
  <si>
    <t>Parallel and Distributed Compuing Sec 2</t>
  </si>
  <si>
    <t>Human Resource Management and Leadership Sec 1</t>
  </si>
  <si>
    <t>Formal Methods in Software Engineering Sec 1</t>
  </si>
  <si>
    <t>Formal Methods in Software Engineering Sec 2</t>
  </si>
  <si>
    <t>Data Analysis using SPSS Sec 1</t>
  </si>
  <si>
    <t>Data Analysis using SPSS   Sec 1</t>
  </si>
  <si>
    <t>Dr. Tanzeela Gulab Shahzady</t>
  </si>
  <si>
    <t>0337-7019377</t>
  </si>
  <si>
    <t>Iqra Zubair Awan</t>
  </si>
  <si>
    <t>3000144584</t>
  </si>
  <si>
    <t>Dr. Aisha Khalid</t>
  </si>
  <si>
    <t>3368732862</t>
  </si>
  <si>
    <t>Salman Altaf</t>
  </si>
  <si>
    <t>3004440819</t>
  </si>
  <si>
    <t>Kanwal Hayat</t>
  </si>
  <si>
    <t>3214711414</t>
  </si>
  <si>
    <t>Dr. Muhammad Waris Ali</t>
  </si>
  <si>
    <t>0321-4858617</t>
  </si>
  <si>
    <t>Ms. Huma Shafique</t>
  </si>
  <si>
    <t>0300-9444040</t>
  </si>
  <si>
    <t>Abdul Khaliq Alvi</t>
  </si>
  <si>
    <t>0333-4287808</t>
  </si>
  <si>
    <t>Dr Muhammad Umair Javaid</t>
  </si>
  <si>
    <t>0333-3286252</t>
  </si>
  <si>
    <t>Dr.Muhammad Asif</t>
  </si>
  <si>
    <t>0333-5546844</t>
  </si>
  <si>
    <t>Ms. Iram Sarwar</t>
  </si>
  <si>
    <t>0323-4120418</t>
  </si>
  <si>
    <t>Dr. Shoaib Nisar</t>
  </si>
  <si>
    <t>3014639446</t>
  </si>
  <si>
    <t>Dr. Muhammad Sarmad Arshad</t>
  </si>
  <si>
    <t>0333-4005858</t>
  </si>
  <si>
    <t>Dr. Fouzia Qamar</t>
  </si>
  <si>
    <t>0333-4368642</t>
  </si>
  <si>
    <t>Dr. Ifra Iftikhar</t>
  </si>
  <si>
    <t>3334333170</t>
  </si>
  <si>
    <t>Uzma Shaheen</t>
  </si>
  <si>
    <t>0336-6004000</t>
  </si>
  <si>
    <t>3316400901</t>
  </si>
  <si>
    <t>Shafqat Mehmood Khan</t>
  </si>
  <si>
    <t>0300-8106448</t>
  </si>
  <si>
    <t>3234557015</t>
  </si>
  <si>
    <t>Dr. Arfan Ali Nagra</t>
  </si>
  <si>
    <t>0333-6572785</t>
  </si>
  <si>
    <t>Amna Khalil</t>
  </si>
  <si>
    <t>0333-4817285</t>
  </si>
  <si>
    <t>Dr. Muhammad Sarfraz Khalid</t>
  </si>
  <si>
    <t>0333-4535462</t>
  </si>
  <si>
    <t>Dr. Hafiz Zeshan Wadood</t>
  </si>
  <si>
    <t>0321-4802569</t>
  </si>
  <si>
    <t>Talha Farooq</t>
  </si>
  <si>
    <t>3084463109</t>
  </si>
  <si>
    <t>Dr. Hafsa Faiz</t>
  </si>
  <si>
    <t>3361111020</t>
  </si>
  <si>
    <t>Dr. Tahir Alyas</t>
  </si>
  <si>
    <t>0333-6106500</t>
  </si>
  <si>
    <t>Ms. Sayeda Mehreen Zahra</t>
  </si>
  <si>
    <t>0323-4239564</t>
  </si>
  <si>
    <t xml:space="preserve">Dr. Kausar Parveen </t>
  </si>
  <si>
    <t>3004504799</t>
  </si>
  <si>
    <t>Zuhaa Hassan</t>
  </si>
  <si>
    <t>3204790017</t>
  </si>
  <si>
    <t>Khurram Awan</t>
  </si>
  <si>
    <t>0308-7403474</t>
  </si>
  <si>
    <t>Aysha Zummer</t>
  </si>
  <si>
    <t>3425110803</t>
  </si>
  <si>
    <t>Ms. Havaida Munir</t>
  </si>
  <si>
    <t>3335844494</t>
  </si>
  <si>
    <t>Ms. Zarsha Nazim</t>
  </si>
  <si>
    <t>0301-4413653</t>
  </si>
  <si>
    <t>Tayyabah Hasan</t>
  </si>
  <si>
    <t>0334-0459890</t>
  </si>
  <si>
    <t>Ms. Amina Saud</t>
  </si>
  <si>
    <t>0336-1469770</t>
  </si>
  <si>
    <t>FATIMA SALMAN</t>
  </si>
  <si>
    <t>0322-4061556</t>
  </si>
  <si>
    <t>Maliha Khalid</t>
  </si>
  <si>
    <t>0332-4129585</t>
  </si>
  <si>
    <t>Abdul Raffay Saleem</t>
  </si>
  <si>
    <t>0321-4702252</t>
  </si>
  <si>
    <t>Mr. Umer Ahmed</t>
  </si>
  <si>
    <t>0321-3810784</t>
  </si>
  <si>
    <t>Ms. Humera</t>
  </si>
  <si>
    <t>0333-4654351</t>
  </si>
  <si>
    <t>Hafiza Saadia Sharif</t>
  </si>
  <si>
    <t>0331-9693573</t>
  </si>
  <si>
    <t>Maham Arif</t>
  </si>
  <si>
    <t>3234552676</t>
  </si>
  <si>
    <t>M. Taseer Suleman</t>
  </si>
  <si>
    <t>0333-9971925</t>
  </si>
  <si>
    <t>Muqaddas Khalid</t>
  </si>
  <si>
    <t>3338149470</t>
  </si>
  <si>
    <t>Ms. Syeda Marrium Nizami</t>
  </si>
  <si>
    <t>0333-4162266</t>
  </si>
  <si>
    <t>Salah-ud-Din Ayubi</t>
  </si>
  <si>
    <t>3234764431</t>
  </si>
  <si>
    <t>Rabia aslam Khan</t>
  </si>
  <si>
    <t>0324-8462381</t>
  </si>
  <si>
    <t>Arooj Abid</t>
  </si>
  <si>
    <t>3046754313</t>
  </si>
  <si>
    <t>Ms.Anila Barkat</t>
  </si>
  <si>
    <t>0301-7832010</t>
  </si>
  <si>
    <t>Sumaira Mukhtar</t>
  </si>
  <si>
    <t>0321-4830000</t>
  </si>
  <si>
    <t xml:space="preserve">Umaimah Riaz Malik </t>
  </si>
  <si>
    <t>3360356859</t>
  </si>
  <si>
    <t>Sundus Gohar</t>
  </si>
  <si>
    <t>0333-1610502</t>
  </si>
  <si>
    <t>Shan E Zahra</t>
  </si>
  <si>
    <t>0321-4380905</t>
  </si>
  <si>
    <t>Kamran Javed</t>
  </si>
  <si>
    <t>3004362026</t>
  </si>
  <si>
    <t>Mazhar Farid Chisti</t>
  </si>
  <si>
    <t>0300-9421013</t>
  </si>
  <si>
    <t>Muhammad Adeel Isrhad</t>
  </si>
  <si>
    <t>0333-4900756</t>
  </si>
  <si>
    <t>Ms. Asmara Imtiaz</t>
  </si>
  <si>
    <t>0334-9631277</t>
  </si>
  <si>
    <t>Dr. Syeda Shazia Bukhari</t>
  </si>
  <si>
    <t>0335-4700499</t>
  </si>
  <si>
    <t>Dr. Farwa Batool</t>
  </si>
  <si>
    <t>03461113772</t>
  </si>
  <si>
    <t>Asma Riffat</t>
  </si>
  <si>
    <t>0321-4767274</t>
  </si>
  <si>
    <t>Waseem Ahmad</t>
  </si>
  <si>
    <t>0321-4148583</t>
  </si>
  <si>
    <t>Dr. Shamshad Bashir</t>
  </si>
  <si>
    <t>03003461060</t>
  </si>
  <si>
    <t>3014751026</t>
  </si>
  <si>
    <t>Dr. Faiqa Yaseen</t>
  </si>
  <si>
    <t>0343-4712860</t>
  </si>
  <si>
    <t>Dr. Syeda Shaista Gillani</t>
  </si>
  <si>
    <t>0300-4126540</t>
  </si>
  <si>
    <t>0321-4948284</t>
  </si>
  <si>
    <t>Ms. Umme Habiba</t>
  </si>
  <si>
    <t>0304-4411524</t>
  </si>
  <si>
    <t>Dr. Amir Mohmood Bajwa</t>
  </si>
  <si>
    <t>0321-9485296</t>
  </si>
  <si>
    <t>Hamza Abbas Jaffari</t>
  </si>
  <si>
    <t>3349422223</t>
  </si>
  <si>
    <t>Dr. Sana Shahbaz</t>
  </si>
  <si>
    <t>0323-4004098</t>
  </si>
  <si>
    <t>Ms. Humaira Niamat</t>
  </si>
  <si>
    <t>0321-4642374</t>
  </si>
  <si>
    <t>Dr. Uzma Zeeshan Rafi</t>
  </si>
  <si>
    <t>0323-4241768</t>
  </si>
  <si>
    <t>Dr. Alvina Rafiq Butt</t>
  </si>
  <si>
    <t>0333-4889336</t>
  </si>
  <si>
    <t>Dr. Rabia Ahmad</t>
  </si>
  <si>
    <t>0322-4550701</t>
  </si>
  <si>
    <t>IRFAN ASLAM</t>
  </si>
  <si>
    <t>0301-4435845</t>
  </si>
  <si>
    <t>Dr. Muhammad Ijaz Tabassam</t>
  </si>
  <si>
    <t>0300-4050354</t>
  </si>
  <si>
    <t>Ms. Fatima</t>
  </si>
  <si>
    <t>0307-4650034</t>
  </si>
  <si>
    <t>Dr. Sadaf Sarfraz</t>
  </si>
  <si>
    <t>0334-9988306</t>
  </si>
  <si>
    <t>0322-8402967</t>
  </si>
  <si>
    <t>Dr. Qamar Abbas</t>
  </si>
  <si>
    <t>0300-7203237</t>
  </si>
  <si>
    <t>Dr. Roheela Yasmeen</t>
  </si>
  <si>
    <t>0321-8895654</t>
  </si>
  <si>
    <t>Anas Bin Tariq</t>
  </si>
  <si>
    <t>3318440684</t>
  </si>
  <si>
    <t>Ms. Humaira Ramzan</t>
  </si>
  <si>
    <t>0321-5446726</t>
  </si>
  <si>
    <t>Dr. Hafiz Irfanullah</t>
  </si>
  <si>
    <t>0300-4264924</t>
  </si>
  <si>
    <t>Muhammad Riaz</t>
  </si>
  <si>
    <t>3238491063</t>
  </si>
  <si>
    <t>Dr Manzar Zahra Awan</t>
  </si>
  <si>
    <t>0336-5963609</t>
  </si>
  <si>
    <t>Komal Ashraf Qureshi</t>
  </si>
  <si>
    <t>3204620115</t>
  </si>
  <si>
    <t>Fatima Noureen</t>
  </si>
  <si>
    <t>3234526030</t>
  </si>
  <si>
    <t>Ms. Jawairia Mukhtar</t>
  </si>
  <si>
    <t>0331-4301717</t>
  </si>
  <si>
    <t>Shumaila Nisar</t>
  </si>
  <si>
    <t>0300-4550354</t>
  </si>
  <si>
    <t>Miss Rubina Shuaib</t>
  </si>
  <si>
    <t>0321-4045411</t>
  </si>
  <si>
    <t xml:space="preserve">Mr. Muhammad Ayaz </t>
  </si>
  <si>
    <t>3360881988</t>
  </si>
  <si>
    <t>Muhammad Arshad</t>
  </si>
  <si>
    <t>0313-3353331</t>
  </si>
  <si>
    <t>Arshad Hameed</t>
  </si>
  <si>
    <t>0343-4473113</t>
  </si>
  <si>
    <t>Dr. Sadia Tahseen</t>
  </si>
  <si>
    <t>0322-4873489</t>
  </si>
  <si>
    <t>Dr. Ata ur Rehman</t>
  </si>
  <si>
    <t>0301-4795029</t>
  </si>
  <si>
    <t>Dr.Tahir Masood Qazi</t>
  </si>
  <si>
    <t>0321-5622311</t>
  </si>
  <si>
    <t>0322-4600368</t>
  </si>
  <si>
    <t>Dr. Ali Akbar Azhari</t>
  </si>
  <si>
    <t>0321-4457966</t>
  </si>
  <si>
    <t>Hassan Raza</t>
  </si>
  <si>
    <t>3347825271</t>
  </si>
  <si>
    <t>Raza Hussain Lashari</t>
  </si>
  <si>
    <t>0321-4916355</t>
  </si>
  <si>
    <t>Sara Munir</t>
  </si>
  <si>
    <t>0323-4812724</t>
  </si>
  <si>
    <t>Sofia Safdar</t>
  </si>
  <si>
    <t>0336-4275902</t>
  </si>
  <si>
    <t>Asra Jabbar</t>
  </si>
  <si>
    <t>3334053203</t>
  </si>
  <si>
    <t>Ms. Aleen Ijaz Chaudhary</t>
  </si>
  <si>
    <t>0336-7543497</t>
  </si>
  <si>
    <t xml:space="preserve">Hafiz Muhammad Bilal </t>
  </si>
  <si>
    <t>3354165258</t>
  </si>
  <si>
    <t>0321-4811230</t>
  </si>
  <si>
    <t>Seerat Batool</t>
  </si>
  <si>
    <t>3035202490</t>
  </si>
  <si>
    <t>SAIRA MAQSOOD</t>
  </si>
  <si>
    <t>0310-4720314</t>
  </si>
  <si>
    <t xml:space="preserve">Tayyaba Sultana </t>
  </si>
  <si>
    <t>03234626887</t>
  </si>
  <si>
    <t>Dr. Umer Farooq</t>
  </si>
  <si>
    <t>0332-8995684</t>
  </si>
  <si>
    <t>Hassan Khan</t>
  </si>
  <si>
    <t>3314343808</t>
  </si>
  <si>
    <t>Hafiz Burhan Ul Haq</t>
  </si>
  <si>
    <t>0323-8898067</t>
  </si>
  <si>
    <t>Syed Ali Haider Naqvi</t>
  </si>
  <si>
    <t>3246669006</t>
  </si>
  <si>
    <t>Dr. Aisha Waheed Qureshi</t>
  </si>
  <si>
    <t>0304-5957630</t>
  </si>
  <si>
    <t xml:space="preserve">Hafiz Muhammad Muneeb Akhtar </t>
  </si>
  <si>
    <t>3114591490</t>
  </si>
  <si>
    <t>3452506951</t>
  </si>
  <si>
    <t>Mr. Muhammad Shairoze Malik</t>
  </si>
  <si>
    <t>03344223962</t>
  </si>
  <si>
    <t>Dr. Irshad Ahmed Sumra</t>
  </si>
  <si>
    <t>0300-5129016</t>
  </si>
  <si>
    <t>Mr. Muhammad Arslan Tariq</t>
  </si>
  <si>
    <t>0345-0999970</t>
  </si>
  <si>
    <t>Salman Rashid</t>
  </si>
  <si>
    <t>3349798663</t>
  </si>
  <si>
    <t>3133115594</t>
  </si>
  <si>
    <t>ZARA RAFIQUE</t>
  </si>
  <si>
    <t>0313-4782428</t>
  </si>
  <si>
    <t>Rafaqat Alam Khan</t>
  </si>
  <si>
    <t>0333-9654232</t>
  </si>
  <si>
    <t>Rabia Khan</t>
  </si>
  <si>
    <t>3351728875</t>
  </si>
  <si>
    <t xml:space="preserve">DR AFTAB AHMAD MALIK </t>
  </si>
  <si>
    <t>0300-4471159</t>
  </si>
  <si>
    <t>Mr. Qais Abaid</t>
  </si>
  <si>
    <t>0322-6022388</t>
  </si>
  <si>
    <t>Rabia Younas</t>
  </si>
  <si>
    <t>3330410366</t>
  </si>
  <si>
    <t>Adnan Ahmed</t>
  </si>
  <si>
    <t>3325064984</t>
  </si>
  <si>
    <t>Syed Waqar Azeem</t>
  </si>
  <si>
    <t>0332-4757157</t>
  </si>
  <si>
    <t>Zainab Zafar</t>
  </si>
  <si>
    <t>3064091325</t>
  </si>
  <si>
    <t>Ayesha Nasir</t>
  </si>
  <si>
    <t>0302-4734093</t>
  </si>
  <si>
    <t>Batool Abbas</t>
  </si>
  <si>
    <t>3334474165</t>
  </si>
  <si>
    <t xml:space="preserve">Muzahir Saleem </t>
  </si>
  <si>
    <t>3034476146</t>
  </si>
  <si>
    <t>Amna Kosar</t>
  </si>
  <si>
    <t>3038482009</t>
  </si>
  <si>
    <t>Ahsan Ali Haroon</t>
  </si>
  <si>
    <t>3008183946</t>
  </si>
  <si>
    <t>Maryam Asif</t>
  </si>
  <si>
    <t>3434613818</t>
  </si>
  <si>
    <t>Dr. Zahida Perveen</t>
  </si>
  <si>
    <t>0300-4698628</t>
  </si>
  <si>
    <t xml:space="preserve">Zarnoor </t>
  </si>
  <si>
    <t>3471557952</t>
  </si>
  <si>
    <t>Dr. Muhammad Nadeem</t>
  </si>
  <si>
    <t>3229775153</t>
  </si>
  <si>
    <t>Abid Ali</t>
  </si>
  <si>
    <t>0301-4488950</t>
  </si>
  <si>
    <t>3474105839</t>
  </si>
  <si>
    <t>Imran Khalid</t>
  </si>
  <si>
    <t>0305-4244212</t>
  </si>
  <si>
    <t>Ghulam Muhammad</t>
  </si>
  <si>
    <t>3452803402</t>
  </si>
  <si>
    <t>Ms. Sumaira Ajmal Khan</t>
  </si>
  <si>
    <t>0334-9851927</t>
  </si>
  <si>
    <t>Muhammad Zubair</t>
  </si>
  <si>
    <t>3012116270</t>
  </si>
  <si>
    <t xml:space="preserve">Ms Lubna Shaheen </t>
  </si>
  <si>
    <t>0300-4913431</t>
  </si>
  <si>
    <t>Ms. Maryam Fatima</t>
  </si>
  <si>
    <t>0345-4785877</t>
  </si>
  <si>
    <t>Dr. Zarguna Naseem</t>
  </si>
  <si>
    <t>0323-5495667</t>
  </si>
  <si>
    <t>Dr. Nida Zafar</t>
  </si>
  <si>
    <t>-4915346</t>
  </si>
  <si>
    <t>Dr. Affifa Tajammal</t>
  </si>
  <si>
    <t>0323-7512313</t>
  </si>
  <si>
    <t>Dr. Sana Akram</t>
  </si>
  <si>
    <t>0321-4736571</t>
  </si>
  <si>
    <t xml:space="preserve">Jigar Allah Ditta </t>
  </si>
  <si>
    <t>0321-4047359</t>
  </si>
  <si>
    <t>Mobeen Ashraf</t>
  </si>
  <si>
    <t>0336-4077480</t>
  </si>
  <si>
    <t>Dr. Aqeela Ashraf</t>
  </si>
  <si>
    <t>0345-8133339</t>
  </si>
  <si>
    <t>0322-4521910</t>
  </si>
  <si>
    <t>Dr. Sumaira Mazhar</t>
  </si>
  <si>
    <t>0307-4056359</t>
  </si>
  <si>
    <t>Fatima Tariq</t>
  </si>
  <si>
    <t>3314684939</t>
  </si>
  <si>
    <t>Ayesha Kiran</t>
  </si>
  <si>
    <t>3244614624</t>
  </si>
  <si>
    <t>Rafaqat Ali Shahid</t>
  </si>
  <si>
    <t>3214039249</t>
  </si>
  <si>
    <t>Ms. Kalsoom Jahan</t>
  </si>
  <si>
    <t>0308-4408536</t>
  </si>
  <si>
    <t>Sumble Sarfraz</t>
  </si>
  <si>
    <t>0346-4644307</t>
  </si>
  <si>
    <t>NASEER AHMED</t>
  </si>
  <si>
    <t>0333-4491476</t>
  </si>
  <si>
    <t>Saadia Nazir Dogar</t>
  </si>
  <si>
    <t>0306-4244298</t>
  </si>
  <si>
    <t>MARIA ALEEM</t>
  </si>
  <si>
    <t>0343-5791118</t>
  </si>
  <si>
    <t>SYEDA MARYAM NAQVI</t>
  </si>
  <si>
    <t>0320-4070000</t>
  </si>
  <si>
    <t>Javaria Tariq</t>
  </si>
  <si>
    <t>0312-4160000</t>
  </si>
  <si>
    <t>Memoona Batool</t>
  </si>
  <si>
    <t>3214604844</t>
  </si>
  <si>
    <t>0323-4736964</t>
  </si>
  <si>
    <t>Lt. Col (R) Zahir ul Islam Hashmi</t>
  </si>
  <si>
    <t>0321-6843446</t>
  </si>
  <si>
    <t>Rabia Rehman</t>
  </si>
  <si>
    <t>3040060987</t>
  </si>
  <si>
    <t>Shumaila Ashraf</t>
  </si>
  <si>
    <t>0302-5114807</t>
  </si>
  <si>
    <t>Nabiha Ishtiaq</t>
  </si>
  <si>
    <t>0321-4438131</t>
  </si>
  <si>
    <t>Dr. Syeda Mona Hassan</t>
  </si>
  <si>
    <t>0332-6294319</t>
  </si>
  <si>
    <t>Mr. Sabir Abbas</t>
  </si>
  <si>
    <t>0334-4449832</t>
  </si>
  <si>
    <t>Sadia Zafar</t>
  </si>
  <si>
    <t>0306-0475922</t>
  </si>
  <si>
    <t>Ms. Farwa Javed</t>
  </si>
  <si>
    <t>0336-7896296</t>
  </si>
  <si>
    <t>0322-4168388</t>
  </si>
  <si>
    <t>Aisha Riaz</t>
  </si>
  <si>
    <t>3424343507</t>
  </si>
  <si>
    <t>Dr. Hammad Arshad</t>
  </si>
  <si>
    <t>0333-4757008</t>
  </si>
  <si>
    <t>3218412145</t>
  </si>
  <si>
    <t>Muhammad Rizwan Sami</t>
  </si>
  <si>
    <t>0332-4568747</t>
  </si>
  <si>
    <t>Dr. KHALID MASOOD</t>
  </si>
  <si>
    <t>0335-7400418</t>
  </si>
  <si>
    <t>Amna Nadeem</t>
  </si>
  <si>
    <t>3041539322</t>
  </si>
  <si>
    <t>Bisma Naeem</t>
  </si>
  <si>
    <t>3249403175</t>
  </si>
  <si>
    <t xml:space="preserve">Dr. Sadaf Hussain </t>
  </si>
  <si>
    <t>3331432028</t>
  </si>
  <si>
    <t>Muhammad Arslan Raza</t>
  </si>
  <si>
    <t>0333-7843180</t>
  </si>
  <si>
    <t>Mr. Muhammad Omer Aftab</t>
  </si>
  <si>
    <t>0305-7605828</t>
  </si>
  <si>
    <t>Arfa Hassan</t>
  </si>
  <si>
    <t>0332-4479970</t>
  </si>
  <si>
    <t>0333-4418138</t>
  </si>
  <si>
    <t>Gul Muhammad Shaikh</t>
  </si>
  <si>
    <t>3332663614</t>
  </si>
  <si>
    <t>Muhammad Waqas</t>
  </si>
  <si>
    <t>0336-4268436</t>
  </si>
  <si>
    <t>0345-8704822</t>
  </si>
  <si>
    <t>Hafiz Muhammad Qadir</t>
  </si>
  <si>
    <t>3333355039</t>
  </si>
  <si>
    <t>Miss Nousheen Ilyas</t>
  </si>
  <si>
    <t>0343-4268889</t>
  </si>
  <si>
    <t>0345-5099718</t>
  </si>
  <si>
    <t>Awais Salman Qazi</t>
  </si>
  <si>
    <t>0300-4771363</t>
  </si>
  <si>
    <t>3142162788</t>
  </si>
  <si>
    <t>Dr. Leena Anum</t>
  </si>
  <si>
    <t>3324628023</t>
  </si>
  <si>
    <t>Ms. Sobia Irum</t>
  </si>
  <si>
    <t>0321-4875659</t>
  </si>
  <si>
    <t>Dr. Noureen Riaz</t>
  </si>
  <si>
    <t>0321-4922947</t>
  </si>
  <si>
    <t>Dr. Hassan Ali Maan</t>
  </si>
  <si>
    <t>0321-4919979</t>
  </si>
  <si>
    <t>Muhammad Shujat Ali</t>
  </si>
  <si>
    <t>3004177172</t>
  </si>
  <si>
    <t>Ayesha Saeed</t>
  </si>
  <si>
    <t>0321-8859520</t>
  </si>
  <si>
    <t>Sahar Moin</t>
  </si>
  <si>
    <t>3134605325</t>
  </si>
  <si>
    <t>Dr. Imran Afzal</t>
  </si>
  <si>
    <t>0321-5201747</t>
  </si>
  <si>
    <t>Dr.Tauqir Ahmad</t>
  </si>
  <si>
    <t>3004207142</t>
  </si>
  <si>
    <t>Kiran Amjad</t>
  </si>
  <si>
    <t>0313-4468681</t>
  </si>
  <si>
    <t>Khola Farooq</t>
  </si>
  <si>
    <t>3487700757</t>
  </si>
  <si>
    <t>Ayza Batool</t>
  </si>
  <si>
    <t>3205345763</t>
  </si>
  <si>
    <t>Ms. Maria Tariq</t>
  </si>
  <si>
    <t>0347-7872471</t>
  </si>
  <si>
    <t>Uzma Mushtaq</t>
  </si>
  <si>
    <t>3215309023</t>
  </si>
  <si>
    <t>3227745460</t>
  </si>
  <si>
    <t>Dr. Rabia Afzaal</t>
  </si>
  <si>
    <t>3218801219</t>
  </si>
  <si>
    <t>Muhammad Waheed ul Hassan</t>
  </si>
  <si>
    <t>0300-6890382</t>
  </si>
  <si>
    <t>Dr. Aiza Hussain Rana</t>
  </si>
  <si>
    <t>0305-9667486</t>
  </si>
  <si>
    <t>Tehmina Khan</t>
  </si>
  <si>
    <t>3335338925</t>
  </si>
  <si>
    <t>Muhammad Ikram-ul-Haq</t>
  </si>
  <si>
    <t>0323-6029438</t>
  </si>
  <si>
    <t>Nadia Raza</t>
  </si>
  <si>
    <t>0333-4494890</t>
  </si>
  <si>
    <t>Suneel Tariq</t>
  </si>
  <si>
    <t>3086217136</t>
  </si>
  <si>
    <t>Ms.Amna kausar</t>
  </si>
  <si>
    <t>0332-4760507</t>
  </si>
  <si>
    <t>Dr. Munazza Munawwar</t>
  </si>
  <si>
    <t>0346-4049160</t>
  </si>
  <si>
    <t>Dr. Farrah Fatima</t>
  </si>
  <si>
    <t>0300-4126008</t>
  </si>
  <si>
    <t>Muhammad Zulqarnain</t>
  </si>
  <si>
    <t>0314-4043262</t>
  </si>
  <si>
    <t>Zainab Ahmed</t>
  </si>
  <si>
    <t>03224525483</t>
  </si>
  <si>
    <t>Lt Col Sohail Akram</t>
  </si>
  <si>
    <t>3224002550</t>
  </si>
  <si>
    <t>REHMAT ULLAH</t>
  </si>
  <si>
    <t>0348-1610167</t>
  </si>
  <si>
    <t>Dr. Tahira Perveen</t>
  </si>
  <si>
    <t>0332-4357760</t>
  </si>
  <si>
    <t>Nusrat Rehman</t>
  </si>
  <si>
    <t>0333-4340123</t>
  </si>
  <si>
    <t>Ramesha Rehman</t>
  </si>
  <si>
    <t>3114829870</t>
  </si>
  <si>
    <t>Mumtaz Ahmad</t>
  </si>
  <si>
    <t>3313569826</t>
  </si>
  <si>
    <t xml:space="preserve">Dr. Ali Haider Khan  </t>
  </si>
  <si>
    <t>3336135130</t>
  </si>
  <si>
    <t>MUHAMMAD RASHID</t>
  </si>
  <si>
    <t>0321-4332639</t>
  </si>
  <si>
    <t>Muhammad Bilal Butt</t>
  </si>
  <si>
    <t>3234144303</t>
  </si>
  <si>
    <t>Gulshan Saleem</t>
  </si>
  <si>
    <t>3205087255</t>
  </si>
  <si>
    <t>Ph. D CHEM.</t>
  </si>
  <si>
    <t>Ph.D. Maths</t>
  </si>
  <si>
    <t>Ph.D. MB</t>
  </si>
  <si>
    <t>BS ND</t>
  </si>
  <si>
    <t xml:space="preserve">Post ADP (IR) </t>
  </si>
  <si>
    <t xml:space="preserve">Post ADP (IT) </t>
  </si>
  <si>
    <t xml:space="preserve">Post ADP (AF) </t>
  </si>
  <si>
    <t xml:space="preserve">ADP (MC) </t>
  </si>
  <si>
    <t xml:space="preserve">Post ADP (CS) </t>
  </si>
  <si>
    <t>Ph. D URDU</t>
  </si>
  <si>
    <t>M.Phil Urdu</t>
  </si>
  <si>
    <t>M.Phil AP</t>
  </si>
  <si>
    <t>Critical Theories Sec 1</t>
  </si>
  <si>
    <t>Independent Study II Sec 1</t>
  </si>
  <si>
    <t>Independent Study I Sec 1</t>
  </si>
  <si>
    <t>Experimental Psychology Sec 1</t>
  </si>
  <si>
    <t>Managerial Accounting Sec 1</t>
  </si>
  <si>
    <t>Applications of Information Communication Technology Sec 1</t>
  </si>
  <si>
    <t>Applications of Information Communication Technologies Sec 1</t>
  </si>
  <si>
    <t>Financial MAnagement Sec 1</t>
  </si>
  <si>
    <t>Broadcast Journalism (TV &amp; Radio) Sec 1</t>
  </si>
  <si>
    <t>Cell Biology Sec 1</t>
  </si>
  <si>
    <t>Cell and Tissue Culture Technology Sec 1</t>
  </si>
  <si>
    <t>Psychodiagnostic I (Child) Sec 1</t>
  </si>
  <si>
    <t>Global Poetry Sec 1</t>
  </si>
  <si>
    <t>Investigative Techniques Sec 1</t>
  </si>
  <si>
    <t>Ideology &amp; Constitution of Pakistan Sec 2</t>
  </si>
  <si>
    <t>Ideology &amp; Constitution of Pakistan Sec 1</t>
  </si>
  <si>
    <t>Ideology &amp; Constitution of Pakistan Sec 3</t>
  </si>
  <si>
    <t>Fundamentals of Mycology Sec 1</t>
  </si>
  <si>
    <t>Ideology &amp; Constitution of Pakistan Sec 4</t>
  </si>
  <si>
    <t>Technical and Business Writing Sec 3</t>
  </si>
  <si>
    <t>Functional English Sec 2</t>
  </si>
  <si>
    <t>Functional English Sec 3</t>
  </si>
  <si>
    <t>Expository Writing Sec 1</t>
  </si>
  <si>
    <t>Communication Skills (English - III) Sec 1</t>
  </si>
  <si>
    <t>Software Requirements Engineering Sec 1</t>
  </si>
  <si>
    <t>Software Requirements Engineering Sec 2</t>
  </si>
  <si>
    <t>Research Methods in Business Sec 1</t>
  </si>
  <si>
    <t>Psychological Assessment  Sec 1</t>
  </si>
  <si>
    <t>Cyber Security Sec 1</t>
  </si>
  <si>
    <t>Health Biotechnology  Sec 1</t>
  </si>
  <si>
    <t>Analytical Chemistry Sec 1</t>
  </si>
  <si>
    <t>Counseling  Psychology Sec 1</t>
  </si>
  <si>
    <t>Genetic Engineering Sec 1</t>
  </si>
  <si>
    <t>TV News Reporting &amp; Production Sec 1</t>
  </si>
  <si>
    <t>Advanced Forensics Sec 1</t>
  </si>
  <si>
    <t>STATISTICAL INFERENCE Sec 1</t>
  </si>
  <si>
    <t>Software Engineering Sec 3</t>
  </si>
  <si>
    <t>Software Engineering Sec 4</t>
  </si>
  <si>
    <t>Entrepreneurship And Leadership Sec 4</t>
  </si>
  <si>
    <t>Complex analysis Sec 1</t>
  </si>
  <si>
    <t>Network Engineering Hardware Sec 1</t>
  </si>
  <si>
    <t>Cognitive Psychology Sec 1</t>
  </si>
  <si>
    <t>Iqbaliyat Sec 1</t>
  </si>
  <si>
    <t>Applied Areas of Psychology Sec 1</t>
  </si>
  <si>
    <t>Short Fictional Narratives Sec 1</t>
  </si>
  <si>
    <t>History of English Literature Sec 1</t>
  </si>
  <si>
    <t>Chemistry in daily life Sec 1</t>
  </si>
  <si>
    <t>Fungal Biotechnology  Sec 1</t>
  </si>
  <si>
    <t>Social Psychology Sec 1</t>
  </si>
  <si>
    <t>Software Re-engineering Sec 2</t>
  </si>
  <si>
    <t>Fudamentals of maths-I Sec 1</t>
  </si>
  <si>
    <t>Fundamentals of Maths-I Sec 2</t>
  </si>
  <si>
    <t>Quantitative Reasoning(I) Sec 1</t>
  </si>
  <si>
    <t>Quantitative Reasoning (I) Sec 1</t>
  </si>
  <si>
    <t>Principles of Marketing Sec 1</t>
  </si>
  <si>
    <t>Quantitative Reasoning(I) Sec 2</t>
  </si>
  <si>
    <t>Quantitative Reasoning(I) Sec 3</t>
  </si>
  <si>
    <t>Data Stuctures and Algorithm Sec 1</t>
  </si>
  <si>
    <t>Environmental Biotechnology  Sec 1</t>
  </si>
  <si>
    <t>Psychology of Addictive Behavior Sec 1</t>
  </si>
  <si>
    <t>Multivariate Calculus Sec 3</t>
  </si>
  <si>
    <t>Bacterial Genetics Sec 1</t>
  </si>
  <si>
    <t>Therapeutic Approaches I (Child) Sec 1</t>
  </si>
  <si>
    <t>Current Affairs Sec 1</t>
  </si>
  <si>
    <t>Speech and Language Pathology Sec 1</t>
  </si>
  <si>
    <t>Radio News Reporting &amp; Production Sec 1</t>
  </si>
  <si>
    <t>Grammer and Syntax Sec 1</t>
  </si>
  <si>
    <t>File Systems and Structures Sec 1</t>
  </si>
  <si>
    <t>ISLAMIC HISTORY AND CULTURE Sec 1</t>
  </si>
  <si>
    <t>Industrial Biotechnology  Sec 1</t>
  </si>
  <si>
    <t>School Psychology Sec 1</t>
  </si>
  <si>
    <t>Development Journalism Sec 1</t>
  </si>
  <si>
    <t>Ecology, Biodiversity &amp; Evolution II Sec 1</t>
  </si>
  <si>
    <t>Information Systems (IT – Supporting) Sec 1</t>
  </si>
  <si>
    <t>Pure Mathematics Sec 1</t>
  </si>
  <si>
    <t>Chemistry Sec 1</t>
  </si>
  <si>
    <t>Logic and Reasoning Sec 1</t>
  </si>
  <si>
    <t>Schools and Perspectives in Psychology  Sec 1</t>
  </si>
  <si>
    <t>Corporate Finance Sec 1</t>
  </si>
  <si>
    <t>Advanced Analysis of Algorithm Sec 1</t>
  </si>
  <si>
    <t>Tehqiq Ka Tareeka Kar Aur Rujhanat Sec 1</t>
  </si>
  <si>
    <t>International Relation &amp;Current Affairs Sec 1</t>
  </si>
  <si>
    <t>Clinical Psychology Sec 1</t>
  </si>
  <si>
    <t>Biological Sciences Sec 1</t>
  </si>
  <si>
    <t>Intro to Mass Communication Sec 1</t>
  </si>
  <si>
    <t>Multimedia Journalism Sec 1</t>
  </si>
  <si>
    <t>International Relations Sec 1</t>
  </si>
  <si>
    <t>Shell Scripting Sec 1</t>
  </si>
  <si>
    <t>Data Structure and Algorithems Sec 2</t>
  </si>
  <si>
    <t>Application of Information and Communication Technology Sec 1</t>
  </si>
  <si>
    <t>Application of Information and Communication Technology Sec 2</t>
  </si>
  <si>
    <t>Application of Information and Communication Technology Sec 3</t>
  </si>
  <si>
    <t>Compiler Construction Sec 3</t>
  </si>
  <si>
    <t>Group Research Sec 1</t>
  </si>
  <si>
    <t>Microbial Taxonomy Sec 1</t>
  </si>
  <si>
    <t>Microbiology Sec 1</t>
  </si>
  <si>
    <t>Phonetics and Phonology Sec 1</t>
  </si>
  <si>
    <t>Morphology And Syntax Sec 1</t>
  </si>
  <si>
    <t>The Quranic Learning Sec 1</t>
  </si>
  <si>
    <t>The Quranic Learning Sec 3</t>
  </si>
  <si>
    <t>Genomics and Proteomics  Sec 1</t>
  </si>
  <si>
    <t>Research Methodology and Skill Enhancement Sec 1</t>
  </si>
  <si>
    <t>Civics and community engagment Sec 1</t>
  </si>
  <si>
    <t>Civics &amp; Community Sec 1</t>
  </si>
  <si>
    <t>Civics and Community Engagement Sec 1</t>
  </si>
  <si>
    <t>Business fundamentals and applications Sec 1</t>
  </si>
  <si>
    <t>Introduction to Linguistics Sec 1</t>
  </si>
  <si>
    <t>Research Methods-II  Sec 1</t>
  </si>
  <si>
    <t>Teaching and Learning Skills Sec 1</t>
  </si>
  <si>
    <t>PROJECT MANAGEMENT ESSENTIALS Sec 1</t>
  </si>
  <si>
    <t>Advanced Literary Cultural Research Methodology Sec 1</t>
  </si>
  <si>
    <t>Adabi Tareikh Nawaisi Nazriyat o Rawayat Sec 1</t>
  </si>
  <si>
    <t>Strategic Marketing Sec 1</t>
  </si>
  <si>
    <t>Learning and Development Sec 1</t>
  </si>
  <si>
    <t>Mashraqi o Magrabi Tanqeedi Rujhanat Sec 1</t>
  </si>
  <si>
    <t>SUPPLY CHAIN MANAGEMENT Sec 1</t>
  </si>
  <si>
    <t>Asool e tehqiq  o rawayat Sec 1</t>
  </si>
  <si>
    <t>OB - LAB - 80</t>
  </si>
  <si>
    <t xml:space="preserve">Dr Sajjad Ahmed </t>
  </si>
  <si>
    <t>3004272975</t>
  </si>
  <si>
    <t>Dr. Asia Mukhtar</t>
  </si>
  <si>
    <t>3334774959</t>
  </si>
  <si>
    <t>Dr. Muhammad Abubakar</t>
  </si>
  <si>
    <t xml:space="preserve">Muhammad Yousaf </t>
  </si>
  <si>
    <t>3029632396</t>
  </si>
  <si>
    <t xml:space="preserve">Irtiqua Ameer </t>
  </si>
  <si>
    <t>3095572029</t>
  </si>
  <si>
    <t>Anila Amjad</t>
  </si>
  <si>
    <t>3404012933</t>
  </si>
  <si>
    <t>Khushbu Khalid Butt</t>
  </si>
  <si>
    <t>3231481992</t>
  </si>
  <si>
    <t xml:space="preserve">Mr. Kamran Khan </t>
  </si>
  <si>
    <t>3452369069</t>
  </si>
  <si>
    <t>Ms. Namrah Omer</t>
  </si>
  <si>
    <t>3214080333</t>
  </si>
  <si>
    <t xml:space="preserve">Usama Khalid Khan </t>
  </si>
  <si>
    <t>Ms. Mahrukh Irfan</t>
  </si>
  <si>
    <t>0334-9807465</t>
  </si>
  <si>
    <t xml:space="preserve">Rashaf Jamil Khan </t>
  </si>
  <si>
    <t>3336070096</t>
  </si>
  <si>
    <t xml:space="preserve">Fatima Aslam </t>
  </si>
  <si>
    <t>3228478024</t>
  </si>
  <si>
    <t>Dr. Hadi Abdullah</t>
  </si>
  <si>
    <t>Ammar Zia</t>
  </si>
  <si>
    <t>0310-9729414</t>
  </si>
  <si>
    <t>Dr. Farhana Yasmin</t>
  </si>
  <si>
    <t>Dr. Ahmad Naeem Akhtar</t>
  </si>
  <si>
    <t xml:space="preserve">Uzma Ghulam Muhammad </t>
  </si>
  <si>
    <t>3034623467</t>
  </si>
  <si>
    <t>Dr. Asia Bibi</t>
  </si>
  <si>
    <t>Osama Siddiqui</t>
  </si>
  <si>
    <t>3159026650</t>
  </si>
  <si>
    <t>Aqsa Iftikhar</t>
  </si>
  <si>
    <t>0323-4178884</t>
  </si>
  <si>
    <t>Dr. Quratulain Rana</t>
  </si>
  <si>
    <t>Sana Sarwar</t>
  </si>
  <si>
    <t>3039404349</t>
  </si>
  <si>
    <t xml:space="preserve">Dr. Omer Irshad </t>
  </si>
  <si>
    <t>3008870760</t>
  </si>
  <si>
    <t>Dr. Fatima Aslam</t>
  </si>
  <si>
    <t>Zara Janjua</t>
  </si>
  <si>
    <t>3368433101</t>
  </si>
  <si>
    <t>Moeeza Shahid Dar</t>
  </si>
  <si>
    <t>3228504132</t>
  </si>
  <si>
    <t>Dr. Abbas Ali Raza</t>
  </si>
  <si>
    <t>Dr. Muhammad Sajid Farooq</t>
  </si>
  <si>
    <t>Wahid Qayyum</t>
  </si>
  <si>
    <t>0344-4573596</t>
  </si>
  <si>
    <t>Komal Zehra Jafri</t>
  </si>
  <si>
    <t>3334862512</t>
  </si>
  <si>
    <t>Dr. Muhammad Umar</t>
  </si>
  <si>
    <t>Hassan Sultan</t>
  </si>
  <si>
    <t>0323-4172759</t>
  </si>
  <si>
    <t xml:space="preserve">Mr. Faiz Rasool </t>
  </si>
  <si>
    <t>3012084520</t>
  </si>
  <si>
    <t xml:space="preserve">Muhammad Asad </t>
  </si>
  <si>
    <t>3347058886</t>
  </si>
  <si>
    <t>Syeda Urwa Warsi</t>
  </si>
  <si>
    <t>3101467191</t>
  </si>
  <si>
    <t xml:space="preserve">Anum Ali Bukhari </t>
  </si>
  <si>
    <t>3004872121</t>
  </si>
  <si>
    <t>Muhammad Ajmal</t>
  </si>
  <si>
    <t>3069731978</t>
  </si>
  <si>
    <t xml:space="preserve">Dr. Hafiz Mudassar Shafique </t>
  </si>
  <si>
    <t>3367076164</t>
  </si>
  <si>
    <t xml:space="preserve">Mr. Muhammad Asad Ullah Khalid </t>
  </si>
  <si>
    <t>3055633835</t>
  </si>
  <si>
    <t xml:space="preserve">Dr. Zeeshan Afzal </t>
  </si>
  <si>
    <t>3067338880</t>
  </si>
  <si>
    <t>Dr. Waqar Azeem</t>
  </si>
  <si>
    <t>0322-8489343</t>
  </si>
  <si>
    <t>Dr. Muhammad Haroon Qadir</t>
  </si>
  <si>
    <t>0303-3330345</t>
  </si>
  <si>
    <t>Dr.Ata-ur-Rehman</t>
  </si>
  <si>
    <t>0334-4783090</t>
  </si>
  <si>
    <t xml:space="preserve">Marium Mehmood </t>
  </si>
  <si>
    <t>3054696054</t>
  </si>
  <si>
    <t>Saba Mohsin</t>
  </si>
  <si>
    <t>3211676873</t>
  </si>
  <si>
    <t>Dr. Muhammad Arshad Ovaisi</t>
  </si>
  <si>
    <t>0300-8032676</t>
  </si>
  <si>
    <t>Muhammad Arslan</t>
  </si>
  <si>
    <t>3006865585</t>
  </si>
  <si>
    <t>Dr. Rizwana Bashir</t>
  </si>
  <si>
    <t>KhuramYussouf Tahseen</t>
  </si>
  <si>
    <t>0311-7776777</t>
  </si>
  <si>
    <t>Ms. Maryam Ahmad</t>
  </si>
  <si>
    <t>3334793094</t>
  </si>
  <si>
    <t xml:space="preserve">AWARD UNIQUE </t>
  </si>
  <si>
    <t>PACKETS NUMBERS</t>
  </si>
  <si>
    <t>RECEIVED CODE</t>
  </si>
  <si>
    <t>NC</t>
  </si>
  <si>
    <t>Received From</t>
  </si>
  <si>
    <t>ACTUAL SR.</t>
  </si>
  <si>
    <r>
      <t>PACKET NUMBERS</t>
    </r>
    <r>
      <rPr>
        <b/>
        <sz val="8"/>
        <color theme="1"/>
        <rFont val="Calibri"/>
        <family val="2"/>
        <scheme val="minor"/>
      </rPr>
      <t xml:space="preserve"> { Mid Term Examination }</t>
    </r>
  </si>
  <si>
    <t>MIDTERM PACKET RECEIVING STATUS</t>
  </si>
  <si>
    <t>Post ADP (AP)</t>
  </si>
  <si>
    <t>FINANCIAL ACCOUNTING Sec 1</t>
  </si>
  <si>
    <t>Development Psychology Sec 1</t>
  </si>
  <si>
    <t>Applied physics Sec 1</t>
  </si>
  <si>
    <t>Research Methods - I Sec 1</t>
  </si>
  <si>
    <t>Advanced Research Methodology Sec 1</t>
  </si>
  <si>
    <t>Islamic Studies Sec 1</t>
  </si>
  <si>
    <t>Research Methodology Sec 1</t>
  </si>
  <si>
    <t>Introduction to Economics Sec 1</t>
  </si>
  <si>
    <t>OB - 18 , 51 - 52</t>
  </si>
  <si>
    <t>OB - 53 - 57</t>
  </si>
  <si>
    <t>OB - 21 - 25</t>
  </si>
  <si>
    <t>NB - SEMINAR - 4</t>
  </si>
  <si>
    <t>U</t>
  </si>
  <si>
    <t>Ms. Hina Qaiser</t>
  </si>
  <si>
    <t>Dr. Anam Fazal</t>
  </si>
  <si>
    <t xml:space="preserve">Ms. Zoofishan Amir </t>
  </si>
  <si>
    <t xml:space="preserve">Dr. Syed Ejaz Hussain </t>
  </si>
  <si>
    <t>ABDUL REHMAN</t>
  </si>
  <si>
    <t>Ms. Zoha Maqsood</t>
  </si>
  <si>
    <t>0331-4188087</t>
  </si>
  <si>
    <t>3224682958</t>
  </si>
  <si>
    <t>3164645066</t>
  </si>
  <si>
    <t>ONE TIME - PASTE DATA FROM TABULATION PACKET DATA</t>
  </si>
  <si>
    <r>
      <rPr>
        <b/>
        <sz val="10"/>
        <color theme="1"/>
        <rFont val="Calibri"/>
        <family val="2"/>
        <scheme val="minor"/>
      </rPr>
      <t>ANSWER SCRIPTS PACKET ISSUANCE PERMISSION</t>
    </r>
    <r>
      <rPr>
        <b/>
        <sz val="14"/>
        <color theme="1"/>
        <rFont val="Calibri"/>
        <family val="2"/>
        <scheme val="minor"/>
      </rPr>
      <t xml:space="preserve">  - FALL SEMESTER 2023 - </t>
    </r>
    <r>
      <rPr>
        <b/>
        <sz val="10"/>
        <color theme="1"/>
        <rFont val="Calibri"/>
        <family val="2"/>
        <scheme val="minor"/>
      </rPr>
      <t>FINAL TERM EXAMINATION</t>
    </r>
    <r>
      <rPr>
        <b/>
        <sz val="14"/>
        <color theme="1"/>
        <rFont val="Calibri"/>
        <family val="2"/>
        <scheme val="minor"/>
      </rPr>
      <t xml:space="preserve"> </t>
    </r>
  </si>
  <si>
    <t>SIGNATURE FACULTY MEMBER</t>
  </si>
  <si>
    <t>COMMENTS - HEAD OF THE DEPARTMENT</t>
  </si>
  <si>
    <t>COMMENTS - DEAN OF THE FACULTY</t>
  </si>
  <si>
    <t>CONTROLLER OF EXAMINATIONS</t>
  </si>
  <si>
    <t>PENDING ANSWER SCRIPT RECEIVED BY</t>
  </si>
  <si>
    <t>KINDLY MENTION PENDING PACKET NUMBER(s)</t>
  </si>
  <si>
    <r>
      <t>PACKET NUMBERS</t>
    </r>
    <r>
      <rPr>
        <b/>
        <sz val="8"/>
        <color theme="1"/>
        <rFont val="Calibri"/>
        <family val="2"/>
        <scheme val="minor"/>
      </rPr>
      <t xml:space="preserve"> { Final Term Examination }</t>
    </r>
  </si>
  <si>
    <t>I am unable to return the duly marked answer script packet(s). Please approve the request for the submission of the unsubmitted Midterm packet(s) and the issuance of the following Final term answer script packet(s).</t>
  </si>
  <si>
    <t>Faculty members who haven't submitted their marked midterm examination answer script packets may obtain their final term packets upon completing the ANSWER SCRIPTS PACKET ISSUANCE PERMISSION form.</t>
  </si>
  <si>
    <t>04 MAY 2024</t>
  </si>
  <si>
    <t>05 MAY 2024</t>
  </si>
  <si>
    <t>06 MAY 2024</t>
  </si>
  <si>
    <t>07 MAY 2024</t>
  </si>
  <si>
    <t>08 MAY 2024</t>
  </si>
  <si>
    <t>09 MAY 2024</t>
  </si>
  <si>
    <t>10 MAY 2024</t>
  </si>
  <si>
    <t>11 MAY 2024</t>
  </si>
  <si>
    <t>12 MAY 2024</t>
  </si>
  <si>
    <t>13 MAY 2024</t>
  </si>
  <si>
    <t>14 MAY 2024</t>
  </si>
  <si>
    <t>27 MAY 2024</t>
  </si>
  <si>
    <t>MBA (1.5)</t>
  </si>
  <si>
    <t>MS AI</t>
  </si>
  <si>
    <t>ADP (AP)</t>
  </si>
  <si>
    <t xml:space="preserve">ADP (CP) </t>
  </si>
  <si>
    <t xml:space="preserve">ADP (AF) </t>
  </si>
  <si>
    <t>ADP (BBA)</t>
  </si>
  <si>
    <t xml:space="preserve">Post ADP (SE) </t>
  </si>
  <si>
    <t xml:space="preserve">Post ADP (Eng.) </t>
  </si>
  <si>
    <t xml:space="preserve">ADP (Eng.) </t>
  </si>
  <si>
    <t xml:space="preserve">ADP (SE) </t>
  </si>
  <si>
    <t>World Literature and Translation Sec 1</t>
  </si>
  <si>
    <t>FOREIGN POLICY ANALYSIS Sec 1</t>
  </si>
  <si>
    <t>Critical Study of English Text on Islam Sec 1</t>
  </si>
  <si>
    <t>Numerical Solution of Integral Equation Sec 1</t>
  </si>
  <si>
    <t>Advances in Virology Sec 1</t>
  </si>
  <si>
    <t>Approaches to Mass Communication Studies - II Sec 1</t>
  </si>
  <si>
    <t>Nanomaterial science Sec 1</t>
  </si>
  <si>
    <t>Tarjuma asool o rawyat Sec 1</t>
  </si>
  <si>
    <t>Advances in Wildlife Sec 1</t>
  </si>
  <si>
    <t>Compensation Management Sec 1</t>
  </si>
  <si>
    <t>Strategic Supply Chain Managment Sec 1</t>
  </si>
  <si>
    <t>Behavioral Finance Sec 1</t>
  </si>
  <si>
    <t>Fraud Mitigation Strategies Sec 1</t>
  </si>
  <si>
    <t>Tarjuma Asool o Rawayat Sec 1</t>
  </si>
  <si>
    <t>Natural Language Processing Sec 1</t>
  </si>
  <si>
    <t>Advanced Electroanalytical Techniques Sec 1</t>
  </si>
  <si>
    <t>Diasporic Literatures Sec 1</t>
  </si>
  <si>
    <t>INTERNATIONAL POLITICAL ECONOMY Sec 1</t>
  </si>
  <si>
    <t>Uloom Ul Fiqh Sec 1</t>
  </si>
  <si>
    <t>Geometry of Algebraic Structure Sec 1</t>
  </si>
  <si>
    <t>Research Planning and Methodology Sec 1</t>
  </si>
  <si>
    <t>Experimental Techniques Sec 1</t>
  </si>
  <si>
    <t>Jadeed Tanqeed Sec 1</t>
  </si>
  <si>
    <t>Employee Engagement and Retention Sec 1</t>
  </si>
  <si>
    <t>International Finance Sec 1</t>
  </si>
  <si>
    <t>Advanced Machine Learning Sec 1</t>
  </si>
  <si>
    <t>Advanced Computer Architecture Sec 1</t>
  </si>
  <si>
    <t>Machine Learning Sec 1</t>
  </si>
  <si>
    <t>Advanced Bio-Chemistry Sec 1</t>
  </si>
  <si>
    <t>Urdu Tadween e Matan,Rawyat aur Dabistan Sec 1</t>
  </si>
  <si>
    <t>Algebraic Geometry Sec 1</t>
  </si>
  <si>
    <t>Biochemistry Sec 1</t>
  </si>
  <si>
    <t>Communication Research Methods - II Sec 1</t>
  </si>
  <si>
    <t>Appraoches to Mass Communication Sec 1</t>
  </si>
  <si>
    <t>Logistics Management Sec 1</t>
  </si>
  <si>
    <t>Investigating Procurement Fraud Sec 1</t>
  </si>
  <si>
    <t>Introduction to Psychology Sec 1</t>
  </si>
  <si>
    <t>Introduction to Psychology Sec 2</t>
  </si>
  <si>
    <t>Mobile Application Development Sec 3</t>
  </si>
  <si>
    <t>Mobile Application Development Sec 4</t>
  </si>
  <si>
    <t>Introduction to Psychology Sec 3</t>
  </si>
  <si>
    <t>Natural Science Sec 1</t>
  </si>
  <si>
    <t>Defense and Strategic Studies Sec 1</t>
  </si>
  <si>
    <t>American Literature Sec 2</t>
  </si>
  <si>
    <t>Fundamentals of Human Nutrition Sec 1</t>
  </si>
  <si>
    <t>Asaleeb nasr urdu 1 Sec 1</t>
  </si>
  <si>
    <t>Optics Sec 1</t>
  </si>
  <si>
    <t>Physics of Materials Sec 1</t>
  </si>
  <si>
    <t>Seminars in any three areas of Psychology Sec 1</t>
  </si>
  <si>
    <t>Psychology Sec 3</t>
  </si>
  <si>
    <t>Psychology Sec 4</t>
  </si>
  <si>
    <t>Psychology Sec 5</t>
  </si>
  <si>
    <t>Psychology Sec 6</t>
  </si>
  <si>
    <t>Psychology Sec 7</t>
  </si>
  <si>
    <t>Psychology Sec 8</t>
  </si>
  <si>
    <t>Theory of Automata Sec 5</t>
  </si>
  <si>
    <t>Theory of Automata Sec 6</t>
  </si>
  <si>
    <t>Theory of Automata Sec 7</t>
  </si>
  <si>
    <t>Theory of Automata Sec 8</t>
  </si>
  <si>
    <t>Theory of Automata Sec 9</t>
  </si>
  <si>
    <t>Web Development and Design Sec 2</t>
  </si>
  <si>
    <t>Web Development and Design Sec 3</t>
  </si>
  <si>
    <t>Introduction to Management Sec 2</t>
  </si>
  <si>
    <t>Data Analysis Techniques Sec 1</t>
  </si>
  <si>
    <t>Schools and Perspective Sec 1</t>
  </si>
  <si>
    <t>Computational Chemistry Sec 1</t>
  </si>
  <si>
    <t>Malware Detection and Analysis Sec 1</t>
  </si>
  <si>
    <t>Corporate and Business Issues in Digital Forensics Sec 1</t>
  </si>
  <si>
    <t>Corporate and Business Issues in Digital Forensics Sec 2</t>
  </si>
  <si>
    <t>Data Analysis using SPSS Sec 2</t>
  </si>
  <si>
    <t>Management Information System Sec 2</t>
  </si>
  <si>
    <t>Management Information System Sec 3</t>
  </si>
  <si>
    <t>Principles of Biochemical Engineering  Sec 1</t>
  </si>
  <si>
    <t>THEORIES AND APPROACHES OF INTERNATIONAL RELATIONS (ADVANCED II) Sec 1</t>
  </si>
  <si>
    <t>Diplomacy (M-V) Sec 1</t>
  </si>
  <si>
    <t>Human Computer Interaction Sec 3</t>
  </si>
  <si>
    <t>Human Computer Interaction Sec 4</t>
  </si>
  <si>
    <t>Therapeutic Approaches -II (Adult) Sec 1</t>
  </si>
  <si>
    <t>Schools and Perspective in Clinical Psychology Sec 1</t>
  </si>
  <si>
    <t>Web Design and Development Sec 4</t>
  </si>
  <si>
    <t>Web Development and Design Sec 1</t>
  </si>
  <si>
    <t>Introduction to Film and Theatre Studies Sec 1</t>
  </si>
  <si>
    <t>Human Resources Management Sec 1</t>
  </si>
  <si>
    <t>Managerial Economics Sec 1</t>
  </si>
  <si>
    <t>Civics and community engagment Sec 2</t>
  </si>
  <si>
    <t>Fundamentals of Physical Chemistry Sec 1</t>
  </si>
  <si>
    <t>Organic Chemistry-III Sec 1</t>
  </si>
  <si>
    <t>Analytical Chemistry-VII Sec 1</t>
  </si>
  <si>
    <t>Organic Chemistry-VII Sec 1</t>
  </si>
  <si>
    <t>Introduction to Political Science-I Sec 1</t>
  </si>
  <si>
    <t>Soil Microbiology  Sec 1</t>
  </si>
  <si>
    <t>Emerging and Disruptive Technologies Sec 1</t>
  </si>
  <si>
    <t>Affine and Euclidean Geometry Sec 1</t>
  </si>
  <si>
    <t>Fluid Mechanics Sec 1</t>
  </si>
  <si>
    <t>Number Theory Sec 1</t>
  </si>
  <si>
    <t>Civics and community engagment Sec 3</t>
  </si>
  <si>
    <t>Civics and community engagment Sec 4</t>
  </si>
  <si>
    <t>Civics and Community Engagement Sec 2</t>
  </si>
  <si>
    <t>Relativity cosmology Sec 1</t>
  </si>
  <si>
    <t>Business Finance II Sec 1</t>
  </si>
  <si>
    <t>Civics and community engagment Sec 5</t>
  </si>
  <si>
    <t>Civics and community engagment Sec 6</t>
  </si>
  <si>
    <t>Civics and community engagment Sec 7</t>
  </si>
  <si>
    <t>Civics and community engagment Sec 8</t>
  </si>
  <si>
    <t>Civics and community engagment Sec 9</t>
  </si>
  <si>
    <t>Civics and community engagment Sec 10</t>
  </si>
  <si>
    <t>Civics and community engagment Sec 11</t>
  </si>
  <si>
    <t>Civics and community engagment Sec 12</t>
  </si>
  <si>
    <t>Civics and community engagment Sec 13</t>
  </si>
  <si>
    <t>Civics and community engagment Sec 14</t>
  </si>
  <si>
    <t>Research Methods-II Sec 2</t>
  </si>
  <si>
    <t>Forensic Psychology Sec 1</t>
  </si>
  <si>
    <t>Industrial Chemistry Sec 1</t>
  </si>
  <si>
    <t>Forensic Psychology Sec 2</t>
  </si>
  <si>
    <t>Animal biotechnology Sec 1</t>
  </si>
  <si>
    <t>Introduction to International Relations Sec 1</t>
  </si>
  <si>
    <t>International Relations: 1648 TILL DATE Sec 1</t>
  </si>
  <si>
    <t>Project Management Sec 2</t>
  </si>
  <si>
    <t>Project Management Sec 3</t>
  </si>
  <si>
    <t>Project Management Sec 4</t>
  </si>
  <si>
    <t>Research Methodology-I (F-X) Sec 1</t>
  </si>
  <si>
    <t>Classical mechanics Sec 1</t>
  </si>
  <si>
    <t>General Immunology Sec 1</t>
  </si>
  <si>
    <t>Information Security Sec 4</t>
  </si>
  <si>
    <t>International Relation &amp;Current Affairs Sec 2</t>
  </si>
  <si>
    <t>International Relation &amp;Current Affairs Sec 3</t>
  </si>
  <si>
    <t>Forensics Psychology Sec 1</t>
  </si>
  <si>
    <t>Psychodiagnostic -II (Adult) Sec 1</t>
  </si>
  <si>
    <t>Forensics Psychology Sec 2</t>
  </si>
  <si>
    <t>Information Security Sec 5</t>
  </si>
  <si>
    <t>Information Security Sec 6</t>
  </si>
  <si>
    <t>Information Security Sec 7</t>
  </si>
  <si>
    <t>Information Security Sec 8</t>
  </si>
  <si>
    <t>Conflict Management and  Resolution Sec 1</t>
  </si>
  <si>
    <t>Expository Writing Sec 2</t>
  </si>
  <si>
    <t>Business Communication Sec 2</t>
  </si>
  <si>
    <t>ENGLISH FOR SPECIFIC PURPOSES Sec 1</t>
  </si>
  <si>
    <t>ENGLISH-III Sec 1</t>
  </si>
  <si>
    <t>English IV(Advanced Academic Reading and Writing) Sec 1</t>
  </si>
  <si>
    <t>English for Specific Purposes Sec 2</t>
  </si>
  <si>
    <t>Soft Set Theory Sec 1</t>
  </si>
  <si>
    <t>Criminal Evidence law Sec 2</t>
  </si>
  <si>
    <t>Criminal Evidence law Sec 3</t>
  </si>
  <si>
    <t>Artificial Intelligence Sec 6</t>
  </si>
  <si>
    <t>Artificial Intelligence Sec 7</t>
  </si>
  <si>
    <t>Business Communication Sec 3</t>
  </si>
  <si>
    <t>English-IV- UNIV.OPTIONAL Sec 1</t>
  </si>
  <si>
    <t>Business English Sec 1</t>
  </si>
  <si>
    <t>ENGLISH-IV Sec 1</t>
  </si>
  <si>
    <t>Database Administration and Managment Sec 2</t>
  </si>
  <si>
    <t>Database systems Sec 5</t>
  </si>
  <si>
    <t>Database systems Sec 6</t>
  </si>
  <si>
    <t>Database systems Sec 7</t>
  </si>
  <si>
    <t>Database systems Sec 8</t>
  </si>
  <si>
    <t>Database systems Sec 9</t>
  </si>
  <si>
    <t>Database systems Sec 10</t>
  </si>
  <si>
    <t>Database systems Sec 11</t>
  </si>
  <si>
    <t>Database systems Sec 12</t>
  </si>
  <si>
    <t>Database systems Sec 13</t>
  </si>
  <si>
    <t>Database systems Sec 14</t>
  </si>
  <si>
    <t>Introduction to Social Media Sec 1</t>
  </si>
  <si>
    <t>Radio Program Production  Sec 1</t>
  </si>
  <si>
    <t>FINTEC Sec 1</t>
  </si>
  <si>
    <t>Ordinary Differential Equation Sec 1</t>
  </si>
  <si>
    <t>FUNDAMENTALS OF EPIDEMIOLOGY AND PUBLIC HEALTH Sec 1</t>
  </si>
  <si>
    <t>Urdu zaban qawaid o imla Sec 1</t>
  </si>
  <si>
    <t>Wild Life Parasitology Sec 1</t>
  </si>
  <si>
    <t>Advance Research Methods II Sec 1</t>
  </si>
  <si>
    <t>Computational Physics-I Sec 1</t>
  </si>
  <si>
    <t>computational Physics-II Sec 1</t>
  </si>
  <si>
    <t>Introduction to Digital Forensics Sec 1</t>
  </si>
  <si>
    <t>Islamic Studies Sec 5</t>
  </si>
  <si>
    <t>Islamic Studies Sec 6</t>
  </si>
  <si>
    <t>Islamic Studies Sec 7</t>
  </si>
  <si>
    <t>Islamic Studies Sec 8</t>
  </si>
  <si>
    <t>Islamic Studies Sec 9</t>
  </si>
  <si>
    <t>Islamic Studies Sec 10</t>
  </si>
  <si>
    <t>Islamic Studies Sec 11</t>
  </si>
  <si>
    <t>Islamic Studies Sec 12</t>
  </si>
  <si>
    <t>Islamic Studies Sec 13</t>
  </si>
  <si>
    <t>Islamic Studies Sec 14</t>
  </si>
  <si>
    <t>STATISTICAL INFERENCE Sec 3</t>
  </si>
  <si>
    <t>Probability &amp; Statistics Sec 1</t>
  </si>
  <si>
    <t>Research Methodology-I Sec 1</t>
  </si>
  <si>
    <t>STATISTICAL INFERENCE Sec 2</t>
  </si>
  <si>
    <t>Probablity Theory Sec 1</t>
  </si>
  <si>
    <t>Chinese Language Sec 2</t>
  </si>
  <si>
    <t>Chinese Language Sec 3</t>
  </si>
  <si>
    <t>Foundations of Network Engineering Sec 2</t>
  </si>
  <si>
    <t>Foundations of Network Engineering Sec 3</t>
  </si>
  <si>
    <t>Discrete Structure Sec 1</t>
  </si>
  <si>
    <t>Positive Psychology Sec 1</t>
  </si>
  <si>
    <t>Discrete Structure Sec 2</t>
  </si>
  <si>
    <t>Big Data Analytics Sec 1</t>
  </si>
  <si>
    <t>Big Data Analytics Sec 2</t>
  </si>
  <si>
    <t>Big Data Analytics Sec 3</t>
  </si>
  <si>
    <t>Big Data Analytics Sec 4</t>
  </si>
  <si>
    <t>Discrete Structures Sec 5</t>
  </si>
  <si>
    <t>Discrete Structures Sec 6</t>
  </si>
  <si>
    <t>Discrete Structures Sec 7</t>
  </si>
  <si>
    <t>Discrete Structures Sec 8</t>
  </si>
  <si>
    <t>Discrete Structures Sec 9</t>
  </si>
  <si>
    <t>Ethics Sec 1</t>
  </si>
  <si>
    <t>Discreate Structures Sec 1</t>
  </si>
  <si>
    <t>Management Theory and Practice Sec 1</t>
  </si>
  <si>
    <t>Management Theory and Practice Sec 2</t>
  </si>
  <si>
    <t>Discrete Structure Sec 3</t>
  </si>
  <si>
    <t>Discrete Structure Sec 4</t>
  </si>
  <si>
    <t>CHINA AND THE WORLD Sec 1</t>
  </si>
  <si>
    <t>Reporting &amp; Editing Work Shop (English - Urdu) Sec 1</t>
  </si>
  <si>
    <t>Solid State Phyiscs II Sec 1</t>
  </si>
  <si>
    <t>Nutritional Chemistry Sec 1</t>
  </si>
  <si>
    <t>Microbial Biodegradation and Bioremediation  Sec 1</t>
  </si>
  <si>
    <t>Cloud Computing Sec 4</t>
  </si>
  <si>
    <t>Investment and Portfolio Management-I Sec 1</t>
  </si>
  <si>
    <t>Cloud Computing Sec 5</t>
  </si>
  <si>
    <t>Classical and Renaissance Drama Sec 1</t>
  </si>
  <si>
    <t>Applied Exploits and Hacking Sec 1</t>
  </si>
  <si>
    <t>Network Forensics Sec 1</t>
  </si>
  <si>
    <t>Analytical Chemistry-III Sec 1</t>
  </si>
  <si>
    <t>Analytical Chemistry-IX Sec 1</t>
  </si>
  <si>
    <t>Network Forensics Sec 2</t>
  </si>
  <si>
    <t>Ethical Issues in Psychology Sec 2</t>
  </si>
  <si>
    <t>Organic Chemistry-IX Sec 1</t>
  </si>
  <si>
    <t>Clinical Bacteriology Sec 1</t>
  </si>
  <si>
    <t>Investment and Portfolio Management I Sec 1</t>
  </si>
  <si>
    <t>Food and Nutrition Sec 1</t>
  </si>
  <si>
    <t>Molecular Biology Sec 1</t>
  </si>
  <si>
    <t>Partial Differential Equation Sec 1</t>
  </si>
  <si>
    <t>Environmental Current Issues Sec 1</t>
  </si>
  <si>
    <t>Physiology Sec 1</t>
  </si>
  <si>
    <t>iqbal ka khasosi mutaliya 1 Sec 1</t>
  </si>
  <si>
    <t>Adabi Istilhaat Sec 1</t>
  </si>
  <si>
    <t>Structure and Functions of Biomolecules Sec 1</t>
  </si>
  <si>
    <t>Environmental Toxicology Sec 1</t>
  </si>
  <si>
    <t>Formal Methods in Software Engineering Sec 3</t>
  </si>
  <si>
    <t>Formal Methods in Software Engineering Sec 4</t>
  </si>
  <si>
    <t>International Business Sec 1</t>
  </si>
  <si>
    <t>Classical Electrodynamics-II Sec 1</t>
  </si>
  <si>
    <t>Advanced Review of Published Research Sec 1</t>
  </si>
  <si>
    <t>Object Oriented Programming Sec 8</t>
  </si>
  <si>
    <t>Object Oriented Programming Sec 9</t>
  </si>
  <si>
    <t>Social work practice Sec 3</t>
  </si>
  <si>
    <t>Social work practice Sec 4</t>
  </si>
  <si>
    <t>Social work practice Sec 5</t>
  </si>
  <si>
    <t>Social work practice Sec 6</t>
  </si>
  <si>
    <t>Social work practice Sec 7</t>
  </si>
  <si>
    <t>Social work practice Sec 8</t>
  </si>
  <si>
    <t>Object Oriented Programming Sec 10</t>
  </si>
  <si>
    <t>Object Oriented Programming Sec 11</t>
  </si>
  <si>
    <t>Object Oriented Programming Sec 12</t>
  </si>
  <si>
    <t>Object Oriented Programming Sec 13</t>
  </si>
  <si>
    <t>Object Oriented Programming Sec 14</t>
  </si>
  <si>
    <t>Introduction to Sociology Sec 3</t>
  </si>
  <si>
    <t>Educational Psychology Sec 1</t>
  </si>
  <si>
    <t>Diplomacy Sec 1</t>
  </si>
  <si>
    <t>Educational  Psychology Sec 1</t>
  </si>
  <si>
    <t>Educational  Psychology Sec 2</t>
  </si>
  <si>
    <t>Operations Management Sec 2</t>
  </si>
  <si>
    <t>Operations Management Sec 3</t>
  </si>
  <si>
    <t>Introduction to Sociology Sec 1</t>
  </si>
  <si>
    <t>Introduction to Sociology Sec 2</t>
  </si>
  <si>
    <t>Web Engineering Sec 3</t>
  </si>
  <si>
    <t>Web Engineering Sec 4</t>
  </si>
  <si>
    <t>Object Oriented Programming Sec 5</t>
  </si>
  <si>
    <t>Object Oriented Programming Sec 6</t>
  </si>
  <si>
    <t>Object Oriented Programming Sec 7</t>
  </si>
  <si>
    <t>Micro Economics Sec 2</t>
  </si>
  <si>
    <t>Biochemistry-I  Sec 1</t>
  </si>
  <si>
    <t>Introduction to Information and Communication Technology Sec 1</t>
  </si>
  <si>
    <t>Applications of Information and Communication Technologies Sec 1</t>
  </si>
  <si>
    <t>General Biochemistry Sec 1</t>
  </si>
  <si>
    <t>Transnational Literature and Culture Sec 1</t>
  </si>
  <si>
    <t>Current trends in biochemistry  Sec 1</t>
  </si>
  <si>
    <t>Introduction to Translation Studies Sec 2</t>
  </si>
  <si>
    <t>Cell Biology-I Sec 1</t>
  </si>
  <si>
    <t>Introduction to Operating Systems Sec 1</t>
  </si>
  <si>
    <t>Applications of Information Communication Technologies Sec 2</t>
  </si>
  <si>
    <t>Applications of Information Communication Technologies Sec 3</t>
  </si>
  <si>
    <t>Media Ethics &amp; Law Sec 1</t>
  </si>
  <si>
    <t>Media Ethics and Law Sec 1</t>
  </si>
  <si>
    <t>Corporate Law Sec 1</t>
  </si>
  <si>
    <t>Corporate Law Sec 3</t>
  </si>
  <si>
    <t>Corporate Law Sec 4</t>
  </si>
  <si>
    <t>Media Ethics &amp; Laws Sec 1</t>
  </si>
  <si>
    <t>Analytical Chemistry-I Sec 1</t>
  </si>
  <si>
    <t>Physical Chemistry-III Sec 1</t>
  </si>
  <si>
    <t>Analytical Chemistry-VIII Sec 1</t>
  </si>
  <si>
    <t>Organic Chemistry-VIII Sec 1</t>
  </si>
  <si>
    <t>Video Forensics Sec 1</t>
  </si>
  <si>
    <t>Mobile Device Forensics Sec 1</t>
  </si>
  <si>
    <t>Psychological Testing and Assessment Sec 1</t>
  </si>
  <si>
    <t>Principles of Risk Management &amp; Insurance Sec 1</t>
  </si>
  <si>
    <t>Group Research Sec 2</t>
  </si>
  <si>
    <t>Mobile Device Forensics Sec 2</t>
  </si>
  <si>
    <t>Introduction to Medical Microbiology Sec 1</t>
  </si>
  <si>
    <t>Rise of the Novel (18th to 19th century) Sec 1</t>
  </si>
  <si>
    <t>POLITICAL THOUGHT Sec 1</t>
  </si>
  <si>
    <t>Conflict Management and Resolution (M-VI) Sec 1</t>
  </si>
  <si>
    <t>Arms Control and Disarmament Sec 1</t>
  </si>
  <si>
    <t>Integral Equation Sec 1</t>
  </si>
  <si>
    <t>Urdu shairi calssici aihad mein Sec 1</t>
  </si>
  <si>
    <t>Introduction to Food Science Sec 1</t>
  </si>
  <si>
    <t>Operating System Forensics Sec 2</t>
  </si>
  <si>
    <t>Operating System Forensics Sec 3</t>
  </si>
  <si>
    <t>Nuclear Physics-II Sec 1</t>
  </si>
  <si>
    <t>Cyber Securty Sec 2</t>
  </si>
  <si>
    <t>Specialization in Organizational Psychology Sec 1</t>
  </si>
  <si>
    <t>Data Structure and Algorithems Sec 3</t>
  </si>
  <si>
    <t>Design and Analysis of Algorithms Sec 1</t>
  </si>
  <si>
    <t>Design and Analysis of Algorithms Sec 2</t>
  </si>
  <si>
    <t>Design and Analysis of Algorithms Sec 3</t>
  </si>
  <si>
    <t>Design and Analysis of Algorithms Sec 4</t>
  </si>
  <si>
    <t>Design and Analysis of Algorithms Sec 5</t>
  </si>
  <si>
    <t>Design and Analysis of Algorithms Sec 6</t>
  </si>
  <si>
    <t>Design and Analysis of Algorithms Sec 7</t>
  </si>
  <si>
    <t>Design and Analysis of Algorithms Sec 8</t>
  </si>
  <si>
    <t>TV Program Production Sec 1</t>
  </si>
  <si>
    <t>Digital Electronics Sec 1</t>
  </si>
  <si>
    <t>Design and Analysis of Algorithms Sec 9</t>
  </si>
  <si>
    <t>Principles of Risk Management and Insurance Sec 1</t>
  </si>
  <si>
    <t>Rise of the Novel (17-19 c.) Sec 1</t>
  </si>
  <si>
    <t>Biological Basis of Behavior Sec 2</t>
  </si>
  <si>
    <t>GLOBAL POLITICS OF ENVIRONMENT Sec 1</t>
  </si>
  <si>
    <t>Indo-Pacfic : Strategic and Economic Dimenions Sec 1</t>
  </si>
  <si>
    <t>Contemporary Practices In Banking and Finance Sec 2</t>
  </si>
  <si>
    <t>Real Analysis II Sec 1</t>
  </si>
  <si>
    <t>Basic Electronics Sec 1</t>
  </si>
  <si>
    <t>Financial and Regulatory Institutions Sec 1</t>
  </si>
  <si>
    <t>Mathematical Methods ofphy-II                            Sec 1</t>
  </si>
  <si>
    <t>Numerical Computing Sec 3</t>
  </si>
  <si>
    <t>Numerical Computing Sec 4</t>
  </si>
  <si>
    <t>Numerical Computing Sec 5</t>
  </si>
  <si>
    <t>Numerical Computing Sec 6</t>
  </si>
  <si>
    <t>Numerical Computing Sec 7</t>
  </si>
  <si>
    <t>Multivariable Calculus Sec 1</t>
  </si>
  <si>
    <t>Ideology and Constitution of Pakistan Sec 1</t>
  </si>
  <si>
    <t>Contemporary Practices In Banking and Finance Sec 3</t>
  </si>
  <si>
    <t>INTRODUCTION TO PHILOSOPHY Sec 2</t>
  </si>
  <si>
    <t>Paskitan Studies Sec 2</t>
  </si>
  <si>
    <t>Marine Biotechnology Sec 1</t>
  </si>
  <si>
    <t>INTRODUCTION TO PHILOSOPHY Sec 3</t>
  </si>
  <si>
    <t>Biotechnology Sec 1</t>
  </si>
  <si>
    <t>Introduction to Women`s Writing Sec 2</t>
  </si>
  <si>
    <t>Ecology and Ecosystem Sec 1</t>
  </si>
  <si>
    <t>Digital Marketing Sec 1</t>
  </si>
  <si>
    <t>Digital Marketing Sec 2</t>
  </si>
  <si>
    <t>Digital Marketing Sec 3</t>
  </si>
  <si>
    <t>Digital Marketing Sec 4</t>
  </si>
  <si>
    <t>BEHAVIOR FINANCE Sec 1</t>
  </si>
  <si>
    <t>BEHAVIOR FINANCE Sec 2</t>
  </si>
  <si>
    <t>BEHAVIOR FINANCE Sec 3</t>
  </si>
  <si>
    <t>Strategic Supply Chain Management Sec 1</t>
  </si>
  <si>
    <t>Strategic Supply Chain Management Sec 2</t>
  </si>
  <si>
    <t>Strategic Supply Chain Management Sec 3</t>
  </si>
  <si>
    <t>Strategic Supply Chain Management Sec 4</t>
  </si>
  <si>
    <t>Behavorial Finance Sec 1</t>
  </si>
  <si>
    <t>Learning and Development Sec 3</t>
  </si>
  <si>
    <t>Learning and Development Sec 4</t>
  </si>
  <si>
    <t>Information Systems (IT – Supporting) Sec 2</t>
  </si>
  <si>
    <t>Linear Algebra Sec 5</t>
  </si>
  <si>
    <t>Linear Algebra Sec 6</t>
  </si>
  <si>
    <t>Linear Algebra Sec 7</t>
  </si>
  <si>
    <t>Linear Algebra Sec 8</t>
  </si>
  <si>
    <t>Linear Algebra Sec 9</t>
  </si>
  <si>
    <t>Business Mathematics-I Sec 1</t>
  </si>
  <si>
    <t>Linear Algebra Sec 10</t>
  </si>
  <si>
    <t>Linear Algebra Sec 11</t>
  </si>
  <si>
    <t>Linear Algebra Sec 12</t>
  </si>
  <si>
    <t>Linear Algebra Sec 13</t>
  </si>
  <si>
    <t>Linear Algebra Sec 14</t>
  </si>
  <si>
    <t>Language (French, Arabic etc) Sec 1</t>
  </si>
  <si>
    <t>Business Mathematics Sec 1</t>
  </si>
  <si>
    <t>Peace Psychology Sec 1</t>
  </si>
  <si>
    <t>Fundamentals of Maths-I Sec 1</t>
  </si>
  <si>
    <t>Semantics and Pragmatics Sec 1</t>
  </si>
  <si>
    <t>Peace Psychology Sec 2</t>
  </si>
  <si>
    <t>Semantics Sec 1</t>
  </si>
  <si>
    <t>MEDIA AND POLITICAL COMMUNICATION Sec 1</t>
  </si>
  <si>
    <t>Digital Logic Design Sec 5</t>
  </si>
  <si>
    <t>Digital Logic Design Sec 6</t>
  </si>
  <si>
    <t>Digital Logic Design Sec 7</t>
  </si>
  <si>
    <t>Digital Logic Design Sec 8</t>
  </si>
  <si>
    <t>Digital Logic Design Sec 9</t>
  </si>
  <si>
    <t>Digital Logic Design Sec 10</t>
  </si>
  <si>
    <t>Digital Logic Design Sec 11</t>
  </si>
  <si>
    <t>Digital Logic Design Sec 12</t>
  </si>
  <si>
    <t>Digital Logic Design Sec 13</t>
  </si>
  <si>
    <t>Digital Logic Design Sec 14</t>
  </si>
  <si>
    <t>Computer Networks Sec 6</t>
  </si>
  <si>
    <t>Computer Networks Sec 7</t>
  </si>
  <si>
    <t>Selling and Sales management Sec 1</t>
  </si>
  <si>
    <t>Selling and Sales management Sec 2</t>
  </si>
  <si>
    <t>Selling and Sales management Sec 3</t>
  </si>
  <si>
    <t>Selling and Sales management Sec 4</t>
  </si>
  <si>
    <t>Quantitative Reasoning-II Sec 1</t>
  </si>
  <si>
    <t>Deep Learning Sec 4</t>
  </si>
  <si>
    <t>Quantitative Reasoning (II) Sec 1</t>
  </si>
  <si>
    <t>Marketing Management Sec 3</t>
  </si>
  <si>
    <t>Theories of Personality Sec 2</t>
  </si>
  <si>
    <t>Marketing Management Sec 2</t>
  </si>
  <si>
    <t>Software Requirements Engineering Sec 3</t>
  </si>
  <si>
    <t>Software Requirements Engineering Sec 4</t>
  </si>
  <si>
    <t>Python Programing Sec 2</t>
  </si>
  <si>
    <t>INTRODUCTION TO SUPPLY CHAIN MANAGEMENT Sec 2</t>
  </si>
  <si>
    <t>INTRODUCTION TO SUPPLY CHAIN MANAGEMENT Sec 3</t>
  </si>
  <si>
    <t>Python Programing Sec 3</t>
  </si>
  <si>
    <t>Quantitative Reasoning-II Sec 2</t>
  </si>
  <si>
    <t>Quantitative Reasoning-II Sec 3</t>
  </si>
  <si>
    <t>Internet of Things Sec 2</t>
  </si>
  <si>
    <t>Deep Learning Sec 3</t>
  </si>
  <si>
    <t>Software Quality Assurance Sec 5</t>
  </si>
  <si>
    <t>Software Quality Assurance Sec 6</t>
  </si>
  <si>
    <t>Software Quality Assurance Sec 7</t>
  </si>
  <si>
    <t>X-Ray Spectroscopy and Thermal Analysis Sec 1</t>
  </si>
  <si>
    <t>Microbial Physiology Sec 1</t>
  </si>
  <si>
    <t>Communication Research Methods - I Sec 1</t>
  </si>
  <si>
    <t>Classical Poetry Sec 1</t>
  </si>
  <si>
    <t>US POLITICS AND HISTORY Sec 1</t>
  </si>
  <si>
    <t>Inorganic Chemistry-III Sec 1</t>
  </si>
  <si>
    <t>Ruby Programing Sec 1</t>
  </si>
  <si>
    <t>Ruby Programing Sec 2</t>
  </si>
  <si>
    <t>Advanced X-Ray Spectroscopy and Thermal Analysis Sec 1</t>
  </si>
  <si>
    <t>Proteomics   Sec 1</t>
  </si>
  <si>
    <t>Special Problems/Seminars Sec 1</t>
  </si>
  <si>
    <t>Traditional and Non-Traditional Security Paradigms Sec 1</t>
  </si>
  <si>
    <t>INTERNATIONAL RELATIONS-ADVANCED THEORY AND PRACTICE Sec 1</t>
  </si>
  <si>
    <t>Tarjuma asool o fun Sec 1</t>
  </si>
  <si>
    <t>Lasaniyat ka mutaliya Sec 1</t>
  </si>
  <si>
    <t>Tanqeedi Mubahis o Nazriyat Sec 1</t>
  </si>
  <si>
    <t>Post Colonial Literature Sec 2</t>
  </si>
  <si>
    <t>Topics in Applied Mathematics Sec 1</t>
  </si>
  <si>
    <t>Microbial Anatomy and Physiology Sec 1</t>
  </si>
  <si>
    <t>Molecular Action of Antimicrobial Agents Sec 1</t>
  </si>
  <si>
    <t>Literature and Film Studies Sec 1</t>
  </si>
  <si>
    <t>Functional analysis Sec 1</t>
  </si>
  <si>
    <t>Advances in Microbial Physiology Sec 1</t>
  </si>
  <si>
    <t>Advances in Applied Microbiology Sec 1</t>
  </si>
  <si>
    <t>Software Quality Engineering Sec 3</t>
  </si>
  <si>
    <t>Software Quality Engineering Sec 4</t>
  </si>
  <si>
    <t>Islamic Banking Practices Sec 1</t>
  </si>
  <si>
    <t>Quantum Mechanics-II Sec 1</t>
  </si>
  <si>
    <t>Introduction to Nano Science and Nanotechnologies Sec 1</t>
  </si>
  <si>
    <t>Advanced Group Theory Sec 1</t>
  </si>
  <si>
    <t>Medical Physics Sec 1</t>
  </si>
  <si>
    <t>Advances in Reaserch Methods Sec 1</t>
  </si>
  <si>
    <t>Quantum Computing &amp; Information Security Sec 1</t>
  </si>
  <si>
    <t>Web Technologies Sec 2</t>
  </si>
  <si>
    <t>Statistical and Mathematical Methods for Data Science Sec 1</t>
  </si>
  <si>
    <t>Editing News- Copy Editting Sec 1</t>
  </si>
  <si>
    <t>Software Quality Assurance Sec 1</t>
  </si>
  <si>
    <t>Software Quality Assurance Sec 2</t>
  </si>
  <si>
    <t>Uloom Ul Seerah Sec 1</t>
  </si>
  <si>
    <t>Software Quality Assurance Sec 3</t>
  </si>
  <si>
    <t>Software Quality Assurance Sec 4</t>
  </si>
  <si>
    <t>Media Seminar Sec 1</t>
  </si>
  <si>
    <t>Media and Cultural Studies Sec 1</t>
  </si>
  <si>
    <t>Entrepreneurship &amp;  Leadership Sec 2</t>
  </si>
  <si>
    <t>Entrepreneurship &amp;  Leadership Sec 3</t>
  </si>
  <si>
    <t>Entrepreneurship Sec 1</t>
  </si>
  <si>
    <t>Entrepreneurship and Leadership Sec 1</t>
  </si>
  <si>
    <t>Defence and Strategic Studies (M-IV) Sec 1</t>
  </si>
  <si>
    <t>Financial Accounting Sec 2</t>
  </si>
  <si>
    <t>Accounting Sec 1</t>
  </si>
  <si>
    <t>Advanced Operation Research Sec 1</t>
  </si>
  <si>
    <t>Advanced optimization theory Sec 1</t>
  </si>
  <si>
    <t>Entrepreneurship Sec 2</t>
  </si>
  <si>
    <t>Entrepreneurship Sec 3</t>
  </si>
  <si>
    <t>Entrepreneurship Sec 4</t>
  </si>
  <si>
    <t>Purchasing and Inventory Management Sec 1</t>
  </si>
  <si>
    <t>Purchasing and Inventory Management Sec 2</t>
  </si>
  <si>
    <t>Purchasing and Inventory Management Sec 3</t>
  </si>
  <si>
    <t>Purchasing and Inventory Management Sec 4</t>
  </si>
  <si>
    <t>Enterprenuership Sec 1</t>
  </si>
  <si>
    <t>Differential Equation-I Sec 1</t>
  </si>
  <si>
    <t>Financial Accounting I Sec 1</t>
  </si>
  <si>
    <t>Advanced Database Management Systems Sec 1</t>
  </si>
  <si>
    <t>Tools and Techniques in Data Science Sec 1</t>
  </si>
  <si>
    <t>Independent Study I Sec 2</t>
  </si>
  <si>
    <t>Strategic HRM Sec 1</t>
  </si>
  <si>
    <t>International Finance Sec 2</t>
  </si>
  <si>
    <t>International Finance Sec 3</t>
  </si>
  <si>
    <t>Biosafety and Bioethics Sec 1</t>
  </si>
  <si>
    <t>General Virology Sec 1</t>
  </si>
  <si>
    <t>Pakistani Writings in English Sec 1</t>
  </si>
  <si>
    <t>Statistical physics Sec 1</t>
  </si>
  <si>
    <t>Organizational Psychology Sec 1</t>
  </si>
  <si>
    <t>Strategic HRM Sec 3</t>
  </si>
  <si>
    <t>Strategic HRM Sec 4</t>
  </si>
  <si>
    <t>Cross Cultural Psychology Sec 1</t>
  </si>
  <si>
    <t>Information Technology Infrastructure Sec 2</t>
  </si>
  <si>
    <t>Advanced Polymer Chemistry Sec 1</t>
  </si>
  <si>
    <t>Polymer Chemistry Sec 1</t>
  </si>
  <si>
    <t>Ethics of Social Services Sec 1</t>
  </si>
  <si>
    <t>Health Psychology Sec 2</t>
  </si>
  <si>
    <t>Cross Cultural Psychology Sec 2</t>
  </si>
  <si>
    <t>Nano-Chemistry Sec 1</t>
  </si>
  <si>
    <t>Foreign Language Sec 1</t>
  </si>
  <si>
    <t>POLITICS OF SOUTH ASIA Sec 1</t>
  </si>
  <si>
    <t>Tadween o rawayat Sec 1</t>
  </si>
  <si>
    <t>The Quranic Learning Sec 4</t>
  </si>
  <si>
    <t>Fundamentals of Math II Sec 1</t>
  </si>
  <si>
    <t>Fundamentals of Math II Sec 2</t>
  </si>
  <si>
    <t>Fundamentals of Math II Sec 3</t>
  </si>
  <si>
    <t>Environmental Microbiology Sec 1</t>
  </si>
  <si>
    <t>Game Development Sec 2</t>
  </si>
  <si>
    <t>Advanced Computer Networks Sec 1</t>
  </si>
  <si>
    <t>140777-1</t>
  </si>
  <si>
    <t>142459-1</t>
  </si>
  <si>
    <t>141122-1</t>
  </si>
  <si>
    <t>142449-1</t>
  </si>
  <si>
    <t>140992-1</t>
  </si>
  <si>
    <t>141967-1</t>
  </si>
  <si>
    <t>142477-1</t>
  </si>
  <si>
    <t>141096-1</t>
  </si>
  <si>
    <t>141186-1</t>
  </si>
  <si>
    <t>141192-1</t>
  </si>
  <si>
    <t>142497-1</t>
  </si>
  <si>
    <t>142128-1</t>
  </si>
  <si>
    <t>142395-1</t>
  </si>
  <si>
    <t>141423-1</t>
  </si>
  <si>
    <t>141037-1</t>
  </si>
  <si>
    <t>142116-1</t>
  </si>
  <si>
    <t>142120-1</t>
  </si>
  <si>
    <t>142465-1</t>
  </si>
  <si>
    <t>141281-1</t>
  </si>
  <si>
    <t>141284-1</t>
  </si>
  <si>
    <t>141293-1</t>
  </si>
  <si>
    <t>141299-1</t>
  </si>
  <si>
    <t>141309-1</t>
  </si>
  <si>
    <t>141313-1</t>
  </si>
  <si>
    <t>141315-1</t>
  </si>
  <si>
    <t>142444-1</t>
  </si>
  <si>
    <t>142532-1</t>
  </si>
  <si>
    <t>141317-1</t>
  </si>
  <si>
    <t>141321-1</t>
  </si>
  <si>
    <t>142454-1</t>
  </si>
  <si>
    <t>140880-1</t>
  </si>
  <si>
    <t>141047-1</t>
  </si>
  <si>
    <t>141061-1</t>
  </si>
  <si>
    <t>141588-1</t>
  </si>
  <si>
    <t>142126-1</t>
  </si>
  <si>
    <t>141588-2</t>
  </si>
  <si>
    <t>142126-2</t>
  </si>
  <si>
    <t>141588-3</t>
  </si>
  <si>
    <t>142126-3</t>
  </si>
  <si>
    <t>141588-4</t>
  </si>
  <si>
    <t>142126-4</t>
  </si>
  <si>
    <t>140779-1</t>
  </si>
  <si>
    <t>141130-1</t>
  </si>
  <si>
    <t>140993-1</t>
  </si>
  <si>
    <t>141968-1</t>
  </si>
  <si>
    <t>141094-1</t>
  </si>
  <si>
    <t>141189-1</t>
  </si>
  <si>
    <t>141196-1</t>
  </si>
  <si>
    <t>141418-1</t>
  </si>
  <si>
    <t>141036-1</t>
  </si>
  <si>
    <t>142115-1</t>
  </si>
  <si>
    <t>142119-1</t>
  </si>
  <si>
    <t>141274-1</t>
  </si>
  <si>
    <t>141286-1</t>
  </si>
  <si>
    <t>141291-1</t>
  </si>
  <si>
    <t>141308-1</t>
  </si>
  <si>
    <t>141314-1</t>
  </si>
  <si>
    <t>141373-1</t>
  </si>
  <si>
    <t>141582-1</t>
  </si>
  <si>
    <t>141582-2</t>
  </si>
  <si>
    <t>141816-1</t>
  </si>
  <si>
    <t>141587-1</t>
  </si>
  <si>
    <t>141556-1</t>
  </si>
  <si>
    <t>141557-1</t>
  </si>
  <si>
    <t>141816-2</t>
  </si>
  <si>
    <t>141316-1</t>
  </si>
  <si>
    <t>141320-1</t>
  </si>
  <si>
    <t>140877-1</t>
  </si>
  <si>
    <t>141582-3</t>
  </si>
  <si>
    <t>141050-1</t>
  </si>
  <si>
    <t>141057-1</t>
  </si>
  <si>
    <t>141090-1</t>
  </si>
  <si>
    <t>141200-1</t>
  </si>
  <si>
    <t>142461-1</t>
  </si>
  <si>
    <t>142448-1</t>
  </si>
  <si>
    <t>142256-1</t>
  </si>
  <si>
    <t>142129-1</t>
  </si>
  <si>
    <t>142396-1</t>
  </si>
  <si>
    <t>142119-2</t>
  </si>
  <si>
    <t>142464-1</t>
  </si>
  <si>
    <t>142239-1</t>
  </si>
  <si>
    <t>142441-1</t>
  </si>
  <si>
    <t>142533-1</t>
  </si>
  <si>
    <t>142453-1</t>
  </si>
  <si>
    <t>141582-4</t>
  </si>
  <si>
    <t>141816-3</t>
  </si>
  <si>
    <t>142099-1</t>
  </si>
  <si>
    <t>142100-1</t>
  </si>
  <si>
    <t>142026-1</t>
  </si>
  <si>
    <t>142019-1</t>
  </si>
  <si>
    <t>142020-1</t>
  </si>
  <si>
    <t>142100-2</t>
  </si>
  <si>
    <t>142101-1</t>
  </si>
  <si>
    <t>142142-1</t>
  </si>
  <si>
    <t>142143-1</t>
  </si>
  <si>
    <t>142144-1</t>
  </si>
  <si>
    <t>142269-1</t>
  </si>
  <si>
    <t>142326-1</t>
  </si>
  <si>
    <t>142332-1</t>
  </si>
  <si>
    <t>142196-1</t>
  </si>
  <si>
    <t>142605-1</t>
  </si>
  <si>
    <t>142182-1</t>
  </si>
  <si>
    <t>142180-1</t>
  </si>
  <si>
    <t>142337-1</t>
  </si>
  <si>
    <t>142144-2</t>
  </si>
  <si>
    <t>142172-1</t>
  </si>
  <si>
    <t>142616-1</t>
  </si>
  <si>
    <t>142403-1</t>
  </si>
  <si>
    <t>140813-1</t>
  </si>
  <si>
    <t>140807-1</t>
  </si>
  <si>
    <t>140945-1</t>
  </si>
  <si>
    <t>140790-1</t>
  </si>
  <si>
    <t>140945-2</t>
  </si>
  <si>
    <t>141171-1</t>
  </si>
  <si>
    <t>141329-1</t>
  </si>
  <si>
    <t>141086-1</t>
  </si>
  <si>
    <t>141118-1</t>
  </si>
  <si>
    <t>141165-1</t>
  </si>
  <si>
    <t>141062-1</t>
  </si>
  <si>
    <t>141487-1</t>
  </si>
  <si>
    <t>141329-2</t>
  </si>
  <si>
    <t>141586-1</t>
  </si>
  <si>
    <t>141490-1</t>
  </si>
  <si>
    <t>141497-1</t>
  </si>
  <si>
    <t>141409-1</t>
  </si>
  <si>
    <t>141383-1</t>
  </si>
  <si>
    <t>141586-2</t>
  </si>
  <si>
    <t>141605-1</t>
  </si>
  <si>
    <t>141746-1</t>
  </si>
  <si>
    <t>141746-2</t>
  </si>
  <si>
    <t>141918-1</t>
  </si>
  <si>
    <t>141919-1</t>
  </si>
  <si>
    <t>141919-2</t>
  </si>
  <si>
    <t>141920-1</t>
  </si>
  <si>
    <t>141921-1</t>
  </si>
  <si>
    <t>141921-2</t>
  </si>
  <si>
    <t>141922-1</t>
  </si>
  <si>
    <t>141922-2</t>
  </si>
  <si>
    <t>141923-1</t>
  </si>
  <si>
    <t>141924-1</t>
  </si>
  <si>
    <t>141925-1</t>
  </si>
  <si>
    <t>141997-1</t>
  </si>
  <si>
    <t>141997-2</t>
  </si>
  <si>
    <t>141998-1</t>
  </si>
  <si>
    <t>141998-2</t>
  </si>
  <si>
    <t>141999-1</t>
  </si>
  <si>
    <t>142000-1</t>
  </si>
  <si>
    <t>142001-1</t>
  </si>
  <si>
    <t>142001-2</t>
  </si>
  <si>
    <t>142002-1</t>
  </si>
  <si>
    <t>142003-1</t>
  </si>
  <si>
    <t>142003-2</t>
  </si>
  <si>
    <t>142004-1</t>
  </si>
  <si>
    <t>142017-1</t>
  </si>
  <si>
    <t>142018-1</t>
  </si>
  <si>
    <t>142004-2</t>
  </si>
  <si>
    <t>142018-2</t>
  </si>
  <si>
    <t>142019-2</t>
  </si>
  <si>
    <t>142283-1</t>
  </si>
  <si>
    <t>142284-1</t>
  </si>
  <si>
    <t>142221-1</t>
  </si>
  <si>
    <t>142097-1</t>
  </si>
  <si>
    <t>142098-1</t>
  </si>
  <si>
    <t>142227-1</t>
  </si>
  <si>
    <t>142237-1</t>
  </si>
  <si>
    <t>142288-1</t>
  </si>
  <si>
    <t>142307-1</t>
  </si>
  <si>
    <t>142309-1</t>
  </si>
  <si>
    <t>142205-1</t>
  </si>
  <si>
    <t>142479-1</t>
  </si>
  <si>
    <t>142524-1</t>
  </si>
  <si>
    <t>142414-1</t>
  </si>
  <si>
    <t>142520-1</t>
  </si>
  <si>
    <t>142426-1</t>
  </si>
  <si>
    <t>142503-1</t>
  </si>
  <si>
    <t>142309-2</t>
  </si>
  <si>
    <t>142320-1</t>
  </si>
  <si>
    <t>140820-1</t>
  </si>
  <si>
    <t>140828-1</t>
  </si>
  <si>
    <t>140836-1</t>
  </si>
  <si>
    <t>140759-1</t>
  </si>
  <si>
    <t>140737-1</t>
  </si>
  <si>
    <t>140746-1</t>
  </si>
  <si>
    <t>140748-1</t>
  </si>
  <si>
    <t>140798-1</t>
  </si>
  <si>
    <t>140836-2</t>
  </si>
  <si>
    <t>140843-1</t>
  </si>
  <si>
    <t>140850-1</t>
  </si>
  <si>
    <t>140934-1</t>
  </si>
  <si>
    <t>140936-1</t>
  </si>
  <si>
    <t>140942-1</t>
  </si>
  <si>
    <t>140850-2</t>
  </si>
  <si>
    <t>140896-1</t>
  </si>
  <si>
    <t>140942-2</t>
  </si>
  <si>
    <t>140950-1</t>
  </si>
  <si>
    <t>141059-1</t>
  </si>
  <si>
    <t>141072-1</t>
  </si>
  <si>
    <t>140965-1</t>
  </si>
  <si>
    <t>140984-1</t>
  </si>
  <si>
    <t>141114-1</t>
  </si>
  <si>
    <t>141072-2</t>
  </si>
  <si>
    <t>141079-1</t>
  </si>
  <si>
    <t>141114-2</t>
  </si>
  <si>
    <t>141128-1</t>
  </si>
  <si>
    <t>141158-1</t>
  </si>
  <si>
    <t>141167-1</t>
  </si>
  <si>
    <t>141151-1</t>
  </si>
  <si>
    <t>141258-1</t>
  </si>
  <si>
    <t>141258-2</t>
  </si>
  <si>
    <t>141260-1</t>
  </si>
  <si>
    <t>141269-1</t>
  </si>
  <si>
    <t>141258-3</t>
  </si>
  <si>
    <t>141269-2</t>
  </si>
  <si>
    <t>141276-1</t>
  </si>
  <si>
    <t>141395-1</t>
  </si>
  <si>
    <t>141276-2</t>
  </si>
  <si>
    <t>141404-1</t>
  </si>
  <si>
    <t>141568-1</t>
  </si>
  <si>
    <t>141594-1</t>
  </si>
  <si>
    <t>141483-1</t>
  </si>
  <si>
    <t>141404-2</t>
  </si>
  <si>
    <t>141598-1</t>
  </si>
  <si>
    <t>141616-1</t>
  </si>
  <si>
    <t>141946-1</t>
  </si>
  <si>
    <t>141946-2</t>
  </si>
  <si>
    <t>141947-1</t>
  </si>
  <si>
    <t>141948-1</t>
  </si>
  <si>
    <t>141984-1</t>
  </si>
  <si>
    <t>141948-2</t>
  </si>
  <si>
    <t>142073-1</t>
  </si>
  <si>
    <t>142074-1</t>
  </si>
  <si>
    <t>142075-1</t>
  </si>
  <si>
    <t>142075-2</t>
  </si>
  <si>
    <t>142076-1</t>
  </si>
  <si>
    <t>142090-1</t>
  </si>
  <si>
    <t>142076-2</t>
  </si>
  <si>
    <t>142096-1</t>
  </si>
  <si>
    <t>142097-2</t>
  </si>
  <si>
    <t>142090-2</t>
  </si>
  <si>
    <t>142383-1</t>
  </si>
  <si>
    <t>142163-1</t>
  </si>
  <si>
    <t>142225-1</t>
  </si>
  <si>
    <t>142432-1</t>
  </si>
  <si>
    <t>142050-1</t>
  </si>
  <si>
    <t>142007-1</t>
  </si>
  <si>
    <t>142184-1</t>
  </si>
  <si>
    <t>142488-1</t>
  </si>
  <si>
    <t>142545-1</t>
  </si>
  <si>
    <t>141002-1</t>
  </si>
  <si>
    <t>141008-1</t>
  </si>
  <si>
    <t>140929-1</t>
  </si>
  <si>
    <t>140961-1</t>
  </si>
  <si>
    <t>140852-1</t>
  </si>
  <si>
    <t>140863-1</t>
  </si>
  <si>
    <t>140865-1</t>
  </si>
  <si>
    <t>140755-1</t>
  </si>
  <si>
    <t>140764-1</t>
  </si>
  <si>
    <t>140766-1</t>
  </si>
  <si>
    <t>140770-1</t>
  </si>
  <si>
    <t>140904-1</t>
  </si>
  <si>
    <t>140939-1</t>
  </si>
  <si>
    <t>141008-2</t>
  </si>
  <si>
    <t>141017-1</t>
  </si>
  <si>
    <t>141023-1</t>
  </si>
  <si>
    <t>141032-1</t>
  </si>
  <si>
    <t>141048-1</t>
  </si>
  <si>
    <t>141069-1</t>
  </si>
  <si>
    <t>141040-1</t>
  </si>
  <si>
    <t>141101-1</t>
  </si>
  <si>
    <t>141131-1</t>
  </si>
  <si>
    <t>141182-1</t>
  </si>
  <si>
    <t>141215-1</t>
  </si>
  <si>
    <t>141215-2</t>
  </si>
  <si>
    <t>141216-1</t>
  </si>
  <si>
    <t>141216-2</t>
  </si>
  <si>
    <t>141217-1</t>
  </si>
  <si>
    <t>141219-1</t>
  </si>
  <si>
    <t>141261-1</t>
  </si>
  <si>
    <t>141262-1</t>
  </si>
  <si>
    <t>141575-1</t>
  </si>
  <si>
    <t>141625-1</t>
  </si>
  <si>
    <t>141503-1</t>
  </si>
  <si>
    <t>141262-2</t>
  </si>
  <si>
    <t>141263-1</t>
  </si>
  <si>
    <t>141264-1</t>
  </si>
  <si>
    <t>141475-1</t>
  </si>
  <si>
    <t>141371-1</t>
  </si>
  <si>
    <t>141625-2</t>
  </si>
  <si>
    <t>141700-1</t>
  </si>
  <si>
    <t>141710-1</t>
  </si>
  <si>
    <t>141700-2</t>
  </si>
  <si>
    <t>141701-1</t>
  </si>
  <si>
    <t>141710-2</t>
  </si>
  <si>
    <t>141726-1</t>
  </si>
  <si>
    <t>141727-1</t>
  </si>
  <si>
    <t>141728-1</t>
  </si>
  <si>
    <t>141728-2</t>
  </si>
  <si>
    <t>141860-1</t>
  </si>
  <si>
    <t>141860-2</t>
  </si>
  <si>
    <t>141862-1</t>
  </si>
  <si>
    <t>141863-1</t>
  </si>
  <si>
    <t>141863-2</t>
  </si>
  <si>
    <t>141865-1</t>
  </si>
  <si>
    <t>141867-1</t>
  </si>
  <si>
    <t>141867-2</t>
  </si>
  <si>
    <t>141869-1</t>
  </si>
  <si>
    <t>141869-2</t>
  </si>
  <si>
    <t>141870-1</t>
  </si>
  <si>
    <t>141873-1</t>
  </si>
  <si>
    <t>141874-1</t>
  </si>
  <si>
    <t>141874-2</t>
  </si>
  <si>
    <t>141875-1</t>
  </si>
  <si>
    <t>141878-1</t>
  </si>
  <si>
    <t>141879-1</t>
  </si>
  <si>
    <t>141879-2</t>
  </si>
  <si>
    <t>141880-1</t>
  </si>
  <si>
    <t>141880-2</t>
  </si>
  <si>
    <t>141881-1</t>
  </si>
  <si>
    <t>141988-1</t>
  </si>
  <si>
    <t>141881-2</t>
  </si>
  <si>
    <t>142007-2</t>
  </si>
  <si>
    <t>140834-1</t>
  </si>
  <si>
    <t>140837-1</t>
  </si>
  <si>
    <t>140849-1</t>
  </si>
  <si>
    <t>140857-1</t>
  </si>
  <si>
    <t>140862-1</t>
  </si>
  <si>
    <t>140765-1</t>
  </si>
  <si>
    <t>140774-1</t>
  </si>
  <si>
    <t>140947-1</t>
  </si>
  <si>
    <t>140969-1</t>
  </si>
  <si>
    <t>140960-1</t>
  </si>
  <si>
    <t>140862-2</t>
  </si>
  <si>
    <t>140866-1</t>
  </si>
  <si>
    <t>140887-1</t>
  </si>
  <si>
    <t>140881-1</t>
  </si>
  <si>
    <t>140890-1</t>
  </si>
  <si>
    <t>140895-1</t>
  </si>
  <si>
    <t>140903-1</t>
  </si>
  <si>
    <t>140968-1</t>
  </si>
  <si>
    <t>140969-2</t>
  </si>
  <si>
    <t>140970-1</t>
  </si>
  <si>
    <t>140971-1</t>
  </si>
  <si>
    <t>140972-1</t>
  </si>
  <si>
    <t>141028-1</t>
  </si>
  <si>
    <t>141033-1</t>
  </si>
  <si>
    <t>141070-1</t>
  </si>
  <si>
    <t>141077-1</t>
  </si>
  <si>
    <t>140982-1</t>
  </si>
  <si>
    <t>141169-1</t>
  </si>
  <si>
    <t>141202-1</t>
  </si>
  <si>
    <t>141077-2</t>
  </si>
  <si>
    <t>141175-1</t>
  </si>
  <si>
    <t>141162-1</t>
  </si>
  <si>
    <t>141202-2</t>
  </si>
  <si>
    <t>141265-1</t>
  </si>
  <si>
    <t>141266-1</t>
  </si>
  <si>
    <t>141267-1</t>
  </si>
  <si>
    <t>141267-2</t>
  </si>
  <si>
    <t>141268-1</t>
  </si>
  <si>
    <t>141289-1</t>
  </si>
  <si>
    <t>141331-1</t>
  </si>
  <si>
    <t>141289-2</t>
  </si>
  <si>
    <t>141290-1</t>
  </si>
  <si>
    <t>141357-1</t>
  </si>
  <si>
    <t>141358-1</t>
  </si>
  <si>
    <t>141359-1</t>
  </si>
  <si>
    <t>141331-2</t>
  </si>
  <si>
    <t>141359-2</t>
  </si>
  <si>
    <t>141427-1</t>
  </si>
  <si>
    <t>141370-1</t>
  </si>
  <si>
    <t>141389-1</t>
  </si>
  <si>
    <t>141403-1</t>
  </si>
  <si>
    <t>141427-2</t>
  </si>
  <si>
    <t>141486-1</t>
  </si>
  <si>
    <t>141486-2</t>
  </si>
  <si>
    <t>141584-1</t>
  </si>
  <si>
    <t>141493-1</t>
  </si>
  <si>
    <t>141888-1</t>
  </si>
  <si>
    <t>141888-2</t>
  </si>
  <si>
    <t>141889-1</t>
  </si>
  <si>
    <t>141890-1</t>
  </si>
  <si>
    <t>141891-1</t>
  </si>
  <si>
    <t>141891-2</t>
  </si>
  <si>
    <t>141892-1</t>
  </si>
  <si>
    <t>141892-2</t>
  </si>
  <si>
    <t>141893-1</t>
  </si>
  <si>
    <t>141894-1</t>
  </si>
  <si>
    <t>141895-1</t>
  </si>
  <si>
    <t>142223-1</t>
  </si>
  <si>
    <t>142077-1</t>
  </si>
  <si>
    <t>142192-1</t>
  </si>
  <si>
    <t>141895-2</t>
  </si>
  <si>
    <t>142185-1</t>
  </si>
  <si>
    <t>142485-1</t>
  </si>
  <si>
    <t>142322-1</t>
  </si>
  <si>
    <t>142537-1</t>
  </si>
  <si>
    <t>142617-1</t>
  </si>
  <si>
    <t>141000-1</t>
  </si>
  <si>
    <t>141006-1</t>
  </si>
  <si>
    <t>141009-1</t>
  </si>
  <si>
    <t>141019-1</t>
  </si>
  <si>
    <t>141025-1</t>
  </si>
  <si>
    <t>140923-1</t>
  </si>
  <si>
    <t>140829-1</t>
  </si>
  <si>
    <t>141045-1</t>
  </si>
  <si>
    <t>140899-1</t>
  </si>
  <si>
    <t>141109-1</t>
  </si>
  <si>
    <t>141136-1</t>
  </si>
  <si>
    <t>141045-2</t>
  </si>
  <si>
    <t>141052-1</t>
  </si>
  <si>
    <t>141063-1</t>
  </si>
  <si>
    <t>141098-1</t>
  </si>
  <si>
    <t>141115-1</t>
  </si>
  <si>
    <t>141135-1</t>
  </si>
  <si>
    <t>141140-1</t>
  </si>
  <si>
    <t>141231-1</t>
  </si>
  <si>
    <t>141342-1</t>
  </si>
  <si>
    <t>141343-1</t>
  </si>
  <si>
    <t>141344-1</t>
  </si>
  <si>
    <t>141231-2</t>
  </si>
  <si>
    <t>141307-1</t>
  </si>
  <si>
    <t>141422-1</t>
  </si>
  <si>
    <t>141344-2</t>
  </si>
  <si>
    <t>141397-1</t>
  </si>
  <si>
    <t>141600-1</t>
  </si>
  <si>
    <t>141612-1</t>
  </si>
  <si>
    <t>141474-1</t>
  </si>
  <si>
    <t>141479-1</t>
  </si>
  <si>
    <t>141612-2</t>
  </si>
  <si>
    <t>141807-1</t>
  </si>
  <si>
    <t>141806-1</t>
  </si>
  <si>
    <t>141807-2</t>
  </si>
  <si>
    <t>141009-2</t>
  </si>
  <si>
    <t>141019-2</t>
  </si>
  <si>
    <t>141807-3</t>
  </si>
  <si>
    <t>141809-1</t>
  </si>
  <si>
    <t>141859-1</t>
  </si>
  <si>
    <t>141859-2</t>
  </si>
  <si>
    <t>141861-1</t>
  </si>
  <si>
    <t>141864-1</t>
  </si>
  <si>
    <t>141866-1</t>
  </si>
  <si>
    <t>141866-2</t>
  </si>
  <si>
    <t>141868-1</t>
  </si>
  <si>
    <t>141868-2</t>
  </si>
  <si>
    <t>141871-1</t>
  </si>
  <si>
    <t>141872-1</t>
  </si>
  <si>
    <t>142160-1</t>
  </si>
  <si>
    <t>141994-1</t>
  </si>
  <si>
    <t>142022-1</t>
  </si>
  <si>
    <t>142037-1</t>
  </si>
  <si>
    <t>141872-2</t>
  </si>
  <si>
    <t>142267-1</t>
  </si>
  <si>
    <t>142160-2</t>
  </si>
  <si>
    <t>142181-1</t>
  </si>
  <si>
    <t>142279-1</t>
  </si>
  <si>
    <t>142290-1</t>
  </si>
  <si>
    <t>142209-1</t>
  </si>
  <si>
    <t>142170-1</t>
  </si>
  <si>
    <t>142290-2</t>
  </si>
  <si>
    <t>142310-1</t>
  </si>
  <si>
    <t>142384-1</t>
  </si>
  <si>
    <t>142334-1</t>
  </si>
  <si>
    <t>142399-1</t>
  </si>
  <si>
    <t>142310-2</t>
  </si>
  <si>
    <t>142391-1</t>
  </si>
  <si>
    <t>142340-1</t>
  </si>
  <si>
    <t>142480-1</t>
  </si>
  <si>
    <t>142525-1</t>
  </si>
  <si>
    <t>142491-1</t>
  </si>
  <si>
    <t>142422-1</t>
  </si>
  <si>
    <t>142411-1</t>
  </si>
  <si>
    <t>142417-1</t>
  </si>
  <si>
    <t>142502-1</t>
  </si>
  <si>
    <t>142429-1</t>
  </si>
  <si>
    <t>142399-2</t>
  </si>
  <si>
    <t>142610-1</t>
  </si>
  <si>
    <t>140750-1</t>
  </si>
  <si>
    <t>140741-1</t>
  </si>
  <si>
    <t>140750-2</t>
  </si>
  <si>
    <t>140757-1</t>
  </si>
  <si>
    <t>140793-1</t>
  </si>
  <si>
    <t>140794-1</t>
  </si>
  <si>
    <t>140817-1</t>
  </si>
  <si>
    <t>140810-1</t>
  </si>
  <si>
    <t>140824-1</t>
  </si>
  <si>
    <t>140829-2</t>
  </si>
  <si>
    <t>140794-2</t>
  </si>
  <si>
    <t>141571-1</t>
  </si>
  <si>
    <t>141592-1</t>
  </si>
  <si>
    <t>141607-1</t>
  </si>
  <si>
    <t>141619-1</t>
  </si>
  <si>
    <t>141623-1</t>
  </si>
  <si>
    <t>141675-1</t>
  </si>
  <si>
    <t>141675-2</t>
  </si>
  <si>
    <t>141676-1</t>
  </si>
  <si>
    <t>141677-1</t>
  </si>
  <si>
    <t>141678-1</t>
  </si>
  <si>
    <t>141678-2</t>
  </si>
  <si>
    <t>141680-1</t>
  </si>
  <si>
    <t>141682-1</t>
  </si>
  <si>
    <t>141686-1</t>
  </si>
  <si>
    <t>141690-1</t>
  </si>
  <si>
    <t>141690-2</t>
  </si>
  <si>
    <t>141723-1</t>
  </si>
  <si>
    <t>141741-1</t>
  </si>
  <si>
    <t>141757-1</t>
  </si>
  <si>
    <t>141758-1</t>
  </si>
  <si>
    <t>141758-2</t>
  </si>
  <si>
    <t>141759-1</t>
  </si>
  <si>
    <t>141759-2</t>
  </si>
  <si>
    <t>141760-1</t>
  </si>
  <si>
    <t>141761-1</t>
  </si>
  <si>
    <t>141762-1</t>
  </si>
  <si>
    <t>141762-2</t>
  </si>
  <si>
    <t>141763-1</t>
  </si>
  <si>
    <t>141764-1</t>
  </si>
  <si>
    <t>141764-2</t>
  </si>
  <si>
    <t>141765-1</t>
  </si>
  <si>
    <t>141765-2</t>
  </si>
  <si>
    <t>141786-1</t>
  </si>
  <si>
    <t>141788-1</t>
  </si>
  <si>
    <t>141789-1</t>
  </si>
  <si>
    <t>141789-2</t>
  </si>
  <si>
    <t>141790-1</t>
  </si>
  <si>
    <t>141884-1</t>
  </si>
  <si>
    <t>141884-2</t>
  </si>
  <si>
    <t>141885-1</t>
  </si>
  <si>
    <t>142057-1</t>
  </si>
  <si>
    <t>142091-1</t>
  </si>
  <si>
    <t>141885-2</t>
  </si>
  <si>
    <t>142346-1</t>
  </si>
  <si>
    <t>142296-1</t>
  </si>
  <si>
    <t>142328-1</t>
  </si>
  <si>
    <t>142091-2</t>
  </si>
  <si>
    <t>142400-1</t>
  </si>
  <si>
    <t>142405-1</t>
  </si>
  <si>
    <t>141218-1</t>
  </si>
  <si>
    <t>140871-1</t>
  </si>
  <si>
    <t>141104-1</t>
  </si>
  <si>
    <t>141153-1</t>
  </si>
  <si>
    <t>141239-1</t>
  </si>
  <si>
    <t>141240-1</t>
  </si>
  <si>
    <t>141087-1</t>
  </si>
  <si>
    <t>141092-1</t>
  </si>
  <si>
    <t>141185-1</t>
  </si>
  <si>
    <t>141325-1</t>
  </si>
  <si>
    <t>141240-2</t>
  </si>
  <si>
    <t>141241-1</t>
  </si>
  <si>
    <t>141242-1</t>
  </si>
  <si>
    <t>141241-2</t>
  </si>
  <si>
    <t>141325-2</t>
  </si>
  <si>
    <t>141328-1</t>
  </si>
  <si>
    <t>141328-2</t>
  </si>
  <si>
    <t>141421-1</t>
  </si>
  <si>
    <t>141410-1</t>
  </si>
  <si>
    <t>141421-2</t>
  </si>
  <si>
    <t>141571-2</t>
  </si>
  <si>
    <t>141496-1</t>
  </si>
  <si>
    <t>141505-1</t>
  </si>
  <si>
    <t>141466-1</t>
  </si>
  <si>
    <t>141609-1</t>
  </si>
  <si>
    <t>141621-1</t>
  </si>
  <si>
    <t>141844-1</t>
  </si>
  <si>
    <t>141845-1</t>
  </si>
  <si>
    <t>141846-1</t>
  </si>
  <si>
    <t>141846-2</t>
  </si>
  <si>
    <t>141847-1</t>
  </si>
  <si>
    <t>141848-1</t>
  </si>
  <si>
    <t>141849-1</t>
  </si>
  <si>
    <t>141850-1</t>
  </si>
  <si>
    <t>141850-2</t>
  </si>
  <si>
    <t>141851-1</t>
  </si>
  <si>
    <t>141852-1</t>
  </si>
  <si>
    <t>141853-1</t>
  </si>
  <si>
    <t>141854-1</t>
  </si>
  <si>
    <t>141942-1</t>
  </si>
  <si>
    <t>141976-1</t>
  </si>
  <si>
    <t>142025-1</t>
  </si>
  <si>
    <t>141854-2</t>
  </si>
  <si>
    <t>141855-1</t>
  </si>
  <si>
    <t>141856-1</t>
  </si>
  <si>
    <t>141858-1</t>
  </si>
  <si>
    <t>142147-1</t>
  </si>
  <si>
    <t>142147-2</t>
  </si>
  <si>
    <t>142148-1</t>
  </si>
  <si>
    <t>141011-1</t>
  </si>
  <si>
    <t>142305-1</t>
  </si>
  <si>
    <t>142148-2</t>
  </si>
  <si>
    <t>142149-1</t>
  </si>
  <si>
    <t>142150-1</t>
  </si>
  <si>
    <t>142151-1</t>
  </si>
  <si>
    <t>142151-2</t>
  </si>
  <si>
    <t>142152-1</t>
  </si>
  <si>
    <t>142158-1</t>
  </si>
  <si>
    <t>142159-1</t>
  </si>
  <si>
    <t>142165-1</t>
  </si>
  <si>
    <t>142195-1</t>
  </si>
  <si>
    <t>142159-2</t>
  </si>
  <si>
    <t>142268-1</t>
  </si>
  <si>
    <t>142238-1</t>
  </si>
  <si>
    <t>142195-2</t>
  </si>
  <si>
    <t>142289-1</t>
  </si>
  <si>
    <t>142305-2</t>
  </si>
  <si>
    <t>142305-3</t>
  </si>
  <si>
    <t>142297-1</t>
  </si>
  <si>
    <t>142289-2</t>
  </si>
  <si>
    <t>142312-1</t>
  </si>
  <si>
    <t>142352-1</t>
  </si>
  <si>
    <t>142390-1</t>
  </si>
  <si>
    <t>142412-1</t>
  </si>
  <si>
    <t>142419-1</t>
  </si>
  <si>
    <t>142390-2</t>
  </si>
  <si>
    <t>142402-1</t>
  </si>
  <si>
    <t>142481-1</t>
  </si>
  <si>
    <t>142526-1</t>
  </si>
  <si>
    <t>142492-1</t>
  </si>
  <si>
    <t>142423-1</t>
  </si>
  <si>
    <t>142419-2</t>
  </si>
  <si>
    <t>142434-1</t>
  </si>
  <si>
    <t>142470-1</t>
  </si>
  <si>
    <t>142542-1</t>
  </si>
  <si>
    <t>142613-1</t>
  </si>
  <si>
    <t>141011-2</t>
  </si>
  <si>
    <t>141018-1</t>
  </si>
  <si>
    <t>140835-1</t>
  </si>
  <si>
    <t>140898-1</t>
  </si>
  <si>
    <t>141018-2</t>
  </si>
  <si>
    <t>141024-1</t>
  </si>
  <si>
    <t>141138-1</t>
  </si>
  <si>
    <t>141058-1</t>
  </si>
  <si>
    <t>141133-1</t>
  </si>
  <si>
    <t>141149-1</t>
  </si>
  <si>
    <t>141235-1</t>
  </si>
  <si>
    <t>141236-1</t>
  </si>
  <si>
    <t>141235-2</t>
  </si>
  <si>
    <t>141236-2</t>
  </si>
  <si>
    <t>141237-1</t>
  </si>
  <si>
    <t>141238-1</t>
  </si>
  <si>
    <t>141235-3</t>
  </si>
  <si>
    <t>141399-1</t>
  </si>
  <si>
    <t>141238-2</t>
  </si>
  <si>
    <t>141399-2</t>
  </si>
  <si>
    <t>141563-1</t>
  </si>
  <si>
    <t>141563-2</t>
  </si>
  <si>
    <t>141609-2</t>
  </si>
  <si>
    <t>141360-1</t>
  </si>
  <si>
    <t>141361-1</t>
  </si>
  <si>
    <t>141362-1</t>
  </si>
  <si>
    <t>141337-1</t>
  </si>
  <si>
    <t>141338-1</t>
  </si>
  <si>
    <t>141574-1</t>
  </si>
  <si>
    <t>141484-1</t>
  </si>
  <si>
    <t>141574-2</t>
  </si>
  <si>
    <t>141627-1</t>
  </si>
  <si>
    <t>141713-1</t>
  </si>
  <si>
    <t>141735-1</t>
  </si>
  <si>
    <t>141714-1</t>
  </si>
  <si>
    <t>141735-2</t>
  </si>
  <si>
    <t>141737-1</t>
  </si>
  <si>
    <t>141739-1</t>
  </si>
  <si>
    <t>141777-1</t>
  </si>
  <si>
    <t>141778-1</t>
  </si>
  <si>
    <t>141779-1</t>
  </si>
  <si>
    <t>141779-2</t>
  </si>
  <si>
    <t>141780-1</t>
  </si>
  <si>
    <t>141781-1</t>
  </si>
  <si>
    <t>141782-1</t>
  </si>
  <si>
    <t>141783-1</t>
  </si>
  <si>
    <t>141783-2</t>
  </si>
  <si>
    <t>141784-1</t>
  </si>
  <si>
    <t>141981-1</t>
  </si>
  <si>
    <t>141784-2</t>
  </si>
  <si>
    <t>141785-1</t>
  </si>
  <si>
    <t>141990-1</t>
  </si>
  <si>
    <t>141991-1</t>
  </si>
  <si>
    <t>142108-1</t>
  </si>
  <si>
    <t>142471-1</t>
  </si>
  <si>
    <t>142302-1</t>
  </si>
  <si>
    <t>142511-1</t>
  </si>
  <si>
    <t>141991-2</t>
  </si>
  <si>
    <t>142171-1</t>
  </si>
  <si>
    <t>140948-1</t>
  </si>
  <si>
    <t>140920-1</t>
  </si>
  <si>
    <t>140819-1</t>
  </si>
  <si>
    <t>140826-1</t>
  </si>
  <si>
    <t>140792-1</t>
  </si>
  <si>
    <t>140948-2</t>
  </si>
  <si>
    <t>140999-1</t>
  </si>
  <si>
    <t>140949-1</t>
  </si>
  <si>
    <t>140999-2</t>
  </si>
  <si>
    <t>141004-1</t>
  </si>
  <si>
    <t>141107-1</t>
  </si>
  <si>
    <t>141211-1</t>
  </si>
  <si>
    <t>141213-1</t>
  </si>
  <si>
    <t>141324-1</t>
  </si>
  <si>
    <t>141326-1</t>
  </si>
  <si>
    <t>141213-2</t>
  </si>
  <si>
    <t>141214-1</t>
  </si>
  <si>
    <t>141326-2</t>
  </si>
  <si>
    <t>141327-1</t>
  </si>
  <si>
    <t>141327-2</t>
  </si>
  <si>
    <t>141330-1</t>
  </si>
  <si>
    <t>141330-2</t>
  </si>
  <si>
    <t>141336-1</t>
  </si>
  <si>
    <t>141337-2</t>
  </si>
  <si>
    <t>141711-1</t>
  </si>
  <si>
    <t>141604-1</t>
  </si>
  <si>
    <t>141799-1</t>
  </si>
  <si>
    <t>141800-1</t>
  </si>
  <si>
    <t>141802-1</t>
  </si>
  <si>
    <t>141961-1</t>
  </si>
  <si>
    <t>141979-1</t>
  </si>
  <si>
    <t>141995-1</t>
  </si>
  <si>
    <t>142051-1</t>
  </si>
  <si>
    <t>142084-1</t>
  </si>
  <si>
    <t>142087-1</t>
  </si>
  <si>
    <t>142094-1</t>
  </si>
  <si>
    <t>141802-2</t>
  </si>
  <si>
    <t>142138-1</t>
  </si>
  <si>
    <t>142304-1</t>
  </si>
  <si>
    <t>142214-1</t>
  </si>
  <si>
    <t>142219-1</t>
  </si>
  <si>
    <t>142232-1</t>
  </si>
  <si>
    <t>142329-1</t>
  </si>
  <si>
    <t>142139-1</t>
  </si>
  <si>
    <t>142138-2</t>
  </si>
  <si>
    <t>142139-2</t>
  </si>
  <si>
    <t>142140-1</t>
  </si>
  <si>
    <t>142141-1</t>
  </si>
  <si>
    <t>142187-1</t>
  </si>
  <si>
    <t>142323-1</t>
  </si>
  <si>
    <t>142386-1</t>
  </si>
  <si>
    <t>142335-1</t>
  </si>
  <si>
    <t>142348-1</t>
  </si>
  <si>
    <t>142476-1</t>
  </si>
  <si>
    <t>142341-1</t>
  </si>
  <si>
    <t>142345-1</t>
  </si>
  <si>
    <t>142356-1</t>
  </si>
  <si>
    <t>142374-1</t>
  </si>
  <si>
    <t>142611-1</t>
  </si>
  <si>
    <t>142486-1</t>
  </si>
  <si>
    <t>142543-1</t>
  </si>
  <si>
    <t>142409-1</t>
  </si>
  <si>
    <t>142138-3</t>
  </si>
  <si>
    <t>142345-2</t>
  </si>
  <si>
    <t>140739-1</t>
  </si>
  <si>
    <t>140743-1</t>
  </si>
  <si>
    <t>140756-1</t>
  </si>
  <si>
    <t>140762-1</t>
  </si>
  <si>
    <t>140768-1</t>
  </si>
  <si>
    <t>140743-2</t>
  </si>
  <si>
    <t>140747-1</t>
  </si>
  <si>
    <t>140814-1</t>
  </si>
  <si>
    <t>140808-1</t>
  </si>
  <si>
    <t>140839-1</t>
  </si>
  <si>
    <t>140845-1</t>
  </si>
  <si>
    <t>140772-1</t>
  </si>
  <si>
    <t>140800-1</t>
  </si>
  <si>
    <t>140845-2</t>
  </si>
  <si>
    <t>140851-1</t>
  </si>
  <si>
    <t>140963-1</t>
  </si>
  <si>
    <t>140938-1</t>
  </si>
  <si>
    <t>141034-1</t>
  </si>
  <si>
    <t>141051-1</t>
  </si>
  <si>
    <t>141065-1</t>
  </si>
  <si>
    <t>140963-2</t>
  </si>
  <si>
    <t>141142-1</t>
  </si>
  <si>
    <t>141065-2</t>
  </si>
  <si>
    <t>141073-1</t>
  </si>
  <si>
    <t>141139-1</t>
  </si>
  <si>
    <t>141163-1</t>
  </si>
  <si>
    <t>141170-1</t>
  </si>
  <si>
    <t>141083-1</t>
  </si>
  <si>
    <t>141089-1</t>
  </si>
  <si>
    <t>141191-1</t>
  </si>
  <si>
    <t>141191-2</t>
  </si>
  <si>
    <t>141170-2</t>
  </si>
  <si>
    <t>141233-1</t>
  </si>
  <si>
    <t>141230-1</t>
  </si>
  <si>
    <t>141233-2</t>
  </si>
  <si>
    <t>141270-1</t>
  </si>
  <si>
    <t>141271-1</t>
  </si>
  <si>
    <t>141272-1</t>
  </si>
  <si>
    <t>141272-2</t>
  </si>
  <si>
    <t>141273-1</t>
  </si>
  <si>
    <t>141368-1</t>
  </si>
  <si>
    <t>141377-1</t>
  </si>
  <si>
    <t>141382-1</t>
  </si>
  <si>
    <t>141377-2</t>
  </si>
  <si>
    <t>141391-1</t>
  </si>
  <si>
    <t>141417-1</t>
  </si>
  <si>
    <t>141492-1</t>
  </si>
  <si>
    <t>141501-1</t>
  </si>
  <si>
    <t>141476-1</t>
  </si>
  <si>
    <t>141414-1</t>
  </si>
  <si>
    <t>141391-2</t>
  </si>
  <si>
    <t>141591-1</t>
  </si>
  <si>
    <t>141604-2</t>
  </si>
  <si>
    <t>141501-2</t>
  </si>
  <si>
    <t>141662-1</t>
  </si>
  <si>
    <t>141663-1</t>
  </si>
  <si>
    <t>141928-1</t>
  </si>
  <si>
    <t>141929-1</t>
  </si>
  <si>
    <t>141930-1</t>
  </si>
  <si>
    <t>141931-1</t>
  </si>
  <si>
    <t>141931-2</t>
  </si>
  <si>
    <t>141932-1</t>
  </si>
  <si>
    <t>141933-1</t>
  </si>
  <si>
    <t>141934-1</t>
  </si>
  <si>
    <t>141935-1</t>
  </si>
  <si>
    <t>141935-2</t>
  </si>
  <si>
    <t>142028-1</t>
  </si>
  <si>
    <t>142029-1</t>
  </si>
  <si>
    <t>142030-1</t>
  </si>
  <si>
    <t>142031-1</t>
  </si>
  <si>
    <t>142032-1</t>
  </si>
  <si>
    <t>142113-1</t>
  </si>
  <si>
    <t>142162-1</t>
  </si>
  <si>
    <t>142226-1</t>
  </si>
  <si>
    <t>142033-1</t>
  </si>
  <si>
    <t>142292-1</t>
  </si>
  <si>
    <t>142032-2</t>
  </si>
  <si>
    <t>142206-1</t>
  </si>
  <si>
    <t>142212-1</t>
  </si>
  <si>
    <t>142615-1</t>
  </si>
  <si>
    <t>142401-1</t>
  </si>
  <si>
    <t>140856-1</t>
  </si>
  <si>
    <t>140861-1</t>
  </si>
  <si>
    <t>140868-1</t>
  </si>
  <si>
    <t>141931-3</t>
  </si>
  <si>
    <t>142206-2</t>
  </si>
  <si>
    <t>140933-1</t>
  </si>
  <si>
    <t>140937-1</t>
  </si>
  <si>
    <t>140943-1</t>
  </si>
  <si>
    <t>141016-1</t>
  </si>
  <si>
    <t>140868-2</t>
  </si>
  <si>
    <t>140901-1</t>
  </si>
  <si>
    <t>141016-2</t>
  </si>
  <si>
    <t>141022-1</t>
  </si>
  <si>
    <t>141071-1</t>
  </si>
  <si>
    <t>141207-1</t>
  </si>
  <si>
    <t>141207-2</t>
  </si>
  <si>
    <t>141208-1</t>
  </si>
  <si>
    <t>141209-1</t>
  </si>
  <si>
    <t>141209-2</t>
  </si>
  <si>
    <t>141210-1</t>
  </si>
  <si>
    <t>141210-2</t>
  </si>
  <si>
    <t>141254-1</t>
  </si>
  <si>
    <t>141256-1</t>
  </si>
  <si>
    <t>141257-1</t>
  </si>
  <si>
    <t>141257-2</t>
  </si>
  <si>
    <t>141402-1</t>
  </si>
  <si>
    <t>141257-3</t>
  </si>
  <si>
    <t>141259-1</t>
  </si>
  <si>
    <t>141402-2</t>
  </si>
  <si>
    <t>141569-1</t>
  </si>
  <si>
    <t>141599-1</t>
  </si>
  <si>
    <t>141599-2</t>
  </si>
  <si>
    <t>141617-1</t>
  </si>
  <si>
    <t>141622-1</t>
  </si>
  <si>
    <t>141655-1</t>
  </si>
  <si>
    <t>141655-2</t>
  </si>
  <si>
    <t>141656-1</t>
  </si>
  <si>
    <t>141657-1</t>
  </si>
  <si>
    <t>141657-2</t>
  </si>
  <si>
    <t>141658-1</t>
  </si>
  <si>
    <t>141659-1</t>
  </si>
  <si>
    <t>141659-2</t>
  </si>
  <si>
    <t>141660-1</t>
  </si>
  <si>
    <t>141660-2</t>
  </si>
  <si>
    <t>141661-1</t>
  </si>
  <si>
    <t>141661-2</t>
  </si>
  <si>
    <t>141662-2</t>
  </si>
  <si>
    <t>142478-1</t>
  </si>
  <si>
    <t>142523-1</t>
  </si>
  <si>
    <t>142490-1</t>
  </si>
  <si>
    <t>142382-1</t>
  </si>
  <si>
    <t>142420-1</t>
  </si>
  <si>
    <t>142410-1</t>
  </si>
  <si>
    <t>142516-1</t>
  </si>
  <si>
    <t>142416-1</t>
  </si>
  <si>
    <t>142498-1</t>
  </si>
  <si>
    <t>142428-1</t>
  </si>
  <si>
    <t>142298-1</t>
  </si>
  <si>
    <t>142287-1</t>
  </si>
  <si>
    <t>142293-1</t>
  </si>
  <si>
    <t>142393-1</t>
  </si>
  <si>
    <t>142344-1</t>
  </si>
  <si>
    <t>142373-1</t>
  </si>
  <si>
    <t>140823-1</t>
  </si>
  <si>
    <t>140825-1</t>
  </si>
  <si>
    <t>140754-1</t>
  </si>
  <si>
    <t>140795-1</t>
  </si>
  <si>
    <t>140932-1</t>
  </si>
  <si>
    <t>141003-1</t>
  </si>
  <si>
    <t>140921-1</t>
  </si>
  <si>
    <t>140825-2</t>
  </si>
  <si>
    <t>141046-1</t>
  </si>
  <si>
    <t>141099-1</t>
  </si>
  <si>
    <t>141110-1</t>
  </si>
  <si>
    <t>141123-1</t>
  </si>
  <si>
    <t>141147-1</t>
  </si>
  <si>
    <t>141099-2</t>
  </si>
  <si>
    <t>141119-1</t>
  </si>
  <si>
    <t>141160-1</t>
  </si>
  <si>
    <t>141243-1</t>
  </si>
  <si>
    <t>141243-2</t>
  </si>
  <si>
    <t>141244-1</t>
  </si>
  <si>
    <t>141244-2</t>
  </si>
  <si>
    <t>141245-1</t>
  </si>
  <si>
    <t>141247-1</t>
  </si>
  <si>
    <t>141425-1</t>
  </si>
  <si>
    <t>141435-1</t>
  </si>
  <si>
    <t>141437-1</t>
  </si>
  <si>
    <t>141247-2</t>
  </si>
  <si>
    <t>141437-2</t>
  </si>
  <si>
    <t>141439-1</t>
  </si>
  <si>
    <t>141439-2</t>
  </si>
  <si>
    <t>141562-1</t>
  </si>
  <si>
    <t>141465-1</t>
  </si>
  <si>
    <t>141480-1</t>
  </si>
  <si>
    <t>141562-2</t>
  </si>
  <si>
    <t>141583-1</t>
  </si>
  <si>
    <t>141628-1</t>
  </si>
  <si>
    <t>141791-1</t>
  </si>
  <si>
    <t>141791-2</t>
  </si>
  <si>
    <t>141792-1</t>
  </si>
  <si>
    <t>142024-1</t>
  </si>
  <si>
    <t>142056-1</t>
  </si>
  <si>
    <t>141792-2</t>
  </si>
  <si>
    <t>142005-1</t>
  </si>
  <si>
    <t>142121-1</t>
  </si>
  <si>
    <t>142124-1</t>
  </si>
  <si>
    <t>142125-1</t>
  </si>
  <si>
    <t>142056-2</t>
  </si>
  <si>
    <t>142191-1</t>
  </si>
  <si>
    <t>142202-1</t>
  </si>
  <si>
    <t>142191-2</t>
  </si>
  <si>
    <t>142265-1</t>
  </si>
  <si>
    <t>142285-1</t>
  </si>
  <si>
    <t>142208-1</t>
  </si>
  <si>
    <t>142285-2</t>
  </si>
  <si>
    <t>142287-2</t>
  </si>
  <si>
    <t>140815-1</t>
  </si>
  <si>
    <t>140809-1</t>
  </si>
  <si>
    <t>140830-1</t>
  </si>
  <si>
    <t>140760-1</t>
  </si>
  <si>
    <t>140763-1</t>
  </si>
  <si>
    <t>140767-1</t>
  </si>
  <si>
    <t>140771-1</t>
  </si>
  <si>
    <t>140738-1</t>
  </si>
  <si>
    <t>140744-1</t>
  </si>
  <si>
    <t>140788-1</t>
  </si>
  <si>
    <t>140944-1</t>
  </si>
  <si>
    <t>140962-1</t>
  </si>
  <si>
    <t>140830-2</t>
  </si>
  <si>
    <t>140841-1</t>
  </si>
  <si>
    <t>140847-1</t>
  </si>
  <si>
    <t>140893-1</t>
  </si>
  <si>
    <t>140869-1</t>
  </si>
  <si>
    <t>140872-1</t>
  </si>
  <si>
    <t>140941-1</t>
  </si>
  <si>
    <t>141014-1</t>
  </si>
  <si>
    <t>140962-2</t>
  </si>
  <si>
    <t>141116-1</t>
  </si>
  <si>
    <t>141054-1</t>
  </si>
  <si>
    <t>141068-1</t>
  </si>
  <si>
    <t>141080-1</t>
  </si>
  <si>
    <t>140967-1</t>
  </si>
  <si>
    <t>140987-1</t>
  </si>
  <si>
    <t>140989-1</t>
  </si>
  <si>
    <t>141126-1</t>
  </si>
  <si>
    <t>141082-1</t>
  </si>
  <si>
    <t>141164-1</t>
  </si>
  <si>
    <t>141177-1</t>
  </si>
  <si>
    <t>141126-2</t>
  </si>
  <si>
    <t>141146-1</t>
  </si>
  <si>
    <t>141141-1</t>
  </si>
  <si>
    <t>141159-1</t>
  </si>
  <si>
    <t>141177-2</t>
  </si>
  <si>
    <t>141232-1</t>
  </si>
  <si>
    <t>141303-1</t>
  </si>
  <si>
    <t>141232-2</t>
  </si>
  <si>
    <t>141339-1</t>
  </si>
  <si>
    <t>141340-1</t>
  </si>
  <si>
    <t>141303-2</t>
  </si>
  <si>
    <t>141340-2</t>
  </si>
  <si>
    <t>141341-1</t>
  </si>
  <si>
    <t>141369-1</t>
  </si>
  <si>
    <t>141405-1</t>
  </si>
  <si>
    <t>141577-1</t>
  </si>
  <si>
    <t>141606-1</t>
  </si>
  <si>
    <t>141500-1</t>
  </si>
  <si>
    <t>141472-1</t>
  </si>
  <si>
    <t>141405-2</t>
  </si>
  <si>
    <t>141606-2</t>
  </si>
  <si>
    <t>141618-1</t>
  </si>
  <si>
    <t>141696-1</t>
  </si>
  <si>
    <t>141696-2</t>
  </si>
  <si>
    <t>141691-1</t>
  </si>
  <si>
    <t>141697-1</t>
  </si>
  <si>
    <t>141697-2</t>
  </si>
  <si>
    <t>141698-1</t>
  </si>
  <si>
    <t>141730-1</t>
  </si>
  <si>
    <t>141730-2</t>
  </si>
  <si>
    <t>141732-1</t>
  </si>
  <si>
    <t>141734-1</t>
  </si>
  <si>
    <t>141736-1</t>
  </si>
  <si>
    <t>141736-2</t>
  </si>
  <si>
    <t>141738-1</t>
  </si>
  <si>
    <t>141738-2</t>
  </si>
  <si>
    <t>141740-1</t>
  </si>
  <si>
    <t>141742-1</t>
  </si>
  <si>
    <t>141743-1</t>
  </si>
  <si>
    <t>141973-1</t>
  </si>
  <si>
    <t>142083-1</t>
  </si>
  <si>
    <t>142089-1</t>
  </si>
  <si>
    <t>142092-1</t>
  </si>
  <si>
    <t>142095-1</t>
  </si>
  <si>
    <t>141743-2</t>
  </si>
  <si>
    <t>141744-1</t>
  </si>
  <si>
    <t>142222-1</t>
  </si>
  <si>
    <t>142231-1</t>
  </si>
  <si>
    <t>142333-1</t>
  </si>
  <si>
    <t>142354-1</t>
  </si>
  <si>
    <t>142474-1</t>
  </si>
  <si>
    <t>142325-1</t>
  </si>
  <si>
    <t>142095-2</t>
  </si>
  <si>
    <t>142339-1</t>
  </si>
  <si>
    <t>142183-1</t>
  </si>
  <si>
    <t>142319-1</t>
  </si>
  <si>
    <t>142539-1</t>
  </si>
  <si>
    <t>142547-1</t>
  </si>
  <si>
    <t>142407-1</t>
  </si>
  <si>
    <t>140998-1</t>
  </si>
  <si>
    <t>141005-1</t>
  </si>
  <si>
    <t>141015-1</t>
  </si>
  <si>
    <t>140931-1</t>
  </si>
  <si>
    <t>140848-1</t>
  </si>
  <si>
    <t>140894-1</t>
  </si>
  <si>
    <t>140873-1</t>
  </si>
  <si>
    <t>140900-1</t>
  </si>
  <si>
    <t>140985-1</t>
  </si>
  <si>
    <t>140991-1</t>
  </si>
  <si>
    <t>141015-2</t>
  </si>
  <si>
    <t>141021-1</t>
  </si>
  <si>
    <t>141108-1</t>
  </si>
  <si>
    <t>141049-1</t>
  </si>
  <si>
    <t>141055-1</t>
  </si>
  <si>
    <t>141081-1</t>
  </si>
  <si>
    <t>141184-1</t>
  </si>
  <si>
    <t>141143-1</t>
  </si>
  <si>
    <t>141172-1</t>
  </si>
  <si>
    <t>141305-1</t>
  </si>
  <si>
    <t>141398-1</t>
  </si>
  <si>
    <t>141441-1</t>
  </si>
  <si>
    <t>141489-1</t>
  </si>
  <si>
    <t>141305-2</t>
  </si>
  <si>
    <t>141467-1</t>
  </si>
  <si>
    <t>141473-1</t>
  </si>
  <si>
    <t>141481-1</t>
  </si>
  <si>
    <t>141576-1</t>
  </si>
  <si>
    <t>141602-1</t>
  </si>
  <si>
    <t>141626-1</t>
  </si>
  <si>
    <t>141489-2</t>
  </si>
  <si>
    <t>141494-1</t>
  </si>
  <si>
    <t>141717-1</t>
  </si>
  <si>
    <t>141718-1</t>
  </si>
  <si>
    <t>141718-2</t>
  </si>
  <si>
    <t>141720-1</t>
  </si>
  <si>
    <t>141813-1</t>
  </si>
  <si>
    <t>141952-1</t>
  </si>
  <si>
    <t>142378-1</t>
  </si>
  <si>
    <t>141720-2</t>
  </si>
  <si>
    <t>141721-1</t>
  </si>
  <si>
    <t>141813-2</t>
  </si>
  <si>
    <t>141815-1</t>
  </si>
  <si>
    <t>141815-2</t>
  </si>
  <si>
    <t>141817-1</t>
  </si>
  <si>
    <t>141886-1</t>
  </si>
  <si>
    <t>141886-2</t>
  </si>
  <si>
    <t>141887-1</t>
  </si>
  <si>
    <t>141887-2</t>
  </si>
  <si>
    <t>141950-1</t>
  </si>
  <si>
    <t>141951-1</t>
  </si>
  <si>
    <t>141951-2</t>
  </si>
  <si>
    <t>141952-2</t>
  </si>
  <si>
    <t>141953-1</t>
  </si>
  <si>
    <t>141953-2</t>
  </si>
  <si>
    <t>141954-1</t>
  </si>
  <si>
    <t>141954-2</t>
  </si>
  <si>
    <t>141955-1</t>
  </si>
  <si>
    <t>141956-1</t>
  </si>
  <si>
    <t>141962-1</t>
  </si>
  <si>
    <t>141996-1</t>
  </si>
  <si>
    <t>142023-1</t>
  </si>
  <si>
    <t>142035-1</t>
  </si>
  <si>
    <t>141972-1</t>
  </si>
  <si>
    <t>141956-2</t>
  </si>
  <si>
    <t>142161-1</t>
  </si>
  <si>
    <t>142203-1</t>
  </si>
  <si>
    <t>142035-2</t>
  </si>
  <si>
    <t>142082-1</t>
  </si>
  <si>
    <t>142270-1</t>
  </si>
  <si>
    <t>142385-1</t>
  </si>
  <si>
    <t>142303-1</t>
  </si>
  <si>
    <t>142522-1</t>
  </si>
  <si>
    <t>142327-1</t>
  </si>
  <si>
    <t>142255-1</t>
  </si>
  <si>
    <t>142203-2</t>
  </si>
  <si>
    <t>142204-1</t>
  </si>
  <si>
    <t>142431-1</t>
  </si>
  <si>
    <t>142274-1</t>
  </si>
  <si>
    <t>142572-1</t>
  </si>
  <si>
    <t>142372-1</t>
  </si>
  <si>
    <t>142377-1</t>
  </si>
  <si>
    <t>142378-2</t>
  </si>
  <si>
    <t>142538-1</t>
  </si>
  <si>
    <t>142343-1</t>
  </si>
  <si>
    <t>142614-1</t>
  </si>
  <si>
    <t>140822-1</t>
  </si>
  <si>
    <t>140832-1</t>
  </si>
  <si>
    <t>140751-1</t>
  </si>
  <si>
    <t>140832-2</t>
  </si>
  <si>
    <t>140838-1</t>
  </si>
  <si>
    <t>140848-2</t>
  </si>
  <si>
    <t>141132-1</t>
  </si>
  <si>
    <t>141150-1</t>
  </si>
  <si>
    <t>141075-1</t>
  </si>
  <si>
    <t>141102-1</t>
  </si>
  <si>
    <t>141121-1</t>
  </si>
  <si>
    <t>141228-1</t>
  </si>
  <si>
    <t>141106-1</t>
  </si>
  <si>
    <t>141155-1</t>
  </si>
  <si>
    <t>141228-2</t>
  </si>
  <si>
    <t>141292-1</t>
  </si>
  <si>
    <t>141295-1</t>
  </si>
  <si>
    <t>141277-1</t>
  </si>
  <si>
    <t>141292-2</t>
  </si>
  <si>
    <t>141384-1</t>
  </si>
  <si>
    <t>141385-1</t>
  </si>
  <si>
    <t>141387-1</t>
  </si>
  <si>
    <t>141388-1</t>
  </si>
  <si>
    <t>141393-1</t>
  </si>
  <si>
    <t>141451-1</t>
  </si>
  <si>
    <t>141452-1</t>
  </si>
  <si>
    <t>141453-1</t>
  </si>
  <si>
    <t>141455-1</t>
  </si>
  <si>
    <t>141456-1</t>
  </si>
  <si>
    <t>141457-1</t>
  </si>
  <si>
    <t>141458-1</t>
  </si>
  <si>
    <t>141367-1</t>
  </si>
  <si>
    <t>141585-1</t>
  </si>
  <si>
    <t>141597-1</t>
  </si>
  <si>
    <t>141295-2</t>
  </si>
  <si>
    <t>141666-1</t>
  </si>
  <si>
    <t>141671-1</t>
  </si>
  <si>
    <t>141674-1</t>
  </si>
  <si>
    <t>141679-1</t>
  </si>
  <si>
    <t>141687-1</t>
  </si>
  <si>
    <t>141688-1</t>
  </si>
  <si>
    <t>141597-2</t>
  </si>
  <si>
    <t>141615-1</t>
  </si>
  <si>
    <t>141767-1</t>
  </si>
  <si>
    <t>141768-1</t>
  </si>
  <si>
    <t>141769-1</t>
  </si>
  <si>
    <t>141769-2</t>
  </si>
  <si>
    <t>141770-1</t>
  </si>
  <si>
    <t>141771-1</t>
  </si>
  <si>
    <t>141772-1</t>
  </si>
  <si>
    <t>141773-1</t>
  </si>
  <si>
    <t>141773-2</t>
  </si>
  <si>
    <t>141774-1</t>
  </si>
  <si>
    <t>141775-1</t>
  </si>
  <si>
    <t>141027-1</t>
  </si>
  <si>
    <t>142282-1</t>
  </si>
  <si>
    <t>140882-1</t>
  </si>
  <si>
    <t>142264-1</t>
  </si>
  <si>
    <t>141228-3</t>
  </si>
  <si>
    <t>141292-3</t>
  </si>
  <si>
    <t>141295-3</t>
  </si>
  <si>
    <t>141769-3</t>
  </si>
  <si>
    <t>141775-2</t>
  </si>
  <si>
    <t>141825-1</t>
  </si>
  <si>
    <t>141826-1</t>
  </si>
  <si>
    <t>141826-2</t>
  </si>
  <si>
    <t>141827-1</t>
  </si>
  <si>
    <t>141829-1</t>
  </si>
  <si>
    <t>141830-1</t>
  </si>
  <si>
    <t>141830-2</t>
  </si>
  <si>
    <t>141832-1</t>
  </si>
  <si>
    <t>141832-2</t>
  </si>
  <si>
    <t>141834-1</t>
  </si>
  <si>
    <t>141836-1</t>
  </si>
  <si>
    <t>141836-2</t>
  </si>
  <si>
    <t>141838-1</t>
  </si>
  <si>
    <t>141839-1</t>
  </si>
  <si>
    <t>141841-1</t>
  </si>
  <si>
    <t>141978-1</t>
  </si>
  <si>
    <t>141975-1</t>
  </si>
  <si>
    <t>142064-1</t>
  </si>
  <si>
    <t>141841-2</t>
  </si>
  <si>
    <t>142176-1</t>
  </si>
  <si>
    <t>142064-2</t>
  </si>
  <si>
    <t>142078-1</t>
  </si>
  <si>
    <t>142193-1</t>
  </si>
  <si>
    <t>142106-1</t>
  </si>
  <si>
    <t>142501-1</t>
  </si>
  <si>
    <t>142228-1</t>
  </si>
  <si>
    <t>142336-1</t>
  </si>
  <si>
    <t>142235-1</t>
  </si>
  <si>
    <t>142243-1</t>
  </si>
  <si>
    <t>142472-1</t>
  </si>
  <si>
    <t>142243-2</t>
  </si>
  <si>
    <t>142193-2</t>
  </si>
  <si>
    <t>142294-1</t>
  </si>
  <si>
    <t>142439-1</t>
  </si>
  <si>
    <t>142342-1</t>
  </si>
  <si>
    <t>142548-1</t>
  </si>
  <si>
    <t>140816-1</t>
  </si>
  <si>
    <t>140811-1</t>
  </si>
  <si>
    <t>140859-1</t>
  </si>
  <si>
    <t>140864-1</t>
  </si>
  <si>
    <t>140882-2</t>
  </si>
  <si>
    <t>140889-1</t>
  </si>
  <si>
    <t>140888-1</t>
  </si>
  <si>
    <t>140799-1</t>
  </si>
  <si>
    <t>140946-1</t>
  </si>
  <si>
    <t>140889-2</t>
  </si>
  <si>
    <t>141027-2</t>
  </si>
  <si>
    <t>141067-1</t>
  </si>
  <si>
    <t>140964-1</t>
  </si>
  <si>
    <t>141067-2</t>
  </si>
  <si>
    <t>141075-2</t>
  </si>
  <si>
    <t>141794-1</t>
  </si>
  <si>
    <t>141796-1</t>
  </si>
  <si>
    <t>141797-1</t>
  </si>
  <si>
    <t>141798-1</t>
  </si>
  <si>
    <t>141798-2</t>
  </si>
  <si>
    <t>141801-1</t>
  </si>
  <si>
    <t>141804-1</t>
  </si>
  <si>
    <t>141805-1</t>
  </si>
  <si>
    <t>141808-1</t>
  </si>
  <si>
    <t>141808-2</t>
  </si>
  <si>
    <t>141811-1</t>
  </si>
  <si>
    <t>141812-1</t>
  </si>
  <si>
    <t>141814-1</t>
  </si>
  <si>
    <t>141818-1</t>
  </si>
  <si>
    <t>141818-2</t>
  </si>
  <si>
    <t>141820-1</t>
  </si>
  <si>
    <t>141821-1</t>
  </si>
  <si>
    <t>141828-1</t>
  </si>
  <si>
    <t>141831-1</t>
  </si>
  <si>
    <t>141833-1</t>
  </si>
  <si>
    <t>141833-2</t>
  </si>
  <si>
    <t>141835-1</t>
  </si>
  <si>
    <t>141837-1</t>
  </si>
  <si>
    <t>141837-2</t>
  </si>
  <si>
    <t>141840-1</t>
  </si>
  <si>
    <t>141842-1</t>
  </si>
  <si>
    <t>142421-1</t>
  </si>
  <si>
    <t>141960-1</t>
  </si>
  <si>
    <t>141842-2</t>
  </si>
  <si>
    <t>142174-1</t>
  </si>
  <si>
    <t>142604-1</t>
  </si>
  <si>
    <t>142406-1</t>
  </si>
  <si>
    <t>141203-1</t>
  </si>
  <si>
    <t>141204-1</t>
  </si>
  <si>
    <t>141204-2</t>
  </si>
  <si>
    <t>141205-1</t>
  </si>
  <si>
    <t>141206-1</t>
  </si>
  <si>
    <t>141350-1</t>
  </si>
  <si>
    <t>141351-1</t>
  </si>
  <si>
    <t>141352-1</t>
  </si>
  <si>
    <t>141353-1</t>
  </si>
  <si>
    <t>141573-1</t>
  </si>
  <si>
    <t>141285-1</t>
  </si>
  <si>
    <t>141287-1</t>
  </si>
  <si>
    <t>141285-2</t>
  </si>
  <si>
    <t>141573-2</t>
  </si>
  <si>
    <t>141581-1</t>
  </si>
  <si>
    <t>141581-2</t>
  </si>
  <si>
    <t>141624-1</t>
  </si>
  <si>
    <t>141668-1</t>
  </si>
  <si>
    <t>141624-2</t>
  </si>
  <si>
    <t>141794-2</t>
  </si>
  <si>
    <t>141985-1</t>
  </si>
  <si>
    <t>142027-1</t>
  </si>
  <si>
    <t>141733-1</t>
  </si>
  <si>
    <t>142006-1</t>
  </si>
  <si>
    <t>142048-1</t>
  </si>
  <si>
    <t>142049-1</t>
  </si>
  <si>
    <t>142104-1</t>
  </si>
  <si>
    <t>142136-1</t>
  </si>
  <si>
    <t>142266-1</t>
  </si>
  <si>
    <t>142164-1</t>
  </si>
  <si>
    <t>142215-1</t>
  </si>
  <si>
    <t>142286-1</t>
  </si>
  <si>
    <t>142306-1</t>
  </si>
  <si>
    <t>142198-1</t>
  </si>
  <si>
    <t>142136-2</t>
  </si>
  <si>
    <t>142483-1</t>
  </si>
  <si>
    <t>142528-1</t>
  </si>
  <si>
    <t>142493-1</t>
  </si>
  <si>
    <t>142387-1</t>
  </si>
  <si>
    <t>142425-1</t>
  </si>
  <si>
    <t>142418-1</t>
  </si>
  <si>
    <t>142331-1</t>
  </si>
  <si>
    <t>142433-1</t>
  </si>
  <si>
    <t>142489-1</t>
  </si>
  <si>
    <t>142306-2</t>
  </si>
  <si>
    <t>142308-1</t>
  </si>
  <si>
    <t>142353-1</t>
  </si>
  <si>
    <t>142338-1</t>
  </si>
  <si>
    <t>142376-1</t>
  </si>
  <si>
    <t>142609-1</t>
  </si>
  <si>
    <t>140818-1</t>
  </si>
  <si>
    <t>140812-1</t>
  </si>
  <si>
    <t>140821-1</t>
  </si>
  <si>
    <t>140842-1</t>
  </si>
  <si>
    <t>140846-1</t>
  </si>
  <si>
    <t>141020-1</t>
  </si>
  <si>
    <t>141026-1</t>
  </si>
  <si>
    <t>140846-2</t>
  </si>
  <si>
    <t>141251-1</t>
  </si>
  <si>
    <t>141251-2</t>
  </si>
  <si>
    <t>141252-1</t>
  </si>
  <si>
    <t>141253-1</t>
  </si>
  <si>
    <t>141251-3</t>
  </si>
  <si>
    <t>141253-2</t>
  </si>
  <si>
    <t>141255-1</t>
  </si>
  <si>
    <t>141333-1</t>
  </si>
  <si>
    <t>141334-1</t>
  </si>
  <si>
    <t>141255-2</t>
  </si>
  <si>
    <t>141354-1</t>
  </si>
  <si>
    <t>141355-1</t>
  </si>
  <si>
    <t>141356-1</t>
  </si>
  <si>
    <t>141334-2</t>
  </si>
  <si>
    <t>141335-1</t>
  </si>
  <si>
    <t>141356-2</t>
  </si>
  <si>
    <t>141400-1</t>
  </si>
  <si>
    <t>141400-2</t>
  </si>
  <si>
    <t>141408-1</t>
  </si>
  <si>
    <t>141411-1</t>
  </si>
  <si>
    <t>141413-1</t>
  </si>
  <si>
    <t>141469-1</t>
  </si>
  <si>
    <t>141507-1</t>
  </si>
  <si>
    <t>141565-1</t>
  </si>
  <si>
    <t>141593-1</t>
  </si>
  <si>
    <t>141608-1</t>
  </si>
  <si>
    <t>141620-1</t>
  </si>
  <si>
    <t>141469-2</t>
  </si>
  <si>
    <t>141482-1</t>
  </si>
  <si>
    <t>141620-2</t>
  </si>
  <si>
    <t>141712-1</t>
  </si>
  <si>
    <t>141712-2</t>
  </si>
  <si>
    <t>141729-1</t>
  </si>
  <si>
    <t>141729-2</t>
  </si>
  <si>
    <t>141731-1</t>
  </si>
  <si>
    <t>141733-2</t>
  </si>
  <si>
    <t>142375-1</t>
  </si>
  <si>
    <t>142602-1</t>
  </si>
  <si>
    <t>142603-1</t>
  </si>
  <si>
    <t>142458-1</t>
  </si>
  <si>
    <t>142496-1</t>
  </si>
  <si>
    <t>142397-1</t>
  </si>
  <si>
    <t>142442-1</t>
  </si>
  <si>
    <t>142487-1</t>
  </si>
  <si>
    <t>142540-1</t>
  </si>
  <si>
    <t>142544-1</t>
  </si>
  <si>
    <t>142612-1</t>
  </si>
  <si>
    <t>142408-1</t>
  </si>
  <si>
    <t>140827-1</t>
  </si>
  <si>
    <t>140833-1</t>
  </si>
  <si>
    <t>140761-1</t>
  </si>
  <si>
    <t>140775-1</t>
  </si>
  <si>
    <t>140745-1</t>
  </si>
  <si>
    <t>140749-1</t>
  </si>
  <si>
    <t>140791-1</t>
  </si>
  <si>
    <t>140796-1</t>
  </si>
  <si>
    <t>140778-1</t>
  </si>
  <si>
    <t>140951-1</t>
  </si>
  <si>
    <t>140833-2</t>
  </si>
  <si>
    <t>140886-1</t>
  </si>
  <si>
    <t>140884-1</t>
  </si>
  <si>
    <t>140892-1</t>
  </si>
  <si>
    <t>140878-1</t>
  </si>
  <si>
    <t>141010-1</t>
  </si>
  <si>
    <t>141029-1</t>
  </si>
  <si>
    <t>140951-2</t>
  </si>
  <si>
    <t>140959-1</t>
  </si>
  <si>
    <t>140983-1</t>
  </si>
  <si>
    <t>140990-1</t>
  </si>
  <si>
    <t>140994-1</t>
  </si>
  <si>
    <t>141029-2</t>
  </si>
  <si>
    <t>141066-1</t>
  </si>
  <si>
    <t>141076-1</t>
  </si>
  <si>
    <t>141078-1</t>
  </si>
  <si>
    <t>141064-1</t>
  </si>
  <si>
    <t>141039-1</t>
  </si>
  <si>
    <t>141035-1</t>
  </si>
  <si>
    <t>141053-1</t>
  </si>
  <si>
    <t>141060-1</t>
  </si>
  <si>
    <t>141078-2</t>
  </si>
  <si>
    <t>141085-1</t>
  </si>
  <si>
    <t>141117-1</t>
  </si>
  <si>
    <t>141091-1</t>
  </si>
  <si>
    <t>141134-1</t>
  </si>
  <si>
    <t>141161-1</t>
  </si>
  <si>
    <t>141117-2</t>
  </si>
  <si>
    <t>141145-1</t>
  </si>
  <si>
    <t>141156-1</t>
  </si>
  <si>
    <t>141168-1</t>
  </si>
  <si>
    <t>141127-1</t>
  </si>
  <si>
    <t>141190-1</t>
  </si>
  <si>
    <t>141168-2</t>
  </si>
  <si>
    <t>141174-1</t>
  </si>
  <si>
    <t>141246-1</t>
  </si>
  <si>
    <t>141187-1</t>
  </si>
  <si>
    <t>141193-1</t>
  </si>
  <si>
    <t>141199-1</t>
  </si>
  <si>
    <t>141201-1</t>
  </si>
  <si>
    <t>141246-2</t>
  </si>
  <si>
    <t>141248-1</t>
  </si>
  <si>
    <t>141249-1</t>
  </si>
  <si>
    <t>141249-2</t>
  </si>
  <si>
    <t>141250-1</t>
  </si>
  <si>
    <t>141348-1</t>
  </si>
  <si>
    <t>141495-1</t>
  </si>
  <si>
    <t>141502-1</t>
  </si>
  <si>
    <t>141250-2</t>
  </si>
  <si>
    <t>141471-1</t>
  </si>
  <si>
    <t>141485-1</t>
  </si>
  <si>
    <t>141424-1</t>
  </si>
  <si>
    <t>141279-1</t>
  </si>
  <si>
    <t>141283-1</t>
  </si>
  <si>
    <t>141294-1</t>
  </si>
  <si>
    <t>141372-1</t>
  </si>
  <si>
    <t>141519-1</t>
  </si>
  <si>
    <t>141519-2</t>
  </si>
  <si>
    <t>141319-1</t>
  </si>
  <si>
    <t>141601-1</t>
  </si>
  <si>
    <t>141613-1</t>
  </si>
  <si>
    <t>141589-1</t>
  </si>
  <si>
    <t>141519-3</t>
  </si>
  <si>
    <t>141589-2</t>
  </si>
  <si>
    <t>141519-4</t>
  </si>
  <si>
    <t>141613-2</t>
  </si>
  <si>
    <t>142036-1</t>
  </si>
  <si>
    <t>142043-1</t>
  </si>
  <si>
    <t>142044-1</t>
  </si>
  <si>
    <t>141966-1</t>
  </si>
  <si>
    <t>142044-2</t>
  </si>
  <si>
    <t>142045-1</t>
  </si>
  <si>
    <t>142046-1</t>
  </si>
  <si>
    <t>142085-1</t>
  </si>
  <si>
    <t>142088-1</t>
  </si>
  <si>
    <t>142046-2</t>
  </si>
  <si>
    <t>142117-1</t>
  </si>
  <si>
    <t>142194-1</t>
  </si>
  <si>
    <t>142130-1</t>
  </si>
  <si>
    <t>142117-2</t>
  </si>
  <si>
    <t>142122-1</t>
  </si>
  <si>
    <t>142188-1</t>
  </si>
  <si>
    <t>142278-1</t>
  </si>
  <si>
    <t>142347-1</t>
  </si>
  <si>
    <t>142194-2</t>
  </si>
  <si>
    <t>140927-1</t>
  </si>
  <si>
    <t>140935-1</t>
  </si>
  <si>
    <t>140940-1</t>
  </si>
  <si>
    <t>141001-1</t>
  </si>
  <si>
    <t>140926-1</t>
  </si>
  <si>
    <t>140885-1</t>
  </si>
  <si>
    <t>140753-1</t>
  </si>
  <si>
    <t>140758-1</t>
  </si>
  <si>
    <t>140902-1</t>
  </si>
  <si>
    <t>140986-1</t>
  </si>
  <si>
    <t>141001-2</t>
  </si>
  <si>
    <t>141007-1</t>
  </si>
  <si>
    <t>141111-1</t>
  </si>
  <si>
    <t>141105-1</t>
  </si>
  <si>
    <t>141095-1</t>
  </si>
  <si>
    <t>141088-1</t>
  </si>
  <si>
    <t>141111-2</t>
  </si>
  <si>
    <t>141148-1</t>
  </si>
  <si>
    <t>141224-1</t>
  </si>
  <si>
    <t>141225-1</t>
  </si>
  <si>
    <t>141226-1</t>
  </si>
  <si>
    <t>141226-2</t>
  </si>
  <si>
    <t>141227-1</t>
  </si>
  <si>
    <t>141229-1</t>
  </si>
  <si>
    <t>141332-1</t>
  </si>
  <si>
    <t>141229-2</t>
  </si>
  <si>
    <t>141459-1</t>
  </si>
  <si>
    <t>141460-1</t>
  </si>
  <si>
    <t>141461-1</t>
  </si>
  <si>
    <t>141462-1</t>
  </si>
  <si>
    <t>141386-1</t>
  </si>
  <si>
    <t>141419-1</t>
  </si>
  <si>
    <t>141332-2</t>
  </si>
  <si>
    <t>141488-1</t>
  </si>
  <si>
    <t>141470-1</t>
  </si>
  <si>
    <t>141580-1</t>
  </si>
  <si>
    <t>141590-1</t>
  </si>
  <si>
    <t>141580-2</t>
  </si>
  <si>
    <t>141514-1</t>
  </si>
  <si>
    <t>141515-1</t>
  </si>
  <si>
    <t>141580-3</t>
  </si>
  <si>
    <t>141673-1</t>
  </si>
  <si>
    <t>141595-1</t>
  </si>
  <si>
    <t>141595-2</t>
  </si>
  <si>
    <t>141705-1</t>
  </si>
  <si>
    <t>141706-1</t>
  </si>
  <si>
    <t>141590-2</t>
  </si>
  <si>
    <t>141590-3</t>
  </si>
  <si>
    <t>141590-4</t>
  </si>
  <si>
    <t>141590-5</t>
  </si>
  <si>
    <t>141706-2</t>
  </si>
  <si>
    <t>141706-3</t>
  </si>
  <si>
    <t>141707-1</t>
  </si>
  <si>
    <t>141882-1</t>
  </si>
  <si>
    <t>141883-1</t>
  </si>
  <si>
    <t>141964-1</t>
  </si>
  <si>
    <t>142013-1</t>
  </si>
  <si>
    <t>142014-1</t>
  </si>
  <si>
    <t>141883-2</t>
  </si>
  <si>
    <t>142014-2</t>
  </si>
  <si>
    <t>142015-1</t>
  </si>
  <si>
    <t>142482-1</t>
  </si>
  <si>
    <t>142527-1</t>
  </si>
  <si>
    <t>142413-1</t>
  </si>
  <si>
    <t>142506-1</t>
  </si>
  <si>
    <t>142427-1</t>
  </si>
  <si>
    <t>142504-1</t>
  </si>
  <si>
    <t>142473-1</t>
  </si>
  <si>
    <t>142015-2</t>
  </si>
  <si>
    <t>142016-1</t>
  </si>
  <si>
    <t>142536-1</t>
  </si>
  <si>
    <t>142586-1</t>
  </si>
  <si>
    <t>142484-1</t>
  </si>
  <si>
    <t>141364-1</t>
  </si>
  <si>
    <t>141443-1</t>
  </si>
  <si>
    <t>141445-1</t>
  </si>
  <si>
    <t>141449-1</t>
  </si>
  <si>
    <t>141366-1</t>
  </si>
  <si>
    <t>141152-1</t>
  </si>
  <si>
    <t>141561-1</t>
  </si>
  <si>
    <t>141157-1</t>
  </si>
  <si>
    <t>141297-1</t>
  </si>
  <si>
    <t>141298-1</t>
  </si>
  <si>
    <t>141124-1</t>
  </si>
  <si>
    <t>141188-1</t>
  </si>
  <si>
    <t>141194-1</t>
  </si>
  <si>
    <t>141420-1</t>
  </si>
  <si>
    <t>141296-1</t>
  </si>
  <si>
    <t>141310-1</t>
  </si>
  <si>
    <t>141318-1</t>
  </si>
  <si>
    <t>141297-2</t>
  </si>
  <si>
    <t>141561-2</t>
  </si>
  <si>
    <t>141596-1</t>
  </si>
  <si>
    <t>141603-1</t>
  </si>
  <si>
    <t>141672-1</t>
  </si>
  <si>
    <t>141681-1</t>
  </si>
  <si>
    <t>141685-1</t>
  </si>
  <si>
    <t>141689-1</t>
  </si>
  <si>
    <t>142229-1</t>
  </si>
  <si>
    <t>141603-2</t>
  </si>
  <si>
    <t>141614-1</t>
  </si>
  <si>
    <t>142040-1</t>
  </si>
  <si>
    <t>142291-1</t>
  </si>
  <si>
    <t>142105-1</t>
  </si>
  <si>
    <t>142207-1</t>
  </si>
  <si>
    <t>141969-1</t>
  </si>
  <si>
    <t>142275-1</t>
  </si>
  <si>
    <t>142291-2</t>
  </si>
  <si>
    <t>142311-1</t>
  </si>
  <si>
    <t>142389-1</t>
  </si>
  <si>
    <t>142324-1</t>
  </si>
  <si>
    <t>142424-1</t>
  </si>
  <si>
    <t>142389-2</t>
  </si>
  <si>
    <t>142460-1</t>
  </si>
  <si>
    <t>142398-1</t>
  </si>
  <si>
    <t>142440-1</t>
  </si>
  <si>
    <t>142456-1</t>
  </si>
  <si>
    <t>142404-1</t>
  </si>
  <si>
    <t>142606-1</t>
  </si>
  <si>
    <t>142460-2</t>
  </si>
  <si>
    <t>142495-1</t>
  </si>
  <si>
    <t>142467-1</t>
  </si>
  <si>
    <t>142546-1</t>
  </si>
  <si>
    <t>140840-1</t>
  </si>
  <si>
    <t>140844-1</t>
  </si>
  <si>
    <t>140860-1</t>
  </si>
  <si>
    <t>140867-1</t>
  </si>
  <si>
    <t>140780-1</t>
  </si>
  <si>
    <t>140867-2</t>
  </si>
  <si>
    <t>140874-1</t>
  </si>
  <si>
    <t>140966-1</t>
  </si>
  <si>
    <t>141013-1</t>
  </si>
  <si>
    <t>141031-1</t>
  </si>
  <si>
    <t>140966-2</t>
  </si>
  <si>
    <t>140995-1</t>
  </si>
  <si>
    <t>141031-2</t>
  </si>
  <si>
    <t>141056-1</t>
  </si>
  <si>
    <t>141124-2</t>
  </si>
  <si>
    <t>141038-1</t>
  </si>
  <si>
    <t>141030-1</t>
  </si>
  <si>
    <t>140883-1</t>
  </si>
  <si>
    <t>141113-1</t>
  </si>
  <si>
    <t>140752-1</t>
  </si>
  <si>
    <t>140870-1</t>
  </si>
  <si>
    <t>141154-1</t>
  </si>
  <si>
    <t>141220-1</t>
  </si>
  <si>
    <t>141222-1</t>
  </si>
  <si>
    <t>141223-1</t>
  </si>
  <si>
    <t>141306-1</t>
  </si>
  <si>
    <t>141401-1</t>
  </si>
  <si>
    <t>141306-2</t>
  </si>
  <si>
    <t>142009-1</t>
  </si>
  <si>
    <t>142010-1</t>
  </si>
  <si>
    <t>142010-2</t>
  </si>
  <si>
    <t>142011-1</t>
  </si>
  <si>
    <t>142041-1</t>
  </si>
  <si>
    <t>142012-1</t>
  </si>
  <si>
    <t>142011-2</t>
  </si>
  <si>
    <t>142058-1</t>
  </si>
  <si>
    <t>142061-1</t>
  </si>
  <si>
    <t>142061-2</t>
  </si>
  <si>
    <t>142062-1</t>
  </si>
  <si>
    <t>142063-1</t>
  </si>
  <si>
    <t>142435-1</t>
  </si>
  <si>
    <t>142430-1</t>
  </si>
  <si>
    <t>142179-1</t>
  </si>
  <si>
    <t>142252-1</t>
  </si>
  <si>
    <t>142063-2</t>
  </si>
  <si>
    <t>142530-1</t>
  </si>
  <si>
    <t>142529-1</t>
  </si>
  <si>
    <t>142494-1</t>
  </si>
  <si>
    <t>142435-2</t>
  </si>
  <si>
    <t>142436-1</t>
  </si>
  <si>
    <t>142475-1</t>
  </si>
  <si>
    <t>141278-1</t>
  </si>
  <si>
    <t>141280-1</t>
  </si>
  <si>
    <t>141692-1</t>
  </si>
  <si>
    <t>141692-2</t>
  </si>
  <si>
    <t>141693-1</t>
  </si>
  <si>
    <t>142224-1</t>
  </si>
  <si>
    <t>142245-1</t>
  </si>
  <si>
    <t>141693-2</t>
  </si>
  <si>
    <t>141694-1</t>
  </si>
  <si>
    <t>142245-2</t>
  </si>
  <si>
    <t>142251-1</t>
  </si>
  <si>
    <t>142515-1</t>
  </si>
  <si>
    <t>140891-1</t>
  </si>
  <si>
    <t>141173-1</t>
  </si>
  <si>
    <t>142034-1</t>
  </si>
  <si>
    <t>142047-1</t>
  </si>
  <si>
    <t>142059-1</t>
  </si>
  <si>
    <t>142273-1</t>
  </si>
  <si>
    <t>142059-2</t>
  </si>
  <si>
    <t>142060-1</t>
  </si>
  <si>
    <t>141041-1</t>
  </si>
  <si>
    <t>142466-1</t>
  </si>
  <si>
    <t>141275-1</t>
  </si>
  <si>
    <t>142201-1</t>
  </si>
  <si>
    <t>142443-1</t>
  </si>
  <si>
    <t>141579-1</t>
  </si>
  <si>
    <t>141579-2</t>
  </si>
  <si>
    <t>141540-1</t>
  </si>
  <si>
    <t>141542-1</t>
  </si>
  <si>
    <t>141543-1</t>
  </si>
  <si>
    <t>142455-1</t>
  </si>
  <si>
    <r>
      <t>OVERALL PACKET NUMBERS</t>
    </r>
    <r>
      <rPr>
        <b/>
        <sz val="8"/>
        <color theme="1"/>
        <rFont val="Calibri"/>
        <family val="2"/>
        <scheme val="minor"/>
      </rPr>
      <t xml:space="preserve"> { Mid Term Examination }</t>
    </r>
  </si>
  <si>
    <t>Dr.Mudassar Hussain</t>
  </si>
  <si>
    <t>Ms. Qurat ul Ain Butt</t>
  </si>
  <si>
    <t>0332-8458249</t>
  </si>
  <si>
    <t>Fayyza Jaleel</t>
  </si>
  <si>
    <t>0331-4288969</t>
  </si>
  <si>
    <t>Mr. Kaukab Jamal Zubairy</t>
  </si>
  <si>
    <t>0336-5477781</t>
  </si>
  <si>
    <t xml:space="preserve">Dr. Muhammad Ilyas </t>
  </si>
  <si>
    <t>3333322244</t>
  </si>
  <si>
    <t xml:space="preserve">Col (Retd) Dr. Muhammad Amjad Khan </t>
  </si>
  <si>
    <t>0321-5053248</t>
  </si>
  <si>
    <t xml:space="preserve">Mr. Anas Tariq </t>
  </si>
  <si>
    <t xml:space="preserve">Dr. Saniya Kokab </t>
  </si>
  <si>
    <t>3014184648</t>
  </si>
  <si>
    <t>Dr. Madeha Naz</t>
  </si>
  <si>
    <t xml:space="preserve">Ms. Fariha Munir </t>
  </si>
  <si>
    <t>3133324289</t>
  </si>
  <si>
    <t>Dr. Zohaib Ahmad</t>
  </si>
  <si>
    <t>3106794759</t>
  </si>
  <si>
    <t xml:space="preserve">Ms. Mahnoor </t>
  </si>
  <si>
    <t>3211604642</t>
  </si>
  <si>
    <t>Ms Sobia Shaheen</t>
  </si>
  <si>
    <t>3054559088</t>
  </si>
  <si>
    <t>Adeeb ur Rehman</t>
  </si>
  <si>
    <t>3060040120</t>
  </si>
  <si>
    <t>Mr. Ali Hussain</t>
  </si>
  <si>
    <t>3017174390</t>
  </si>
  <si>
    <t xml:space="preserve">Ms. Nimra Bilal </t>
  </si>
  <si>
    <t>3200410023</t>
  </si>
  <si>
    <t xml:space="preserve">Mr. Ali Faraz </t>
  </si>
  <si>
    <t>3016535658</t>
  </si>
  <si>
    <t>Ms. Afeefa Chaudhry</t>
  </si>
  <si>
    <t xml:space="preserve">Mr. Abdul Wahab </t>
  </si>
  <si>
    <t>3211119933</t>
  </si>
  <si>
    <t>Ms. Rutt Syed</t>
  </si>
  <si>
    <t>3054764799</t>
  </si>
  <si>
    <t>Ms. Arooj Azhar</t>
  </si>
  <si>
    <t>3310492828</t>
  </si>
  <si>
    <t>Dr. Anum Kamal</t>
  </si>
  <si>
    <t xml:space="preserve">Ms. Sidra Aslam </t>
  </si>
  <si>
    <t>3357333063</t>
  </si>
  <si>
    <t>Mr. Tayyab Altaf</t>
  </si>
  <si>
    <t>0320-4575518</t>
  </si>
  <si>
    <t xml:space="preserve">Ms. Nazish Umar Awan </t>
  </si>
  <si>
    <t>3360450441</t>
  </si>
  <si>
    <t>Unsa Tariq</t>
  </si>
  <si>
    <t>3264580582</t>
  </si>
  <si>
    <t xml:space="preserve">Ms. Rubia Ismail </t>
  </si>
  <si>
    <t>3368735855</t>
  </si>
  <si>
    <t>Dr. Javeria Nzaeer</t>
  </si>
  <si>
    <t xml:space="preserve">Umair Mahmood Bajwa </t>
  </si>
  <si>
    <t>3324219361</t>
  </si>
  <si>
    <t>Lt.Col (R) M.Riaz Khan</t>
  </si>
  <si>
    <t>0321-6339094</t>
  </si>
  <si>
    <t>Mr. Hanan Sharif</t>
  </si>
  <si>
    <t>3338753863</t>
  </si>
  <si>
    <t>Dr. Nousheen Ishaque</t>
  </si>
  <si>
    <t>3216444433</t>
  </si>
  <si>
    <t xml:space="preserve">Mr. Muhammad Zubair </t>
  </si>
  <si>
    <t>3028763891</t>
  </si>
  <si>
    <t>- - -</t>
  </si>
  <si>
    <r>
      <rPr>
        <b/>
        <sz val="10"/>
        <color theme="1"/>
        <rFont val="Calibri"/>
        <family val="2"/>
        <scheme val="minor"/>
      </rPr>
      <t>ANSWER SCRIPTS RECEIVING / ISSUANCE</t>
    </r>
    <r>
      <rPr>
        <b/>
        <sz val="14"/>
        <color theme="1"/>
        <rFont val="Calibri"/>
        <family val="2"/>
        <scheme val="minor"/>
      </rPr>
      <t xml:space="preserve">  - SPRING SEMESTER 2024 - </t>
    </r>
    <r>
      <rPr>
        <b/>
        <sz val="10"/>
        <color theme="1"/>
        <rFont val="Calibri"/>
        <family val="2"/>
        <scheme val="minor"/>
      </rPr>
      <t>MIDTERM EXAMINATION</t>
    </r>
    <r>
      <rPr>
        <b/>
        <sz val="14"/>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</si>
</sst>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i/>
      <sz val="12"/>
      <color theme="1"/>
      <name val="Calibri"/>
      <family val="2"/>
      <scheme val="minor"/>
    </font>
    <font>
      <sz val="10"/>
      <color theme="1"/>
      <name val="Calibri"/>
      <family val="2"/>
      <scheme val="minor"/>
    </font>
    <font>
      <b/>
      <sz val="26"/>
      <color theme="1"/>
      <name val="Calibri"/>
      <family val="2"/>
      <scheme val="minor"/>
    </font>
    <font>
      <i/>
      <sz val="10"/>
      <color theme="1"/>
      <name val="Calibri"/>
      <family val="2"/>
      <scheme val="minor"/>
    </font>
    <font>
      <b/>
      <i/>
      <sz val="10"/>
      <color theme="1"/>
      <name val="Calibri"/>
      <family val="2"/>
      <scheme val="minor"/>
    </font>
    <font>
      <i/>
      <sz val="11"/>
      <color theme="1"/>
      <name val="Calibri"/>
      <family val="2"/>
      <scheme val="minor"/>
    </font>
    <font>
      <i/>
      <sz val="8"/>
      <color theme="1"/>
      <name val="Calibri"/>
      <family val="2"/>
      <scheme val="minor"/>
    </font>
    <font>
      <b/>
      <sz val="14"/>
      <color theme="1"/>
      <name val="Calibri"/>
      <family val="2"/>
      <scheme val="minor"/>
    </font>
    <font>
      <sz val="8"/>
      <color theme="1"/>
      <name val="Calibri"/>
      <family val="2"/>
      <scheme val="minor"/>
    </font>
    <font>
      <b/>
      <sz val="10"/>
      <color theme="1"/>
      <name val="Calibri"/>
      <family val="2"/>
      <scheme val="minor"/>
    </font>
    <font>
      <sz val="24"/>
      <color theme="1"/>
      <name val="Century Gothic"/>
      <family val="2"/>
    </font>
    <font>
      <b/>
      <sz val="14"/>
      <color theme="1"/>
      <name val="Century Gothic"/>
      <family val="2"/>
    </font>
    <font>
      <sz val="8"/>
      <color rgb="FF000000"/>
      <name val="Calibri"/>
      <family val="2"/>
      <scheme val="minor"/>
    </font>
    <font>
      <b/>
      <sz val="12"/>
      <color theme="1"/>
      <name val="Calibri"/>
      <family val="2"/>
      <scheme val="minor"/>
    </font>
    <font>
      <b/>
      <sz val="10"/>
      <color indexed="8"/>
      <name val="Calibri"/>
      <family val="2"/>
      <scheme val="minor"/>
    </font>
    <font>
      <sz val="27"/>
      <color theme="1"/>
      <name val="Calibri"/>
      <family val="2"/>
      <scheme val="minor"/>
    </font>
    <font>
      <sz val="10"/>
      <color theme="1"/>
      <name val="Century Gothic"/>
      <family val="2"/>
    </font>
    <font>
      <i/>
      <vertAlign val="subscript"/>
      <sz val="14"/>
      <color theme="1"/>
      <name val="Calibri"/>
      <family val="2"/>
      <scheme val="minor"/>
    </font>
    <font>
      <sz val="11"/>
      <color theme="1"/>
      <name val="Calibri"/>
      <family val="2"/>
      <scheme val="minor"/>
    </font>
    <font>
      <b/>
      <i/>
      <sz val="10"/>
      <color indexed="8"/>
      <name val="Calibri"/>
      <family val="2"/>
      <scheme val="minor"/>
    </font>
    <font>
      <b/>
      <sz val="45"/>
      <color theme="1"/>
      <name val="Calibri"/>
      <family val="2"/>
      <scheme val="minor"/>
    </font>
    <font>
      <b/>
      <sz val="8"/>
      <color theme="1"/>
      <name val="Calibri"/>
      <family val="2"/>
      <scheme val="minor"/>
    </font>
    <font>
      <b/>
      <i/>
      <sz val="8"/>
      <color theme="1"/>
      <name val="Calibri"/>
      <family val="2"/>
      <scheme val="minor"/>
    </font>
    <font>
      <b/>
      <i/>
      <sz val="8"/>
      <color indexed="8"/>
      <name val="Calibri"/>
      <family val="2"/>
      <scheme val="minor"/>
    </font>
    <font>
      <b/>
      <sz val="12"/>
      <color indexed="8"/>
      <name val="Calibri"/>
      <family val="2"/>
      <scheme val="minor"/>
    </font>
    <font>
      <b/>
      <i/>
      <sz val="15"/>
      <color theme="1"/>
      <name val="Calibri"/>
      <family val="2"/>
      <scheme val="minor"/>
    </font>
    <font>
      <b/>
      <i/>
      <sz val="15"/>
      <color indexed="8"/>
      <name val="Calibri"/>
      <family val="2"/>
      <scheme val="minor"/>
    </font>
    <font>
      <sz val="11"/>
      <name val="Calibri"/>
      <family val="2"/>
      <scheme val="minor"/>
    </font>
    <font>
      <sz val="10"/>
      <name val="Calibri"/>
      <family val="2"/>
      <scheme val="minor"/>
    </font>
    <font>
      <sz val="8"/>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theme="0" tint="-0.34998626667073579"/>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2">
    <xf numFmtId="0" fontId="0" fillId="0" borderId="0"/>
    <xf numFmtId="0" fontId="19" fillId="0" borderId="0"/>
  </cellStyleXfs>
  <cellXfs count="200">
    <xf numFmtId="0" fontId="0" fillId="0" borderId="0" xfId="0"/>
    <xf numFmtId="0" fontId="1" fillId="0" borderId="0" xfId="0" applyFont="1" applyAlignment="1">
      <alignment wrapText="1"/>
    </xf>
    <xf numFmtId="0" fontId="0" fillId="0" borderId="0" xfId="0" applyAlignment="1">
      <alignment horizontal="center"/>
    </xf>
    <xf numFmtId="0" fontId="6" fillId="0" borderId="0" xfId="0" applyFont="1" applyAlignment="1">
      <alignment horizontal="left" wrapText="1"/>
    </xf>
    <xf numFmtId="0" fontId="4" fillId="0" borderId="1" xfId="0" applyFont="1" applyBorder="1" applyAlignment="1">
      <alignment wrapText="1"/>
    </xf>
    <xf numFmtId="0" fontId="2" fillId="0" borderId="1" xfId="0" applyFont="1" applyBorder="1"/>
    <xf numFmtId="0" fontId="4" fillId="0" borderId="3" xfId="0" applyFont="1" applyBorder="1" applyAlignment="1">
      <alignment wrapText="1"/>
    </xf>
    <xf numFmtId="0" fontId="0" fillId="3" borderId="0" xfId="0" applyFill="1" applyAlignment="1">
      <alignment vertical="center"/>
    </xf>
    <xf numFmtId="0" fontId="10" fillId="3" borderId="0" xfId="0" applyFont="1" applyFill="1" applyAlignment="1">
      <alignment horizontal="center"/>
    </xf>
    <xf numFmtId="0" fontId="0" fillId="0" borderId="9" xfId="0" applyBorder="1"/>
    <xf numFmtId="0" fontId="0" fillId="0" borderId="10" xfId="0" applyBorder="1"/>
    <xf numFmtId="0" fontId="8" fillId="3" borderId="0" xfId="0" applyFont="1" applyFill="1" applyAlignment="1">
      <alignment horizontal="center" vertical="center"/>
    </xf>
    <xf numFmtId="0" fontId="5" fillId="0" borderId="1" xfId="0" applyFont="1" applyBorder="1" applyAlignment="1">
      <alignment vertical="top"/>
    </xf>
    <xf numFmtId="0" fontId="2" fillId="0" borderId="0" xfId="0" applyFont="1"/>
    <xf numFmtId="0" fontId="2" fillId="0" borderId="4" xfId="0" applyFont="1" applyBorder="1"/>
    <xf numFmtId="0" fontId="10" fillId="0" borderId="3" xfId="0" applyFont="1" applyBorder="1" applyAlignment="1">
      <alignment horizontal="center" wrapText="1"/>
    </xf>
    <xf numFmtId="0" fontId="2" fillId="0" borderId="4" xfId="0" applyFont="1" applyBorder="1" applyAlignment="1">
      <alignment horizontal="right"/>
    </xf>
    <xf numFmtId="0" fontId="14" fillId="3" borderId="1" xfId="0" applyFont="1" applyFill="1" applyBorder="1" applyAlignment="1">
      <alignment vertical="center"/>
    </xf>
    <xf numFmtId="0" fontId="16" fillId="0" borderId="0" xfId="0" applyFont="1"/>
    <xf numFmtId="0" fontId="14" fillId="0" borderId="3" xfId="0" applyFont="1" applyBorder="1" applyAlignment="1">
      <alignment horizontal="center" wrapText="1"/>
    </xf>
    <xf numFmtId="49" fontId="9" fillId="0" borderId="2" xfId="0" applyNumberFormat="1" applyFont="1" applyBorder="1" applyAlignment="1">
      <alignment vertical="center" wrapText="1"/>
    </xf>
    <xf numFmtId="0" fontId="0" fillId="0" borderId="2" xfId="0" applyBorder="1" applyAlignment="1">
      <alignment horizontal="center" vertical="center" wrapText="1"/>
    </xf>
    <xf numFmtId="0" fontId="9" fillId="0" borderId="2" xfId="0" applyFont="1" applyBorder="1" applyAlignment="1">
      <alignment horizontal="center" vertical="center" wrapText="1"/>
    </xf>
    <xf numFmtId="0" fontId="0" fillId="0" borderId="2" xfId="0" applyBorder="1" applyAlignment="1">
      <alignment horizontal="center" vertical="center"/>
    </xf>
    <xf numFmtId="0" fontId="11" fillId="0" borderId="0" xfId="0" applyFont="1" applyAlignment="1">
      <alignment horizontal="center"/>
    </xf>
    <xf numFmtId="0" fontId="0" fillId="0" borderId="0" xfId="0" applyAlignment="1">
      <alignment wrapText="1"/>
    </xf>
    <xf numFmtId="0" fontId="9" fillId="0" borderId="0" xfId="0" applyFont="1" applyAlignment="1">
      <alignment wrapText="1"/>
    </xf>
    <xf numFmtId="164" fontId="9" fillId="0" borderId="2" xfId="0" applyNumberFormat="1" applyFont="1" applyBorder="1" applyAlignment="1">
      <alignment vertical="center" wrapText="1"/>
    </xf>
    <xf numFmtId="49" fontId="13" fillId="0" borderId="11" xfId="0" applyNumberFormat="1" applyFont="1" applyBorder="1" applyAlignment="1">
      <alignment vertical="center" wrapText="1"/>
    </xf>
    <xf numFmtId="0" fontId="17" fillId="0" borderId="2" xfId="0" applyFont="1" applyBorder="1" applyAlignment="1">
      <alignment horizontal="center" vertical="center"/>
    </xf>
    <xf numFmtId="0" fontId="12" fillId="0" borderId="0" xfId="0" applyFont="1" applyAlignment="1">
      <alignment horizontal="left"/>
    </xf>
    <xf numFmtId="0" fontId="0" fillId="0" borderId="2" xfId="0" applyBorder="1" applyAlignment="1">
      <alignment horizontal="center" vertical="center" textRotation="90"/>
    </xf>
    <xf numFmtId="0" fontId="0" fillId="0" borderId="2" xfId="0" applyBorder="1" applyAlignment="1">
      <alignment horizontal="left" vertical="center" wrapText="1"/>
    </xf>
    <xf numFmtId="49" fontId="9" fillId="0" borderId="2" xfId="0" applyNumberFormat="1" applyFont="1" applyBorder="1" applyAlignment="1">
      <alignment horizontal="center" vertical="center" wrapText="1"/>
    </xf>
    <xf numFmtId="0" fontId="13" fillId="0" borderId="2" xfId="0" applyFont="1" applyBorder="1" applyAlignment="1">
      <alignment horizontal="center" vertical="center" wrapText="1"/>
    </xf>
    <xf numFmtId="0" fontId="9" fillId="0" borderId="2" xfId="0" applyFont="1" applyBorder="1" applyAlignment="1">
      <alignment vertical="center" wrapText="1"/>
    </xf>
    <xf numFmtId="0" fontId="9" fillId="0" borderId="2" xfId="0" quotePrefix="1" applyFont="1" applyBorder="1" applyAlignment="1">
      <alignment horizontal="center" vertical="center" wrapText="1"/>
    </xf>
    <xf numFmtId="0" fontId="9" fillId="0" borderId="2" xfId="0" applyFont="1" applyBorder="1" applyAlignment="1">
      <alignment horizontal="left" wrapText="1"/>
    </xf>
    <xf numFmtId="0" fontId="9" fillId="0" borderId="2" xfId="0" applyFont="1" applyBorder="1" applyAlignment="1">
      <alignment horizontal="center" vertical="center"/>
    </xf>
    <xf numFmtId="0" fontId="9" fillId="0" borderId="0" xfId="0" applyFont="1" applyAlignment="1">
      <alignment horizontal="left" wrapText="1"/>
    </xf>
    <xf numFmtId="0" fontId="0" fillId="0" borderId="0" xfId="0" applyAlignment="1">
      <alignment horizontal="center" vertical="center"/>
    </xf>
    <xf numFmtId="0" fontId="0" fillId="0" borderId="12" xfId="0" applyBorder="1" applyAlignment="1">
      <alignment horizontal="center" vertical="center" textRotation="90"/>
    </xf>
    <xf numFmtId="0" fontId="9" fillId="0" borderId="12" xfId="0" applyFont="1" applyBorder="1" applyAlignment="1">
      <alignment horizontal="center" vertical="center" wrapText="1"/>
    </xf>
    <xf numFmtId="0" fontId="9" fillId="0" borderId="12" xfId="0" applyFont="1" applyBorder="1" applyAlignment="1">
      <alignment horizontal="center" wrapText="1"/>
    </xf>
    <xf numFmtId="1" fontId="9" fillId="4" borderId="2" xfId="0" applyNumberFormat="1" applyFont="1" applyFill="1" applyBorder="1" applyAlignment="1">
      <alignment horizontal="left" vertical="center" wrapText="1"/>
    </xf>
    <xf numFmtId="0" fontId="9" fillId="0" borderId="2" xfId="0" applyFont="1" applyBorder="1" applyAlignment="1">
      <alignment vertical="center"/>
    </xf>
    <xf numFmtId="0" fontId="4" fillId="0" borderId="0" xfId="0" applyFont="1" applyAlignment="1">
      <alignment horizontal="left" wrapText="1"/>
    </xf>
    <xf numFmtId="0" fontId="9" fillId="5" borderId="2" xfId="0" applyFont="1" applyFill="1" applyBorder="1" applyAlignment="1">
      <alignment horizontal="center" vertical="center" wrapText="1"/>
    </xf>
    <xf numFmtId="0" fontId="11" fillId="0" borderId="0" xfId="0" applyFont="1" applyAlignment="1">
      <alignment horizontal="center" vertical="center"/>
    </xf>
    <xf numFmtId="0" fontId="9" fillId="0" borderId="2" xfId="0" applyFont="1" applyBorder="1" applyAlignment="1" applyProtection="1">
      <alignment horizontal="center" vertical="center"/>
      <protection hidden="1"/>
    </xf>
    <xf numFmtId="0" fontId="9" fillId="6" borderId="2" xfId="0" applyFont="1" applyFill="1" applyBorder="1" applyAlignment="1" applyProtection="1">
      <alignment horizontal="center" vertical="center" wrapText="1"/>
      <protection hidden="1"/>
    </xf>
    <xf numFmtId="0" fontId="0" fillId="0" borderId="13" xfId="0" applyBorder="1" applyAlignment="1">
      <alignment horizontal="center" vertical="center"/>
    </xf>
    <xf numFmtId="0" fontId="9" fillId="0" borderId="13" xfId="0" applyFont="1" applyBorder="1" applyAlignment="1">
      <alignment horizontal="center" vertical="center"/>
    </xf>
    <xf numFmtId="0" fontId="0" fillId="0" borderId="12" xfId="0" applyBorder="1" applyAlignment="1">
      <alignment horizontal="center" vertical="center"/>
    </xf>
    <xf numFmtId="0" fontId="9" fillId="0" borderId="0" xfId="0" applyFont="1" applyAlignment="1">
      <alignment horizontal="center" vertical="center" wrapText="1"/>
    </xf>
    <xf numFmtId="0" fontId="9" fillId="0" borderId="0" xfId="0" applyFont="1" applyAlignment="1" applyProtection="1">
      <alignment horizontal="center" vertical="center" wrapText="1"/>
      <protection hidden="1"/>
    </xf>
    <xf numFmtId="0" fontId="0" fillId="0" borderId="2" xfId="0" applyBorder="1"/>
    <xf numFmtId="0" fontId="9" fillId="0" borderId="2" xfId="0" applyFont="1" applyBorder="1"/>
    <xf numFmtId="0" fontId="1" fillId="2" borderId="2" xfId="0" applyFont="1" applyFill="1" applyBorder="1" applyAlignment="1">
      <alignment vertical="top"/>
    </xf>
    <xf numFmtId="0" fontId="9" fillId="2" borderId="2" xfId="0" applyFont="1" applyFill="1" applyBorder="1"/>
    <xf numFmtId="0" fontId="0" fillId="2" borderId="2" xfId="0" applyFill="1" applyBorder="1" applyAlignment="1">
      <alignment horizontal="left" vertical="center"/>
    </xf>
    <xf numFmtId="0" fontId="9" fillId="2" borderId="2" xfId="0" applyFont="1" applyFill="1" applyBorder="1" applyAlignment="1">
      <alignment vertical="center"/>
    </xf>
    <xf numFmtId="0" fontId="9" fillId="0" borderId="0" xfId="0" applyFont="1" applyAlignment="1">
      <alignment vertical="center"/>
    </xf>
    <xf numFmtId="0" fontId="0" fillId="3" borderId="0" xfId="0" applyFill="1" applyAlignment="1">
      <alignment horizontal="left" vertical="center"/>
    </xf>
    <xf numFmtId="0" fontId="0" fillId="3" borderId="10" xfId="0" applyFill="1" applyBorder="1" applyAlignment="1">
      <alignment horizontal="left" vertical="center"/>
    </xf>
    <xf numFmtId="0" fontId="9" fillId="0" borderId="0" xfId="0" applyFont="1"/>
    <xf numFmtId="0" fontId="23" fillId="0" borderId="0" xfId="0" applyFont="1" applyAlignment="1">
      <alignment vertical="center" wrapText="1"/>
    </xf>
    <xf numFmtId="0" fontId="24" fillId="0" borderId="0" xfId="0" applyFont="1" applyAlignment="1">
      <alignment vertical="center" wrapText="1"/>
    </xf>
    <xf numFmtId="0" fontId="9" fillId="0" borderId="13" xfId="0" applyFont="1" applyBorder="1" applyAlignment="1">
      <alignment horizontal="center" vertical="center" wrapText="1"/>
    </xf>
    <xf numFmtId="0" fontId="22" fillId="0" borderId="0" xfId="0" applyFont="1" applyAlignment="1" applyProtection="1">
      <alignment horizontal="center" vertical="center" wrapText="1"/>
      <protection hidden="1"/>
    </xf>
    <xf numFmtId="49" fontId="9" fillId="0" borderId="0" xfId="0" applyNumberFormat="1" applyFont="1" applyAlignment="1" applyProtection="1">
      <alignment horizontal="center" vertical="center"/>
      <protection hidden="1"/>
    </xf>
    <xf numFmtId="0" fontId="9" fillId="0" borderId="0" xfId="0" applyFont="1" applyAlignment="1" applyProtection="1">
      <alignment horizontal="center" vertical="center"/>
      <protection hidden="1"/>
    </xf>
    <xf numFmtId="0" fontId="9" fillId="0" borderId="0" xfId="0" applyFont="1" applyAlignment="1" applyProtection="1">
      <alignment vertical="center"/>
      <protection hidden="1"/>
    </xf>
    <xf numFmtId="0" fontId="9" fillId="4" borderId="13" xfId="0" applyFont="1" applyFill="1" applyBorder="1" applyAlignment="1" applyProtection="1">
      <alignment horizontal="center" vertical="center" wrapText="1"/>
      <protection hidden="1"/>
    </xf>
    <xf numFmtId="0" fontId="22" fillId="0" borderId="14" xfId="0" applyFont="1" applyBorder="1" applyAlignment="1" applyProtection="1">
      <alignment horizontal="center" vertical="center" wrapText="1"/>
      <protection hidden="1"/>
    </xf>
    <xf numFmtId="0" fontId="23" fillId="0" borderId="0" xfId="0" applyFont="1" applyAlignment="1">
      <alignment vertical="top" wrapText="1"/>
    </xf>
    <xf numFmtId="0" fontId="24" fillId="0" borderId="0" xfId="0" applyFont="1" applyAlignment="1">
      <alignment vertical="top" wrapText="1"/>
    </xf>
    <xf numFmtId="0" fontId="9" fillId="0" borderId="12" xfId="0" applyFont="1" applyBorder="1" applyAlignment="1">
      <alignment horizontal="center" vertical="center"/>
    </xf>
    <xf numFmtId="0" fontId="9" fillId="0" borderId="14" xfId="0" applyFont="1" applyBorder="1" applyAlignment="1">
      <alignment horizontal="center" vertical="center" wrapText="1"/>
    </xf>
    <xf numFmtId="1" fontId="9" fillId="4" borderId="13" xfId="0" applyNumberFormat="1" applyFont="1" applyFill="1" applyBorder="1" applyAlignment="1">
      <alignment horizontal="left" vertical="center" wrapText="1"/>
    </xf>
    <xf numFmtId="0" fontId="9" fillId="0" borderId="8" xfId="0" applyFont="1" applyBorder="1" applyAlignment="1">
      <alignment horizontal="center" vertical="center" wrapText="1"/>
    </xf>
    <xf numFmtId="0" fontId="9" fillId="0" borderId="14" xfId="0" quotePrefix="1" applyFont="1" applyBorder="1" applyAlignment="1">
      <alignment horizontal="center" vertical="center" wrapText="1"/>
    </xf>
    <xf numFmtId="0" fontId="9" fillId="0" borderId="14" xfId="0" applyFont="1" applyBorder="1" applyAlignment="1">
      <alignment horizontal="left" wrapText="1"/>
    </xf>
    <xf numFmtId="0" fontId="26" fillId="0" borderId="2" xfId="0" applyFont="1" applyBorder="1" applyAlignment="1">
      <alignment horizontal="center" vertical="center"/>
    </xf>
    <xf numFmtId="0" fontId="27" fillId="0" borderId="2" xfId="0" applyFont="1" applyBorder="1" applyAlignment="1">
      <alignment horizontal="center" vertical="center"/>
    </xf>
    <xf numFmtId="0" fontId="0" fillId="3" borderId="6" xfId="0" applyFill="1" applyBorder="1" applyAlignment="1">
      <alignment vertical="center"/>
    </xf>
    <xf numFmtId="0" fontId="8" fillId="2" borderId="0" xfId="0" applyFont="1" applyFill="1" applyAlignment="1">
      <alignment horizontal="center" vertical="center"/>
    </xf>
    <xf numFmtId="0" fontId="8" fillId="3" borderId="1" xfId="0" applyFont="1" applyFill="1" applyBorder="1" applyAlignment="1">
      <alignment horizontal="center" vertical="center"/>
    </xf>
    <xf numFmtId="0" fontId="0" fillId="0" borderId="3" xfId="0" applyBorder="1"/>
    <xf numFmtId="0" fontId="10" fillId="0" borderId="0" xfId="0" applyFont="1" applyAlignment="1">
      <alignment wrapText="1"/>
    </xf>
    <xf numFmtId="0" fontId="14" fillId="0" borderId="0" xfId="0" applyFont="1" applyAlignment="1">
      <alignment horizontal="center" vertical="center"/>
    </xf>
    <xf numFmtId="0" fontId="9" fillId="0" borderId="0" xfId="0" applyFont="1" applyAlignment="1">
      <alignment horizontal="center" vertical="center"/>
    </xf>
    <xf numFmtId="0" fontId="26" fillId="0" borderId="0" xfId="0" applyFont="1" applyAlignment="1">
      <alignment horizontal="center" vertical="center"/>
    </xf>
    <xf numFmtId="0" fontId="5" fillId="0" borderId="0" xfId="0" applyFont="1" applyAlignment="1">
      <alignment horizontal="center" vertical="center" wrapText="1"/>
    </xf>
    <xf numFmtId="0" fontId="0" fillId="0" borderId="1" xfId="0" applyBorder="1"/>
    <xf numFmtId="0" fontId="0" fillId="0" borderId="7" xfId="0" applyBorder="1"/>
    <xf numFmtId="0" fontId="2" fillId="0" borderId="8" xfId="0" applyFont="1" applyBorder="1"/>
    <xf numFmtId="0" fontId="28" fillId="0" borderId="0" xfId="0" applyFont="1" applyAlignment="1">
      <alignment horizontal="left" vertical="center"/>
    </xf>
    <xf numFmtId="0" fontId="28" fillId="0" borderId="9" xfId="0" applyFont="1" applyBorder="1" applyAlignment="1">
      <alignment horizontal="left" vertical="center"/>
    </xf>
    <xf numFmtId="0" fontId="28" fillId="0" borderId="10" xfId="0" applyFont="1" applyBorder="1" applyAlignment="1">
      <alignment horizontal="left" vertical="center"/>
    </xf>
    <xf numFmtId="0" fontId="30" fillId="0" borderId="7" xfId="0" applyFont="1" applyBorder="1"/>
    <xf numFmtId="0" fontId="30" fillId="0" borderId="1" xfId="0" applyFont="1" applyBorder="1"/>
    <xf numFmtId="0" fontId="0" fillId="0" borderId="4" xfId="0" applyBorder="1"/>
    <xf numFmtId="0" fontId="0" fillId="0" borderId="6" xfId="0" applyBorder="1"/>
    <xf numFmtId="0" fontId="0" fillId="0" borderId="8" xfId="0" applyBorder="1"/>
    <xf numFmtId="0" fontId="0" fillId="0" borderId="13" xfId="0" applyBorder="1"/>
    <xf numFmtId="0" fontId="0" fillId="0" borderId="17" xfId="0" applyBorder="1"/>
    <xf numFmtId="0" fontId="2" fillId="0" borderId="17" xfId="0" applyFont="1" applyBorder="1" applyAlignment="1">
      <alignment vertical="center"/>
    </xf>
    <xf numFmtId="0" fontId="11" fillId="0" borderId="0" xfId="0" applyFont="1" applyAlignment="1">
      <alignment horizontal="center"/>
    </xf>
    <xf numFmtId="0" fontId="12" fillId="0" borderId="1" xfId="0" applyFont="1" applyBorder="1" applyAlignment="1">
      <alignment horizontal="center"/>
    </xf>
    <xf numFmtId="0" fontId="9" fillId="5" borderId="15" xfId="0" applyFont="1" applyFill="1" applyBorder="1" applyAlignment="1">
      <alignment horizontal="center" vertical="center"/>
    </xf>
    <xf numFmtId="0" fontId="9" fillId="5" borderId="16" xfId="0" applyFont="1" applyFill="1" applyBorder="1" applyAlignment="1">
      <alignment horizontal="center" vertical="center"/>
    </xf>
    <xf numFmtId="0" fontId="2" fillId="0" borderId="3" xfId="0" applyFont="1" applyBorder="1" applyAlignment="1">
      <alignment horizontal="center" vertical="center"/>
    </xf>
    <xf numFmtId="0" fontId="2" fillId="0" borderId="12" xfId="0" applyFont="1" applyBorder="1" applyAlignment="1">
      <alignment horizontal="center" vertical="center"/>
    </xf>
    <xf numFmtId="0" fontId="9" fillId="0" borderId="13" xfId="0" applyFont="1" applyBorder="1" applyAlignment="1">
      <alignment horizontal="center"/>
    </xf>
    <xf numFmtId="0" fontId="9" fillId="0" borderId="3"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1" xfId="0" applyBorder="1" applyAlignment="1">
      <alignment horizontal="center"/>
    </xf>
    <xf numFmtId="0" fontId="2" fillId="0" borderId="13" xfId="0" applyFont="1" applyBorder="1" applyAlignment="1">
      <alignment horizontal="center" vertical="center"/>
    </xf>
    <xf numFmtId="0" fontId="5" fillId="0" borderId="2" xfId="0" applyFont="1" applyBorder="1" applyAlignment="1">
      <alignment horizontal="center" vertical="center" wrapText="1"/>
    </xf>
    <xf numFmtId="0" fontId="30" fillId="0" borderId="1" xfId="0" applyFont="1" applyBorder="1" applyAlignment="1">
      <alignment horizontal="center"/>
    </xf>
    <xf numFmtId="0" fontId="30" fillId="0" borderId="8" xfId="0" applyFont="1" applyBorder="1" applyAlignment="1">
      <alignment horizontal="center"/>
    </xf>
    <xf numFmtId="0" fontId="30" fillId="0" borderId="7" xfId="0" applyFont="1" applyBorder="1" applyAlignment="1">
      <alignment horizontal="center" vertical="center"/>
    </xf>
    <xf numFmtId="0" fontId="30" fillId="0" borderId="1" xfId="0" applyFont="1" applyBorder="1" applyAlignment="1">
      <alignment horizontal="center" vertical="center"/>
    </xf>
    <xf numFmtId="0" fontId="30" fillId="0" borderId="8" xfId="0" applyFont="1" applyBorder="1" applyAlignment="1">
      <alignment horizontal="center" vertical="center"/>
    </xf>
    <xf numFmtId="0" fontId="10" fillId="0" borderId="2" xfId="0" applyFont="1" applyBorder="1" applyAlignment="1">
      <alignment horizontal="center" vertical="center"/>
    </xf>
    <xf numFmtId="0" fontId="0" fillId="0" borderId="13" xfId="0" applyBorder="1" applyAlignment="1">
      <alignment horizontal="center"/>
    </xf>
    <xf numFmtId="0" fontId="0" fillId="0" borderId="3" xfId="0" applyBorder="1" applyAlignment="1">
      <alignment horizontal="center"/>
    </xf>
    <xf numFmtId="0" fontId="0" fillId="0" borderId="12" xfId="0" applyBorder="1" applyAlignment="1">
      <alignment horizontal="center"/>
    </xf>
    <xf numFmtId="0" fontId="4" fillId="0" borderId="9" xfId="0" applyFont="1" applyBorder="1" applyAlignment="1">
      <alignment horizontal="center" vertical="center" wrapText="1"/>
    </xf>
    <xf numFmtId="0" fontId="4" fillId="0" borderId="0" xfId="0" applyFont="1" applyAlignment="1">
      <alignment horizontal="center" vertical="center" wrapText="1"/>
    </xf>
    <xf numFmtId="0" fontId="10" fillId="0" borderId="0" xfId="0" applyFont="1" applyAlignment="1">
      <alignment horizontal="left" vertical="center" wrapText="1"/>
    </xf>
    <xf numFmtId="0" fontId="10" fillId="0" borderId="10" xfId="0" applyFont="1" applyBorder="1" applyAlignment="1">
      <alignment horizontal="left" vertical="center" wrapText="1"/>
    </xf>
    <xf numFmtId="0" fontId="29" fillId="0" borderId="5" xfId="0" applyFont="1" applyBorder="1" applyAlignment="1">
      <alignment horizontal="justify" vertical="center" wrapText="1"/>
    </xf>
    <xf numFmtId="0" fontId="29" fillId="0" borderId="4" xfId="0" applyFont="1" applyBorder="1" applyAlignment="1">
      <alignment horizontal="justify" vertical="center" wrapText="1"/>
    </xf>
    <xf numFmtId="0" fontId="29" fillId="0" borderId="6" xfId="0" applyFont="1" applyBorder="1" applyAlignment="1">
      <alignment horizontal="justify" vertical="center" wrapText="1"/>
    </xf>
    <xf numFmtId="0" fontId="29" fillId="0" borderId="9" xfId="0" applyFont="1" applyBorder="1" applyAlignment="1">
      <alignment horizontal="justify" vertical="center" wrapText="1"/>
    </xf>
    <xf numFmtId="0" fontId="29" fillId="0" borderId="0" xfId="0" applyFont="1" applyAlignment="1">
      <alignment horizontal="justify" vertical="center" wrapText="1"/>
    </xf>
    <xf numFmtId="0" fontId="29" fillId="0" borderId="10" xfId="0" applyFont="1" applyBorder="1" applyAlignment="1">
      <alignment horizontal="justify" vertical="center" wrapText="1"/>
    </xf>
    <xf numFmtId="0" fontId="14" fillId="0" borderId="13" xfId="0" applyFont="1" applyBorder="1" applyAlignment="1">
      <alignment horizontal="center" vertical="center"/>
    </xf>
    <xf numFmtId="0" fontId="14" fillId="0" borderId="3" xfId="0" applyFont="1" applyBorder="1" applyAlignment="1">
      <alignment horizontal="center" vertical="center"/>
    </xf>
    <xf numFmtId="0" fontId="14" fillId="0" borderId="12" xfId="0" applyFont="1" applyBorder="1" applyAlignment="1">
      <alignment horizontal="center" vertical="center"/>
    </xf>
    <xf numFmtId="0" fontId="3" fillId="0" borderId="0" xfId="0" applyFont="1" applyAlignment="1">
      <alignment horizontal="left" vertical="center"/>
    </xf>
    <xf numFmtId="0" fontId="8" fillId="3" borderId="0" xfId="0" applyFont="1" applyFill="1" applyAlignment="1">
      <alignment horizontal="center" vertical="center"/>
    </xf>
    <xf numFmtId="0" fontId="14" fillId="3" borderId="0" xfId="0" applyFont="1" applyFill="1" applyAlignment="1">
      <alignment horizontal="center" vertical="center"/>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0" fontId="10" fillId="0" borderId="4" xfId="0" applyFont="1" applyBorder="1" applyAlignment="1">
      <alignment horizontal="left" vertical="center" wrapText="1"/>
    </xf>
    <xf numFmtId="0" fontId="10" fillId="0" borderId="6" xfId="0" applyFont="1" applyBorder="1" applyAlignment="1">
      <alignment horizontal="left" vertical="center" wrapText="1"/>
    </xf>
    <xf numFmtId="0" fontId="14" fillId="0" borderId="2" xfId="0" applyFont="1" applyBorder="1" applyAlignment="1">
      <alignment horizontal="center" vertical="center"/>
    </xf>
    <xf numFmtId="0" fontId="4" fillId="0" borderId="0" xfId="0" applyFont="1" applyAlignment="1">
      <alignment horizontal="left" wrapText="1"/>
    </xf>
    <xf numFmtId="0" fontId="18" fillId="0" borderId="0" xfId="0" applyFont="1" applyAlignment="1">
      <alignment horizontal="left"/>
    </xf>
    <xf numFmtId="0" fontId="14" fillId="3" borderId="1" xfId="0" applyFont="1" applyFill="1" applyBorder="1" applyAlignment="1">
      <alignment horizontal="center" vertical="center"/>
    </xf>
    <xf numFmtId="0" fontId="4" fillId="0" borderId="7" xfId="0" applyFont="1" applyBorder="1" applyAlignment="1">
      <alignment horizontal="left" vertical="top"/>
    </xf>
    <xf numFmtId="0" fontId="4" fillId="0" borderId="8" xfId="0" applyFont="1" applyBorder="1" applyAlignment="1">
      <alignment horizontal="left" vertical="top"/>
    </xf>
    <xf numFmtId="0" fontId="9" fillId="0" borderId="12" xfId="0" applyFont="1" applyBorder="1" applyAlignment="1">
      <alignment horizontal="center" vertical="center"/>
    </xf>
    <xf numFmtId="0" fontId="9" fillId="0" borderId="2" xfId="0" applyFont="1" applyBorder="1" applyAlignment="1">
      <alignment horizontal="center" vertical="center"/>
    </xf>
    <xf numFmtId="0" fontId="9" fillId="0" borderId="13" xfId="0" applyFont="1" applyBorder="1" applyAlignment="1">
      <alignment horizontal="center" vertical="center"/>
    </xf>
    <xf numFmtId="0" fontId="18" fillId="0" borderId="0" xfId="0" applyFont="1" applyAlignment="1">
      <alignment horizontal="left" vertical="top" wrapText="1"/>
    </xf>
    <xf numFmtId="0" fontId="1" fillId="0" borderId="12" xfId="0" applyFont="1" applyBorder="1" applyAlignment="1">
      <alignment horizontal="center" vertical="top"/>
    </xf>
    <xf numFmtId="0" fontId="1" fillId="0" borderId="2" xfId="0" applyFont="1" applyBorder="1" applyAlignment="1">
      <alignment horizontal="center" vertical="top"/>
    </xf>
    <xf numFmtId="0" fontId="1" fillId="0" borderId="13" xfId="0" applyFont="1" applyBorder="1" applyAlignment="1">
      <alignment horizontal="center" vertical="top"/>
    </xf>
    <xf numFmtId="0" fontId="4" fillId="0" borderId="12" xfId="0" applyFont="1" applyBorder="1" applyAlignment="1">
      <alignment horizontal="center" vertical="top"/>
    </xf>
    <xf numFmtId="0" fontId="4" fillId="0" borderId="2" xfId="0" applyFont="1" applyBorder="1" applyAlignment="1">
      <alignment horizontal="center" vertical="top"/>
    </xf>
    <xf numFmtId="0" fontId="4" fillId="0" borderId="5" xfId="0" applyFont="1" applyBorder="1" applyAlignment="1">
      <alignment horizontal="center" vertical="top"/>
    </xf>
    <xf numFmtId="0" fontId="4" fillId="0" borderId="6" xfId="0" applyFont="1" applyBorder="1" applyAlignment="1">
      <alignment horizontal="center" vertical="top"/>
    </xf>
    <xf numFmtId="0" fontId="9" fillId="0" borderId="0" xfId="0" applyFont="1" applyAlignment="1">
      <alignment horizontal="center"/>
    </xf>
    <xf numFmtId="0" fontId="9" fillId="0" borderId="10" xfId="0" applyFont="1" applyBorder="1" applyAlignment="1">
      <alignment horizontal="center"/>
    </xf>
    <xf numFmtId="0" fontId="10" fillId="0" borderId="4" xfId="0" applyFont="1" applyBorder="1" applyAlignment="1">
      <alignment horizontal="left" wrapText="1"/>
    </xf>
    <xf numFmtId="0" fontId="21" fillId="3" borderId="2" xfId="0" applyFont="1" applyFill="1" applyBorder="1" applyAlignment="1">
      <alignment horizontal="center" vertical="center"/>
    </xf>
    <xf numFmtId="0" fontId="10" fillId="0" borderId="1" xfId="0" applyFont="1" applyBorder="1" applyAlignment="1">
      <alignment horizontal="left" wrapText="1"/>
    </xf>
    <xf numFmtId="0" fontId="10" fillId="0" borderId="8" xfId="0" applyFont="1" applyBorder="1" applyAlignment="1">
      <alignment horizontal="left" wrapText="1"/>
    </xf>
    <xf numFmtId="0" fontId="10" fillId="0" borderId="1" xfId="0" applyFont="1" applyBorder="1" applyAlignment="1">
      <alignment horizontal="center" wrapText="1"/>
    </xf>
    <xf numFmtId="0" fontId="23" fillId="0" borderId="2" xfId="0" applyFont="1" applyBorder="1" applyAlignment="1">
      <alignment horizontal="center" vertical="center" wrapText="1"/>
    </xf>
    <xf numFmtId="0" fontId="15" fillId="0" borderId="4" xfId="0" applyFont="1" applyBorder="1" applyAlignment="1">
      <alignment horizontal="left" wrapText="1"/>
    </xf>
    <xf numFmtId="0" fontId="15" fillId="0" borderId="1" xfId="0" applyFont="1" applyBorder="1" applyAlignment="1">
      <alignment horizontal="left" wrapText="1"/>
    </xf>
    <xf numFmtId="0" fontId="15" fillId="0" borderId="8" xfId="0" applyFont="1" applyBorder="1" applyAlignment="1">
      <alignment horizontal="left" wrapText="1"/>
    </xf>
    <xf numFmtId="0" fontId="25" fillId="0" borderId="2" xfId="0" applyFont="1" applyBorder="1" applyAlignment="1">
      <alignment horizontal="center" vertical="center"/>
    </xf>
    <xf numFmtId="0" fontId="20" fillId="0" borderId="2" xfId="0" applyFont="1" applyBorder="1" applyAlignment="1">
      <alignment horizontal="center" vertical="center" wrapText="1"/>
    </xf>
    <xf numFmtId="0" fontId="10" fillId="3" borderId="0" xfId="0" applyFont="1" applyFill="1" applyAlignment="1">
      <alignment horizontal="center" vertical="center"/>
    </xf>
    <xf numFmtId="0" fontId="24" fillId="0" borderId="2" xfId="0" applyFont="1" applyBorder="1" applyAlignment="1">
      <alignment horizontal="center" vertical="center" wrapText="1"/>
    </xf>
    <xf numFmtId="0" fontId="9" fillId="7" borderId="2" xfId="1" applyFont="1" applyFill="1" applyBorder="1" applyAlignment="1">
      <alignment horizontal="center" vertical="center" wrapText="1"/>
    </xf>
    <xf numFmtId="0" fontId="9" fillId="7" borderId="2" xfId="1" quotePrefix="1"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7" borderId="2" xfId="1" applyFont="1" applyFill="1" applyBorder="1" applyAlignment="1">
      <alignment vertical="center"/>
    </xf>
    <xf numFmtId="0" fontId="9" fillId="7" borderId="2" xfId="1" applyFont="1" applyFill="1" applyBorder="1" applyAlignment="1">
      <alignment vertical="center" wrapText="1"/>
    </xf>
    <xf numFmtId="0" fontId="9" fillId="7" borderId="2" xfId="0" applyFont="1" applyFill="1" applyBorder="1" applyAlignment="1">
      <alignment vertical="center"/>
    </xf>
    <xf numFmtId="49" fontId="9" fillId="7" borderId="2" xfId="0" applyNumberFormat="1" applyFont="1" applyFill="1" applyBorder="1" applyAlignment="1">
      <alignment horizontal="center" vertical="center" wrapText="1"/>
    </xf>
    <xf numFmtId="49" fontId="9" fillId="7" borderId="2" xfId="0" applyNumberFormat="1" applyFont="1" applyFill="1" applyBorder="1" applyAlignment="1">
      <alignment vertical="center" wrapText="1"/>
    </xf>
    <xf numFmtId="0" fontId="9" fillId="7" borderId="2" xfId="0" applyFont="1" applyFill="1" applyBorder="1" applyAlignment="1">
      <alignment vertical="center" wrapText="1"/>
    </xf>
    <xf numFmtId="0" fontId="9" fillId="7" borderId="2" xfId="0" applyFont="1" applyFill="1" applyBorder="1" applyAlignment="1">
      <alignment horizontal="center" vertical="center"/>
    </xf>
    <xf numFmtId="1" fontId="9" fillId="7" borderId="2" xfId="0" applyNumberFormat="1" applyFont="1" applyFill="1" applyBorder="1" applyAlignment="1">
      <alignment horizontal="center" vertical="center" wrapText="1"/>
    </xf>
    <xf numFmtId="0" fontId="0" fillId="7" borderId="2" xfId="0" applyFill="1" applyBorder="1"/>
    <xf numFmtId="0" fontId="0" fillId="7" borderId="0" xfId="0" applyFill="1" applyAlignment="1">
      <alignment horizontal="center" vertical="center"/>
    </xf>
    <xf numFmtId="1" fontId="9" fillId="7" borderId="2" xfId="0" applyNumberFormat="1" applyFont="1" applyFill="1" applyBorder="1" applyAlignment="1">
      <alignment horizontal="left" vertical="center" wrapText="1"/>
    </xf>
    <xf numFmtId="0" fontId="9" fillId="7" borderId="2" xfId="0" applyNumberFormat="1" applyFont="1" applyFill="1" applyBorder="1" applyAlignment="1">
      <alignment horizontal="left" vertical="center" wrapText="1"/>
    </xf>
    <xf numFmtId="0" fontId="2" fillId="0" borderId="0" xfId="0" applyFont="1" applyAlignment="1">
      <alignment horizontal="center" vertical="center"/>
    </xf>
    <xf numFmtId="0" fontId="8" fillId="3" borderId="4" xfId="0" applyFont="1" applyFill="1" applyBorder="1" applyAlignment="1">
      <alignment horizontal="center" vertical="center"/>
    </xf>
  </cellXfs>
  <cellStyles count="2">
    <cellStyle name="Normal" xfId="0" builtinId="0"/>
    <cellStyle name="Normal 3" xfId="1" xr:uid="{00000000-0005-0000-0000-000001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779"/>
  <sheetViews>
    <sheetView view="pageBreakPreview" topLeftCell="A10" zoomScaleSheetLayoutView="100" workbookViewId="0">
      <pane ySplit="2" topLeftCell="A12" activePane="bottomLeft" state="frozen"/>
      <selection activeCell="A10" sqref="A10"/>
      <selection pane="bottomLeft" activeCell="A12" sqref="A12"/>
    </sheetView>
  </sheetViews>
  <sheetFormatPr defaultRowHeight="15" x14ac:dyDescent="0.25"/>
  <cols>
    <col min="1" max="1" width="6" customWidth="1"/>
    <col min="2" max="2" width="11.5703125" customWidth="1"/>
    <col min="3" max="3" width="9.140625" customWidth="1"/>
    <col min="4" max="4" width="36.42578125" customWidth="1"/>
    <col min="5" max="5" width="3" customWidth="1"/>
    <col min="6" max="6" width="8.28515625" bestFit="1" customWidth="1"/>
    <col min="7" max="7" width="27.85546875" customWidth="1"/>
    <col min="8" max="8" width="10" customWidth="1"/>
    <col min="9" max="9" width="3.140625" customWidth="1"/>
    <col min="10" max="10" width="13.7109375" customWidth="1"/>
    <col min="11" max="11" width="13" customWidth="1"/>
    <col min="12" max="12" width="13.28515625" customWidth="1"/>
    <col min="13" max="13" width="17.28515625" customWidth="1"/>
    <col min="14" max="14" width="16.85546875" customWidth="1"/>
    <col min="15" max="15" width="36.42578125" customWidth="1"/>
    <col min="16" max="17" width="9.140625" customWidth="1"/>
    <col min="19" max="19" width="19" customWidth="1"/>
    <col min="20" max="20" width="1.85546875" customWidth="1"/>
    <col min="23" max="24" width="3.42578125" customWidth="1"/>
    <col min="25" max="26" width="20.85546875" customWidth="1"/>
    <col min="27" max="41" width="2.28515625" customWidth="1"/>
    <col min="42" max="42" width="35.85546875" customWidth="1"/>
  </cols>
  <sheetData>
    <row r="1" spans="1:45" ht="27" customHeight="1" x14ac:dyDescent="0.4">
      <c r="A1" s="108" t="s">
        <v>0</v>
      </c>
      <c r="B1" s="108"/>
      <c r="C1" s="108"/>
      <c r="D1" s="108"/>
      <c r="E1" s="108"/>
      <c r="F1" s="108"/>
      <c r="G1" s="108"/>
      <c r="H1" s="108"/>
      <c r="I1" s="108"/>
      <c r="J1" s="108"/>
      <c r="K1" s="108"/>
      <c r="L1" s="108"/>
      <c r="M1" s="20" t="s">
        <v>23</v>
      </c>
      <c r="N1" s="21" t="s">
        <v>23</v>
      </c>
      <c r="O1" s="22" t="str">
        <f>+M2</f>
        <v xml:space="preserve">BUSINESS STATISTICS </v>
      </c>
      <c r="P1" s="23" t="str">
        <f>+M3</f>
        <v>COMPUTER APPLICATIONS IN BUSINESS</v>
      </c>
      <c r="Q1" s="23"/>
      <c r="R1" s="23" t="str">
        <f>+M4</f>
        <v>PRINCIPLES OF ACCOUNTING</v>
      </c>
      <c r="S1" s="51" t="str">
        <f>+M5</f>
        <v>COST ACCOUNTING</v>
      </c>
      <c r="T1" s="40"/>
      <c r="U1" s="53">
        <f>+M7</f>
        <v>7</v>
      </c>
      <c r="V1" s="23"/>
      <c r="W1" s="23">
        <f>+M8</f>
        <v>8</v>
      </c>
      <c r="X1" s="23">
        <f>+M9</f>
        <v>9</v>
      </c>
    </row>
    <row r="2" spans="1:45" ht="27" customHeight="1" x14ac:dyDescent="0.4">
      <c r="A2" s="24"/>
      <c r="B2" s="24"/>
      <c r="C2" s="48"/>
      <c r="D2" s="24"/>
      <c r="E2" s="24"/>
      <c r="F2" s="24"/>
      <c r="G2" s="24"/>
      <c r="H2" s="24"/>
      <c r="I2" s="24"/>
      <c r="J2" s="24"/>
      <c r="K2" s="24"/>
      <c r="L2" s="24"/>
      <c r="M2" s="20" t="s">
        <v>21</v>
      </c>
      <c r="N2" s="25"/>
      <c r="O2" s="26"/>
    </row>
    <row r="3" spans="1:45" ht="27" customHeight="1" x14ac:dyDescent="0.4">
      <c r="A3" s="24"/>
      <c r="B3" s="24"/>
      <c r="C3" s="48"/>
      <c r="D3" s="24"/>
      <c r="E3" s="24"/>
      <c r="F3" s="24"/>
      <c r="G3" s="24"/>
      <c r="H3" s="24"/>
      <c r="I3" s="24"/>
      <c r="J3" s="24"/>
      <c r="K3" s="24"/>
      <c r="L3" s="24"/>
      <c r="M3" s="27" t="s">
        <v>28</v>
      </c>
      <c r="N3" s="25"/>
      <c r="O3" s="26"/>
    </row>
    <row r="4" spans="1:45" ht="27" customHeight="1" x14ac:dyDescent="0.4">
      <c r="A4" s="24"/>
      <c r="B4" s="24"/>
      <c r="C4" s="48"/>
      <c r="D4" s="24"/>
      <c r="E4" s="24"/>
      <c r="F4" s="24"/>
      <c r="G4" s="24"/>
      <c r="H4" s="24"/>
      <c r="I4" s="24"/>
      <c r="J4" s="24"/>
      <c r="K4" s="24"/>
      <c r="L4" s="24"/>
      <c r="M4" s="20" t="s">
        <v>20</v>
      </c>
      <c r="N4" s="25"/>
      <c r="O4" s="26"/>
    </row>
    <row r="5" spans="1:45" ht="27" customHeight="1" x14ac:dyDescent="0.4">
      <c r="A5" s="24"/>
      <c r="B5" s="24"/>
      <c r="C5" s="48"/>
      <c r="D5" s="24"/>
      <c r="E5" s="24"/>
      <c r="F5" s="24"/>
      <c r="G5" s="24"/>
      <c r="H5" s="24"/>
      <c r="I5" s="24"/>
      <c r="J5" s="24"/>
      <c r="K5" s="24"/>
      <c r="L5" s="24"/>
      <c r="M5" s="20" t="s">
        <v>26</v>
      </c>
      <c r="N5" s="25"/>
      <c r="O5" s="26"/>
    </row>
    <row r="6" spans="1:45" ht="27" customHeight="1" x14ac:dyDescent="0.4">
      <c r="A6" s="24"/>
      <c r="B6" s="24"/>
      <c r="C6" s="48"/>
      <c r="D6" s="24"/>
      <c r="E6" s="24"/>
      <c r="F6" s="24"/>
      <c r="G6" s="24"/>
      <c r="H6" s="24"/>
      <c r="I6" s="24"/>
      <c r="J6" s="24"/>
      <c r="K6" s="24"/>
      <c r="L6" s="24"/>
      <c r="M6" s="28" t="s">
        <v>27</v>
      </c>
      <c r="N6" s="25"/>
      <c r="O6" s="26"/>
    </row>
    <row r="7" spans="1:45" ht="27" customHeight="1" x14ac:dyDescent="0.4">
      <c r="A7" s="24"/>
      <c r="B7" s="24"/>
      <c r="C7" s="48"/>
      <c r="D7" s="24"/>
      <c r="E7" s="24"/>
      <c r="F7" s="24"/>
      <c r="G7" s="24"/>
      <c r="H7" s="24"/>
      <c r="I7" s="24"/>
      <c r="J7" s="24"/>
      <c r="K7" s="24"/>
      <c r="L7" s="24"/>
      <c r="M7" s="29">
        <v>7</v>
      </c>
      <c r="N7" s="25"/>
      <c r="O7" s="26"/>
    </row>
    <row r="8" spans="1:45" ht="27" customHeight="1" x14ac:dyDescent="0.4">
      <c r="A8" s="24"/>
      <c r="B8" s="24"/>
      <c r="C8" s="48"/>
      <c r="D8" s="24"/>
      <c r="E8" s="24"/>
      <c r="F8" s="24"/>
      <c r="G8" s="24"/>
      <c r="H8" s="24"/>
      <c r="I8" s="24"/>
      <c r="J8" s="24"/>
      <c r="K8" s="24"/>
      <c r="L8" s="24"/>
      <c r="M8" s="29">
        <v>8</v>
      </c>
      <c r="N8" s="25"/>
      <c r="O8" s="26"/>
    </row>
    <row r="9" spans="1:45" ht="27" customHeight="1" thickBot="1" x14ac:dyDescent="0.45">
      <c r="A9" s="24"/>
      <c r="B9" s="24"/>
      <c r="C9" s="48"/>
      <c r="D9" s="24"/>
      <c r="E9" s="24"/>
      <c r="F9" s="24"/>
      <c r="G9" s="24"/>
      <c r="H9" s="24"/>
      <c r="I9" s="24"/>
      <c r="J9" s="24"/>
      <c r="K9" s="24"/>
      <c r="L9" s="24"/>
      <c r="M9" s="29">
        <v>9</v>
      </c>
      <c r="N9" s="25"/>
      <c r="O9" s="26"/>
    </row>
    <row r="10" spans="1:45" ht="18.75" thickBot="1" x14ac:dyDescent="0.3">
      <c r="A10" s="109" t="s">
        <v>29</v>
      </c>
      <c r="B10" s="109"/>
      <c r="C10" s="109"/>
      <c r="D10" s="109"/>
      <c r="E10" s="109"/>
      <c r="F10" s="109"/>
      <c r="G10" s="109"/>
      <c r="H10" s="109"/>
      <c r="I10" s="109"/>
      <c r="J10" s="109"/>
      <c r="K10" s="109"/>
      <c r="L10" s="109"/>
      <c r="M10" s="30"/>
      <c r="N10" s="25"/>
      <c r="O10" s="26"/>
      <c r="Y10" s="110" t="s">
        <v>1110</v>
      </c>
      <c r="Z10" s="111"/>
      <c r="AP10" s="38" t="s">
        <v>1086</v>
      </c>
      <c r="AQ10" s="77" t="s">
        <v>252</v>
      </c>
      <c r="AR10" s="38" t="s">
        <v>1082</v>
      </c>
    </row>
    <row r="11" spans="1:45" ht="44.25" x14ac:dyDescent="0.25">
      <c r="A11" s="23" t="s">
        <v>123</v>
      </c>
      <c r="B11" s="23" t="s">
        <v>105</v>
      </c>
      <c r="C11" s="23" t="s">
        <v>8</v>
      </c>
      <c r="D11" s="23" t="s">
        <v>106</v>
      </c>
      <c r="E11" s="41" t="s">
        <v>9</v>
      </c>
      <c r="F11" s="31" t="s">
        <v>107</v>
      </c>
      <c r="G11" s="23" t="s">
        <v>108</v>
      </c>
      <c r="H11" s="23" t="s">
        <v>10</v>
      </c>
      <c r="I11" s="31" t="s">
        <v>118</v>
      </c>
      <c r="J11" s="31" t="s">
        <v>120</v>
      </c>
      <c r="K11" s="23" t="s">
        <v>119</v>
      </c>
      <c r="L11" s="21" t="s">
        <v>121</v>
      </c>
      <c r="M11" s="32" t="s">
        <v>296</v>
      </c>
      <c r="N11" s="32" t="s">
        <v>297</v>
      </c>
      <c r="O11" s="32" t="s">
        <v>122</v>
      </c>
      <c r="S11" s="23" t="s">
        <v>125</v>
      </c>
      <c r="T11" s="54"/>
      <c r="U11" s="68" t="s">
        <v>1079</v>
      </c>
      <c r="V11" s="22" t="s">
        <v>123</v>
      </c>
      <c r="W11" s="69"/>
      <c r="X11" s="69"/>
      <c r="Y11" s="74"/>
      <c r="Z11" s="74" t="s">
        <v>1084</v>
      </c>
      <c r="AA11" s="69"/>
      <c r="AB11" s="69"/>
      <c r="AC11" s="69"/>
      <c r="AD11" s="69"/>
      <c r="AE11" s="69"/>
      <c r="AF11" s="69"/>
      <c r="AG11" s="69"/>
      <c r="AH11" s="69"/>
      <c r="AI11" s="69"/>
      <c r="AJ11" s="69"/>
      <c r="AK11" s="69"/>
      <c r="AL11" s="69"/>
      <c r="AP11" s="78" t="s">
        <v>1080</v>
      </c>
      <c r="AQ11" s="22" t="s">
        <v>1081</v>
      </c>
      <c r="AR11" s="22"/>
    </row>
    <row r="12" spans="1:45" ht="24.95" customHeight="1" x14ac:dyDescent="0.25">
      <c r="A12" s="183">
        <v>1</v>
      </c>
      <c r="B12" s="183" t="s">
        <v>1121</v>
      </c>
      <c r="C12" s="34" t="str">
        <f t="shared" ref="C12:C75" si="0">CONCATENATE(D12," "," - ",F12)</f>
        <v>M.Phil CHEM.  - 140777</v>
      </c>
      <c r="D12" s="186" t="s">
        <v>146</v>
      </c>
      <c r="E12" s="33" t="s">
        <v>12</v>
      </c>
      <c r="F12" s="189">
        <v>140777</v>
      </c>
      <c r="G12" s="190" t="s">
        <v>1094</v>
      </c>
      <c r="H12" s="34" t="str">
        <f t="shared" ref="H12:H75" si="1">CONCATENATE(K12," "," - ",J12)</f>
        <v>A  - NB - 1 - 8</v>
      </c>
      <c r="I12" s="189" t="s">
        <v>17</v>
      </c>
      <c r="J12" s="185" t="s">
        <v>94</v>
      </c>
      <c r="K12" s="185" t="s">
        <v>13</v>
      </c>
      <c r="L12" s="193">
        <v>11</v>
      </c>
      <c r="M12" s="196" t="s">
        <v>410</v>
      </c>
      <c r="N12" s="196" t="s">
        <v>411</v>
      </c>
      <c r="O12" s="79" t="str">
        <f>CONCATENATE(" ", M12, " ", " ("," ",N12, " ",")")</f>
        <v xml:space="preserve"> Iqra Zubair Awan  ( 3000144584 )</v>
      </c>
      <c r="P12" s="22" t="s">
        <v>44</v>
      </c>
      <c r="Q12" s="22"/>
      <c r="R12" s="22" t="s">
        <v>45</v>
      </c>
      <c r="T12" s="55"/>
      <c r="U12" s="73" t="str">
        <f>F12&amp;"-"&amp;COUNTIF($F$2:F12,F12)</f>
        <v>140777-1</v>
      </c>
      <c r="V12" s="50">
        <f>+A12</f>
        <v>1</v>
      </c>
      <c r="W12" s="70"/>
      <c r="X12" s="71"/>
      <c r="Y12" s="49" t="s">
        <v>1650</v>
      </c>
      <c r="Z12" s="49">
        <v>1</v>
      </c>
      <c r="AA12" s="71"/>
      <c r="AB12" s="71"/>
      <c r="AC12" s="71"/>
      <c r="AD12" s="71"/>
      <c r="AE12" s="71"/>
      <c r="AF12" s="71"/>
      <c r="AG12" s="71"/>
      <c r="AH12" s="71"/>
      <c r="AI12" s="71"/>
      <c r="AJ12" s="71"/>
      <c r="AK12" s="71"/>
      <c r="AL12" s="71"/>
      <c r="AP12" s="185">
        <v>1</v>
      </c>
      <c r="AQ12" s="185" t="s">
        <v>12</v>
      </c>
      <c r="AR12" s="195" t="s">
        <v>12</v>
      </c>
      <c r="AS12" s="47" t="str">
        <f>IF(AQ12=$AQ$10,AQ12,$AR$10)</f>
        <v>NC</v>
      </c>
    </row>
    <row r="13" spans="1:45" ht="24.95" customHeight="1" x14ac:dyDescent="0.25">
      <c r="A13" s="183">
        <v>2</v>
      </c>
      <c r="B13" s="183" t="s">
        <v>1121</v>
      </c>
      <c r="C13" s="34" t="str">
        <f t="shared" si="0"/>
        <v>M.Phil CHEM.  - 142459</v>
      </c>
      <c r="D13" s="186" t="s">
        <v>146</v>
      </c>
      <c r="E13" s="33" t="s">
        <v>12</v>
      </c>
      <c r="F13" s="189">
        <v>142459</v>
      </c>
      <c r="G13" s="191" t="s">
        <v>1094</v>
      </c>
      <c r="H13" s="34" t="str">
        <f t="shared" si="1"/>
        <v>A  - NB - 1 - 8</v>
      </c>
      <c r="I13" s="185" t="s">
        <v>17</v>
      </c>
      <c r="J13" s="185" t="s">
        <v>94</v>
      </c>
      <c r="K13" s="185" t="s">
        <v>13</v>
      </c>
      <c r="L13" s="193">
        <v>7</v>
      </c>
      <c r="M13" s="196" t="s">
        <v>410</v>
      </c>
      <c r="N13" s="196" t="s">
        <v>411</v>
      </c>
      <c r="O13" s="44" t="str">
        <f t="shared" ref="O13:O76" si="2">CONCATENATE(" ", M13, " ", " ("," ",N13, " ",")")</f>
        <v xml:space="preserve"> Iqra Zubair Awan  ( 3000144584 )</v>
      </c>
      <c r="P13" s="80" t="s">
        <v>46</v>
      </c>
      <c r="Q13" s="81" t="s">
        <v>86</v>
      </c>
      <c r="R13" s="82" t="s">
        <v>47</v>
      </c>
      <c r="T13" s="55"/>
      <c r="U13" s="73" t="str">
        <f>F13&amp;"-"&amp;COUNTIF($F$2:F13,F13)</f>
        <v>142459-1</v>
      </c>
      <c r="V13" s="50">
        <f t="shared" ref="V13:V76" si="3">+A13</f>
        <v>2</v>
      </c>
      <c r="W13" s="70"/>
      <c r="X13" s="71"/>
      <c r="Y13" s="49" t="s">
        <v>1651</v>
      </c>
      <c r="Z13" s="49">
        <v>2</v>
      </c>
      <c r="AA13" s="71"/>
      <c r="AB13" s="71"/>
      <c r="AC13" s="71"/>
      <c r="AD13" s="71"/>
      <c r="AE13" s="71"/>
      <c r="AF13" s="71"/>
      <c r="AG13" s="71"/>
      <c r="AH13" s="71"/>
      <c r="AI13" s="71"/>
      <c r="AJ13" s="71"/>
      <c r="AK13" s="71"/>
      <c r="AL13" s="71"/>
      <c r="AP13" s="185">
        <v>2</v>
      </c>
      <c r="AQ13" s="185" t="s">
        <v>12</v>
      </c>
      <c r="AR13" s="195" t="s">
        <v>12</v>
      </c>
    </row>
    <row r="14" spans="1:45" ht="24.95" customHeight="1" x14ac:dyDescent="0.25">
      <c r="A14" s="183">
        <v>3</v>
      </c>
      <c r="B14" s="183" t="s">
        <v>1121</v>
      </c>
      <c r="C14" s="34" t="str">
        <f t="shared" si="0"/>
        <v>M.Phil Eng.  - 141122</v>
      </c>
      <c r="D14" s="186" t="s">
        <v>147</v>
      </c>
      <c r="E14" s="33" t="s">
        <v>12</v>
      </c>
      <c r="F14" s="189">
        <v>141122</v>
      </c>
      <c r="G14" s="191" t="s">
        <v>1143</v>
      </c>
      <c r="H14" s="34" t="str">
        <f t="shared" si="1"/>
        <v>A  - NB - 1 - 8</v>
      </c>
      <c r="I14" s="185" t="s">
        <v>17</v>
      </c>
      <c r="J14" s="185" t="s">
        <v>94</v>
      </c>
      <c r="K14" s="185" t="s">
        <v>13</v>
      </c>
      <c r="L14" s="193">
        <v>15</v>
      </c>
      <c r="M14" s="196" t="s">
        <v>833</v>
      </c>
      <c r="N14" s="196" t="s">
        <v>834</v>
      </c>
      <c r="O14" s="44" t="str">
        <f t="shared" si="2"/>
        <v xml:space="preserve"> Dr. Farrah Fatima  ( 0300-4126008 )</v>
      </c>
      <c r="P14" s="42" t="s">
        <v>46</v>
      </c>
      <c r="Q14" s="36" t="s">
        <v>86</v>
      </c>
      <c r="R14" s="37" t="s">
        <v>47</v>
      </c>
      <c r="T14" s="55"/>
      <c r="U14" s="73" t="str">
        <f>F14&amp;"-"&amp;COUNTIF($F$2:F14,F14)</f>
        <v>141122-1</v>
      </c>
      <c r="V14" s="50">
        <f t="shared" si="3"/>
        <v>3</v>
      </c>
      <c r="W14" s="70"/>
      <c r="X14" s="71"/>
      <c r="Y14" s="49" t="s">
        <v>1652</v>
      </c>
      <c r="Z14" s="49">
        <v>3</v>
      </c>
      <c r="AA14" s="71"/>
      <c r="AB14" s="71"/>
      <c r="AC14" s="71"/>
      <c r="AD14" s="71"/>
      <c r="AE14" s="71"/>
      <c r="AF14" s="71"/>
      <c r="AG14" s="71"/>
      <c r="AH14" s="71"/>
      <c r="AI14" s="71"/>
      <c r="AJ14" s="71"/>
      <c r="AK14" s="71"/>
      <c r="AL14" s="71"/>
      <c r="AP14" s="185">
        <v>3</v>
      </c>
      <c r="AQ14" s="185" t="s">
        <v>12</v>
      </c>
      <c r="AR14" s="195" t="s">
        <v>12</v>
      </c>
    </row>
    <row r="15" spans="1:45" ht="24.95" customHeight="1" x14ac:dyDescent="0.25">
      <c r="A15" s="183">
        <v>4</v>
      </c>
      <c r="B15" s="183" t="s">
        <v>1121</v>
      </c>
      <c r="C15" s="34" t="str">
        <f t="shared" si="0"/>
        <v>M.Phil Eng.  - 142449</v>
      </c>
      <c r="D15" s="186" t="s">
        <v>147</v>
      </c>
      <c r="E15" s="33" t="s">
        <v>12</v>
      </c>
      <c r="F15" s="189">
        <v>142449</v>
      </c>
      <c r="G15" s="191" t="s">
        <v>871</v>
      </c>
      <c r="H15" s="34" t="str">
        <f t="shared" si="1"/>
        <v>A  - NB - 1 - 8</v>
      </c>
      <c r="I15" s="185" t="s">
        <v>17</v>
      </c>
      <c r="J15" s="185" t="s">
        <v>94</v>
      </c>
      <c r="K15" s="185" t="s">
        <v>13</v>
      </c>
      <c r="L15" s="193">
        <v>2</v>
      </c>
      <c r="M15" s="196" t="s">
        <v>740</v>
      </c>
      <c r="N15" s="196" t="s">
        <v>741</v>
      </c>
      <c r="O15" s="44" t="str">
        <f t="shared" si="2"/>
        <v xml:space="preserve"> Nabiha Ishtiaq  ( 0321-4438131 )</v>
      </c>
      <c r="P15" s="42" t="s">
        <v>46</v>
      </c>
      <c r="Q15" s="36" t="s">
        <v>86</v>
      </c>
      <c r="R15" s="37" t="s">
        <v>48</v>
      </c>
      <c r="T15" s="55"/>
      <c r="U15" s="73" t="str">
        <f>F15&amp;"-"&amp;COUNTIF($F$2:F15,F15)</f>
        <v>142449-1</v>
      </c>
      <c r="V15" s="50">
        <f t="shared" si="3"/>
        <v>4</v>
      </c>
      <c r="W15" s="70"/>
      <c r="X15" s="71"/>
      <c r="Y15" s="49" t="s">
        <v>1653</v>
      </c>
      <c r="Z15" s="49">
        <v>4</v>
      </c>
      <c r="AA15" s="71"/>
      <c r="AB15" s="71"/>
      <c r="AC15" s="71"/>
      <c r="AD15" s="71"/>
      <c r="AE15" s="71"/>
      <c r="AF15" s="71"/>
      <c r="AG15" s="71"/>
      <c r="AH15" s="71"/>
      <c r="AI15" s="71"/>
      <c r="AJ15" s="71"/>
      <c r="AK15" s="71"/>
      <c r="AL15" s="71"/>
      <c r="AP15" s="185">
        <v>4</v>
      </c>
      <c r="AQ15" s="185" t="s">
        <v>12</v>
      </c>
      <c r="AR15" s="195" t="s">
        <v>12</v>
      </c>
    </row>
    <row r="16" spans="1:45" ht="24.95" customHeight="1" x14ac:dyDescent="0.25">
      <c r="A16" s="183">
        <v>5</v>
      </c>
      <c r="B16" s="183" t="s">
        <v>1121</v>
      </c>
      <c r="C16" s="34" t="str">
        <f t="shared" si="0"/>
        <v>M.Phil IR  - 140992</v>
      </c>
      <c r="D16" s="186" t="s">
        <v>148</v>
      </c>
      <c r="E16" s="33" t="s">
        <v>12</v>
      </c>
      <c r="F16" s="189">
        <v>140992</v>
      </c>
      <c r="G16" s="191" t="s">
        <v>1144</v>
      </c>
      <c r="H16" s="34" t="str">
        <f t="shared" si="1"/>
        <v>A  - NB - 1 - 8</v>
      </c>
      <c r="I16" s="185" t="s">
        <v>17</v>
      </c>
      <c r="J16" s="185" t="s">
        <v>94</v>
      </c>
      <c r="K16" s="185" t="s">
        <v>13</v>
      </c>
      <c r="L16" s="193">
        <v>8</v>
      </c>
      <c r="M16" s="196" t="s">
        <v>991</v>
      </c>
      <c r="N16" s="196" t="s">
        <v>992</v>
      </c>
      <c r="O16" s="44" t="str">
        <f t="shared" si="2"/>
        <v xml:space="preserve"> Dr. Asia Mukhtar  ( 3334774959 )</v>
      </c>
      <c r="P16" s="42" t="s">
        <v>46</v>
      </c>
      <c r="Q16" s="36" t="s">
        <v>86</v>
      </c>
      <c r="R16" s="37" t="s">
        <v>48</v>
      </c>
      <c r="T16" s="55"/>
      <c r="U16" s="73" t="str">
        <f>F16&amp;"-"&amp;COUNTIF($F$2:F16,F16)</f>
        <v>140992-1</v>
      </c>
      <c r="V16" s="50">
        <f t="shared" si="3"/>
        <v>5</v>
      </c>
      <c r="W16" s="70"/>
      <c r="X16" s="71"/>
      <c r="Y16" s="49" t="s">
        <v>1654</v>
      </c>
      <c r="Z16" s="49">
        <v>5</v>
      </c>
      <c r="AA16" s="71"/>
      <c r="AB16" s="71"/>
      <c r="AC16" s="71"/>
      <c r="AD16" s="71"/>
      <c r="AE16" s="71"/>
      <c r="AF16" s="71"/>
      <c r="AG16" s="71"/>
      <c r="AH16" s="71"/>
      <c r="AI16" s="71"/>
      <c r="AJ16" s="71"/>
      <c r="AK16" s="71"/>
      <c r="AL16" s="71"/>
      <c r="AP16" s="185">
        <v>5</v>
      </c>
      <c r="AQ16" s="185" t="s">
        <v>12</v>
      </c>
      <c r="AR16" s="195" t="s">
        <v>12</v>
      </c>
    </row>
    <row r="17" spans="1:44" ht="24.95" customHeight="1" x14ac:dyDescent="0.25">
      <c r="A17" s="183">
        <v>6</v>
      </c>
      <c r="B17" s="183" t="s">
        <v>1121</v>
      </c>
      <c r="C17" s="34" t="str">
        <f t="shared" si="0"/>
        <v>M.Phil ISL  - 141967</v>
      </c>
      <c r="D17" s="186" t="s">
        <v>141</v>
      </c>
      <c r="E17" s="33" t="s">
        <v>12</v>
      </c>
      <c r="F17" s="189">
        <v>141967</v>
      </c>
      <c r="G17" s="191" t="s">
        <v>1145</v>
      </c>
      <c r="H17" s="34" t="str">
        <f t="shared" si="1"/>
        <v>A  - NB - 1 - 8</v>
      </c>
      <c r="I17" s="185" t="s">
        <v>17</v>
      </c>
      <c r="J17" s="185" t="s">
        <v>94</v>
      </c>
      <c r="K17" s="185" t="s">
        <v>13</v>
      </c>
      <c r="L17" s="193">
        <v>9</v>
      </c>
      <c r="M17" s="196" t="s">
        <v>448</v>
      </c>
      <c r="N17" s="196" t="s">
        <v>449</v>
      </c>
      <c r="O17" s="44" t="str">
        <f t="shared" si="2"/>
        <v xml:space="preserve"> Dr. Muhammad Sarfraz Khalid  ( 0333-4535462 )</v>
      </c>
      <c r="P17" s="42" t="s">
        <v>46</v>
      </c>
      <c r="Q17" s="36" t="s">
        <v>86</v>
      </c>
      <c r="R17" s="37" t="s">
        <v>49</v>
      </c>
      <c r="T17" s="55"/>
      <c r="U17" s="73" t="str">
        <f>F17&amp;"-"&amp;COUNTIF($F$2:F17,F17)</f>
        <v>141967-1</v>
      </c>
      <c r="V17" s="50">
        <f t="shared" si="3"/>
        <v>6</v>
      </c>
      <c r="W17" s="70"/>
      <c r="X17" s="71"/>
      <c r="Y17" s="49" t="s">
        <v>1655</v>
      </c>
      <c r="Z17" s="49">
        <v>6</v>
      </c>
      <c r="AA17" s="71"/>
      <c r="AB17" s="71"/>
      <c r="AC17" s="71"/>
      <c r="AD17" s="71"/>
      <c r="AE17" s="71"/>
      <c r="AF17" s="71"/>
      <c r="AG17" s="71"/>
      <c r="AH17" s="71"/>
      <c r="AI17" s="71"/>
      <c r="AJ17" s="71"/>
      <c r="AK17" s="71"/>
      <c r="AL17" s="71"/>
      <c r="AP17" s="185">
        <v>6</v>
      </c>
      <c r="AQ17" s="185" t="s">
        <v>12</v>
      </c>
      <c r="AR17" s="195" t="s">
        <v>12</v>
      </c>
    </row>
    <row r="18" spans="1:44" ht="24.95" customHeight="1" x14ac:dyDescent="0.25">
      <c r="A18" s="183">
        <v>7</v>
      </c>
      <c r="B18" s="183" t="s">
        <v>1121</v>
      </c>
      <c r="C18" s="34" t="str">
        <f t="shared" si="0"/>
        <v>M.Phil ISL  - 142477</v>
      </c>
      <c r="D18" s="186" t="s">
        <v>141</v>
      </c>
      <c r="E18" s="33" t="s">
        <v>12</v>
      </c>
      <c r="F18" s="189">
        <v>142477</v>
      </c>
      <c r="G18" s="191" t="s">
        <v>1145</v>
      </c>
      <c r="H18" s="34" t="str">
        <f t="shared" si="1"/>
        <v>A  - NB - 1 - 8</v>
      </c>
      <c r="I18" s="185" t="s">
        <v>17</v>
      </c>
      <c r="J18" s="185" t="s">
        <v>94</v>
      </c>
      <c r="K18" s="185" t="s">
        <v>13</v>
      </c>
      <c r="L18" s="193">
        <v>1</v>
      </c>
      <c r="M18" s="196" t="s">
        <v>448</v>
      </c>
      <c r="N18" s="196" t="s">
        <v>449</v>
      </c>
      <c r="O18" s="44" t="str">
        <f t="shared" si="2"/>
        <v xml:space="preserve"> Dr. Muhammad Sarfraz Khalid  ( 0333-4535462 )</v>
      </c>
      <c r="P18" s="42" t="s">
        <v>46</v>
      </c>
      <c r="Q18" s="36" t="s">
        <v>86</v>
      </c>
      <c r="R18" s="37">
        <v>25</v>
      </c>
      <c r="T18" s="55"/>
      <c r="U18" s="73" t="str">
        <f>F18&amp;"-"&amp;COUNTIF($F$2:F18,F18)</f>
        <v>142477-1</v>
      </c>
      <c r="V18" s="50">
        <f t="shared" si="3"/>
        <v>7</v>
      </c>
      <c r="W18" s="70"/>
      <c r="X18" s="71"/>
      <c r="Y18" s="49" t="s">
        <v>1656</v>
      </c>
      <c r="Z18" s="49">
        <v>7</v>
      </c>
      <c r="AA18" s="71"/>
      <c r="AB18" s="71"/>
      <c r="AC18" s="71"/>
      <c r="AD18" s="71"/>
      <c r="AE18" s="71"/>
      <c r="AF18" s="71"/>
      <c r="AG18" s="71"/>
      <c r="AH18" s="71"/>
      <c r="AI18" s="71"/>
      <c r="AJ18" s="71"/>
      <c r="AK18" s="71"/>
      <c r="AL18" s="71"/>
      <c r="AP18" s="185">
        <v>7</v>
      </c>
      <c r="AQ18" s="185" t="s">
        <v>12</v>
      </c>
      <c r="AR18" s="195" t="s">
        <v>12</v>
      </c>
    </row>
    <row r="19" spans="1:44" ht="24.95" customHeight="1" x14ac:dyDescent="0.25">
      <c r="A19" s="183">
        <v>8</v>
      </c>
      <c r="B19" s="183" t="s">
        <v>1121</v>
      </c>
      <c r="C19" s="34" t="str">
        <f t="shared" si="0"/>
        <v>M.Phil Maths  - 141096</v>
      </c>
      <c r="D19" s="186" t="s">
        <v>149</v>
      </c>
      <c r="E19" s="33" t="s">
        <v>12</v>
      </c>
      <c r="F19" s="189">
        <v>141096</v>
      </c>
      <c r="G19" s="191" t="s">
        <v>1146</v>
      </c>
      <c r="H19" s="34" t="str">
        <f t="shared" si="1"/>
        <v>A  - NB - 1 - 8</v>
      </c>
      <c r="I19" s="185" t="s">
        <v>17</v>
      </c>
      <c r="J19" s="185" t="s">
        <v>94</v>
      </c>
      <c r="K19" s="185" t="s">
        <v>13</v>
      </c>
      <c r="L19" s="193">
        <v>10</v>
      </c>
      <c r="M19" s="196" t="s">
        <v>673</v>
      </c>
      <c r="N19" s="196" t="s">
        <v>674</v>
      </c>
      <c r="O19" s="44" t="str">
        <f t="shared" si="2"/>
        <v xml:space="preserve"> Dr. Zahida Perveen  ( 0300-4698628 )</v>
      </c>
      <c r="P19" s="42" t="s">
        <v>46</v>
      </c>
      <c r="Q19" s="36" t="s">
        <v>86</v>
      </c>
      <c r="R19" s="37">
        <v>42</v>
      </c>
      <c r="T19" s="55"/>
      <c r="U19" s="73" t="str">
        <f>F19&amp;"-"&amp;COUNTIF($F$2:F19,F19)</f>
        <v>141096-1</v>
      </c>
      <c r="V19" s="50">
        <f t="shared" si="3"/>
        <v>8</v>
      </c>
      <c r="W19" s="70"/>
      <c r="X19" s="71"/>
      <c r="Y19" s="49" t="s">
        <v>1657</v>
      </c>
      <c r="Z19" s="49">
        <v>8</v>
      </c>
      <c r="AA19" s="71"/>
      <c r="AB19" s="71"/>
      <c r="AC19" s="71"/>
      <c r="AD19" s="71"/>
      <c r="AE19" s="71"/>
      <c r="AF19" s="71"/>
      <c r="AG19" s="71"/>
      <c r="AH19" s="71"/>
      <c r="AI19" s="71"/>
      <c r="AJ19" s="71"/>
      <c r="AK19" s="71"/>
      <c r="AL19" s="71"/>
      <c r="AP19" s="185">
        <v>8</v>
      </c>
      <c r="AQ19" s="185" t="s">
        <v>12</v>
      </c>
      <c r="AR19" s="195" t="s">
        <v>12</v>
      </c>
    </row>
    <row r="20" spans="1:44" ht="24.95" customHeight="1" x14ac:dyDescent="0.25">
      <c r="A20" s="183">
        <v>9</v>
      </c>
      <c r="B20" s="183" t="s">
        <v>1121</v>
      </c>
      <c r="C20" s="34" t="str">
        <f t="shared" si="0"/>
        <v>M.Phil MB  - 141186</v>
      </c>
      <c r="D20" s="186" t="s">
        <v>142</v>
      </c>
      <c r="E20" s="33" t="s">
        <v>12</v>
      </c>
      <c r="F20" s="189">
        <v>141186</v>
      </c>
      <c r="G20" s="191" t="s">
        <v>1147</v>
      </c>
      <c r="H20" s="34" t="str">
        <f t="shared" si="1"/>
        <v>A  - NB - 1 - 8</v>
      </c>
      <c r="I20" s="185" t="s">
        <v>17</v>
      </c>
      <c r="J20" s="185" t="s">
        <v>94</v>
      </c>
      <c r="K20" s="185" t="s">
        <v>13</v>
      </c>
      <c r="L20" s="193">
        <v>9</v>
      </c>
      <c r="M20" s="196" t="s">
        <v>561</v>
      </c>
      <c r="N20" s="196" t="s">
        <v>562</v>
      </c>
      <c r="O20" s="44" t="str">
        <f t="shared" si="2"/>
        <v xml:space="preserve"> Dr. Qamar Abbas  ( 0300-7203237 )</v>
      </c>
      <c r="P20" s="42" t="s">
        <v>46</v>
      </c>
      <c r="Q20" s="36" t="s">
        <v>86</v>
      </c>
      <c r="R20" s="37" t="s">
        <v>47</v>
      </c>
      <c r="T20" s="55"/>
      <c r="U20" s="73" t="str">
        <f>F20&amp;"-"&amp;COUNTIF($F$2:F20,F20)</f>
        <v>141186-1</v>
      </c>
      <c r="V20" s="50">
        <f t="shared" si="3"/>
        <v>9</v>
      </c>
      <c r="W20" s="70"/>
      <c r="X20" s="71"/>
      <c r="Y20" s="49" t="s">
        <v>1658</v>
      </c>
      <c r="Z20" s="49">
        <v>9</v>
      </c>
      <c r="AA20" s="71"/>
      <c r="AB20" s="71"/>
      <c r="AC20" s="71"/>
      <c r="AD20" s="71"/>
      <c r="AE20" s="71"/>
      <c r="AF20" s="71"/>
      <c r="AG20" s="71"/>
      <c r="AH20" s="71"/>
      <c r="AI20" s="71"/>
      <c r="AJ20" s="71"/>
      <c r="AK20" s="71"/>
      <c r="AL20" s="71"/>
      <c r="AP20" s="185">
        <v>9</v>
      </c>
      <c r="AQ20" s="185" t="s">
        <v>12</v>
      </c>
      <c r="AR20" s="195" t="s">
        <v>12</v>
      </c>
    </row>
    <row r="21" spans="1:44" ht="24.95" customHeight="1" x14ac:dyDescent="0.25">
      <c r="A21" s="183">
        <v>10</v>
      </c>
      <c r="B21" s="183" t="s">
        <v>1121</v>
      </c>
      <c r="C21" s="34" t="str">
        <f t="shared" si="0"/>
        <v>M.Phil MB  - 141192</v>
      </c>
      <c r="D21" s="186" t="s">
        <v>142</v>
      </c>
      <c r="E21" s="33" t="s">
        <v>12</v>
      </c>
      <c r="F21" s="189">
        <v>141192</v>
      </c>
      <c r="G21" s="191" t="s">
        <v>1147</v>
      </c>
      <c r="H21" s="34" t="str">
        <f t="shared" si="1"/>
        <v>A  - NB - 1 - 8</v>
      </c>
      <c r="I21" s="185" t="s">
        <v>17</v>
      </c>
      <c r="J21" s="185" t="s">
        <v>94</v>
      </c>
      <c r="K21" s="185" t="s">
        <v>13</v>
      </c>
      <c r="L21" s="193">
        <v>7</v>
      </c>
      <c r="M21" s="196" t="s">
        <v>561</v>
      </c>
      <c r="N21" s="196" t="s">
        <v>562</v>
      </c>
      <c r="O21" s="44" t="str">
        <f t="shared" si="2"/>
        <v xml:space="preserve"> Dr. Qamar Abbas  ( 0300-7203237 )</v>
      </c>
      <c r="P21" s="42" t="s">
        <v>50</v>
      </c>
      <c r="Q21" s="36" t="s">
        <v>86</v>
      </c>
      <c r="R21" s="37" t="s">
        <v>51</v>
      </c>
      <c r="T21" s="55"/>
      <c r="U21" s="73" t="str">
        <f>F21&amp;"-"&amp;COUNTIF($F$2:F21,F21)</f>
        <v>141192-1</v>
      </c>
      <c r="V21" s="50">
        <f t="shared" si="3"/>
        <v>10</v>
      </c>
      <c r="W21" s="70"/>
      <c r="X21" s="71"/>
      <c r="Y21" s="49" t="s">
        <v>1659</v>
      </c>
      <c r="Z21" s="49">
        <v>10</v>
      </c>
      <c r="AA21" s="71"/>
      <c r="AB21" s="71"/>
      <c r="AC21" s="71"/>
      <c r="AD21" s="71"/>
      <c r="AE21" s="71"/>
      <c r="AF21" s="71"/>
      <c r="AG21" s="71"/>
      <c r="AH21" s="71"/>
      <c r="AI21" s="71"/>
      <c r="AJ21" s="71"/>
      <c r="AK21" s="71"/>
      <c r="AL21" s="71"/>
      <c r="AP21" s="185">
        <v>10</v>
      </c>
      <c r="AQ21" s="185" t="s">
        <v>12</v>
      </c>
      <c r="AR21" s="195" t="s">
        <v>12</v>
      </c>
    </row>
    <row r="22" spans="1:44" ht="24.95" customHeight="1" x14ac:dyDescent="0.25">
      <c r="A22" s="183">
        <v>11</v>
      </c>
      <c r="B22" s="183" t="s">
        <v>1121</v>
      </c>
      <c r="C22" s="34" t="str">
        <f t="shared" si="0"/>
        <v>M.Phil MB  - 142497</v>
      </c>
      <c r="D22" s="186" t="s">
        <v>142</v>
      </c>
      <c r="E22" s="33" t="s">
        <v>12</v>
      </c>
      <c r="F22" s="189">
        <v>142497</v>
      </c>
      <c r="G22" s="191" t="s">
        <v>1147</v>
      </c>
      <c r="H22" s="34" t="str">
        <f t="shared" si="1"/>
        <v>A  - NB - 1 - 8</v>
      </c>
      <c r="I22" s="185" t="s">
        <v>17</v>
      </c>
      <c r="J22" s="185" t="s">
        <v>94</v>
      </c>
      <c r="K22" s="185" t="s">
        <v>13</v>
      </c>
      <c r="L22" s="193">
        <v>2</v>
      </c>
      <c r="M22" s="196" t="s">
        <v>561</v>
      </c>
      <c r="N22" s="196" t="s">
        <v>562</v>
      </c>
      <c r="O22" s="44" t="str">
        <f t="shared" si="2"/>
        <v xml:space="preserve"> Dr. Qamar Abbas  ( 0300-7203237 )</v>
      </c>
      <c r="P22" s="42" t="s">
        <v>50</v>
      </c>
      <c r="Q22" s="36" t="s">
        <v>86</v>
      </c>
      <c r="R22" s="37" t="s">
        <v>52</v>
      </c>
      <c r="T22" s="55"/>
      <c r="U22" s="73" t="str">
        <f>F22&amp;"-"&amp;COUNTIF($F$2:F22,F22)</f>
        <v>142497-1</v>
      </c>
      <c r="V22" s="50">
        <f t="shared" si="3"/>
        <v>11</v>
      </c>
      <c r="W22" s="70"/>
      <c r="X22" s="71"/>
      <c r="Y22" s="49" t="s">
        <v>1660</v>
      </c>
      <c r="Z22" s="49">
        <v>11</v>
      </c>
      <c r="AA22" s="71"/>
      <c r="AB22" s="71"/>
      <c r="AC22" s="71"/>
      <c r="AD22" s="71"/>
      <c r="AE22" s="71"/>
      <c r="AF22" s="71"/>
      <c r="AG22" s="71"/>
      <c r="AH22" s="71"/>
      <c r="AI22" s="71"/>
      <c r="AJ22" s="71"/>
      <c r="AK22" s="71"/>
      <c r="AL22" s="71"/>
      <c r="AP22" s="185">
        <v>11</v>
      </c>
      <c r="AQ22" s="185" t="s">
        <v>12</v>
      </c>
      <c r="AR22" s="195" t="s">
        <v>12</v>
      </c>
    </row>
    <row r="23" spans="1:44" ht="24.95" customHeight="1" x14ac:dyDescent="0.25">
      <c r="A23" s="183">
        <v>12</v>
      </c>
      <c r="B23" s="183" t="s">
        <v>1121</v>
      </c>
      <c r="C23" s="34" t="str">
        <f t="shared" si="0"/>
        <v>M.Phil MC  - 142128</v>
      </c>
      <c r="D23" s="186" t="s">
        <v>127</v>
      </c>
      <c r="E23" s="33" t="s">
        <v>12</v>
      </c>
      <c r="F23" s="189">
        <v>142128</v>
      </c>
      <c r="G23" s="191" t="s">
        <v>1148</v>
      </c>
      <c r="H23" s="34" t="str">
        <f t="shared" si="1"/>
        <v>A  - NB - 1 - 8</v>
      </c>
      <c r="I23" s="185" t="s">
        <v>17</v>
      </c>
      <c r="J23" s="185" t="s">
        <v>94</v>
      </c>
      <c r="K23" s="185" t="s">
        <v>13</v>
      </c>
      <c r="L23" s="193">
        <v>5</v>
      </c>
      <c r="M23" s="196" t="s">
        <v>3323</v>
      </c>
      <c r="N23" s="196" t="s">
        <v>440</v>
      </c>
      <c r="O23" s="44" t="str">
        <f t="shared" si="2"/>
        <v xml:space="preserve"> Dr.Mudassar Hussain  ( 3316400901 )</v>
      </c>
      <c r="P23" s="42" t="s">
        <v>46</v>
      </c>
      <c r="Q23" s="36" t="s">
        <v>86</v>
      </c>
      <c r="R23" s="37" t="s">
        <v>53</v>
      </c>
      <c r="T23" s="55"/>
      <c r="U23" s="73" t="str">
        <f>F23&amp;"-"&amp;COUNTIF($F$2:F23,F23)</f>
        <v>142128-1</v>
      </c>
      <c r="V23" s="50">
        <f t="shared" si="3"/>
        <v>12</v>
      </c>
      <c r="W23" s="70"/>
      <c r="X23" s="71"/>
      <c r="Y23" s="49" t="s">
        <v>1661</v>
      </c>
      <c r="Z23" s="49">
        <v>12</v>
      </c>
      <c r="AA23" s="71"/>
      <c r="AB23" s="71"/>
      <c r="AC23" s="71"/>
      <c r="AD23" s="71"/>
      <c r="AE23" s="71"/>
      <c r="AF23" s="71"/>
      <c r="AG23" s="71"/>
      <c r="AH23" s="71"/>
      <c r="AI23" s="71"/>
      <c r="AJ23" s="71"/>
      <c r="AK23" s="71"/>
      <c r="AL23" s="71"/>
      <c r="AP23" s="185">
        <v>12</v>
      </c>
      <c r="AQ23" s="185" t="s">
        <v>12</v>
      </c>
      <c r="AR23" s="195" t="s">
        <v>12</v>
      </c>
    </row>
    <row r="24" spans="1:44" ht="24.95" customHeight="1" x14ac:dyDescent="0.25">
      <c r="A24" s="183">
        <v>13</v>
      </c>
      <c r="B24" s="183" t="s">
        <v>1121</v>
      </c>
      <c r="C24" s="34" t="str">
        <f t="shared" si="0"/>
        <v>M.Phil MC  - 142395</v>
      </c>
      <c r="D24" s="186" t="s">
        <v>127</v>
      </c>
      <c r="E24" s="33" t="s">
        <v>12</v>
      </c>
      <c r="F24" s="189">
        <v>142395</v>
      </c>
      <c r="G24" s="191" t="s">
        <v>302</v>
      </c>
      <c r="H24" s="34" t="str">
        <f t="shared" si="1"/>
        <v>A  - NB - 1 - 8</v>
      </c>
      <c r="I24" s="185" t="s">
        <v>17</v>
      </c>
      <c r="J24" s="185" t="s">
        <v>94</v>
      </c>
      <c r="K24" s="185" t="s">
        <v>13</v>
      </c>
      <c r="L24" s="193">
        <v>4</v>
      </c>
      <c r="M24" s="196" t="s">
        <v>452</v>
      </c>
      <c r="N24" s="196" t="s">
        <v>453</v>
      </c>
      <c r="O24" s="44" t="str">
        <f t="shared" si="2"/>
        <v xml:space="preserve"> Talha Farooq  ( 3084463109 )</v>
      </c>
      <c r="P24" s="42" t="s">
        <v>46</v>
      </c>
      <c r="Q24" s="36" t="s">
        <v>86</v>
      </c>
      <c r="R24" s="37" t="s">
        <v>54</v>
      </c>
      <c r="T24" s="55"/>
      <c r="U24" s="73" t="str">
        <f>F24&amp;"-"&amp;COUNTIF($F$2:F24,F24)</f>
        <v>142395-1</v>
      </c>
      <c r="V24" s="50">
        <f t="shared" si="3"/>
        <v>13</v>
      </c>
      <c r="W24" s="70"/>
      <c r="X24" s="71"/>
      <c r="Y24" s="49" t="s">
        <v>1662</v>
      </c>
      <c r="Z24" s="49">
        <v>13</v>
      </c>
      <c r="AA24" s="71"/>
      <c r="AB24" s="71"/>
      <c r="AC24" s="71"/>
      <c r="AD24" s="71"/>
      <c r="AE24" s="71"/>
      <c r="AF24" s="71"/>
      <c r="AG24" s="71"/>
      <c r="AH24" s="71"/>
      <c r="AI24" s="71"/>
      <c r="AJ24" s="71"/>
      <c r="AK24" s="71"/>
      <c r="AL24" s="71"/>
      <c r="AP24" s="185">
        <v>13</v>
      </c>
      <c r="AQ24" s="185" t="s">
        <v>12</v>
      </c>
      <c r="AR24" s="195" t="s">
        <v>12</v>
      </c>
    </row>
    <row r="25" spans="1:44" ht="24.95" customHeight="1" x14ac:dyDescent="0.25">
      <c r="A25" s="183">
        <v>14</v>
      </c>
      <c r="B25" s="183" t="s">
        <v>1121</v>
      </c>
      <c r="C25" s="34" t="str">
        <f t="shared" si="0"/>
        <v>M.Phil Phys  - 141423</v>
      </c>
      <c r="D25" s="186" t="s">
        <v>150</v>
      </c>
      <c r="E25" s="33" t="s">
        <v>12</v>
      </c>
      <c r="F25" s="189">
        <v>141423</v>
      </c>
      <c r="G25" s="191" t="s">
        <v>1149</v>
      </c>
      <c r="H25" s="34" t="str">
        <f t="shared" si="1"/>
        <v>A  - NB - 1 - 8</v>
      </c>
      <c r="I25" s="185" t="s">
        <v>17</v>
      </c>
      <c r="J25" s="185" t="s">
        <v>94</v>
      </c>
      <c r="K25" s="185" t="s">
        <v>13</v>
      </c>
      <c r="L25" s="193">
        <v>3</v>
      </c>
      <c r="M25" s="196" t="s">
        <v>550</v>
      </c>
      <c r="N25" s="196" t="s">
        <v>551</v>
      </c>
      <c r="O25" s="44" t="str">
        <f t="shared" si="2"/>
        <v xml:space="preserve"> Dr. Rabia Ahmad  ( 0322-4550701 )</v>
      </c>
      <c r="P25" s="42" t="s">
        <v>46</v>
      </c>
      <c r="Q25" s="36" t="s">
        <v>86</v>
      </c>
      <c r="R25" s="37" t="s">
        <v>54</v>
      </c>
      <c r="T25" s="55"/>
      <c r="U25" s="73" t="str">
        <f>F25&amp;"-"&amp;COUNTIF($F$2:F25,F25)</f>
        <v>141423-1</v>
      </c>
      <c r="V25" s="50">
        <f t="shared" si="3"/>
        <v>14</v>
      </c>
      <c r="W25" s="70"/>
      <c r="X25" s="71"/>
      <c r="Y25" s="49" t="s">
        <v>1663</v>
      </c>
      <c r="Z25" s="49">
        <v>14</v>
      </c>
      <c r="AA25" s="71"/>
      <c r="AB25" s="71"/>
      <c r="AC25" s="71"/>
      <c r="AD25" s="71"/>
      <c r="AE25" s="71"/>
      <c r="AF25" s="71"/>
      <c r="AG25" s="71"/>
      <c r="AH25" s="71"/>
      <c r="AI25" s="71"/>
      <c r="AJ25" s="71"/>
      <c r="AK25" s="71"/>
      <c r="AL25" s="71"/>
      <c r="AP25" s="185">
        <v>14</v>
      </c>
      <c r="AQ25" s="185" t="s">
        <v>12</v>
      </c>
      <c r="AR25" s="195" t="s">
        <v>12</v>
      </c>
    </row>
    <row r="26" spans="1:44" ht="24.95" customHeight="1" x14ac:dyDescent="0.25">
      <c r="A26" s="183">
        <v>15</v>
      </c>
      <c r="B26" s="183" t="s">
        <v>1121</v>
      </c>
      <c r="C26" s="34" t="str">
        <f t="shared" si="0"/>
        <v>M.Phil Urdu  - 141037</v>
      </c>
      <c r="D26" s="186" t="s">
        <v>869</v>
      </c>
      <c r="E26" s="33" t="s">
        <v>12</v>
      </c>
      <c r="F26" s="189">
        <v>141037</v>
      </c>
      <c r="G26" s="191" t="s">
        <v>1150</v>
      </c>
      <c r="H26" s="34" t="str">
        <f t="shared" si="1"/>
        <v>A  - NB - 1 - 8</v>
      </c>
      <c r="I26" s="185" t="s">
        <v>17</v>
      </c>
      <c r="J26" s="185" t="s">
        <v>94</v>
      </c>
      <c r="K26" s="185" t="s">
        <v>13</v>
      </c>
      <c r="L26" s="193">
        <v>8</v>
      </c>
      <c r="M26" s="196" t="s">
        <v>831</v>
      </c>
      <c r="N26" s="196" t="s">
        <v>832</v>
      </c>
      <c r="O26" s="44" t="str">
        <f t="shared" si="2"/>
        <v xml:space="preserve"> Dr. Munazza Munawwar  ( 0346-4049160 )</v>
      </c>
      <c r="P26" s="42" t="s">
        <v>46</v>
      </c>
      <c r="Q26" s="36" t="s">
        <v>86</v>
      </c>
      <c r="R26" s="37" t="s">
        <v>47</v>
      </c>
      <c r="T26" s="55"/>
      <c r="U26" s="73" t="str">
        <f>F26&amp;"-"&amp;COUNTIF($F$2:F26,F26)</f>
        <v>141037-1</v>
      </c>
      <c r="V26" s="50">
        <f t="shared" si="3"/>
        <v>15</v>
      </c>
      <c r="W26" s="70"/>
      <c r="X26" s="71"/>
      <c r="Y26" s="49" t="s">
        <v>1664</v>
      </c>
      <c r="Z26" s="49">
        <v>15</v>
      </c>
      <c r="AA26" s="71"/>
      <c r="AB26" s="71"/>
      <c r="AC26" s="71"/>
      <c r="AD26" s="71"/>
      <c r="AE26" s="71"/>
      <c r="AF26" s="71"/>
      <c r="AG26" s="71"/>
      <c r="AH26" s="71"/>
      <c r="AI26" s="71"/>
      <c r="AJ26" s="71"/>
      <c r="AK26" s="71"/>
      <c r="AL26" s="71"/>
      <c r="AP26" s="185">
        <v>15</v>
      </c>
      <c r="AQ26" s="185" t="s">
        <v>12</v>
      </c>
      <c r="AR26" s="195" t="s">
        <v>12</v>
      </c>
    </row>
    <row r="27" spans="1:44" ht="24.95" customHeight="1" x14ac:dyDescent="0.25">
      <c r="A27" s="183">
        <v>16</v>
      </c>
      <c r="B27" s="183" t="s">
        <v>1121</v>
      </c>
      <c r="C27" s="34" t="str">
        <f t="shared" si="0"/>
        <v>M.Phil ZOO  - 142116</v>
      </c>
      <c r="D27" s="186" t="s">
        <v>143</v>
      </c>
      <c r="E27" s="33" t="s">
        <v>12</v>
      </c>
      <c r="F27" s="189">
        <v>142116</v>
      </c>
      <c r="G27" s="191" t="s">
        <v>1151</v>
      </c>
      <c r="H27" s="34" t="str">
        <f t="shared" si="1"/>
        <v>A  - NB - 1 - 8</v>
      </c>
      <c r="I27" s="185" t="s">
        <v>17</v>
      </c>
      <c r="J27" s="185" t="s">
        <v>94</v>
      </c>
      <c r="K27" s="185" t="s">
        <v>13</v>
      </c>
      <c r="L27" s="193">
        <v>5</v>
      </c>
      <c r="M27" s="196" t="s">
        <v>563</v>
      </c>
      <c r="N27" s="196" t="s">
        <v>564</v>
      </c>
      <c r="O27" s="44" t="str">
        <f t="shared" si="2"/>
        <v xml:space="preserve"> Dr. Roheela Yasmeen  ( 0321-8895654 )</v>
      </c>
      <c r="P27" s="42" t="s">
        <v>46</v>
      </c>
      <c r="Q27" s="36" t="s">
        <v>86</v>
      </c>
      <c r="R27" s="37" t="s">
        <v>54</v>
      </c>
      <c r="T27" s="55"/>
      <c r="U27" s="73" t="str">
        <f>F27&amp;"-"&amp;COUNTIF($F$2:F27,F27)</f>
        <v>142116-1</v>
      </c>
      <c r="V27" s="50">
        <f t="shared" si="3"/>
        <v>16</v>
      </c>
      <c r="W27" s="70"/>
      <c r="X27" s="71"/>
      <c r="Y27" s="49" t="s">
        <v>1665</v>
      </c>
      <c r="Z27" s="49">
        <v>16</v>
      </c>
      <c r="AA27" s="71"/>
      <c r="AB27" s="71"/>
      <c r="AC27" s="71"/>
      <c r="AD27" s="71"/>
      <c r="AE27" s="71"/>
      <c r="AF27" s="71"/>
      <c r="AG27" s="71"/>
      <c r="AH27" s="71"/>
      <c r="AI27" s="71"/>
      <c r="AJ27" s="71"/>
      <c r="AK27" s="71"/>
      <c r="AL27" s="71"/>
      <c r="AP27" s="185">
        <v>16</v>
      </c>
      <c r="AQ27" s="185" t="s">
        <v>12</v>
      </c>
      <c r="AR27" s="195" t="s">
        <v>12</v>
      </c>
    </row>
    <row r="28" spans="1:44" ht="24.95" customHeight="1" x14ac:dyDescent="0.25">
      <c r="A28" s="183">
        <v>17</v>
      </c>
      <c r="B28" s="183" t="s">
        <v>1121</v>
      </c>
      <c r="C28" s="34" t="str">
        <f t="shared" si="0"/>
        <v>M.Phil ZOO  - 142120</v>
      </c>
      <c r="D28" s="186" t="s">
        <v>143</v>
      </c>
      <c r="E28" s="33" t="s">
        <v>12</v>
      </c>
      <c r="F28" s="189">
        <v>142120</v>
      </c>
      <c r="G28" s="191" t="s">
        <v>1151</v>
      </c>
      <c r="H28" s="34" t="str">
        <f t="shared" si="1"/>
        <v>A  - NB - 1 - 8</v>
      </c>
      <c r="I28" s="185" t="s">
        <v>17</v>
      </c>
      <c r="J28" s="185" t="s">
        <v>94</v>
      </c>
      <c r="K28" s="185" t="s">
        <v>13</v>
      </c>
      <c r="L28" s="193">
        <v>10</v>
      </c>
      <c r="M28" s="196" t="s">
        <v>563</v>
      </c>
      <c r="N28" s="196" t="s">
        <v>564</v>
      </c>
      <c r="O28" s="44" t="str">
        <f t="shared" si="2"/>
        <v xml:space="preserve"> Dr. Roheela Yasmeen  ( 0321-8895654 )</v>
      </c>
      <c r="P28" s="42" t="s">
        <v>50</v>
      </c>
      <c r="Q28" s="36" t="s">
        <v>86</v>
      </c>
      <c r="R28" s="37" t="s">
        <v>51</v>
      </c>
      <c r="T28" s="55"/>
      <c r="U28" s="73" t="str">
        <f>F28&amp;"-"&amp;COUNTIF($F$2:F28,F28)</f>
        <v>142120-1</v>
      </c>
      <c r="V28" s="50">
        <f t="shared" si="3"/>
        <v>17</v>
      </c>
      <c r="W28" s="70"/>
      <c r="X28" s="71"/>
      <c r="Y28" s="49" t="s">
        <v>1666</v>
      </c>
      <c r="Z28" s="49">
        <v>17</v>
      </c>
      <c r="AA28" s="71"/>
      <c r="AB28" s="71"/>
      <c r="AC28" s="71"/>
      <c r="AD28" s="71"/>
      <c r="AE28" s="71"/>
      <c r="AF28" s="71"/>
      <c r="AG28" s="71"/>
      <c r="AH28" s="71"/>
      <c r="AI28" s="71"/>
      <c r="AJ28" s="71"/>
      <c r="AK28" s="71"/>
      <c r="AL28" s="71"/>
      <c r="AP28" s="185">
        <v>17</v>
      </c>
      <c r="AQ28" s="185" t="s">
        <v>12</v>
      </c>
      <c r="AR28" s="195" t="s">
        <v>12</v>
      </c>
    </row>
    <row r="29" spans="1:44" ht="24.95" customHeight="1" x14ac:dyDescent="0.25">
      <c r="A29" s="183">
        <v>18</v>
      </c>
      <c r="B29" s="183" t="s">
        <v>1121</v>
      </c>
      <c r="C29" s="34" t="str">
        <f t="shared" si="0"/>
        <v>MBA (1.5)  - 142465</v>
      </c>
      <c r="D29" s="186" t="s">
        <v>1133</v>
      </c>
      <c r="E29" s="33" t="s">
        <v>12</v>
      </c>
      <c r="F29" s="189">
        <v>142465</v>
      </c>
      <c r="G29" s="191" t="s">
        <v>949</v>
      </c>
      <c r="H29" s="34" t="str">
        <f t="shared" si="1"/>
        <v>A  - NB - 1 - 8</v>
      </c>
      <c r="I29" s="185" t="s">
        <v>17</v>
      </c>
      <c r="J29" s="185" t="s">
        <v>94</v>
      </c>
      <c r="K29" s="185" t="s">
        <v>13</v>
      </c>
      <c r="L29" s="193">
        <v>3</v>
      </c>
      <c r="M29" s="196" t="s">
        <v>3324</v>
      </c>
      <c r="N29" s="196" t="s">
        <v>3325</v>
      </c>
      <c r="O29" s="44" t="str">
        <f t="shared" si="2"/>
        <v xml:space="preserve"> Ms. Qurat ul Ain Butt  ( 0332-8458249 )</v>
      </c>
      <c r="P29" s="42" t="s">
        <v>50</v>
      </c>
      <c r="Q29" s="36" t="s">
        <v>86</v>
      </c>
      <c r="R29" s="37" t="s">
        <v>55</v>
      </c>
      <c r="T29" s="55"/>
      <c r="U29" s="73" t="str">
        <f>F29&amp;"-"&amp;COUNTIF($F$2:F29,F29)</f>
        <v>142465-1</v>
      </c>
      <c r="V29" s="50">
        <f t="shared" si="3"/>
        <v>18</v>
      </c>
      <c r="W29" s="70"/>
      <c r="X29" s="71"/>
      <c r="Y29" s="49" t="s">
        <v>1667</v>
      </c>
      <c r="Z29" s="49">
        <v>18</v>
      </c>
      <c r="AA29" s="71"/>
      <c r="AB29" s="71"/>
      <c r="AC29" s="71"/>
      <c r="AD29" s="71"/>
      <c r="AE29" s="71"/>
      <c r="AF29" s="71"/>
      <c r="AG29" s="71"/>
      <c r="AH29" s="71"/>
      <c r="AI29" s="71"/>
      <c r="AJ29" s="71"/>
      <c r="AK29" s="71"/>
      <c r="AL29" s="71"/>
      <c r="AP29" s="185">
        <v>18</v>
      </c>
      <c r="AQ29" s="185" t="s">
        <v>12</v>
      </c>
      <c r="AR29" s="195" t="s">
        <v>12</v>
      </c>
    </row>
    <row r="30" spans="1:44" ht="24.95" customHeight="1" x14ac:dyDescent="0.25">
      <c r="A30" s="183">
        <v>19</v>
      </c>
      <c r="B30" s="183" t="s">
        <v>1121</v>
      </c>
      <c r="C30" s="34" t="str">
        <f t="shared" si="0"/>
        <v>MBA (2 Years)  - 141281</v>
      </c>
      <c r="D30" s="186" t="s">
        <v>151</v>
      </c>
      <c r="E30" s="33" t="s">
        <v>12</v>
      </c>
      <c r="F30" s="189">
        <v>141281</v>
      </c>
      <c r="G30" s="191" t="s">
        <v>986</v>
      </c>
      <c r="H30" s="34" t="str">
        <f t="shared" si="1"/>
        <v>A  - NB - 1 - 8</v>
      </c>
      <c r="I30" s="185" t="s">
        <v>17</v>
      </c>
      <c r="J30" s="185" t="s">
        <v>94</v>
      </c>
      <c r="K30" s="185" t="s">
        <v>13</v>
      </c>
      <c r="L30" s="193">
        <v>2</v>
      </c>
      <c r="M30" s="196" t="s">
        <v>615</v>
      </c>
      <c r="N30" s="196" t="s">
        <v>616</v>
      </c>
      <c r="O30" s="44" t="str">
        <f t="shared" si="2"/>
        <v xml:space="preserve"> Seerat Batool  ( 3035202490 )</v>
      </c>
      <c r="P30" s="42" t="s">
        <v>50</v>
      </c>
      <c r="Q30" s="36" t="s">
        <v>86</v>
      </c>
      <c r="R30" s="37" t="s">
        <v>56</v>
      </c>
      <c r="T30" s="55"/>
      <c r="U30" s="73" t="str">
        <f>F30&amp;"-"&amp;COUNTIF($F$2:F30,F30)</f>
        <v>141281-1</v>
      </c>
      <c r="V30" s="50">
        <f t="shared" si="3"/>
        <v>19</v>
      </c>
      <c r="W30" s="70"/>
      <c r="X30" s="71"/>
      <c r="Y30" s="49" t="s">
        <v>1668</v>
      </c>
      <c r="Z30" s="49">
        <v>19</v>
      </c>
      <c r="AA30" s="71"/>
      <c r="AB30" s="71"/>
      <c r="AC30" s="71"/>
      <c r="AD30" s="71"/>
      <c r="AE30" s="71"/>
      <c r="AF30" s="71"/>
      <c r="AG30" s="71"/>
      <c r="AH30" s="71"/>
      <c r="AI30" s="71"/>
      <c r="AJ30" s="71"/>
      <c r="AK30" s="71"/>
      <c r="AL30" s="71"/>
      <c r="AP30" s="185">
        <v>19</v>
      </c>
      <c r="AQ30" s="185" t="s">
        <v>12</v>
      </c>
      <c r="AR30" s="195" t="s">
        <v>12</v>
      </c>
    </row>
    <row r="31" spans="1:44" ht="24.95" customHeight="1" x14ac:dyDescent="0.25">
      <c r="A31" s="183">
        <v>20</v>
      </c>
      <c r="B31" s="183" t="s">
        <v>1121</v>
      </c>
      <c r="C31" s="34" t="str">
        <f t="shared" si="0"/>
        <v>MBA (2 Years)  - 141284</v>
      </c>
      <c r="D31" s="186" t="s">
        <v>151</v>
      </c>
      <c r="E31" s="33" t="s">
        <v>12</v>
      </c>
      <c r="F31" s="189">
        <v>141284</v>
      </c>
      <c r="G31" s="191" t="s">
        <v>949</v>
      </c>
      <c r="H31" s="34" t="str">
        <f t="shared" si="1"/>
        <v>A  - NB - 1 - 8</v>
      </c>
      <c r="I31" s="185" t="s">
        <v>17</v>
      </c>
      <c r="J31" s="185" t="s">
        <v>94</v>
      </c>
      <c r="K31" s="185" t="s">
        <v>13</v>
      </c>
      <c r="L31" s="193">
        <v>7</v>
      </c>
      <c r="M31" s="196" t="s">
        <v>3324</v>
      </c>
      <c r="N31" s="196" t="s">
        <v>3325</v>
      </c>
      <c r="O31" s="44" t="str">
        <f t="shared" si="2"/>
        <v xml:space="preserve"> Ms. Qurat ul Ain Butt  ( 0332-8458249 )</v>
      </c>
      <c r="P31" s="42" t="s">
        <v>46</v>
      </c>
      <c r="Q31" s="36" t="s">
        <v>86</v>
      </c>
      <c r="R31" s="37" t="s">
        <v>47</v>
      </c>
      <c r="T31" s="55"/>
      <c r="U31" s="73" t="str">
        <f>F31&amp;"-"&amp;COUNTIF($F$2:F31,F31)</f>
        <v>141284-1</v>
      </c>
      <c r="V31" s="50">
        <f t="shared" si="3"/>
        <v>20</v>
      </c>
      <c r="W31" s="70"/>
      <c r="X31" s="71"/>
      <c r="Y31" s="49" t="s">
        <v>1669</v>
      </c>
      <c r="Z31" s="49">
        <v>20</v>
      </c>
      <c r="AA31" s="71"/>
      <c r="AB31" s="71"/>
      <c r="AC31" s="71"/>
      <c r="AD31" s="71"/>
      <c r="AE31" s="71"/>
      <c r="AF31" s="71"/>
      <c r="AG31" s="71"/>
      <c r="AH31" s="71"/>
      <c r="AI31" s="71"/>
      <c r="AJ31" s="71"/>
      <c r="AK31" s="71"/>
      <c r="AL31" s="71"/>
      <c r="AP31" s="185">
        <v>20</v>
      </c>
      <c r="AQ31" s="185" t="s">
        <v>12</v>
      </c>
      <c r="AR31" s="195" t="s">
        <v>12</v>
      </c>
    </row>
    <row r="32" spans="1:44" ht="24.95" customHeight="1" x14ac:dyDescent="0.25">
      <c r="A32" s="183">
        <v>21</v>
      </c>
      <c r="B32" s="183" t="s">
        <v>1121</v>
      </c>
      <c r="C32" s="34" t="str">
        <f t="shared" si="0"/>
        <v>MBA (2 Years)  - 141293</v>
      </c>
      <c r="D32" s="186" t="s">
        <v>151</v>
      </c>
      <c r="E32" s="33" t="s">
        <v>12</v>
      </c>
      <c r="F32" s="189">
        <v>141293</v>
      </c>
      <c r="G32" s="191" t="s">
        <v>949</v>
      </c>
      <c r="H32" s="34" t="str">
        <f t="shared" si="1"/>
        <v>A  - NB - 1 - 8</v>
      </c>
      <c r="I32" s="185" t="s">
        <v>17</v>
      </c>
      <c r="J32" s="185" t="s">
        <v>94</v>
      </c>
      <c r="K32" s="185" t="s">
        <v>13</v>
      </c>
      <c r="L32" s="193">
        <v>6</v>
      </c>
      <c r="M32" s="196" t="s">
        <v>3324</v>
      </c>
      <c r="N32" s="196" t="s">
        <v>3325</v>
      </c>
      <c r="O32" s="44" t="str">
        <f t="shared" si="2"/>
        <v xml:space="preserve"> Ms. Qurat ul Ain Butt  ( 0332-8458249 )</v>
      </c>
      <c r="P32" s="42" t="s">
        <v>50</v>
      </c>
      <c r="Q32" s="36" t="s">
        <v>86</v>
      </c>
      <c r="R32" s="37" t="s">
        <v>57</v>
      </c>
      <c r="T32" s="55"/>
      <c r="U32" s="73" t="str">
        <f>F32&amp;"-"&amp;COUNTIF($F$2:F32,F32)</f>
        <v>141293-1</v>
      </c>
      <c r="V32" s="50">
        <f t="shared" si="3"/>
        <v>21</v>
      </c>
      <c r="W32" s="70"/>
      <c r="X32" s="71"/>
      <c r="Y32" s="49" t="s">
        <v>1670</v>
      </c>
      <c r="Z32" s="49">
        <v>21</v>
      </c>
      <c r="AA32" s="71"/>
      <c r="AB32" s="71"/>
      <c r="AC32" s="71"/>
      <c r="AD32" s="71"/>
      <c r="AE32" s="71"/>
      <c r="AF32" s="71"/>
      <c r="AG32" s="71"/>
      <c r="AH32" s="71"/>
      <c r="AI32" s="71"/>
      <c r="AJ32" s="71"/>
      <c r="AK32" s="71"/>
      <c r="AL32" s="71"/>
      <c r="AP32" s="185">
        <v>21</v>
      </c>
      <c r="AQ32" s="185" t="s">
        <v>12</v>
      </c>
      <c r="AR32" s="195" t="s">
        <v>12</v>
      </c>
    </row>
    <row r="33" spans="1:44" ht="24.95" customHeight="1" x14ac:dyDescent="0.25">
      <c r="A33" s="183">
        <v>22</v>
      </c>
      <c r="B33" s="183" t="s">
        <v>1121</v>
      </c>
      <c r="C33" s="34" t="str">
        <f t="shared" si="0"/>
        <v>MBA (2 Years)  - 141299</v>
      </c>
      <c r="D33" s="186" t="s">
        <v>151</v>
      </c>
      <c r="E33" s="33" t="s">
        <v>12</v>
      </c>
      <c r="F33" s="189">
        <v>141299</v>
      </c>
      <c r="G33" s="191" t="s">
        <v>1152</v>
      </c>
      <c r="H33" s="34" t="str">
        <f t="shared" si="1"/>
        <v>A  - NB - 1 - 8</v>
      </c>
      <c r="I33" s="185" t="s">
        <v>17</v>
      </c>
      <c r="J33" s="185" t="s">
        <v>94</v>
      </c>
      <c r="K33" s="185" t="s">
        <v>13</v>
      </c>
      <c r="L33" s="193">
        <v>2</v>
      </c>
      <c r="M33" s="196" t="s">
        <v>3326</v>
      </c>
      <c r="N33" s="196" t="s">
        <v>3327</v>
      </c>
      <c r="O33" s="44" t="str">
        <f t="shared" si="2"/>
        <v xml:space="preserve"> Fayyza Jaleel  ( 0331-4288969 )</v>
      </c>
      <c r="P33" s="42" t="s">
        <v>50</v>
      </c>
      <c r="Q33" s="36" t="s">
        <v>86</v>
      </c>
      <c r="R33" s="37">
        <v>1</v>
      </c>
      <c r="T33" s="55"/>
      <c r="U33" s="73" t="str">
        <f>F33&amp;"-"&amp;COUNTIF($F$2:F33,F33)</f>
        <v>141299-1</v>
      </c>
      <c r="V33" s="50">
        <f t="shared" si="3"/>
        <v>22</v>
      </c>
      <c r="W33" s="70"/>
      <c r="X33" s="71"/>
      <c r="Y33" s="49" t="s">
        <v>1671</v>
      </c>
      <c r="Z33" s="49">
        <v>22</v>
      </c>
      <c r="AA33" s="71"/>
      <c r="AB33" s="71"/>
      <c r="AC33" s="71"/>
      <c r="AD33" s="71"/>
      <c r="AE33" s="71"/>
      <c r="AF33" s="71"/>
      <c r="AG33" s="71"/>
      <c r="AH33" s="71"/>
      <c r="AI33" s="71"/>
      <c r="AJ33" s="71"/>
      <c r="AK33" s="71"/>
      <c r="AL33" s="71"/>
      <c r="AP33" s="185">
        <v>22</v>
      </c>
      <c r="AQ33" s="185" t="s">
        <v>12</v>
      </c>
      <c r="AR33" s="195" t="s">
        <v>12</v>
      </c>
    </row>
    <row r="34" spans="1:44" ht="24.95" customHeight="1" x14ac:dyDescent="0.25">
      <c r="A34" s="183">
        <v>23</v>
      </c>
      <c r="B34" s="183" t="s">
        <v>1121</v>
      </c>
      <c r="C34" s="34" t="str">
        <f t="shared" si="0"/>
        <v>MBA (2 Years)  - 141309</v>
      </c>
      <c r="D34" s="186" t="s">
        <v>151</v>
      </c>
      <c r="E34" s="33" t="s">
        <v>12</v>
      </c>
      <c r="F34" s="189">
        <v>141309</v>
      </c>
      <c r="G34" s="191" t="s">
        <v>1152</v>
      </c>
      <c r="H34" s="34" t="str">
        <f t="shared" si="1"/>
        <v>A  - NB - 1 - 8</v>
      </c>
      <c r="I34" s="185" t="s">
        <v>17</v>
      </c>
      <c r="J34" s="185" t="s">
        <v>94</v>
      </c>
      <c r="K34" s="185" t="s">
        <v>13</v>
      </c>
      <c r="L34" s="193">
        <v>7</v>
      </c>
      <c r="M34" s="196" t="s">
        <v>3326</v>
      </c>
      <c r="N34" s="196" t="s">
        <v>3327</v>
      </c>
      <c r="O34" s="44" t="str">
        <f t="shared" si="2"/>
        <v xml:space="preserve"> Fayyza Jaleel  ( 0331-4288969 )</v>
      </c>
      <c r="P34" s="42" t="s">
        <v>50</v>
      </c>
      <c r="Q34" s="36" t="s">
        <v>86</v>
      </c>
      <c r="R34" s="37">
        <v>6</v>
      </c>
      <c r="T34" s="55"/>
      <c r="U34" s="73" t="str">
        <f>F34&amp;"-"&amp;COUNTIF($F$2:F34,F34)</f>
        <v>141309-1</v>
      </c>
      <c r="V34" s="50">
        <f t="shared" si="3"/>
        <v>23</v>
      </c>
      <c r="W34" s="70"/>
      <c r="X34" s="71"/>
      <c r="Y34" s="49" t="s">
        <v>1672</v>
      </c>
      <c r="Z34" s="49">
        <v>23</v>
      </c>
      <c r="AA34" s="71"/>
      <c r="AB34" s="71"/>
      <c r="AC34" s="71"/>
      <c r="AD34" s="71"/>
      <c r="AE34" s="71"/>
      <c r="AF34" s="71"/>
      <c r="AG34" s="71"/>
      <c r="AH34" s="71"/>
      <c r="AI34" s="71"/>
      <c r="AJ34" s="71"/>
      <c r="AK34" s="71"/>
      <c r="AL34" s="71"/>
      <c r="AP34" s="185">
        <v>23</v>
      </c>
      <c r="AQ34" s="185" t="s">
        <v>12</v>
      </c>
      <c r="AR34" s="195" t="s">
        <v>12</v>
      </c>
    </row>
    <row r="35" spans="1:44" ht="24.95" customHeight="1" x14ac:dyDescent="0.25">
      <c r="A35" s="183">
        <v>24</v>
      </c>
      <c r="B35" s="183" t="s">
        <v>1121</v>
      </c>
      <c r="C35" s="34" t="str">
        <f t="shared" si="0"/>
        <v>MBA (2 Years)  - 141313</v>
      </c>
      <c r="D35" s="186" t="s">
        <v>151</v>
      </c>
      <c r="E35" s="33" t="s">
        <v>12</v>
      </c>
      <c r="F35" s="189">
        <v>141313</v>
      </c>
      <c r="G35" s="191" t="s">
        <v>1153</v>
      </c>
      <c r="H35" s="34" t="str">
        <f t="shared" si="1"/>
        <v>A  - NB - 1 - 8</v>
      </c>
      <c r="I35" s="185" t="s">
        <v>17</v>
      </c>
      <c r="J35" s="185" t="s">
        <v>94</v>
      </c>
      <c r="K35" s="185" t="s">
        <v>13</v>
      </c>
      <c r="L35" s="193">
        <v>5</v>
      </c>
      <c r="M35" s="196" t="s">
        <v>1041</v>
      </c>
      <c r="N35" s="196" t="s">
        <v>3383</v>
      </c>
      <c r="O35" s="44" t="str">
        <f t="shared" si="2"/>
        <v xml:space="preserve"> Dr. Muhammad Umar  ( - - - )</v>
      </c>
      <c r="P35" s="42" t="s">
        <v>50</v>
      </c>
      <c r="Q35" s="36" t="s">
        <v>86</v>
      </c>
      <c r="R35" s="37">
        <v>15</v>
      </c>
      <c r="T35" s="55"/>
      <c r="U35" s="73" t="str">
        <f>F35&amp;"-"&amp;COUNTIF($F$2:F35,F35)</f>
        <v>141313-1</v>
      </c>
      <c r="V35" s="50">
        <f t="shared" si="3"/>
        <v>24</v>
      </c>
      <c r="W35" s="70"/>
      <c r="X35" s="71"/>
      <c r="Y35" s="49" t="s">
        <v>1673</v>
      </c>
      <c r="Z35" s="49">
        <v>24</v>
      </c>
      <c r="AA35" s="71"/>
      <c r="AB35" s="71"/>
      <c r="AC35" s="71"/>
      <c r="AD35" s="71"/>
      <c r="AE35" s="71"/>
      <c r="AF35" s="71"/>
      <c r="AG35" s="71"/>
      <c r="AH35" s="71"/>
      <c r="AI35" s="71"/>
      <c r="AJ35" s="71"/>
      <c r="AK35" s="71"/>
      <c r="AL35" s="71"/>
      <c r="AP35" s="185">
        <v>24</v>
      </c>
      <c r="AQ35" s="185" t="s">
        <v>12</v>
      </c>
      <c r="AR35" s="195" t="s">
        <v>12</v>
      </c>
    </row>
    <row r="36" spans="1:44" ht="24.95" customHeight="1" x14ac:dyDescent="0.25">
      <c r="A36" s="183">
        <v>25</v>
      </c>
      <c r="B36" s="183" t="s">
        <v>1121</v>
      </c>
      <c r="C36" s="34" t="str">
        <f t="shared" si="0"/>
        <v>MBA (2 Years)  - 141315</v>
      </c>
      <c r="D36" s="186" t="s">
        <v>151</v>
      </c>
      <c r="E36" s="33" t="s">
        <v>12</v>
      </c>
      <c r="F36" s="189">
        <v>141315</v>
      </c>
      <c r="G36" s="191" t="s">
        <v>1154</v>
      </c>
      <c r="H36" s="34" t="str">
        <f t="shared" si="1"/>
        <v>A  - NB - 1 - 8</v>
      </c>
      <c r="I36" s="185" t="s">
        <v>17</v>
      </c>
      <c r="J36" s="185" t="s">
        <v>94</v>
      </c>
      <c r="K36" s="185" t="s">
        <v>13</v>
      </c>
      <c r="L36" s="193">
        <v>1</v>
      </c>
      <c r="M36" s="196" t="s">
        <v>514</v>
      </c>
      <c r="N36" s="196" t="s">
        <v>515</v>
      </c>
      <c r="O36" s="44" t="str">
        <f t="shared" si="2"/>
        <v xml:space="preserve"> Mazhar Farid Chisti  ( 0300-9421013 )</v>
      </c>
      <c r="P36" s="42" t="s">
        <v>50</v>
      </c>
      <c r="Q36" s="36" t="s">
        <v>86</v>
      </c>
      <c r="R36" s="37">
        <v>16</v>
      </c>
      <c r="T36" s="55"/>
      <c r="U36" s="73" t="str">
        <f>F36&amp;"-"&amp;COUNTIF($F$2:F36,F36)</f>
        <v>141315-1</v>
      </c>
      <c r="V36" s="50">
        <f t="shared" si="3"/>
        <v>25</v>
      </c>
      <c r="W36" s="70"/>
      <c r="X36" s="71"/>
      <c r="Y36" s="49" t="s">
        <v>1674</v>
      </c>
      <c r="Z36" s="49">
        <v>25</v>
      </c>
      <c r="AA36" s="71"/>
      <c r="AB36" s="71"/>
      <c r="AC36" s="71"/>
      <c r="AD36" s="71"/>
      <c r="AE36" s="71"/>
      <c r="AF36" s="71"/>
      <c r="AG36" s="71"/>
      <c r="AH36" s="71"/>
      <c r="AI36" s="71"/>
      <c r="AJ36" s="71"/>
      <c r="AK36" s="71"/>
      <c r="AL36" s="71"/>
      <c r="AP36" s="185">
        <v>25</v>
      </c>
      <c r="AQ36" s="185" t="s">
        <v>12</v>
      </c>
      <c r="AR36" s="195" t="s">
        <v>12</v>
      </c>
    </row>
    <row r="37" spans="1:44" ht="24.95" customHeight="1" x14ac:dyDescent="0.25">
      <c r="A37" s="183">
        <v>26</v>
      </c>
      <c r="B37" s="183" t="s">
        <v>1121</v>
      </c>
      <c r="C37" s="34" t="str">
        <f t="shared" si="0"/>
        <v>MBA (2 Years)  - 142444</v>
      </c>
      <c r="D37" s="186" t="s">
        <v>151</v>
      </c>
      <c r="E37" s="33" t="s">
        <v>12</v>
      </c>
      <c r="F37" s="189">
        <v>142444</v>
      </c>
      <c r="G37" s="191" t="s">
        <v>1088</v>
      </c>
      <c r="H37" s="34" t="str">
        <f t="shared" si="1"/>
        <v>A  - NB - 1 - 8</v>
      </c>
      <c r="I37" s="185" t="s">
        <v>17</v>
      </c>
      <c r="J37" s="185" t="s">
        <v>94</v>
      </c>
      <c r="K37" s="185" t="s">
        <v>13</v>
      </c>
      <c r="L37" s="193">
        <v>2</v>
      </c>
      <c r="M37" s="196" t="s">
        <v>835</v>
      </c>
      <c r="N37" s="196" t="s">
        <v>836</v>
      </c>
      <c r="O37" s="44" t="str">
        <f t="shared" si="2"/>
        <v xml:space="preserve"> Muhammad Zulqarnain  ( 0314-4043262 )</v>
      </c>
      <c r="P37" s="42" t="s">
        <v>50</v>
      </c>
      <c r="Q37" s="36" t="s">
        <v>86</v>
      </c>
      <c r="R37" s="37" t="s">
        <v>58</v>
      </c>
      <c r="T37" s="55"/>
      <c r="U37" s="73" t="str">
        <f>F37&amp;"-"&amp;COUNTIF($F$2:F37,F37)</f>
        <v>142444-1</v>
      </c>
      <c r="V37" s="50">
        <f t="shared" si="3"/>
        <v>26</v>
      </c>
      <c r="W37" s="70"/>
      <c r="X37" s="71"/>
      <c r="Y37" s="49" t="s">
        <v>1675</v>
      </c>
      <c r="Z37" s="49">
        <v>26</v>
      </c>
      <c r="AA37" s="71"/>
      <c r="AB37" s="71"/>
      <c r="AC37" s="71"/>
      <c r="AD37" s="71"/>
      <c r="AE37" s="71"/>
      <c r="AF37" s="71"/>
      <c r="AG37" s="71"/>
      <c r="AH37" s="71"/>
      <c r="AI37" s="71"/>
      <c r="AJ37" s="71"/>
      <c r="AK37" s="71"/>
      <c r="AL37" s="71"/>
      <c r="AP37" s="185">
        <v>26</v>
      </c>
      <c r="AQ37" s="185" t="s">
        <v>12</v>
      </c>
      <c r="AR37" s="195" t="s">
        <v>12</v>
      </c>
    </row>
    <row r="38" spans="1:44" ht="24.95" customHeight="1" x14ac:dyDescent="0.25">
      <c r="A38" s="183">
        <v>27</v>
      </c>
      <c r="B38" s="183" t="s">
        <v>1121</v>
      </c>
      <c r="C38" s="34" t="str">
        <f t="shared" si="0"/>
        <v>MBA (2 Years)  - 142532</v>
      </c>
      <c r="D38" s="186" t="s">
        <v>151</v>
      </c>
      <c r="E38" s="33" t="s">
        <v>12</v>
      </c>
      <c r="F38" s="189">
        <v>142532</v>
      </c>
      <c r="G38" s="191" t="s">
        <v>1155</v>
      </c>
      <c r="H38" s="34" t="str">
        <f t="shared" si="1"/>
        <v>A  - NB - 1 - 8</v>
      </c>
      <c r="I38" s="185" t="s">
        <v>17</v>
      </c>
      <c r="J38" s="185" t="s">
        <v>94</v>
      </c>
      <c r="K38" s="185" t="s">
        <v>13</v>
      </c>
      <c r="L38" s="193">
        <v>3</v>
      </c>
      <c r="M38" s="196" t="s">
        <v>3328</v>
      </c>
      <c r="N38" s="196" t="s">
        <v>3329</v>
      </c>
      <c r="O38" s="44" t="str">
        <f t="shared" si="2"/>
        <v xml:space="preserve"> Mr. Kaukab Jamal Zubairy  ( 0336-5477781 )</v>
      </c>
      <c r="P38" s="42" t="s">
        <v>50</v>
      </c>
      <c r="Q38" s="36" t="s">
        <v>86</v>
      </c>
      <c r="R38" s="37" t="s">
        <v>59</v>
      </c>
      <c r="T38" s="55"/>
      <c r="U38" s="73" t="str">
        <f>F38&amp;"-"&amp;COUNTIF($F$2:F38,F38)</f>
        <v>142532-1</v>
      </c>
      <c r="V38" s="50">
        <f t="shared" si="3"/>
        <v>27</v>
      </c>
      <c r="W38" s="70"/>
      <c r="X38" s="71"/>
      <c r="Y38" s="49" t="s">
        <v>1676</v>
      </c>
      <c r="Z38" s="49">
        <v>27</v>
      </c>
      <c r="AA38" s="71"/>
      <c r="AB38" s="71"/>
      <c r="AC38" s="71"/>
      <c r="AD38" s="71"/>
      <c r="AE38" s="71"/>
      <c r="AF38" s="71"/>
      <c r="AG38" s="71"/>
      <c r="AH38" s="71"/>
      <c r="AI38" s="71"/>
      <c r="AJ38" s="71"/>
      <c r="AK38" s="71"/>
      <c r="AL38" s="71"/>
      <c r="AP38" s="185">
        <v>27</v>
      </c>
      <c r="AQ38" s="185" t="s">
        <v>12</v>
      </c>
      <c r="AR38" s="195" t="s">
        <v>12</v>
      </c>
    </row>
    <row r="39" spans="1:44" ht="24.95" customHeight="1" x14ac:dyDescent="0.25">
      <c r="A39" s="183">
        <v>28</v>
      </c>
      <c r="B39" s="183" t="s">
        <v>1121</v>
      </c>
      <c r="C39" s="34" t="str">
        <f t="shared" si="0"/>
        <v>MSBA  - 141317</v>
      </c>
      <c r="D39" s="186" t="s">
        <v>152</v>
      </c>
      <c r="E39" s="33" t="s">
        <v>12</v>
      </c>
      <c r="F39" s="189">
        <v>141317</v>
      </c>
      <c r="G39" s="191" t="s">
        <v>1154</v>
      </c>
      <c r="H39" s="34" t="str">
        <f t="shared" si="1"/>
        <v>A  - NB - 1 - 8</v>
      </c>
      <c r="I39" s="185" t="s">
        <v>17</v>
      </c>
      <c r="J39" s="185" t="s">
        <v>94</v>
      </c>
      <c r="K39" s="185" t="s">
        <v>13</v>
      </c>
      <c r="L39" s="193">
        <v>2</v>
      </c>
      <c r="M39" s="196" t="s">
        <v>514</v>
      </c>
      <c r="N39" s="196" t="s">
        <v>515</v>
      </c>
      <c r="O39" s="44" t="str">
        <f t="shared" si="2"/>
        <v xml:space="preserve"> Mazhar Farid Chisti  ( 0300-9421013 )</v>
      </c>
      <c r="P39" s="42" t="s">
        <v>50</v>
      </c>
      <c r="Q39" s="36" t="s">
        <v>86</v>
      </c>
      <c r="R39" s="37" t="s">
        <v>55</v>
      </c>
      <c r="T39" s="55"/>
      <c r="U39" s="73" t="str">
        <f>F39&amp;"-"&amp;COUNTIF($F$2:F39,F39)</f>
        <v>141317-1</v>
      </c>
      <c r="V39" s="50">
        <f t="shared" si="3"/>
        <v>28</v>
      </c>
      <c r="W39" s="70"/>
      <c r="X39" s="71"/>
      <c r="Y39" s="49" t="s">
        <v>1677</v>
      </c>
      <c r="Z39" s="49">
        <v>28</v>
      </c>
      <c r="AA39" s="71"/>
      <c r="AB39" s="71"/>
      <c r="AC39" s="71"/>
      <c r="AD39" s="71"/>
      <c r="AE39" s="71"/>
      <c r="AF39" s="71"/>
      <c r="AG39" s="71"/>
      <c r="AH39" s="71"/>
      <c r="AI39" s="71"/>
      <c r="AJ39" s="71"/>
      <c r="AK39" s="71"/>
      <c r="AL39" s="71"/>
      <c r="AP39" s="185">
        <v>28</v>
      </c>
      <c r="AQ39" s="185" t="s">
        <v>12</v>
      </c>
      <c r="AR39" s="195" t="s">
        <v>12</v>
      </c>
    </row>
    <row r="40" spans="1:44" ht="24.95" customHeight="1" x14ac:dyDescent="0.25">
      <c r="A40" s="183">
        <v>29</v>
      </c>
      <c r="B40" s="183" t="s">
        <v>1121</v>
      </c>
      <c r="C40" s="34" t="str">
        <f t="shared" si="0"/>
        <v>MSBA  - 141321</v>
      </c>
      <c r="D40" s="186" t="s">
        <v>152</v>
      </c>
      <c r="E40" s="33" t="s">
        <v>12</v>
      </c>
      <c r="F40" s="189">
        <v>141321</v>
      </c>
      <c r="G40" s="191" t="s">
        <v>1152</v>
      </c>
      <c r="H40" s="34" t="str">
        <f t="shared" si="1"/>
        <v>A  - NB - 1 - 8</v>
      </c>
      <c r="I40" s="185" t="s">
        <v>17</v>
      </c>
      <c r="J40" s="185" t="s">
        <v>94</v>
      </c>
      <c r="K40" s="185" t="s">
        <v>13</v>
      </c>
      <c r="L40" s="193">
        <v>2</v>
      </c>
      <c r="M40" s="196" t="s">
        <v>3326</v>
      </c>
      <c r="N40" s="196" t="s">
        <v>3327</v>
      </c>
      <c r="O40" s="44" t="str">
        <f t="shared" si="2"/>
        <v xml:space="preserve"> Fayyza Jaleel  ( 0331-4288969 )</v>
      </c>
      <c r="P40" s="42" t="s">
        <v>50</v>
      </c>
      <c r="Q40" s="36" t="s">
        <v>86</v>
      </c>
      <c r="R40" s="37" t="s">
        <v>60</v>
      </c>
      <c r="T40" s="55"/>
      <c r="U40" s="73" t="str">
        <f>F40&amp;"-"&amp;COUNTIF($F$2:F40,F40)</f>
        <v>141321-1</v>
      </c>
      <c r="V40" s="50">
        <f t="shared" si="3"/>
        <v>29</v>
      </c>
      <c r="W40" s="70"/>
      <c r="X40" s="71"/>
      <c r="Y40" s="49" t="s">
        <v>1678</v>
      </c>
      <c r="Z40" s="49">
        <v>29</v>
      </c>
      <c r="AA40" s="71"/>
      <c r="AB40" s="71"/>
      <c r="AC40" s="71"/>
      <c r="AD40" s="71"/>
      <c r="AE40" s="71"/>
      <c r="AF40" s="71"/>
      <c r="AG40" s="71"/>
      <c r="AH40" s="71"/>
      <c r="AI40" s="71"/>
      <c r="AJ40" s="71"/>
      <c r="AK40" s="71"/>
      <c r="AL40" s="71"/>
      <c r="AP40" s="185">
        <v>29</v>
      </c>
      <c r="AQ40" s="185" t="s">
        <v>12</v>
      </c>
      <c r="AR40" s="195" t="s">
        <v>12</v>
      </c>
    </row>
    <row r="41" spans="1:44" ht="24.95" customHeight="1" x14ac:dyDescent="0.25">
      <c r="A41" s="183">
        <v>30</v>
      </c>
      <c r="B41" s="183" t="s">
        <v>1121</v>
      </c>
      <c r="C41" s="34" t="str">
        <f t="shared" si="0"/>
        <v>MSBA  - 142454</v>
      </c>
      <c r="D41" s="186" t="s">
        <v>152</v>
      </c>
      <c r="E41" s="33" t="s">
        <v>12</v>
      </c>
      <c r="F41" s="189">
        <v>142454</v>
      </c>
      <c r="G41" s="191" t="s">
        <v>949</v>
      </c>
      <c r="H41" s="34" t="str">
        <f t="shared" si="1"/>
        <v>A  - NB - 1 - 8</v>
      </c>
      <c r="I41" s="185" t="s">
        <v>17</v>
      </c>
      <c r="J41" s="185" t="s">
        <v>94</v>
      </c>
      <c r="K41" s="185" t="s">
        <v>13</v>
      </c>
      <c r="L41" s="193">
        <v>1</v>
      </c>
      <c r="M41" s="196" t="s">
        <v>3324</v>
      </c>
      <c r="N41" s="196" t="s">
        <v>3325</v>
      </c>
      <c r="O41" s="44" t="str">
        <f t="shared" si="2"/>
        <v xml:space="preserve"> Ms. Qurat ul Ain Butt  ( 0332-8458249 )</v>
      </c>
      <c r="P41" s="42" t="s">
        <v>50</v>
      </c>
      <c r="Q41" s="36" t="s">
        <v>86</v>
      </c>
      <c r="R41" s="37" t="s">
        <v>61</v>
      </c>
      <c r="T41" s="55"/>
      <c r="U41" s="73" t="str">
        <f>F41&amp;"-"&amp;COUNTIF($F$2:F41,F41)</f>
        <v>142454-1</v>
      </c>
      <c r="V41" s="50">
        <f t="shared" si="3"/>
        <v>30</v>
      </c>
      <c r="W41" s="70"/>
      <c r="X41" s="71"/>
      <c r="Y41" s="49" t="s">
        <v>1679</v>
      </c>
      <c r="Z41" s="49">
        <v>30</v>
      </c>
      <c r="AA41" s="71"/>
      <c r="AB41" s="71"/>
      <c r="AC41" s="71"/>
      <c r="AD41" s="71"/>
      <c r="AE41" s="71"/>
      <c r="AF41" s="71"/>
      <c r="AG41" s="71"/>
      <c r="AH41" s="71"/>
      <c r="AI41" s="71"/>
      <c r="AJ41" s="71"/>
      <c r="AK41" s="71"/>
      <c r="AL41" s="71"/>
      <c r="AP41" s="185">
        <v>30</v>
      </c>
      <c r="AQ41" s="185" t="s">
        <v>12</v>
      </c>
      <c r="AR41" s="195" t="s">
        <v>12</v>
      </c>
    </row>
    <row r="42" spans="1:44" ht="24.95" customHeight="1" x14ac:dyDescent="0.25">
      <c r="A42" s="183">
        <v>31</v>
      </c>
      <c r="B42" s="183" t="s">
        <v>1121</v>
      </c>
      <c r="C42" s="34" t="str">
        <f t="shared" si="0"/>
        <v>Ph. D CHEM.  - 140880</v>
      </c>
      <c r="D42" s="186" t="s">
        <v>859</v>
      </c>
      <c r="E42" s="33" t="s">
        <v>12</v>
      </c>
      <c r="F42" s="189">
        <v>140880</v>
      </c>
      <c r="G42" s="191" t="s">
        <v>1092</v>
      </c>
      <c r="H42" s="34" t="str">
        <f t="shared" si="1"/>
        <v>A  - NB - 1 - 8</v>
      </c>
      <c r="I42" s="185" t="s">
        <v>17</v>
      </c>
      <c r="J42" s="185" t="s">
        <v>94</v>
      </c>
      <c r="K42" s="185" t="s">
        <v>13</v>
      </c>
      <c r="L42" s="193">
        <v>5</v>
      </c>
      <c r="M42" s="196" t="s">
        <v>410</v>
      </c>
      <c r="N42" s="196" t="s">
        <v>411</v>
      </c>
      <c r="O42" s="44" t="str">
        <f t="shared" si="2"/>
        <v xml:space="preserve"> Iqra Zubair Awan  ( 3000144584 )</v>
      </c>
      <c r="P42" s="42" t="s">
        <v>50</v>
      </c>
      <c r="Q42" s="36" t="s">
        <v>86</v>
      </c>
      <c r="R42" s="37" t="s">
        <v>62</v>
      </c>
      <c r="T42" s="55"/>
      <c r="U42" s="73" t="str">
        <f>F42&amp;"-"&amp;COUNTIF($F$2:F42,F42)</f>
        <v>140880-1</v>
      </c>
      <c r="V42" s="50">
        <f t="shared" si="3"/>
        <v>31</v>
      </c>
      <c r="W42" s="70"/>
      <c r="X42" s="71"/>
      <c r="Y42" s="49" t="s">
        <v>1680</v>
      </c>
      <c r="Z42" s="49">
        <v>31</v>
      </c>
      <c r="AA42" s="71"/>
      <c r="AB42" s="71"/>
      <c r="AC42" s="71"/>
      <c r="AD42" s="71"/>
      <c r="AE42" s="71"/>
      <c r="AF42" s="71"/>
      <c r="AG42" s="71"/>
      <c r="AH42" s="71"/>
      <c r="AI42" s="71"/>
      <c r="AJ42" s="71"/>
      <c r="AK42" s="71"/>
      <c r="AL42" s="71"/>
      <c r="AP42" s="185">
        <v>31</v>
      </c>
      <c r="AQ42" s="185" t="s">
        <v>12</v>
      </c>
      <c r="AR42" s="195" t="s">
        <v>12</v>
      </c>
    </row>
    <row r="43" spans="1:44" ht="24.95" customHeight="1" x14ac:dyDescent="0.25">
      <c r="A43" s="183">
        <v>32</v>
      </c>
      <c r="B43" s="183" t="s">
        <v>1121</v>
      </c>
      <c r="C43" s="34" t="str">
        <f t="shared" si="0"/>
        <v>Ph. D URDU  - 141047</v>
      </c>
      <c r="D43" s="186" t="s">
        <v>868</v>
      </c>
      <c r="E43" s="33" t="s">
        <v>12</v>
      </c>
      <c r="F43" s="189">
        <v>141047</v>
      </c>
      <c r="G43" s="191" t="s">
        <v>982</v>
      </c>
      <c r="H43" s="34" t="str">
        <f t="shared" si="1"/>
        <v>A  - NB - 1 - 8</v>
      </c>
      <c r="I43" s="185" t="s">
        <v>17</v>
      </c>
      <c r="J43" s="185" t="s">
        <v>94</v>
      </c>
      <c r="K43" s="185" t="s">
        <v>13</v>
      </c>
      <c r="L43" s="193">
        <v>5</v>
      </c>
      <c r="M43" s="196" t="s">
        <v>1062</v>
      </c>
      <c r="N43" s="196" t="s">
        <v>1063</v>
      </c>
      <c r="O43" s="44" t="str">
        <f t="shared" si="2"/>
        <v xml:space="preserve"> Dr. Muhammad Haroon Qadir  ( 0303-3330345 )</v>
      </c>
      <c r="P43" s="42" t="s">
        <v>50</v>
      </c>
      <c r="Q43" s="36" t="s">
        <v>86</v>
      </c>
      <c r="R43" s="37" t="s">
        <v>63</v>
      </c>
      <c r="T43" s="55"/>
      <c r="U43" s="73" t="str">
        <f>F43&amp;"-"&amp;COUNTIF($F$2:F43,F43)</f>
        <v>141047-1</v>
      </c>
      <c r="V43" s="50">
        <f t="shared" si="3"/>
        <v>32</v>
      </c>
      <c r="W43" s="70"/>
      <c r="X43" s="71"/>
      <c r="Y43" s="49" t="s">
        <v>1681</v>
      </c>
      <c r="Z43" s="49">
        <v>32</v>
      </c>
      <c r="AA43" s="71"/>
      <c r="AB43" s="71"/>
      <c r="AC43" s="71"/>
      <c r="AD43" s="71"/>
      <c r="AE43" s="71"/>
      <c r="AF43" s="71"/>
      <c r="AG43" s="71"/>
      <c r="AH43" s="71"/>
      <c r="AI43" s="71"/>
      <c r="AJ43" s="71"/>
      <c r="AK43" s="71"/>
      <c r="AL43" s="71"/>
      <c r="AP43" s="185">
        <v>32</v>
      </c>
      <c r="AQ43" s="185" t="s">
        <v>12</v>
      </c>
      <c r="AR43" s="195" t="s">
        <v>12</v>
      </c>
    </row>
    <row r="44" spans="1:44" ht="24.95" customHeight="1" x14ac:dyDescent="0.25">
      <c r="A44" s="183">
        <v>33</v>
      </c>
      <c r="B44" s="183" t="s">
        <v>1121</v>
      </c>
      <c r="C44" s="34" t="str">
        <f t="shared" si="0"/>
        <v>Ph. D URDU  - 141061</v>
      </c>
      <c r="D44" s="186" t="s">
        <v>868</v>
      </c>
      <c r="E44" s="33" t="s">
        <v>12</v>
      </c>
      <c r="F44" s="189">
        <v>141061</v>
      </c>
      <c r="G44" s="191" t="s">
        <v>1156</v>
      </c>
      <c r="H44" s="34" t="str">
        <f t="shared" si="1"/>
        <v>A  - NB - 1 - 8</v>
      </c>
      <c r="I44" s="185" t="s">
        <v>17</v>
      </c>
      <c r="J44" s="185" t="s">
        <v>94</v>
      </c>
      <c r="K44" s="185" t="s">
        <v>13</v>
      </c>
      <c r="L44" s="193">
        <v>6</v>
      </c>
      <c r="M44" s="196" t="s">
        <v>1062</v>
      </c>
      <c r="N44" s="196" t="s">
        <v>1063</v>
      </c>
      <c r="O44" s="44" t="str">
        <f t="shared" si="2"/>
        <v xml:space="preserve"> Dr. Muhammad Haroon Qadir  ( 0303-3330345 )</v>
      </c>
      <c r="P44" s="42" t="s">
        <v>50</v>
      </c>
      <c r="Q44" s="36" t="s">
        <v>86</v>
      </c>
      <c r="R44" s="37" t="s">
        <v>52</v>
      </c>
      <c r="T44" s="55"/>
      <c r="U44" s="73" t="str">
        <f>F44&amp;"-"&amp;COUNTIF($F$2:F44,F44)</f>
        <v>141061-1</v>
      </c>
      <c r="V44" s="50">
        <f t="shared" si="3"/>
        <v>33</v>
      </c>
      <c r="W44" s="70"/>
      <c r="X44" s="71"/>
      <c r="Y44" s="49" t="s">
        <v>1682</v>
      </c>
      <c r="Z44" s="49">
        <v>33</v>
      </c>
      <c r="AA44" s="71"/>
      <c r="AB44" s="71"/>
      <c r="AC44" s="71"/>
      <c r="AD44" s="71"/>
      <c r="AE44" s="71"/>
      <c r="AF44" s="71"/>
      <c r="AG44" s="71"/>
      <c r="AH44" s="71"/>
      <c r="AI44" s="71"/>
      <c r="AJ44" s="71"/>
      <c r="AK44" s="71"/>
      <c r="AL44" s="71"/>
      <c r="AP44" s="185">
        <v>33</v>
      </c>
      <c r="AQ44" s="185" t="s">
        <v>12</v>
      </c>
      <c r="AR44" s="195" t="s">
        <v>12</v>
      </c>
    </row>
    <row r="45" spans="1:44" ht="24.95" customHeight="1" x14ac:dyDescent="0.25">
      <c r="A45" s="183">
        <v>34</v>
      </c>
      <c r="B45" s="183" t="s">
        <v>1121</v>
      </c>
      <c r="C45" s="34" t="str">
        <f t="shared" si="0"/>
        <v>MS AI  - 141588</v>
      </c>
      <c r="D45" s="186" t="s">
        <v>1134</v>
      </c>
      <c r="E45" s="33" t="s">
        <v>12</v>
      </c>
      <c r="F45" s="189">
        <v>141588</v>
      </c>
      <c r="G45" s="191" t="s">
        <v>1157</v>
      </c>
      <c r="H45" s="34" t="str">
        <f t="shared" si="1"/>
        <v>A  - NB - 1 - 8</v>
      </c>
      <c r="I45" s="185" t="s">
        <v>16</v>
      </c>
      <c r="J45" s="185" t="s">
        <v>94</v>
      </c>
      <c r="K45" s="185" t="s">
        <v>13</v>
      </c>
      <c r="L45" s="193">
        <v>1</v>
      </c>
      <c r="M45" s="196" t="s">
        <v>758</v>
      </c>
      <c r="N45" s="196" t="s">
        <v>759</v>
      </c>
      <c r="O45" s="44" t="str">
        <f t="shared" si="2"/>
        <v xml:space="preserve"> Dr. KHALID MASOOD  ( 0335-7400418 )</v>
      </c>
      <c r="P45" s="42" t="s">
        <v>50</v>
      </c>
      <c r="Q45" s="36" t="s">
        <v>86</v>
      </c>
      <c r="R45" s="37" t="s">
        <v>57</v>
      </c>
      <c r="T45" s="55"/>
      <c r="U45" s="73" t="str">
        <f>F45&amp;"-"&amp;COUNTIF($F$2:F45,F45)</f>
        <v>141588-1</v>
      </c>
      <c r="V45" s="50">
        <f t="shared" si="3"/>
        <v>34</v>
      </c>
      <c r="W45" s="70"/>
      <c r="X45" s="71"/>
      <c r="Y45" s="49" t="s">
        <v>1683</v>
      </c>
      <c r="Z45" s="49">
        <v>34</v>
      </c>
      <c r="AA45" s="71"/>
      <c r="AB45" s="71"/>
      <c r="AC45" s="71"/>
      <c r="AD45" s="71"/>
      <c r="AE45" s="71"/>
      <c r="AF45" s="71"/>
      <c r="AG45" s="71"/>
      <c r="AH45" s="71"/>
      <c r="AI45" s="71"/>
      <c r="AJ45" s="71"/>
      <c r="AK45" s="71"/>
      <c r="AL45" s="71"/>
      <c r="AP45" s="185">
        <v>34</v>
      </c>
      <c r="AQ45" s="185" t="s">
        <v>12</v>
      </c>
      <c r="AR45" s="195" t="s">
        <v>12</v>
      </c>
    </row>
    <row r="46" spans="1:44" ht="24.95" customHeight="1" x14ac:dyDescent="0.25">
      <c r="A46" s="183">
        <v>35</v>
      </c>
      <c r="B46" s="183" t="s">
        <v>1121</v>
      </c>
      <c r="C46" s="34" t="str">
        <f t="shared" si="0"/>
        <v>MS AI  - 142126</v>
      </c>
      <c r="D46" s="186" t="s">
        <v>1134</v>
      </c>
      <c r="E46" s="33" t="s">
        <v>12</v>
      </c>
      <c r="F46" s="189">
        <v>142126</v>
      </c>
      <c r="G46" s="191" t="s">
        <v>950</v>
      </c>
      <c r="H46" s="34" t="str">
        <f t="shared" si="1"/>
        <v>A  - NB - 1 - 8</v>
      </c>
      <c r="I46" s="185" t="s">
        <v>16</v>
      </c>
      <c r="J46" s="185" t="s">
        <v>94</v>
      </c>
      <c r="K46" s="185" t="s">
        <v>13</v>
      </c>
      <c r="L46" s="193">
        <v>1</v>
      </c>
      <c r="M46" s="196" t="s">
        <v>661</v>
      </c>
      <c r="N46" s="196" t="s">
        <v>662</v>
      </c>
      <c r="O46" s="44" t="str">
        <f t="shared" si="2"/>
        <v xml:space="preserve"> Ayesha Nasir  ( 0302-4734093 )</v>
      </c>
      <c r="P46" s="42" t="s">
        <v>50</v>
      </c>
      <c r="Q46" s="36" t="s">
        <v>86</v>
      </c>
      <c r="R46" s="37" t="s">
        <v>64</v>
      </c>
      <c r="T46" s="55"/>
      <c r="U46" s="73" t="str">
        <f>F46&amp;"-"&amp;COUNTIF($F$2:F46,F46)</f>
        <v>142126-1</v>
      </c>
      <c r="V46" s="50">
        <f t="shared" si="3"/>
        <v>35</v>
      </c>
      <c r="W46" s="70"/>
      <c r="X46" s="71"/>
      <c r="Y46" s="49" t="s">
        <v>1684</v>
      </c>
      <c r="Z46" s="49">
        <v>35</v>
      </c>
      <c r="AA46" s="71"/>
      <c r="AB46" s="71"/>
      <c r="AC46" s="71"/>
      <c r="AD46" s="71"/>
      <c r="AE46" s="71"/>
      <c r="AF46" s="71"/>
      <c r="AG46" s="71"/>
      <c r="AH46" s="71"/>
      <c r="AI46" s="71"/>
      <c r="AJ46" s="71"/>
      <c r="AK46" s="71"/>
      <c r="AL46" s="71"/>
      <c r="AP46" s="185">
        <v>35</v>
      </c>
      <c r="AQ46" s="185" t="s">
        <v>12</v>
      </c>
      <c r="AR46" s="195" t="s">
        <v>12</v>
      </c>
    </row>
    <row r="47" spans="1:44" ht="24.95" customHeight="1" x14ac:dyDescent="0.25">
      <c r="A47" s="183">
        <v>36</v>
      </c>
      <c r="B47" s="183" t="s">
        <v>1121</v>
      </c>
      <c r="C47" s="34" t="str">
        <f t="shared" si="0"/>
        <v>MS CS  - 141588</v>
      </c>
      <c r="D47" s="186" t="s">
        <v>140</v>
      </c>
      <c r="E47" s="33" t="s">
        <v>12</v>
      </c>
      <c r="F47" s="189">
        <v>141588</v>
      </c>
      <c r="G47" s="191" t="s">
        <v>1157</v>
      </c>
      <c r="H47" s="34" t="str">
        <f t="shared" si="1"/>
        <v>A  - NB - 1 - 8</v>
      </c>
      <c r="I47" s="185" t="s">
        <v>16</v>
      </c>
      <c r="J47" s="185" t="s">
        <v>94</v>
      </c>
      <c r="K47" s="185" t="s">
        <v>13</v>
      </c>
      <c r="L47" s="193">
        <v>5</v>
      </c>
      <c r="M47" s="196" t="s">
        <v>758</v>
      </c>
      <c r="N47" s="196" t="s">
        <v>759</v>
      </c>
      <c r="O47" s="44" t="str">
        <f t="shared" si="2"/>
        <v xml:space="preserve"> Dr. KHALID MASOOD  ( 0335-7400418 )</v>
      </c>
      <c r="P47" s="42" t="s">
        <v>12</v>
      </c>
      <c r="Q47" s="36" t="s">
        <v>86</v>
      </c>
      <c r="R47" s="37" t="s">
        <v>12</v>
      </c>
      <c r="T47" s="55"/>
      <c r="U47" s="73" t="str">
        <f>F47&amp;"-"&amp;COUNTIF($F$2:F47,F47)</f>
        <v>141588-2</v>
      </c>
      <c r="V47" s="50">
        <f t="shared" si="3"/>
        <v>36</v>
      </c>
      <c r="W47" s="70"/>
      <c r="X47" s="71"/>
      <c r="Y47" s="49" t="s">
        <v>1685</v>
      </c>
      <c r="Z47" s="49">
        <v>36</v>
      </c>
      <c r="AA47" s="71"/>
      <c r="AB47" s="71"/>
      <c r="AC47" s="71"/>
      <c r="AD47" s="71"/>
      <c r="AE47" s="71"/>
      <c r="AF47" s="71"/>
      <c r="AG47" s="71"/>
      <c r="AH47" s="71"/>
      <c r="AI47" s="71"/>
      <c r="AJ47" s="71"/>
      <c r="AK47" s="71"/>
      <c r="AL47" s="71"/>
      <c r="AP47" s="185">
        <v>36</v>
      </c>
      <c r="AQ47" s="185" t="s">
        <v>12</v>
      </c>
      <c r="AR47" s="195" t="s">
        <v>12</v>
      </c>
    </row>
    <row r="48" spans="1:44" ht="24.95" customHeight="1" x14ac:dyDescent="0.25">
      <c r="A48" s="183">
        <v>37</v>
      </c>
      <c r="B48" s="183" t="s">
        <v>1121</v>
      </c>
      <c r="C48" s="34" t="str">
        <f t="shared" si="0"/>
        <v>MS CS  - 142126</v>
      </c>
      <c r="D48" s="186" t="s">
        <v>140</v>
      </c>
      <c r="E48" s="33" t="s">
        <v>12</v>
      </c>
      <c r="F48" s="189">
        <v>142126</v>
      </c>
      <c r="G48" s="191" t="s">
        <v>950</v>
      </c>
      <c r="H48" s="34" t="str">
        <f t="shared" si="1"/>
        <v>A  - NB - 1 - 8</v>
      </c>
      <c r="I48" s="185" t="s">
        <v>16</v>
      </c>
      <c r="J48" s="185" t="s">
        <v>94</v>
      </c>
      <c r="K48" s="185" t="s">
        <v>13</v>
      </c>
      <c r="L48" s="193">
        <v>10</v>
      </c>
      <c r="M48" s="196" t="s">
        <v>661</v>
      </c>
      <c r="N48" s="196" t="s">
        <v>662</v>
      </c>
      <c r="O48" s="44" t="str">
        <f t="shared" si="2"/>
        <v xml:space="preserve"> Ayesha Nasir  ( 0302-4734093 )</v>
      </c>
      <c r="P48" s="42" t="s">
        <v>50</v>
      </c>
      <c r="Q48" s="36" t="s">
        <v>86</v>
      </c>
      <c r="R48" s="37">
        <v>16</v>
      </c>
      <c r="T48" s="55"/>
      <c r="U48" s="73" t="str">
        <f>F48&amp;"-"&amp;COUNTIF($F$2:F48,F48)</f>
        <v>142126-2</v>
      </c>
      <c r="V48" s="50">
        <f t="shared" si="3"/>
        <v>37</v>
      </c>
      <c r="W48" s="70"/>
      <c r="X48" s="71"/>
      <c r="Y48" s="49" t="s">
        <v>1686</v>
      </c>
      <c r="Z48" s="49">
        <v>37</v>
      </c>
      <c r="AA48" s="71"/>
      <c r="AB48" s="71"/>
      <c r="AC48" s="71"/>
      <c r="AD48" s="71"/>
      <c r="AE48" s="71"/>
      <c r="AF48" s="71"/>
      <c r="AG48" s="71"/>
      <c r="AH48" s="71"/>
      <c r="AI48" s="71"/>
      <c r="AJ48" s="71"/>
      <c r="AK48" s="71"/>
      <c r="AL48" s="71"/>
      <c r="AP48" s="185">
        <v>37</v>
      </c>
      <c r="AQ48" s="185" t="s">
        <v>12</v>
      </c>
      <c r="AR48" s="195" t="s">
        <v>12</v>
      </c>
    </row>
    <row r="49" spans="1:44" ht="24.95" customHeight="1" x14ac:dyDescent="0.25">
      <c r="A49" s="183">
        <v>38</v>
      </c>
      <c r="B49" s="183" t="s">
        <v>1121</v>
      </c>
      <c r="C49" s="34" t="str">
        <f t="shared" si="0"/>
        <v>MS DS  - 141588</v>
      </c>
      <c r="D49" s="186" t="s">
        <v>299</v>
      </c>
      <c r="E49" s="33" t="s">
        <v>12</v>
      </c>
      <c r="F49" s="189">
        <v>141588</v>
      </c>
      <c r="G49" s="191" t="s">
        <v>1157</v>
      </c>
      <c r="H49" s="34" t="str">
        <f t="shared" si="1"/>
        <v>A  - NB - 1 - 8</v>
      </c>
      <c r="I49" s="185" t="s">
        <v>16</v>
      </c>
      <c r="J49" s="185" t="s">
        <v>94</v>
      </c>
      <c r="K49" s="185" t="s">
        <v>13</v>
      </c>
      <c r="L49" s="193">
        <v>4</v>
      </c>
      <c r="M49" s="196" t="s">
        <v>758</v>
      </c>
      <c r="N49" s="196" t="s">
        <v>759</v>
      </c>
      <c r="O49" s="44" t="str">
        <f t="shared" si="2"/>
        <v xml:space="preserve"> Dr. KHALID MASOOD  ( 0335-7400418 )</v>
      </c>
      <c r="P49" s="42" t="s">
        <v>46</v>
      </c>
      <c r="Q49" s="36" t="s">
        <v>86</v>
      </c>
      <c r="R49" s="37">
        <v>29</v>
      </c>
      <c r="T49" s="55"/>
      <c r="U49" s="73" t="str">
        <f>F49&amp;"-"&amp;COUNTIF($F$2:F49,F49)</f>
        <v>141588-3</v>
      </c>
      <c r="V49" s="50">
        <f t="shared" si="3"/>
        <v>38</v>
      </c>
      <c r="W49" s="70"/>
      <c r="X49" s="71"/>
      <c r="Y49" s="49" t="s">
        <v>1687</v>
      </c>
      <c r="Z49" s="49">
        <v>38</v>
      </c>
      <c r="AA49" s="71"/>
      <c r="AB49" s="71"/>
      <c r="AC49" s="71"/>
      <c r="AD49" s="71"/>
      <c r="AE49" s="71"/>
      <c r="AF49" s="71"/>
      <c r="AG49" s="71"/>
      <c r="AH49" s="71"/>
      <c r="AI49" s="71"/>
      <c r="AJ49" s="71"/>
      <c r="AK49" s="71"/>
      <c r="AL49" s="71"/>
      <c r="AP49" s="185">
        <v>38</v>
      </c>
      <c r="AQ49" s="185" t="s">
        <v>12</v>
      </c>
      <c r="AR49" s="195" t="s">
        <v>12</v>
      </c>
    </row>
    <row r="50" spans="1:44" ht="24.95" customHeight="1" x14ac:dyDescent="0.25">
      <c r="A50" s="183">
        <v>39</v>
      </c>
      <c r="B50" s="183" t="s">
        <v>1121</v>
      </c>
      <c r="C50" s="34" t="str">
        <f t="shared" si="0"/>
        <v>MS IT  - 142126</v>
      </c>
      <c r="D50" s="186" t="s">
        <v>145</v>
      </c>
      <c r="E50" s="33" t="s">
        <v>12</v>
      </c>
      <c r="F50" s="189">
        <v>142126</v>
      </c>
      <c r="G50" s="191" t="s">
        <v>950</v>
      </c>
      <c r="H50" s="34" t="str">
        <f t="shared" si="1"/>
        <v>A  - NB - 1 - 8</v>
      </c>
      <c r="I50" s="185" t="s">
        <v>16</v>
      </c>
      <c r="J50" s="185" t="s">
        <v>94</v>
      </c>
      <c r="K50" s="185" t="s">
        <v>13</v>
      </c>
      <c r="L50" s="193">
        <v>1</v>
      </c>
      <c r="M50" s="196" t="s">
        <v>661</v>
      </c>
      <c r="N50" s="196" t="s">
        <v>662</v>
      </c>
      <c r="O50" s="44" t="str">
        <f t="shared" si="2"/>
        <v xml:space="preserve"> Ayesha Nasir  ( 0302-4734093 )</v>
      </c>
      <c r="P50" s="42" t="s">
        <v>46</v>
      </c>
      <c r="Q50" s="36" t="s">
        <v>86</v>
      </c>
      <c r="R50" s="37" t="s">
        <v>49</v>
      </c>
      <c r="T50" s="55"/>
      <c r="U50" s="73" t="str">
        <f>F50&amp;"-"&amp;COUNTIF($F$2:F50,F50)</f>
        <v>142126-3</v>
      </c>
      <c r="V50" s="50">
        <f t="shared" si="3"/>
        <v>39</v>
      </c>
      <c r="W50" s="70"/>
      <c r="X50" s="71"/>
      <c r="Y50" s="49" t="s">
        <v>1688</v>
      </c>
      <c r="Z50" s="49">
        <v>39</v>
      </c>
      <c r="AA50" s="71"/>
      <c r="AB50" s="71"/>
      <c r="AC50" s="71"/>
      <c r="AD50" s="71"/>
      <c r="AE50" s="71"/>
      <c r="AF50" s="71"/>
      <c r="AG50" s="71"/>
      <c r="AH50" s="71"/>
      <c r="AI50" s="71"/>
      <c r="AJ50" s="71"/>
      <c r="AK50" s="71"/>
      <c r="AL50" s="71"/>
      <c r="AP50" s="185">
        <v>39</v>
      </c>
      <c r="AQ50" s="185" t="s">
        <v>12</v>
      </c>
      <c r="AR50" s="195" t="s">
        <v>12</v>
      </c>
    </row>
    <row r="51" spans="1:44" ht="24.95" customHeight="1" x14ac:dyDescent="0.25">
      <c r="A51" s="183">
        <v>40</v>
      </c>
      <c r="B51" s="183" t="s">
        <v>1121</v>
      </c>
      <c r="C51" s="34" t="str">
        <f t="shared" si="0"/>
        <v>Ph. D CS  - 141588</v>
      </c>
      <c r="D51" s="186" t="s">
        <v>345</v>
      </c>
      <c r="E51" s="33" t="s">
        <v>12</v>
      </c>
      <c r="F51" s="189">
        <v>141588</v>
      </c>
      <c r="G51" s="191" t="s">
        <v>1157</v>
      </c>
      <c r="H51" s="34" t="str">
        <f t="shared" si="1"/>
        <v>A  - NB - 1 - 8</v>
      </c>
      <c r="I51" s="185" t="s">
        <v>16</v>
      </c>
      <c r="J51" s="185" t="s">
        <v>94</v>
      </c>
      <c r="K51" s="185" t="s">
        <v>13</v>
      </c>
      <c r="L51" s="193">
        <v>6</v>
      </c>
      <c r="M51" s="196" t="s">
        <v>758</v>
      </c>
      <c r="N51" s="196" t="s">
        <v>759</v>
      </c>
      <c r="O51" s="44" t="str">
        <f t="shared" si="2"/>
        <v xml:space="preserve"> Dr. KHALID MASOOD  ( 0335-7400418 )</v>
      </c>
      <c r="P51" s="42" t="s">
        <v>50</v>
      </c>
      <c r="Q51" s="36" t="s">
        <v>86</v>
      </c>
      <c r="R51" s="37" t="s">
        <v>51</v>
      </c>
      <c r="T51" s="55"/>
      <c r="U51" s="73" t="str">
        <f>F51&amp;"-"&amp;COUNTIF($F$2:F51,F51)</f>
        <v>141588-4</v>
      </c>
      <c r="V51" s="50">
        <f t="shared" si="3"/>
        <v>40</v>
      </c>
      <c r="W51" s="70"/>
      <c r="X51" s="71"/>
      <c r="Y51" s="49" t="s">
        <v>1689</v>
      </c>
      <c r="Z51" s="49">
        <v>40</v>
      </c>
      <c r="AA51" s="71"/>
      <c r="AB51" s="71"/>
      <c r="AC51" s="71"/>
      <c r="AD51" s="71"/>
      <c r="AE51" s="71"/>
      <c r="AF51" s="71"/>
      <c r="AG51" s="71"/>
      <c r="AH51" s="71"/>
      <c r="AI51" s="71"/>
      <c r="AJ51" s="71"/>
      <c r="AK51" s="71"/>
      <c r="AL51" s="71"/>
      <c r="AP51" s="185">
        <v>40</v>
      </c>
      <c r="AQ51" s="185" t="s">
        <v>12</v>
      </c>
      <c r="AR51" s="195" t="s">
        <v>12</v>
      </c>
    </row>
    <row r="52" spans="1:44" ht="24.95" customHeight="1" x14ac:dyDescent="0.25">
      <c r="A52" s="183">
        <v>41</v>
      </c>
      <c r="B52" s="183" t="s">
        <v>1121</v>
      </c>
      <c r="C52" s="34" t="str">
        <f t="shared" si="0"/>
        <v>Ph. D CS  - 142126</v>
      </c>
      <c r="D52" s="186" t="s">
        <v>345</v>
      </c>
      <c r="E52" s="33" t="s">
        <v>12</v>
      </c>
      <c r="F52" s="189">
        <v>142126</v>
      </c>
      <c r="G52" s="191" t="s">
        <v>950</v>
      </c>
      <c r="H52" s="34" t="str">
        <f t="shared" si="1"/>
        <v>A  - NB - 1 - 8</v>
      </c>
      <c r="I52" s="185" t="s">
        <v>16</v>
      </c>
      <c r="J52" s="185" t="s">
        <v>94</v>
      </c>
      <c r="K52" s="185" t="s">
        <v>13</v>
      </c>
      <c r="L52" s="193">
        <v>1</v>
      </c>
      <c r="M52" s="196" t="s">
        <v>661</v>
      </c>
      <c r="N52" s="196" t="s">
        <v>662</v>
      </c>
      <c r="O52" s="44" t="str">
        <f t="shared" si="2"/>
        <v xml:space="preserve"> Ayesha Nasir  ( 0302-4734093 )</v>
      </c>
      <c r="P52" s="42" t="s">
        <v>50</v>
      </c>
      <c r="Q52" s="36" t="s">
        <v>86</v>
      </c>
      <c r="R52" s="37" t="s">
        <v>52</v>
      </c>
      <c r="T52" s="55"/>
      <c r="U52" s="73" t="str">
        <f>F52&amp;"-"&amp;COUNTIF($F$2:F52,F52)</f>
        <v>142126-4</v>
      </c>
      <c r="V52" s="50">
        <f t="shared" si="3"/>
        <v>41</v>
      </c>
      <c r="W52" s="70"/>
      <c r="X52" s="71"/>
      <c r="Y52" s="49" t="s">
        <v>1690</v>
      </c>
      <c r="Z52" s="49">
        <v>41</v>
      </c>
      <c r="AA52" s="71"/>
      <c r="AB52" s="71"/>
      <c r="AC52" s="71"/>
      <c r="AD52" s="71"/>
      <c r="AE52" s="71"/>
      <c r="AF52" s="71"/>
      <c r="AG52" s="71"/>
      <c r="AH52" s="71"/>
      <c r="AI52" s="71"/>
      <c r="AJ52" s="71"/>
      <c r="AK52" s="71"/>
      <c r="AL52" s="71"/>
      <c r="AP52" s="185">
        <v>41</v>
      </c>
      <c r="AQ52" s="185" t="s">
        <v>12</v>
      </c>
      <c r="AR52" s="195" t="s">
        <v>12</v>
      </c>
    </row>
    <row r="53" spans="1:44" ht="24.95" customHeight="1" x14ac:dyDescent="0.25">
      <c r="A53" s="183">
        <v>42</v>
      </c>
      <c r="B53" s="183" t="s">
        <v>1122</v>
      </c>
      <c r="C53" s="34" t="str">
        <f t="shared" si="0"/>
        <v>M.Phil CHEM.  - 140779</v>
      </c>
      <c r="D53" s="186" t="s">
        <v>146</v>
      </c>
      <c r="E53" s="33" t="s">
        <v>12</v>
      </c>
      <c r="F53" s="189">
        <v>140779</v>
      </c>
      <c r="G53" s="191" t="s">
        <v>1158</v>
      </c>
      <c r="H53" s="34" t="str">
        <f t="shared" si="1"/>
        <v>C  - NB - 17 - 24</v>
      </c>
      <c r="I53" s="185" t="s">
        <v>17</v>
      </c>
      <c r="J53" s="185" t="s">
        <v>96</v>
      </c>
      <c r="K53" s="185" t="s">
        <v>15</v>
      </c>
      <c r="L53" s="193">
        <v>11</v>
      </c>
      <c r="M53" s="196" t="s">
        <v>702</v>
      </c>
      <c r="N53" s="196" t="s">
        <v>703</v>
      </c>
      <c r="O53" s="44" t="str">
        <f t="shared" si="2"/>
        <v xml:space="preserve"> Jigar Allah Ditta   ( 0321-4047359 )</v>
      </c>
      <c r="P53" s="42" t="s">
        <v>50</v>
      </c>
      <c r="Q53" s="36" t="s">
        <v>86</v>
      </c>
      <c r="R53" s="37" t="s">
        <v>63</v>
      </c>
      <c r="T53" s="55"/>
      <c r="U53" s="73" t="str">
        <f>F53&amp;"-"&amp;COUNTIF($F$2:F53,F53)</f>
        <v>140779-1</v>
      </c>
      <c r="V53" s="50">
        <f t="shared" si="3"/>
        <v>42</v>
      </c>
      <c r="W53" s="70"/>
      <c r="X53" s="71"/>
      <c r="Y53" s="49" t="s">
        <v>1691</v>
      </c>
      <c r="Z53" s="49">
        <v>42</v>
      </c>
      <c r="AA53" s="71"/>
      <c r="AB53" s="71"/>
      <c r="AC53" s="71"/>
      <c r="AD53" s="71"/>
      <c r="AE53" s="71"/>
      <c r="AF53" s="71"/>
      <c r="AG53" s="71"/>
      <c r="AH53" s="71"/>
      <c r="AI53" s="71"/>
      <c r="AJ53" s="71"/>
      <c r="AK53" s="71"/>
      <c r="AL53" s="71"/>
      <c r="AP53" s="185">
        <v>42</v>
      </c>
      <c r="AQ53" s="185" t="s">
        <v>12</v>
      </c>
      <c r="AR53" s="195" t="s">
        <v>12</v>
      </c>
    </row>
    <row r="54" spans="1:44" ht="24.95" customHeight="1" x14ac:dyDescent="0.25">
      <c r="A54" s="183">
        <v>43</v>
      </c>
      <c r="B54" s="183" t="s">
        <v>1122</v>
      </c>
      <c r="C54" s="34" t="str">
        <f t="shared" si="0"/>
        <v>M.Phil Eng.  - 141130</v>
      </c>
      <c r="D54" s="186" t="s">
        <v>147</v>
      </c>
      <c r="E54" s="33" t="s">
        <v>12</v>
      </c>
      <c r="F54" s="189">
        <v>141130</v>
      </c>
      <c r="G54" s="191" t="s">
        <v>1159</v>
      </c>
      <c r="H54" s="34" t="str">
        <f t="shared" si="1"/>
        <v>C  - NB - 17 - 24</v>
      </c>
      <c r="I54" s="185" t="s">
        <v>17</v>
      </c>
      <c r="J54" s="185" t="s">
        <v>96</v>
      </c>
      <c r="K54" s="185" t="s">
        <v>15</v>
      </c>
      <c r="L54" s="193">
        <v>15</v>
      </c>
      <c r="M54" s="196" t="s">
        <v>3330</v>
      </c>
      <c r="N54" s="196" t="s">
        <v>3331</v>
      </c>
      <c r="O54" s="44" t="str">
        <f t="shared" si="2"/>
        <v xml:space="preserve"> Dr. Muhammad Ilyas   ( 3333322244 )</v>
      </c>
      <c r="P54" s="42" t="s">
        <v>46</v>
      </c>
      <c r="Q54" s="36" t="s">
        <v>86</v>
      </c>
      <c r="R54" s="37">
        <v>77</v>
      </c>
      <c r="T54" s="55"/>
      <c r="U54" s="73" t="str">
        <f>F54&amp;"-"&amp;COUNTIF($F$2:F54,F54)</f>
        <v>141130-1</v>
      </c>
      <c r="V54" s="50">
        <f t="shared" si="3"/>
        <v>43</v>
      </c>
      <c r="W54" s="70"/>
      <c r="X54" s="71"/>
      <c r="Y54" s="49" t="s">
        <v>1692</v>
      </c>
      <c r="Z54" s="49">
        <v>43</v>
      </c>
      <c r="AA54" s="71"/>
      <c r="AB54" s="71"/>
      <c r="AC54" s="71"/>
      <c r="AD54" s="71"/>
      <c r="AE54" s="71"/>
      <c r="AF54" s="71"/>
      <c r="AG54" s="71"/>
      <c r="AH54" s="71"/>
      <c r="AI54" s="71"/>
      <c r="AJ54" s="71"/>
      <c r="AK54" s="71"/>
      <c r="AL54" s="71"/>
      <c r="AP54" s="185">
        <v>43</v>
      </c>
      <c r="AQ54" s="185" t="s">
        <v>12</v>
      </c>
      <c r="AR54" s="195" t="s">
        <v>12</v>
      </c>
    </row>
    <row r="55" spans="1:44" ht="24.95" customHeight="1" x14ac:dyDescent="0.25">
      <c r="A55" s="183">
        <v>44</v>
      </c>
      <c r="B55" s="183" t="s">
        <v>1122</v>
      </c>
      <c r="C55" s="34" t="str">
        <f t="shared" si="0"/>
        <v>M.Phil IR  - 140993</v>
      </c>
      <c r="D55" s="186" t="s">
        <v>148</v>
      </c>
      <c r="E55" s="33" t="s">
        <v>12</v>
      </c>
      <c r="F55" s="189">
        <v>140993</v>
      </c>
      <c r="G55" s="191" t="s">
        <v>1160</v>
      </c>
      <c r="H55" s="34" t="str">
        <f t="shared" si="1"/>
        <v>C  - NB - 17 - 24</v>
      </c>
      <c r="I55" s="185" t="s">
        <v>17</v>
      </c>
      <c r="J55" s="185" t="s">
        <v>96</v>
      </c>
      <c r="K55" s="185" t="s">
        <v>15</v>
      </c>
      <c r="L55" s="193">
        <v>8</v>
      </c>
      <c r="M55" s="196" t="s">
        <v>1077</v>
      </c>
      <c r="N55" s="196" t="s">
        <v>1078</v>
      </c>
      <c r="O55" s="44" t="str">
        <f t="shared" si="2"/>
        <v xml:space="preserve"> Ms. Maryam Ahmad  ( 3334793094 )</v>
      </c>
      <c r="P55" s="42" t="s">
        <v>46</v>
      </c>
      <c r="Q55" s="36" t="s">
        <v>86</v>
      </c>
      <c r="R55" s="37">
        <v>77</v>
      </c>
      <c r="T55" s="55"/>
      <c r="U55" s="73" t="str">
        <f>F55&amp;"-"&amp;COUNTIF($F$2:F55,F55)</f>
        <v>140993-1</v>
      </c>
      <c r="V55" s="50">
        <f t="shared" si="3"/>
        <v>44</v>
      </c>
      <c r="W55" s="70"/>
      <c r="X55" s="71"/>
      <c r="Y55" s="49" t="s">
        <v>1693</v>
      </c>
      <c r="Z55" s="49">
        <v>44</v>
      </c>
      <c r="AA55" s="71"/>
      <c r="AB55" s="71"/>
      <c r="AC55" s="71"/>
      <c r="AD55" s="71"/>
      <c r="AE55" s="71"/>
      <c r="AF55" s="71"/>
      <c r="AG55" s="71"/>
      <c r="AH55" s="71"/>
      <c r="AI55" s="71"/>
      <c r="AJ55" s="71"/>
      <c r="AK55" s="71"/>
      <c r="AL55" s="71"/>
      <c r="AP55" s="185">
        <v>44</v>
      </c>
      <c r="AQ55" s="185" t="s">
        <v>12</v>
      </c>
      <c r="AR55" s="195" t="s">
        <v>12</v>
      </c>
    </row>
    <row r="56" spans="1:44" ht="24.95" customHeight="1" x14ac:dyDescent="0.25">
      <c r="A56" s="183">
        <v>45</v>
      </c>
      <c r="B56" s="183" t="s">
        <v>1122</v>
      </c>
      <c r="C56" s="34" t="str">
        <f t="shared" si="0"/>
        <v>M.Phil ISL  - 141968</v>
      </c>
      <c r="D56" s="186" t="s">
        <v>141</v>
      </c>
      <c r="E56" s="33" t="s">
        <v>12</v>
      </c>
      <c r="F56" s="189">
        <v>141968</v>
      </c>
      <c r="G56" s="191" t="s">
        <v>1161</v>
      </c>
      <c r="H56" s="34" t="str">
        <f t="shared" si="1"/>
        <v>C  - NB - 17 - 24</v>
      </c>
      <c r="I56" s="185" t="s">
        <v>17</v>
      </c>
      <c r="J56" s="185" t="s">
        <v>96</v>
      </c>
      <c r="K56" s="185" t="s">
        <v>15</v>
      </c>
      <c r="L56" s="193">
        <v>9</v>
      </c>
      <c r="M56" s="196" t="s">
        <v>595</v>
      </c>
      <c r="N56" s="196" t="s">
        <v>596</v>
      </c>
      <c r="O56" s="44" t="str">
        <f t="shared" si="2"/>
        <v xml:space="preserve"> Dr.Tahir Masood Qazi  ( 0321-5622311 )</v>
      </c>
      <c r="P56" s="42" t="s">
        <v>46</v>
      </c>
      <c r="Q56" s="36" t="s">
        <v>86</v>
      </c>
      <c r="R56" s="37">
        <v>77</v>
      </c>
      <c r="T56" s="55"/>
      <c r="U56" s="73" t="str">
        <f>F56&amp;"-"&amp;COUNTIF($F$2:F56,F56)</f>
        <v>141968-1</v>
      </c>
      <c r="V56" s="50">
        <f t="shared" si="3"/>
        <v>45</v>
      </c>
      <c r="W56" s="70"/>
      <c r="X56" s="71"/>
      <c r="Y56" s="49" t="s">
        <v>1694</v>
      </c>
      <c r="Z56" s="49">
        <v>45</v>
      </c>
      <c r="AA56" s="71"/>
      <c r="AB56" s="71"/>
      <c r="AC56" s="71"/>
      <c r="AD56" s="71"/>
      <c r="AE56" s="71"/>
      <c r="AF56" s="71"/>
      <c r="AG56" s="71"/>
      <c r="AH56" s="71"/>
      <c r="AI56" s="71"/>
      <c r="AJ56" s="71"/>
      <c r="AK56" s="71"/>
      <c r="AL56" s="71"/>
      <c r="AP56" s="185">
        <v>45</v>
      </c>
      <c r="AQ56" s="185" t="s">
        <v>12</v>
      </c>
      <c r="AR56" s="195" t="s">
        <v>12</v>
      </c>
    </row>
    <row r="57" spans="1:44" ht="24.95" customHeight="1" x14ac:dyDescent="0.25">
      <c r="A57" s="183">
        <v>46</v>
      </c>
      <c r="B57" s="183" t="s">
        <v>1122</v>
      </c>
      <c r="C57" s="34" t="str">
        <f t="shared" si="0"/>
        <v>M.Phil Maths  - 141094</v>
      </c>
      <c r="D57" s="186" t="s">
        <v>149</v>
      </c>
      <c r="E57" s="33" t="s">
        <v>12</v>
      </c>
      <c r="F57" s="189">
        <v>141094</v>
      </c>
      <c r="G57" s="191" t="s">
        <v>1162</v>
      </c>
      <c r="H57" s="34" t="str">
        <f t="shared" si="1"/>
        <v>C  - NB - 17 - 24</v>
      </c>
      <c r="I57" s="185" t="s">
        <v>17</v>
      </c>
      <c r="J57" s="185" t="s">
        <v>96</v>
      </c>
      <c r="K57" s="185" t="s">
        <v>15</v>
      </c>
      <c r="L57" s="193">
        <v>10</v>
      </c>
      <c r="M57" s="196" t="s">
        <v>677</v>
      </c>
      <c r="N57" s="196" t="s">
        <v>678</v>
      </c>
      <c r="O57" s="44" t="str">
        <f t="shared" si="2"/>
        <v xml:space="preserve"> Dr. Muhammad Nadeem  ( 3229775153 )</v>
      </c>
      <c r="P57" s="42" t="s">
        <v>46</v>
      </c>
      <c r="Q57" s="36" t="s">
        <v>86</v>
      </c>
      <c r="R57" s="37">
        <v>30</v>
      </c>
      <c r="T57" s="55"/>
      <c r="U57" s="73" t="str">
        <f>F57&amp;"-"&amp;COUNTIF($F$2:F57,F57)</f>
        <v>141094-1</v>
      </c>
      <c r="V57" s="50">
        <f t="shared" si="3"/>
        <v>46</v>
      </c>
      <c r="W57" s="70"/>
      <c r="X57" s="71"/>
      <c r="Y57" s="49" t="s">
        <v>1695</v>
      </c>
      <c r="Z57" s="49">
        <v>46</v>
      </c>
      <c r="AA57" s="71"/>
      <c r="AB57" s="71"/>
      <c r="AC57" s="71"/>
      <c r="AD57" s="71"/>
      <c r="AE57" s="71"/>
      <c r="AF57" s="71"/>
      <c r="AG57" s="71"/>
      <c r="AH57" s="71"/>
      <c r="AI57" s="71"/>
      <c r="AJ57" s="71"/>
      <c r="AK57" s="71"/>
      <c r="AL57" s="71"/>
      <c r="AP57" s="185">
        <v>46</v>
      </c>
      <c r="AQ57" s="185" t="s">
        <v>12</v>
      </c>
      <c r="AR57" s="195" t="s">
        <v>12</v>
      </c>
    </row>
    <row r="58" spans="1:44" ht="24.95" customHeight="1" x14ac:dyDescent="0.25">
      <c r="A58" s="183">
        <v>47</v>
      </c>
      <c r="B58" s="183" t="s">
        <v>1122</v>
      </c>
      <c r="C58" s="34" t="str">
        <f t="shared" si="0"/>
        <v>M.Phil MB  - 141189</v>
      </c>
      <c r="D58" s="186" t="s">
        <v>142</v>
      </c>
      <c r="E58" s="33" t="s">
        <v>12</v>
      </c>
      <c r="F58" s="189">
        <v>141189</v>
      </c>
      <c r="G58" s="191" t="s">
        <v>1163</v>
      </c>
      <c r="H58" s="34" t="str">
        <f t="shared" si="1"/>
        <v>C  - NB - 17 - 24</v>
      </c>
      <c r="I58" s="185" t="s">
        <v>17</v>
      </c>
      <c r="J58" s="185" t="s">
        <v>96</v>
      </c>
      <c r="K58" s="185" t="s">
        <v>15</v>
      </c>
      <c r="L58" s="193">
        <v>9</v>
      </c>
      <c r="M58" s="196" t="s">
        <v>3332</v>
      </c>
      <c r="N58" s="196" t="s">
        <v>3333</v>
      </c>
      <c r="O58" s="44" t="str">
        <f t="shared" si="2"/>
        <v xml:space="preserve"> Col (Retd) Dr. Muhammad Amjad Khan   ( 0321-5053248 )</v>
      </c>
      <c r="P58" s="42" t="s">
        <v>46</v>
      </c>
      <c r="Q58" s="36" t="s">
        <v>86</v>
      </c>
      <c r="R58" s="37" t="s">
        <v>49</v>
      </c>
      <c r="T58" s="55"/>
      <c r="U58" s="73" t="str">
        <f>F58&amp;"-"&amp;COUNTIF($F$2:F58,F58)</f>
        <v>141189-1</v>
      </c>
      <c r="V58" s="50">
        <f t="shared" si="3"/>
        <v>47</v>
      </c>
      <c r="W58" s="70"/>
      <c r="X58" s="71"/>
      <c r="Y58" s="49" t="s">
        <v>1696</v>
      </c>
      <c r="Z58" s="49">
        <v>47</v>
      </c>
      <c r="AA58" s="71"/>
      <c r="AB58" s="71"/>
      <c r="AC58" s="71"/>
      <c r="AD58" s="71"/>
      <c r="AE58" s="71"/>
      <c r="AF58" s="71"/>
      <c r="AG58" s="71"/>
      <c r="AH58" s="71"/>
      <c r="AI58" s="71"/>
      <c r="AJ58" s="71"/>
      <c r="AK58" s="71"/>
      <c r="AL58" s="71"/>
      <c r="AP58" s="185">
        <v>47</v>
      </c>
      <c r="AQ58" s="185" t="s">
        <v>12</v>
      </c>
      <c r="AR58" s="195" t="s">
        <v>12</v>
      </c>
    </row>
    <row r="59" spans="1:44" ht="24.95" customHeight="1" x14ac:dyDescent="0.25">
      <c r="A59" s="183">
        <v>48</v>
      </c>
      <c r="B59" s="183" t="s">
        <v>1122</v>
      </c>
      <c r="C59" s="34" t="str">
        <f t="shared" si="0"/>
        <v>M.Phil MB  - 141196</v>
      </c>
      <c r="D59" s="186" t="s">
        <v>142</v>
      </c>
      <c r="E59" s="33" t="s">
        <v>12</v>
      </c>
      <c r="F59" s="189">
        <v>141196</v>
      </c>
      <c r="G59" s="191" t="s">
        <v>1163</v>
      </c>
      <c r="H59" s="34" t="str">
        <f t="shared" si="1"/>
        <v>C  - NB - 17 - 24</v>
      </c>
      <c r="I59" s="185" t="s">
        <v>17</v>
      </c>
      <c r="J59" s="185" t="s">
        <v>96</v>
      </c>
      <c r="K59" s="185" t="s">
        <v>15</v>
      </c>
      <c r="L59" s="193">
        <v>5</v>
      </c>
      <c r="M59" s="196" t="s">
        <v>3332</v>
      </c>
      <c r="N59" s="196" t="s">
        <v>3333</v>
      </c>
      <c r="O59" s="44" t="str">
        <f t="shared" si="2"/>
        <v xml:space="preserve"> Col (Retd) Dr. Muhammad Amjad Khan   ( 0321-5053248 )</v>
      </c>
      <c r="P59" s="42" t="s">
        <v>50</v>
      </c>
      <c r="Q59" s="36" t="s">
        <v>86</v>
      </c>
      <c r="R59" s="37">
        <v>1</v>
      </c>
      <c r="T59" s="55"/>
      <c r="U59" s="73" t="str">
        <f>F59&amp;"-"&amp;COUNTIF($F$2:F59,F59)</f>
        <v>141196-1</v>
      </c>
      <c r="V59" s="50">
        <f t="shared" si="3"/>
        <v>48</v>
      </c>
      <c r="W59" s="70"/>
      <c r="X59" s="71"/>
      <c r="Y59" s="49" t="s">
        <v>1697</v>
      </c>
      <c r="Z59" s="49">
        <v>48</v>
      </c>
      <c r="AA59" s="71"/>
      <c r="AB59" s="71"/>
      <c r="AC59" s="71"/>
      <c r="AD59" s="71"/>
      <c r="AE59" s="71"/>
      <c r="AF59" s="71"/>
      <c r="AG59" s="71"/>
      <c r="AH59" s="71"/>
      <c r="AI59" s="71"/>
      <c r="AJ59" s="71"/>
      <c r="AK59" s="71"/>
      <c r="AL59" s="71"/>
      <c r="AP59" s="185">
        <v>48</v>
      </c>
      <c r="AQ59" s="185" t="s">
        <v>12</v>
      </c>
      <c r="AR59" s="195" t="s">
        <v>12</v>
      </c>
    </row>
    <row r="60" spans="1:44" ht="24.95" customHeight="1" x14ac:dyDescent="0.25">
      <c r="A60" s="183">
        <v>49</v>
      </c>
      <c r="B60" s="183" t="s">
        <v>1122</v>
      </c>
      <c r="C60" s="34" t="str">
        <f t="shared" si="0"/>
        <v>M.Phil Phys  - 141418</v>
      </c>
      <c r="D60" s="186" t="s">
        <v>150</v>
      </c>
      <c r="E60" s="33" t="s">
        <v>12</v>
      </c>
      <c r="F60" s="189">
        <v>141418</v>
      </c>
      <c r="G60" s="191" t="s">
        <v>1164</v>
      </c>
      <c r="H60" s="34" t="str">
        <f t="shared" si="1"/>
        <v>C  - NB - 17 - 24</v>
      </c>
      <c r="I60" s="185" t="s">
        <v>17</v>
      </c>
      <c r="J60" s="185" t="s">
        <v>96</v>
      </c>
      <c r="K60" s="185" t="s">
        <v>15</v>
      </c>
      <c r="L60" s="193">
        <v>2</v>
      </c>
      <c r="M60" s="196" t="s">
        <v>548</v>
      </c>
      <c r="N60" s="196" t="s">
        <v>549</v>
      </c>
      <c r="O60" s="44" t="str">
        <f t="shared" si="2"/>
        <v xml:space="preserve"> Dr. Alvina Rafiq Butt  ( 0333-4889336 )</v>
      </c>
      <c r="P60" s="42" t="s">
        <v>50</v>
      </c>
      <c r="Q60" s="36" t="s">
        <v>86</v>
      </c>
      <c r="R60" s="37" t="s">
        <v>60</v>
      </c>
      <c r="T60" s="55"/>
      <c r="U60" s="73" t="str">
        <f>F60&amp;"-"&amp;COUNTIF($F$2:F60,F60)</f>
        <v>141418-1</v>
      </c>
      <c r="V60" s="50">
        <f t="shared" si="3"/>
        <v>49</v>
      </c>
      <c r="W60" s="70"/>
      <c r="X60" s="71"/>
      <c r="Y60" s="49" t="s">
        <v>1698</v>
      </c>
      <c r="Z60" s="49">
        <v>49</v>
      </c>
      <c r="AA60" s="71"/>
      <c r="AB60" s="71"/>
      <c r="AC60" s="71"/>
      <c r="AD60" s="71"/>
      <c r="AE60" s="71"/>
      <c r="AF60" s="71"/>
      <c r="AG60" s="71"/>
      <c r="AH60" s="71"/>
      <c r="AI60" s="71"/>
      <c r="AJ60" s="71"/>
      <c r="AK60" s="71"/>
      <c r="AL60" s="71"/>
      <c r="AP60" s="185">
        <v>49</v>
      </c>
      <c r="AQ60" s="185" t="s">
        <v>12</v>
      </c>
      <c r="AR60" s="195" t="s">
        <v>12</v>
      </c>
    </row>
    <row r="61" spans="1:44" ht="24.95" customHeight="1" x14ac:dyDescent="0.25">
      <c r="A61" s="183">
        <v>50</v>
      </c>
      <c r="B61" s="183" t="s">
        <v>1122</v>
      </c>
      <c r="C61" s="34" t="str">
        <f t="shared" si="0"/>
        <v>M.Phil Urdu  - 141036</v>
      </c>
      <c r="D61" s="186" t="s">
        <v>869</v>
      </c>
      <c r="E61" s="33" t="s">
        <v>12</v>
      </c>
      <c r="F61" s="189">
        <v>141036</v>
      </c>
      <c r="G61" s="191" t="s">
        <v>1165</v>
      </c>
      <c r="H61" s="34" t="str">
        <f t="shared" si="1"/>
        <v>C  - NB - 17 - 24</v>
      </c>
      <c r="I61" s="185" t="s">
        <v>17</v>
      </c>
      <c r="J61" s="185" t="s">
        <v>96</v>
      </c>
      <c r="K61" s="185" t="s">
        <v>15</v>
      </c>
      <c r="L61" s="193">
        <v>8</v>
      </c>
      <c r="M61" s="196" t="s">
        <v>1070</v>
      </c>
      <c r="N61" s="196" t="s">
        <v>1071</v>
      </c>
      <c r="O61" s="44" t="str">
        <f t="shared" si="2"/>
        <v xml:space="preserve"> Dr. Muhammad Arshad Ovaisi  ( 0300-8032676 )</v>
      </c>
      <c r="P61" s="42" t="s">
        <v>46</v>
      </c>
      <c r="Q61" s="36" t="s">
        <v>86</v>
      </c>
      <c r="R61" s="37">
        <v>50</v>
      </c>
      <c r="T61" s="55"/>
      <c r="U61" s="73" t="str">
        <f>F61&amp;"-"&amp;COUNTIF($F$2:F61,F61)</f>
        <v>141036-1</v>
      </c>
      <c r="V61" s="50">
        <f t="shared" si="3"/>
        <v>50</v>
      </c>
      <c r="W61" s="70"/>
      <c r="X61" s="71"/>
      <c r="Y61" s="49" t="s">
        <v>1699</v>
      </c>
      <c r="Z61" s="49">
        <v>50</v>
      </c>
      <c r="AA61" s="71"/>
      <c r="AB61" s="71"/>
      <c r="AC61" s="71"/>
      <c r="AD61" s="71"/>
      <c r="AE61" s="71"/>
      <c r="AF61" s="71"/>
      <c r="AG61" s="71"/>
      <c r="AH61" s="71"/>
      <c r="AI61" s="71"/>
      <c r="AJ61" s="71"/>
      <c r="AK61" s="71"/>
      <c r="AL61" s="71"/>
      <c r="AP61" s="185">
        <v>50</v>
      </c>
      <c r="AQ61" s="185" t="s">
        <v>12</v>
      </c>
      <c r="AR61" s="195" t="s">
        <v>12</v>
      </c>
    </row>
    <row r="62" spans="1:44" ht="24.95" customHeight="1" x14ac:dyDescent="0.25">
      <c r="A62" s="183">
        <v>51</v>
      </c>
      <c r="B62" s="183" t="s">
        <v>1122</v>
      </c>
      <c r="C62" s="34" t="str">
        <f t="shared" si="0"/>
        <v>M.Phil ZOO  - 142115</v>
      </c>
      <c r="D62" s="186" t="s">
        <v>143</v>
      </c>
      <c r="E62" s="33" t="s">
        <v>12</v>
      </c>
      <c r="F62" s="189">
        <v>142115</v>
      </c>
      <c r="G62" s="191" t="s">
        <v>326</v>
      </c>
      <c r="H62" s="34" t="str">
        <f t="shared" si="1"/>
        <v>C  - NB - 17 - 24</v>
      </c>
      <c r="I62" s="185" t="s">
        <v>17</v>
      </c>
      <c r="J62" s="185" t="s">
        <v>96</v>
      </c>
      <c r="K62" s="185" t="s">
        <v>15</v>
      </c>
      <c r="L62" s="193">
        <v>5</v>
      </c>
      <c r="M62" s="196" t="s">
        <v>428</v>
      </c>
      <c r="N62" s="196" t="s">
        <v>429</v>
      </c>
      <c r="O62" s="44" t="str">
        <f t="shared" si="2"/>
        <v xml:space="preserve"> Ms. Iram Sarwar  ( 0323-4120418 )</v>
      </c>
      <c r="P62" s="42" t="s">
        <v>46</v>
      </c>
      <c r="Q62" s="36" t="s">
        <v>86</v>
      </c>
      <c r="R62" s="37" t="s">
        <v>47</v>
      </c>
      <c r="T62" s="55"/>
      <c r="U62" s="73" t="str">
        <f>F62&amp;"-"&amp;COUNTIF($F$2:F62,F62)</f>
        <v>142115-1</v>
      </c>
      <c r="V62" s="50">
        <f t="shared" si="3"/>
        <v>51</v>
      </c>
      <c r="W62" s="70"/>
      <c r="X62" s="71"/>
      <c r="Y62" s="49" t="s">
        <v>1700</v>
      </c>
      <c r="Z62" s="49">
        <v>51</v>
      </c>
      <c r="AA62" s="71"/>
      <c r="AB62" s="71"/>
      <c r="AC62" s="71"/>
      <c r="AD62" s="71"/>
      <c r="AE62" s="71"/>
      <c r="AF62" s="71"/>
      <c r="AG62" s="71"/>
      <c r="AH62" s="71"/>
      <c r="AI62" s="71"/>
      <c r="AJ62" s="71"/>
      <c r="AK62" s="71"/>
      <c r="AL62" s="71"/>
      <c r="AP62" s="185">
        <v>51</v>
      </c>
      <c r="AQ62" s="185" t="s">
        <v>12</v>
      </c>
      <c r="AR62" s="195" t="s">
        <v>12</v>
      </c>
    </row>
    <row r="63" spans="1:44" ht="24.95" customHeight="1" x14ac:dyDescent="0.25">
      <c r="A63" s="183">
        <v>52</v>
      </c>
      <c r="B63" s="183" t="s">
        <v>1122</v>
      </c>
      <c r="C63" s="34" t="str">
        <f t="shared" si="0"/>
        <v>M.Phil ZOO  - 142119</v>
      </c>
      <c r="D63" s="186" t="s">
        <v>143</v>
      </c>
      <c r="E63" s="33" t="s">
        <v>12</v>
      </c>
      <c r="F63" s="189">
        <v>142119</v>
      </c>
      <c r="G63" s="191" t="s">
        <v>326</v>
      </c>
      <c r="H63" s="34" t="str">
        <f t="shared" si="1"/>
        <v>C  - NB - 17 - 24</v>
      </c>
      <c r="I63" s="185" t="s">
        <v>17</v>
      </c>
      <c r="J63" s="185" t="s">
        <v>96</v>
      </c>
      <c r="K63" s="185" t="s">
        <v>15</v>
      </c>
      <c r="L63" s="193">
        <v>8</v>
      </c>
      <c r="M63" s="196" t="s">
        <v>428</v>
      </c>
      <c r="N63" s="196" t="s">
        <v>429</v>
      </c>
      <c r="O63" s="44" t="str">
        <f t="shared" si="2"/>
        <v xml:space="preserve"> Ms. Iram Sarwar  ( 0323-4120418 )</v>
      </c>
      <c r="P63" s="42" t="s">
        <v>46</v>
      </c>
      <c r="Q63" s="36" t="s">
        <v>86</v>
      </c>
      <c r="R63" s="37" t="s">
        <v>47</v>
      </c>
      <c r="T63" s="55"/>
      <c r="U63" s="73" t="str">
        <f>F63&amp;"-"&amp;COUNTIF($F$2:F63,F63)</f>
        <v>142119-1</v>
      </c>
      <c r="V63" s="50">
        <f t="shared" si="3"/>
        <v>52</v>
      </c>
      <c r="W63" s="70"/>
      <c r="X63" s="71"/>
      <c r="Y63" s="49" t="s">
        <v>1701</v>
      </c>
      <c r="Z63" s="49">
        <v>52</v>
      </c>
      <c r="AA63" s="71"/>
      <c r="AB63" s="71"/>
      <c r="AC63" s="71"/>
      <c r="AD63" s="71"/>
      <c r="AE63" s="71"/>
      <c r="AF63" s="71"/>
      <c r="AG63" s="71"/>
      <c r="AH63" s="71"/>
      <c r="AI63" s="71"/>
      <c r="AJ63" s="71"/>
      <c r="AK63" s="71"/>
      <c r="AL63" s="71"/>
      <c r="AP63" s="185">
        <v>52</v>
      </c>
      <c r="AQ63" s="185" t="s">
        <v>12</v>
      </c>
      <c r="AR63" s="195" t="s">
        <v>12</v>
      </c>
    </row>
    <row r="64" spans="1:44" ht="24.95" customHeight="1" x14ac:dyDescent="0.25">
      <c r="A64" s="183">
        <v>53</v>
      </c>
      <c r="B64" s="183" t="s">
        <v>1122</v>
      </c>
      <c r="C64" s="34" t="str">
        <f t="shared" si="0"/>
        <v>MBA (2 Years)  - 141274</v>
      </c>
      <c r="D64" s="186" t="s">
        <v>151</v>
      </c>
      <c r="E64" s="33" t="s">
        <v>12</v>
      </c>
      <c r="F64" s="189">
        <v>141274</v>
      </c>
      <c r="G64" s="191" t="s">
        <v>153</v>
      </c>
      <c r="H64" s="34" t="str">
        <f t="shared" si="1"/>
        <v>C  - NB - 17 - 24</v>
      </c>
      <c r="I64" s="185" t="s">
        <v>17</v>
      </c>
      <c r="J64" s="185" t="s">
        <v>96</v>
      </c>
      <c r="K64" s="185" t="s">
        <v>15</v>
      </c>
      <c r="L64" s="193">
        <v>2</v>
      </c>
      <c r="M64" s="196" t="s">
        <v>422</v>
      </c>
      <c r="N64" s="196" t="s">
        <v>423</v>
      </c>
      <c r="O64" s="44" t="str">
        <f t="shared" si="2"/>
        <v xml:space="preserve"> Abdul Khaliq Alvi  ( 0333-4287808 )</v>
      </c>
      <c r="P64" s="42" t="s">
        <v>50</v>
      </c>
      <c r="Q64" s="36" t="s">
        <v>86</v>
      </c>
      <c r="R64" s="37" t="s">
        <v>61</v>
      </c>
      <c r="T64" s="55"/>
      <c r="U64" s="73" t="str">
        <f>F64&amp;"-"&amp;COUNTIF($F$2:F64,F64)</f>
        <v>141274-1</v>
      </c>
      <c r="V64" s="50">
        <f t="shared" si="3"/>
        <v>53</v>
      </c>
      <c r="W64" s="70"/>
      <c r="X64" s="71"/>
      <c r="Y64" s="49" t="s">
        <v>1702</v>
      </c>
      <c r="Z64" s="49">
        <v>53</v>
      </c>
      <c r="AA64" s="71"/>
      <c r="AB64" s="71"/>
      <c r="AC64" s="71"/>
      <c r="AD64" s="71"/>
      <c r="AE64" s="71"/>
      <c r="AF64" s="71"/>
      <c r="AG64" s="71"/>
      <c r="AH64" s="71"/>
      <c r="AI64" s="71"/>
      <c r="AJ64" s="71"/>
      <c r="AK64" s="71"/>
      <c r="AL64" s="71"/>
      <c r="AP64" s="185">
        <v>53</v>
      </c>
      <c r="AQ64" s="185" t="s">
        <v>12</v>
      </c>
      <c r="AR64" s="195" t="s">
        <v>12</v>
      </c>
    </row>
    <row r="65" spans="1:44" ht="24.95" customHeight="1" x14ac:dyDescent="0.25">
      <c r="A65" s="183">
        <v>54</v>
      </c>
      <c r="B65" s="183" t="s">
        <v>1122</v>
      </c>
      <c r="C65" s="34" t="str">
        <f t="shared" si="0"/>
        <v>MBA (2 Years)  - 141286</v>
      </c>
      <c r="D65" s="186" t="s">
        <v>151</v>
      </c>
      <c r="E65" s="33" t="s">
        <v>12</v>
      </c>
      <c r="F65" s="189">
        <v>141286</v>
      </c>
      <c r="G65" s="191" t="s">
        <v>980</v>
      </c>
      <c r="H65" s="34" t="str">
        <f t="shared" si="1"/>
        <v>C  - NB - 17 - 24</v>
      </c>
      <c r="I65" s="185" t="s">
        <v>17</v>
      </c>
      <c r="J65" s="185" t="s">
        <v>96</v>
      </c>
      <c r="K65" s="185" t="s">
        <v>15</v>
      </c>
      <c r="L65" s="193">
        <v>7</v>
      </c>
      <c r="M65" s="196" t="s">
        <v>3334</v>
      </c>
      <c r="N65" s="196" t="s">
        <v>681</v>
      </c>
      <c r="O65" s="44" t="str">
        <f t="shared" si="2"/>
        <v xml:space="preserve"> Mr. Anas Tariq   ( 3474105839 )</v>
      </c>
      <c r="P65" s="42" t="s">
        <v>50</v>
      </c>
      <c r="Q65" s="36" t="s">
        <v>86</v>
      </c>
      <c r="R65" s="37" t="s">
        <v>63</v>
      </c>
      <c r="T65" s="55"/>
      <c r="U65" s="73" t="str">
        <f>F65&amp;"-"&amp;COUNTIF($F$2:F65,F65)</f>
        <v>141286-1</v>
      </c>
      <c r="V65" s="50">
        <f t="shared" si="3"/>
        <v>54</v>
      </c>
      <c r="W65" s="70"/>
      <c r="X65" s="71"/>
      <c r="Y65" s="49" t="s">
        <v>1703</v>
      </c>
      <c r="Z65" s="49">
        <v>54</v>
      </c>
      <c r="AA65" s="71"/>
      <c r="AB65" s="71"/>
      <c r="AC65" s="71"/>
      <c r="AD65" s="71"/>
      <c r="AE65" s="71"/>
      <c r="AF65" s="71"/>
      <c r="AG65" s="71"/>
      <c r="AH65" s="71"/>
      <c r="AI65" s="71"/>
      <c r="AJ65" s="71"/>
      <c r="AK65" s="71"/>
      <c r="AL65" s="71"/>
      <c r="AP65" s="185">
        <v>54</v>
      </c>
      <c r="AQ65" s="185" t="s">
        <v>12</v>
      </c>
      <c r="AR65" s="195" t="s">
        <v>12</v>
      </c>
    </row>
    <row r="66" spans="1:44" ht="24.95" customHeight="1" x14ac:dyDescent="0.25">
      <c r="A66" s="183">
        <v>55</v>
      </c>
      <c r="B66" s="183" t="s">
        <v>1122</v>
      </c>
      <c r="C66" s="34" t="str">
        <f t="shared" si="0"/>
        <v>MBA (2 Years)  - 141291</v>
      </c>
      <c r="D66" s="186" t="s">
        <v>151</v>
      </c>
      <c r="E66" s="33" t="s">
        <v>12</v>
      </c>
      <c r="F66" s="189">
        <v>141291</v>
      </c>
      <c r="G66" s="191" t="s">
        <v>980</v>
      </c>
      <c r="H66" s="34" t="str">
        <f t="shared" si="1"/>
        <v>C  - NB - 17 - 24</v>
      </c>
      <c r="I66" s="185" t="s">
        <v>17</v>
      </c>
      <c r="J66" s="185" t="s">
        <v>96</v>
      </c>
      <c r="K66" s="185" t="s">
        <v>15</v>
      </c>
      <c r="L66" s="193">
        <v>6</v>
      </c>
      <c r="M66" s="196" t="s">
        <v>3334</v>
      </c>
      <c r="N66" s="196" t="s">
        <v>681</v>
      </c>
      <c r="O66" s="44" t="str">
        <f t="shared" si="2"/>
        <v xml:space="preserve"> Mr. Anas Tariq   ( 3474105839 )</v>
      </c>
      <c r="P66" s="42" t="s">
        <v>50</v>
      </c>
      <c r="Q66" s="36" t="s">
        <v>86</v>
      </c>
      <c r="R66" s="37">
        <v>1</v>
      </c>
      <c r="T66" s="55"/>
      <c r="U66" s="73" t="str">
        <f>F66&amp;"-"&amp;COUNTIF($F$2:F66,F66)</f>
        <v>141291-1</v>
      </c>
      <c r="V66" s="50">
        <f t="shared" si="3"/>
        <v>55</v>
      </c>
      <c r="W66" s="70"/>
      <c r="X66" s="71"/>
      <c r="Y66" s="49" t="s">
        <v>1704</v>
      </c>
      <c r="Z66" s="49">
        <v>55</v>
      </c>
      <c r="AA66" s="71"/>
      <c r="AB66" s="71"/>
      <c r="AC66" s="71"/>
      <c r="AD66" s="71"/>
      <c r="AE66" s="71"/>
      <c r="AF66" s="71"/>
      <c r="AG66" s="71"/>
      <c r="AH66" s="71"/>
      <c r="AI66" s="71"/>
      <c r="AJ66" s="71"/>
      <c r="AK66" s="71"/>
      <c r="AL66" s="71"/>
      <c r="AP66" s="185">
        <v>55</v>
      </c>
      <c r="AQ66" s="185" t="s">
        <v>12</v>
      </c>
      <c r="AR66" s="195" t="s">
        <v>12</v>
      </c>
    </row>
    <row r="67" spans="1:44" ht="24.95" customHeight="1" x14ac:dyDescent="0.25">
      <c r="A67" s="183">
        <v>56</v>
      </c>
      <c r="B67" s="183" t="s">
        <v>1122</v>
      </c>
      <c r="C67" s="34" t="str">
        <f t="shared" si="0"/>
        <v>MBA (2 Years)  - 141308</v>
      </c>
      <c r="D67" s="186" t="s">
        <v>151</v>
      </c>
      <c r="E67" s="33" t="s">
        <v>12</v>
      </c>
      <c r="F67" s="189">
        <v>141308</v>
      </c>
      <c r="G67" s="191" t="s">
        <v>1166</v>
      </c>
      <c r="H67" s="34" t="str">
        <f t="shared" si="1"/>
        <v>C  - NB - 17 - 24</v>
      </c>
      <c r="I67" s="185" t="s">
        <v>17</v>
      </c>
      <c r="J67" s="185" t="s">
        <v>96</v>
      </c>
      <c r="K67" s="185" t="s">
        <v>15</v>
      </c>
      <c r="L67" s="193">
        <v>8</v>
      </c>
      <c r="M67" s="196" t="s">
        <v>839</v>
      </c>
      <c r="N67" s="196" t="s">
        <v>840</v>
      </c>
      <c r="O67" s="44" t="str">
        <f t="shared" si="2"/>
        <v xml:space="preserve"> Lt Col Sohail Akram  ( 3224002550 )</v>
      </c>
      <c r="P67" s="42" t="s">
        <v>50</v>
      </c>
      <c r="Q67" s="36" t="s">
        <v>86</v>
      </c>
      <c r="R67" s="37" t="s">
        <v>61</v>
      </c>
      <c r="T67" s="55"/>
      <c r="U67" s="73" t="str">
        <f>F67&amp;"-"&amp;COUNTIF($F$2:F67,F67)</f>
        <v>141308-1</v>
      </c>
      <c r="V67" s="50">
        <f t="shared" si="3"/>
        <v>56</v>
      </c>
      <c r="W67" s="70"/>
      <c r="X67" s="71"/>
      <c r="Y67" s="49" t="s">
        <v>1705</v>
      </c>
      <c r="Z67" s="49">
        <v>56</v>
      </c>
      <c r="AA67" s="71"/>
      <c r="AB67" s="71"/>
      <c r="AC67" s="71"/>
      <c r="AD67" s="71"/>
      <c r="AE67" s="71"/>
      <c r="AF67" s="71"/>
      <c r="AG67" s="71"/>
      <c r="AH67" s="71"/>
      <c r="AI67" s="71"/>
      <c r="AJ67" s="71"/>
      <c r="AK67" s="71"/>
      <c r="AL67" s="71"/>
      <c r="AP67" s="185">
        <v>56</v>
      </c>
      <c r="AQ67" s="185" t="s">
        <v>12</v>
      </c>
      <c r="AR67" s="195" t="s">
        <v>12</v>
      </c>
    </row>
    <row r="68" spans="1:44" ht="24.95" customHeight="1" x14ac:dyDescent="0.25">
      <c r="A68" s="183">
        <v>57</v>
      </c>
      <c r="B68" s="183" t="s">
        <v>1122</v>
      </c>
      <c r="C68" s="34" t="str">
        <f t="shared" si="0"/>
        <v>MBA (2 Years)  - 141314</v>
      </c>
      <c r="D68" s="186" t="s">
        <v>151</v>
      </c>
      <c r="E68" s="33" t="s">
        <v>12</v>
      </c>
      <c r="F68" s="189">
        <v>141314</v>
      </c>
      <c r="G68" s="191" t="s">
        <v>1167</v>
      </c>
      <c r="H68" s="34" t="str">
        <f t="shared" si="1"/>
        <v>C  - NB - 17 - 24</v>
      </c>
      <c r="I68" s="185" t="s">
        <v>17</v>
      </c>
      <c r="J68" s="185" t="s">
        <v>96</v>
      </c>
      <c r="K68" s="185" t="s">
        <v>15</v>
      </c>
      <c r="L68" s="193">
        <v>1</v>
      </c>
      <c r="M68" s="196" t="s">
        <v>430</v>
      </c>
      <c r="N68" s="196" t="s">
        <v>431</v>
      </c>
      <c r="O68" s="44" t="str">
        <f t="shared" si="2"/>
        <v xml:space="preserve"> Dr. Shoaib Nisar  ( 3014639446 )</v>
      </c>
      <c r="P68" s="42" t="s">
        <v>50</v>
      </c>
      <c r="Q68" s="36" t="s">
        <v>86</v>
      </c>
      <c r="R68" s="37" t="s">
        <v>66</v>
      </c>
      <c r="T68" s="55"/>
      <c r="U68" s="73" t="str">
        <f>F68&amp;"-"&amp;COUNTIF($F$2:F68,F68)</f>
        <v>141314-1</v>
      </c>
      <c r="V68" s="50">
        <f t="shared" si="3"/>
        <v>57</v>
      </c>
      <c r="W68" s="70"/>
      <c r="X68" s="71"/>
      <c r="Y68" s="49" t="s">
        <v>1706</v>
      </c>
      <c r="Z68" s="49">
        <v>57</v>
      </c>
      <c r="AA68" s="71"/>
      <c r="AB68" s="71"/>
      <c r="AC68" s="71"/>
      <c r="AD68" s="71"/>
      <c r="AE68" s="71"/>
      <c r="AF68" s="71"/>
      <c r="AG68" s="71"/>
      <c r="AH68" s="71"/>
      <c r="AI68" s="71"/>
      <c r="AJ68" s="71"/>
      <c r="AK68" s="71"/>
      <c r="AL68" s="71"/>
      <c r="AP68" s="185">
        <v>57</v>
      </c>
      <c r="AQ68" s="185" t="s">
        <v>12</v>
      </c>
      <c r="AR68" s="195" t="s">
        <v>12</v>
      </c>
    </row>
    <row r="69" spans="1:44" ht="24.95" customHeight="1" x14ac:dyDescent="0.25">
      <c r="A69" s="183">
        <v>58</v>
      </c>
      <c r="B69" s="183" t="s">
        <v>1122</v>
      </c>
      <c r="C69" s="34" t="str">
        <f t="shared" si="0"/>
        <v>MBA (2 Years)  - 141373</v>
      </c>
      <c r="D69" s="186" t="s">
        <v>151</v>
      </c>
      <c r="E69" s="33" t="s">
        <v>12</v>
      </c>
      <c r="F69" s="189">
        <v>141373</v>
      </c>
      <c r="G69" s="191" t="s">
        <v>1166</v>
      </c>
      <c r="H69" s="34" t="str">
        <f t="shared" si="1"/>
        <v>C  - NB - 17 - 24</v>
      </c>
      <c r="I69" s="185" t="s">
        <v>17</v>
      </c>
      <c r="J69" s="185" t="s">
        <v>96</v>
      </c>
      <c r="K69" s="185" t="s">
        <v>15</v>
      </c>
      <c r="L69" s="193">
        <v>1</v>
      </c>
      <c r="M69" s="196" t="s">
        <v>839</v>
      </c>
      <c r="N69" s="196" t="s">
        <v>840</v>
      </c>
      <c r="O69" s="44" t="str">
        <f t="shared" si="2"/>
        <v xml:space="preserve"> Lt Col Sohail Akram  ( 3224002550 )</v>
      </c>
      <c r="P69" s="42" t="s">
        <v>50</v>
      </c>
      <c r="Q69" s="36" t="s">
        <v>86</v>
      </c>
      <c r="R69" s="37" t="s">
        <v>52</v>
      </c>
      <c r="T69" s="55"/>
      <c r="U69" s="73" t="str">
        <f>F69&amp;"-"&amp;COUNTIF($F$2:F69,F69)</f>
        <v>141373-1</v>
      </c>
      <c r="V69" s="50">
        <f t="shared" si="3"/>
        <v>58</v>
      </c>
      <c r="W69" s="70"/>
      <c r="X69" s="71"/>
      <c r="Y69" s="49" t="s">
        <v>1707</v>
      </c>
      <c r="Z69" s="49">
        <v>58</v>
      </c>
      <c r="AA69" s="71"/>
      <c r="AB69" s="71"/>
      <c r="AC69" s="71"/>
      <c r="AD69" s="71"/>
      <c r="AE69" s="71"/>
      <c r="AF69" s="71"/>
      <c r="AG69" s="71"/>
      <c r="AH69" s="71"/>
      <c r="AI69" s="71"/>
      <c r="AJ69" s="71"/>
      <c r="AK69" s="71"/>
      <c r="AL69" s="71"/>
      <c r="AP69" s="185">
        <v>58</v>
      </c>
      <c r="AQ69" s="185" t="s">
        <v>12</v>
      </c>
      <c r="AR69" s="195" t="s">
        <v>12</v>
      </c>
    </row>
    <row r="70" spans="1:44" ht="24.95" customHeight="1" x14ac:dyDescent="0.25">
      <c r="A70" s="183">
        <v>59</v>
      </c>
      <c r="B70" s="183" t="s">
        <v>1122</v>
      </c>
      <c r="C70" s="34" t="str">
        <f t="shared" si="0"/>
        <v>MS AI  - 141582</v>
      </c>
      <c r="D70" s="186" t="s">
        <v>1134</v>
      </c>
      <c r="E70" s="33" t="s">
        <v>12</v>
      </c>
      <c r="F70" s="189">
        <v>141582</v>
      </c>
      <c r="G70" s="191" t="s">
        <v>1168</v>
      </c>
      <c r="H70" s="34" t="str">
        <f t="shared" si="1"/>
        <v>C  - NB - 17 - 24</v>
      </c>
      <c r="I70" s="185" t="s">
        <v>17</v>
      </c>
      <c r="J70" s="185" t="s">
        <v>96</v>
      </c>
      <c r="K70" s="185" t="s">
        <v>15</v>
      </c>
      <c r="L70" s="193">
        <v>2</v>
      </c>
      <c r="M70" s="196" t="s">
        <v>444</v>
      </c>
      <c r="N70" s="196" t="s">
        <v>445</v>
      </c>
      <c r="O70" s="44" t="str">
        <f t="shared" si="2"/>
        <v xml:space="preserve"> Dr. Arfan Ali Nagra  ( 0333-6572785 )</v>
      </c>
      <c r="P70" s="42" t="s">
        <v>46</v>
      </c>
      <c r="Q70" s="36" t="s">
        <v>86</v>
      </c>
      <c r="R70" s="37" t="s">
        <v>67</v>
      </c>
      <c r="T70" s="55"/>
      <c r="U70" s="73" t="str">
        <f>F70&amp;"-"&amp;COUNTIF($F$2:F70,F70)</f>
        <v>141582-1</v>
      </c>
      <c r="V70" s="50">
        <f t="shared" si="3"/>
        <v>59</v>
      </c>
      <c r="W70" s="70"/>
      <c r="X70" s="71"/>
      <c r="Y70" s="49" t="s">
        <v>1708</v>
      </c>
      <c r="Z70" s="49">
        <v>59</v>
      </c>
      <c r="AA70" s="71"/>
      <c r="AB70" s="71"/>
      <c r="AC70" s="71"/>
      <c r="AD70" s="71"/>
      <c r="AE70" s="71"/>
      <c r="AF70" s="71"/>
      <c r="AG70" s="71"/>
      <c r="AH70" s="71"/>
      <c r="AI70" s="71"/>
      <c r="AJ70" s="71"/>
      <c r="AK70" s="71"/>
      <c r="AL70" s="71"/>
      <c r="AP70" s="185">
        <v>59</v>
      </c>
      <c r="AQ70" s="185" t="s">
        <v>12</v>
      </c>
      <c r="AR70" s="195" t="s">
        <v>12</v>
      </c>
    </row>
    <row r="71" spans="1:44" ht="24.95" customHeight="1" x14ac:dyDescent="0.25">
      <c r="A71" s="183">
        <v>60</v>
      </c>
      <c r="B71" s="183" t="s">
        <v>1122</v>
      </c>
      <c r="C71" s="34" t="str">
        <f t="shared" si="0"/>
        <v>MS CS  - 141582</v>
      </c>
      <c r="D71" s="186" t="s">
        <v>140</v>
      </c>
      <c r="E71" s="33" t="s">
        <v>12</v>
      </c>
      <c r="F71" s="189">
        <v>141582</v>
      </c>
      <c r="G71" s="191" t="s">
        <v>1168</v>
      </c>
      <c r="H71" s="34" t="str">
        <f t="shared" si="1"/>
        <v>C  - NB - 17 - 24</v>
      </c>
      <c r="I71" s="185" t="s">
        <v>17</v>
      </c>
      <c r="J71" s="185" t="s">
        <v>96</v>
      </c>
      <c r="K71" s="185" t="s">
        <v>15</v>
      </c>
      <c r="L71" s="193">
        <v>6</v>
      </c>
      <c r="M71" s="196" t="s">
        <v>444</v>
      </c>
      <c r="N71" s="196" t="s">
        <v>445</v>
      </c>
      <c r="O71" s="44" t="str">
        <f t="shared" si="2"/>
        <v xml:space="preserve"> Dr. Arfan Ali Nagra  ( 0333-6572785 )</v>
      </c>
      <c r="P71" s="42" t="s">
        <v>50</v>
      </c>
      <c r="Q71" s="36" t="s">
        <v>86</v>
      </c>
      <c r="R71" s="37">
        <v>1</v>
      </c>
      <c r="T71" s="55"/>
      <c r="U71" s="73" t="str">
        <f>F71&amp;"-"&amp;COUNTIF($F$2:F71,F71)</f>
        <v>141582-2</v>
      </c>
      <c r="V71" s="50">
        <f t="shared" si="3"/>
        <v>60</v>
      </c>
      <c r="W71" s="70"/>
      <c r="X71" s="71"/>
      <c r="Y71" s="49" t="s">
        <v>1709</v>
      </c>
      <c r="Z71" s="49">
        <v>60</v>
      </c>
      <c r="AA71" s="71"/>
      <c r="AB71" s="71"/>
      <c r="AC71" s="71"/>
      <c r="AD71" s="71"/>
      <c r="AE71" s="71"/>
      <c r="AF71" s="71"/>
      <c r="AG71" s="71"/>
      <c r="AH71" s="71"/>
      <c r="AI71" s="71"/>
      <c r="AJ71" s="71"/>
      <c r="AK71" s="71"/>
      <c r="AL71" s="71"/>
      <c r="AP71" s="185">
        <v>60</v>
      </c>
      <c r="AQ71" s="185" t="s">
        <v>12</v>
      </c>
      <c r="AR71" s="195" t="s">
        <v>12</v>
      </c>
    </row>
    <row r="72" spans="1:44" ht="24.95" customHeight="1" x14ac:dyDescent="0.25">
      <c r="A72" s="183">
        <v>61</v>
      </c>
      <c r="B72" s="183" t="s">
        <v>1122</v>
      </c>
      <c r="C72" s="34" t="str">
        <f t="shared" si="0"/>
        <v>MS CS  - 141816</v>
      </c>
      <c r="D72" s="186" t="s">
        <v>140</v>
      </c>
      <c r="E72" s="33" t="s">
        <v>12</v>
      </c>
      <c r="F72" s="189">
        <v>141816</v>
      </c>
      <c r="G72" s="191" t="s">
        <v>1169</v>
      </c>
      <c r="H72" s="34" t="str">
        <f t="shared" si="1"/>
        <v>C  - NB - 17 - 24</v>
      </c>
      <c r="I72" s="185" t="s">
        <v>17</v>
      </c>
      <c r="J72" s="185" t="s">
        <v>96</v>
      </c>
      <c r="K72" s="185" t="s">
        <v>15</v>
      </c>
      <c r="L72" s="193">
        <v>3</v>
      </c>
      <c r="M72" s="196" t="s">
        <v>426</v>
      </c>
      <c r="N72" s="196" t="s">
        <v>427</v>
      </c>
      <c r="O72" s="44" t="str">
        <f t="shared" si="2"/>
        <v xml:space="preserve"> Dr.Muhammad Asif  ( 0333-5546844 )</v>
      </c>
      <c r="P72" s="42" t="s">
        <v>46</v>
      </c>
      <c r="Q72" s="36" t="s">
        <v>86</v>
      </c>
      <c r="R72" s="37">
        <v>25</v>
      </c>
      <c r="T72" s="55"/>
      <c r="U72" s="73" t="str">
        <f>F72&amp;"-"&amp;COUNTIF($F$2:F72,F72)</f>
        <v>141816-1</v>
      </c>
      <c r="V72" s="50">
        <f t="shared" si="3"/>
        <v>61</v>
      </c>
      <c r="W72" s="70"/>
      <c r="X72" s="71"/>
      <c r="Y72" s="49" t="s">
        <v>1710</v>
      </c>
      <c r="Z72" s="49">
        <v>61</v>
      </c>
      <c r="AA72" s="71"/>
      <c r="AB72" s="71"/>
      <c r="AC72" s="71"/>
      <c r="AD72" s="71"/>
      <c r="AE72" s="71"/>
      <c r="AF72" s="71"/>
      <c r="AG72" s="71"/>
      <c r="AH72" s="71"/>
      <c r="AI72" s="71"/>
      <c r="AJ72" s="71"/>
      <c r="AK72" s="71"/>
      <c r="AL72" s="71"/>
      <c r="AP72" s="185">
        <v>61</v>
      </c>
      <c r="AQ72" s="185" t="s">
        <v>12</v>
      </c>
      <c r="AR72" s="195" t="s">
        <v>12</v>
      </c>
    </row>
    <row r="73" spans="1:44" ht="24.95" customHeight="1" x14ac:dyDescent="0.25">
      <c r="A73" s="183">
        <v>62</v>
      </c>
      <c r="B73" s="183" t="s">
        <v>1122</v>
      </c>
      <c r="C73" s="34" t="str">
        <f t="shared" si="0"/>
        <v>MS DS  - 141587</v>
      </c>
      <c r="D73" s="186" t="s">
        <v>299</v>
      </c>
      <c r="E73" s="33" t="s">
        <v>12</v>
      </c>
      <c r="F73" s="189">
        <v>141587</v>
      </c>
      <c r="G73" s="191" t="s">
        <v>1170</v>
      </c>
      <c r="H73" s="34" t="str">
        <f t="shared" si="1"/>
        <v>C  - NB - 17 - 24</v>
      </c>
      <c r="I73" s="185" t="s">
        <v>17</v>
      </c>
      <c r="J73" s="185" t="s">
        <v>96</v>
      </c>
      <c r="K73" s="185" t="s">
        <v>15</v>
      </c>
      <c r="L73" s="193">
        <v>12</v>
      </c>
      <c r="M73" s="196" t="s">
        <v>444</v>
      </c>
      <c r="N73" s="196" t="s">
        <v>445</v>
      </c>
      <c r="O73" s="44" t="str">
        <f t="shared" si="2"/>
        <v xml:space="preserve"> Dr. Arfan Ali Nagra  ( 0333-6572785 )</v>
      </c>
      <c r="P73" s="42" t="s">
        <v>50</v>
      </c>
      <c r="Q73" s="36" t="s">
        <v>86</v>
      </c>
      <c r="R73" s="37">
        <v>1</v>
      </c>
      <c r="T73" s="55"/>
      <c r="U73" s="73" t="str">
        <f>F73&amp;"-"&amp;COUNTIF($F$2:F73,F73)</f>
        <v>141587-1</v>
      </c>
      <c r="V73" s="50">
        <f t="shared" si="3"/>
        <v>62</v>
      </c>
      <c r="W73" s="70"/>
      <c r="X73" s="71"/>
      <c r="Y73" s="49" t="s">
        <v>1711</v>
      </c>
      <c r="Z73" s="49">
        <v>62</v>
      </c>
      <c r="AA73" s="71"/>
      <c r="AB73" s="71"/>
      <c r="AC73" s="71"/>
      <c r="AD73" s="71"/>
      <c r="AE73" s="71"/>
      <c r="AF73" s="71"/>
      <c r="AG73" s="71"/>
      <c r="AH73" s="71"/>
      <c r="AI73" s="71"/>
      <c r="AJ73" s="71"/>
      <c r="AK73" s="71"/>
      <c r="AL73" s="71"/>
      <c r="AP73" s="185">
        <v>62</v>
      </c>
      <c r="AQ73" s="185" t="s">
        <v>12</v>
      </c>
      <c r="AR73" s="195" t="s">
        <v>12</v>
      </c>
    </row>
    <row r="74" spans="1:44" ht="24.95" customHeight="1" x14ac:dyDescent="0.25">
      <c r="A74" s="183">
        <v>63</v>
      </c>
      <c r="B74" s="183" t="s">
        <v>1122</v>
      </c>
      <c r="C74" s="34" t="str">
        <f t="shared" si="0"/>
        <v>MS IT  - 141556</v>
      </c>
      <c r="D74" s="186" t="s">
        <v>145</v>
      </c>
      <c r="E74" s="33" t="s">
        <v>12</v>
      </c>
      <c r="F74" s="189">
        <v>141556</v>
      </c>
      <c r="G74" s="191" t="s">
        <v>1168</v>
      </c>
      <c r="H74" s="34" t="str">
        <f t="shared" si="1"/>
        <v>C  - NB - 17 - 24</v>
      </c>
      <c r="I74" s="185" t="s">
        <v>17</v>
      </c>
      <c r="J74" s="185" t="s">
        <v>96</v>
      </c>
      <c r="K74" s="185" t="s">
        <v>15</v>
      </c>
      <c r="L74" s="193">
        <v>2</v>
      </c>
      <c r="M74" s="196" t="s">
        <v>444</v>
      </c>
      <c r="N74" s="196" t="s">
        <v>445</v>
      </c>
      <c r="O74" s="44" t="str">
        <f t="shared" si="2"/>
        <v xml:space="preserve"> Dr. Arfan Ali Nagra  ( 0333-6572785 )</v>
      </c>
      <c r="P74" s="42" t="s">
        <v>46</v>
      </c>
      <c r="Q74" s="36" t="s">
        <v>86</v>
      </c>
      <c r="R74" s="37" t="s">
        <v>48</v>
      </c>
      <c r="T74" s="55"/>
      <c r="U74" s="73" t="str">
        <f>F74&amp;"-"&amp;COUNTIF($F$2:F74,F74)</f>
        <v>141556-1</v>
      </c>
      <c r="V74" s="50">
        <f t="shared" si="3"/>
        <v>63</v>
      </c>
      <c r="W74" s="70"/>
      <c r="X74" s="71"/>
      <c r="Y74" s="49" t="s">
        <v>1712</v>
      </c>
      <c r="Z74" s="49">
        <v>63</v>
      </c>
      <c r="AA74" s="71"/>
      <c r="AB74" s="71"/>
      <c r="AC74" s="71"/>
      <c r="AD74" s="71"/>
      <c r="AE74" s="71"/>
      <c r="AF74" s="71"/>
      <c r="AG74" s="71"/>
      <c r="AH74" s="71"/>
      <c r="AI74" s="71"/>
      <c r="AJ74" s="71"/>
      <c r="AK74" s="71"/>
      <c r="AL74" s="71"/>
      <c r="AP74" s="185">
        <v>63</v>
      </c>
      <c r="AQ74" s="185" t="s">
        <v>12</v>
      </c>
      <c r="AR74" s="195" t="s">
        <v>12</v>
      </c>
    </row>
    <row r="75" spans="1:44" ht="24.95" customHeight="1" x14ac:dyDescent="0.25">
      <c r="A75" s="183">
        <v>64</v>
      </c>
      <c r="B75" s="183" t="s">
        <v>1122</v>
      </c>
      <c r="C75" s="34" t="str">
        <f t="shared" si="0"/>
        <v>MS IT  - 141557</v>
      </c>
      <c r="D75" s="186" t="s">
        <v>145</v>
      </c>
      <c r="E75" s="33" t="s">
        <v>12</v>
      </c>
      <c r="F75" s="189">
        <v>141557</v>
      </c>
      <c r="G75" s="191" t="s">
        <v>1168</v>
      </c>
      <c r="H75" s="34" t="str">
        <f t="shared" si="1"/>
        <v>C  - NB - 17 - 24</v>
      </c>
      <c r="I75" s="185" t="s">
        <v>17</v>
      </c>
      <c r="J75" s="185" t="s">
        <v>96</v>
      </c>
      <c r="K75" s="185" t="s">
        <v>15</v>
      </c>
      <c r="L75" s="193">
        <v>2</v>
      </c>
      <c r="M75" s="196" t="s">
        <v>444</v>
      </c>
      <c r="N75" s="196" t="s">
        <v>445</v>
      </c>
      <c r="O75" s="44" t="str">
        <f t="shared" si="2"/>
        <v xml:space="preserve"> Dr. Arfan Ali Nagra  ( 0333-6572785 )</v>
      </c>
      <c r="P75" s="42" t="s">
        <v>50</v>
      </c>
      <c r="Q75" s="36" t="s">
        <v>86</v>
      </c>
      <c r="R75" s="37" t="s">
        <v>60</v>
      </c>
      <c r="T75" s="55"/>
      <c r="U75" s="73" t="str">
        <f>F75&amp;"-"&amp;COUNTIF($F$2:F75,F75)</f>
        <v>141557-1</v>
      </c>
      <c r="V75" s="50">
        <f t="shared" si="3"/>
        <v>64</v>
      </c>
      <c r="W75" s="70"/>
      <c r="X75" s="71"/>
      <c r="Y75" s="49" t="s">
        <v>1713</v>
      </c>
      <c r="Z75" s="49">
        <v>64</v>
      </c>
      <c r="AA75" s="71"/>
      <c r="AB75" s="71"/>
      <c r="AC75" s="71"/>
      <c r="AD75" s="71"/>
      <c r="AE75" s="71"/>
      <c r="AF75" s="71"/>
      <c r="AG75" s="71"/>
      <c r="AH75" s="71"/>
      <c r="AI75" s="71"/>
      <c r="AJ75" s="71"/>
      <c r="AK75" s="71"/>
      <c r="AL75" s="71"/>
      <c r="AP75" s="185">
        <v>64</v>
      </c>
      <c r="AQ75" s="185" t="s">
        <v>12</v>
      </c>
      <c r="AR75" s="195" t="s">
        <v>12</v>
      </c>
    </row>
    <row r="76" spans="1:44" ht="24.95" customHeight="1" x14ac:dyDescent="0.25">
      <c r="A76" s="183">
        <v>65</v>
      </c>
      <c r="B76" s="183" t="s">
        <v>1122</v>
      </c>
      <c r="C76" s="34" t="str">
        <f t="shared" ref="C76:C139" si="4">CONCATENATE(D76," "," - ",F76)</f>
        <v>MS IT  - 141816</v>
      </c>
      <c r="D76" s="186" t="s">
        <v>145</v>
      </c>
      <c r="E76" s="33" t="s">
        <v>12</v>
      </c>
      <c r="F76" s="189">
        <v>141816</v>
      </c>
      <c r="G76" s="191" t="s">
        <v>1169</v>
      </c>
      <c r="H76" s="34" t="str">
        <f t="shared" ref="H76:H139" si="5">CONCATENATE(K76," "," - ",J76)</f>
        <v>C  - NB - 17 - 24</v>
      </c>
      <c r="I76" s="185" t="s">
        <v>17</v>
      </c>
      <c r="J76" s="185" t="s">
        <v>96</v>
      </c>
      <c r="K76" s="185" t="s">
        <v>15</v>
      </c>
      <c r="L76" s="193">
        <v>2</v>
      </c>
      <c r="M76" s="196" t="s">
        <v>426</v>
      </c>
      <c r="N76" s="196" t="s">
        <v>427</v>
      </c>
      <c r="O76" s="44" t="str">
        <f t="shared" si="2"/>
        <v xml:space="preserve"> Dr.Muhammad Asif  ( 0333-5546844 )</v>
      </c>
      <c r="P76" s="42" t="s">
        <v>46</v>
      </c>
      <c r="Q76" s="36" t="s">
        <v>86</v>
      </c>
      <c r="R76" s="37" t="s">
        <v>48</v>
      </c>
      <c r="T76" s="55"/>
      <c r="U76" s="73" t="str">
        <f>F76&amp;"-"&amp;COUNTIF($F$2:F76,F76)</f>
        <v>141816-2</v>
      </c>
      <c r="V76" s="50">
        <f t="shared" si="3"/>
        <v>65</v>
      </c>
      <c r="W76" s="70"/>
      <c r="X76" s="71"/>
      <c r="Y76" s="49" t="s">
        <v>1714</v>
      </c>
      <c r="Z76" s="49">
        <v>65</v>
      </c>
      <c r="AA76" s="71"/>
      <c r="AB76" s="71"/>
      <c r="AC76" s="71"/>
      <c r="AD76" s="71"/>
      <c r="AE76" s="71"/>
      <c r="AF76" s="71"/>
      <c r="AG76" s="71"/>
      <c r="AH76" s="71"/>
      <c r="AI76" s="71"/>
      <c r="AJ76" s="71"/>
      <c r="AK76" s="71"/>
      <c r="AL76" s="71"/>
      <c r="AP76" s="185">
        <v>65</v>
      </c>
      <c r="AQ76" s="185" t="s">
        <v>12</v>
      </c>
      <c r="AR76" s="195" t="s">
        <v>12</v>
      </c>
    </row>
    <row r="77" spans="1:44" ht="24.95" customHeight="1" x14ac:dyDescent="0.25">
      <c r="A77" s="183">
        <v>66</v>
      </c>
      <c r="B77" s="183" t="s">
        <v>1122</v>
      </c>
      <c r="C77" s="34" t="str">
        <f t="shared" si="4"/>
        <v>MSBA  - 141316</v>
      </c>
      <c r="D77" s="186" t="s">
        <v>152</v>
      </c>
      <c r="E77" s="33" t="s">
        <v>12</v>
      </c>
      <c r="F77" s="189">
        <v>141316</v>
      </c>
      <c r="G77" s="191" t="s">
        <v>1167</v>
      </c>
      <c r="H77" s="34" t="str">
        <f t="shared" si="5"/>
        <v>C  - NB - 17 - 24</v>
      </c>
      <c r="I77" s="185" t="s">
        <v>17</v>
      </c>
      <c r="J77" s="185" t="s">
        <v>96</v>
      </c>
      <c r="K77" s="185" t="s">
        <v>15</v>
      </c>
      <c r="L77" s="193">
        <v>2</v>
      </c>
      <c r="M77" s="196" t="s">
        <v>430</v>
      </c>
      <c r="N77" s="196" t="s">
        <v>431</v>
      </c>
      <c r="O77" s="44" t="str">
        <f t="shared" ref="O77:O140" si="6">CONCATENATE(" ", M77, " ", " ("," ",N77, " ",")")</f>
        <v xml:space="preserve"> Dr. Shoaib Nisar  ( 3014639446 )</v>
      </c>
      <c r="P77" s="42" t="s">
        <v>50</v>
      </c>
      <c r="Q77" s="36" t="s">
        <v>86</v>
      </c>
      <c r="R77" s="37" t="s">
        <v>59</v>
      </c>
      <c r="T77" s="55"/>
      <c r="U77" s="73" t="str">
        <f>F77&amp;"-"&amp;COUNTIF($F$2:F77,F77)</f>
        <v>141316-1</v>
      </c>
      <c r="V77" s="50">
        <f t="shared" ref="V77:V140" si="7">+A77</f>
        <v>66</v>
      </c>
      <c r="W77" s="70"/>
      <c r="X77" s="71"/>
      <c r="Y77" s="49" t="s">
        <v>1715</v>
      </c>
      <c r="Z77" s="49">
        <v>66</v>
      </c>
      <c r="AA77" s="71"/>
      <c r="AB77" s="71"/>
      <c r="AC77" s="71"/>
      <c r="AD77" s="71"/>
      <c r="AE77" s="71"/>
      <c r="AF77" s="71"/>
      <c r="AG77" s="71"/>
      <c r="AH77" s="71"/>
      <c r="AI77" s="71"/>
      <c r="AJ77" s="71"/>
      <c r="AK77" s="71"/>
      <c r="AL77" s="71"/>
      <c r="AP77" s="185">
        <v>66</v>
      </c>
      <c r="AQ77" s="185" t="s">
        <v>12</v>
      </c>
      <c r="AR77" s="195" t="s">
        <v>12</v>
      </c>
    </row>
    <row r="78" spans="1:44" ht="24.95" customHeight="1" x14ac:dyDescent="0.25">
      <c r="A78" s="183">
        <v>67</v>
      </c>
      <c r="B78" s="183" t="s">
        <v>1122</v>
      </c>
      <c r="C78" s="34" t="str">
        <f t="shared" si="4"/>
        <v>MSBA  - 141320</v>
      </c>
      <c r="D78" s="186" t="s">
        <v>152</v>
      </c>
      <c r="E78" s="33" t="s">
        <v>12</v>
      </c>
      <c r="F78" s="189">
        <v>141320</v>
      </c>
      <c r="G78" s="191" t="s">
        <v>1166</v>
      </c>
      <c r="H78" s="34" t="str">
        <f t="shared" si="5"/>
        <v>C  - NB - 17 - 24</v>
      </c>
      <c r="I78" s="185" t="s">
        <v>17</v>
      </c>
      <c r="J78" s="185" t="s">
        <v>96</v>
      </c>
      <c r="K78" s="185" t="s">
        <v>15</v>
      </c>
      <c r="L78" s="193">
        <v>2</v>
      </c>
      <c r="M78" s="196" t="s">
        <v>839</v>
      </c>
      <c r="N78" s="196" t="s">
        <v>840</v>
      </c>
      <c r="O78" s="44" t="str">
        <f t="shared" si="6"/>
        <v xml:space="preserve"> Lt Col Sohail Akram  ( 3224002550 )</v>
      </c>
      <c r="P78" s="42" t="s">
        <v>50</v>
      </c>
      <c r="Q78" s="36" t="s">
        <v>86</v>
      </c>
      <c r="R78" s="37" t="s">
        <v>66</v>
      </c>
      <c r="T78" s="55"/>
      <c r="U78" s="73" t="str">
        <f>F78&amp;"-"&amp;COUNTIF($F$2:F78,F78)</f>
        <v>141320-1</v>
      </c>
      <c r="V78" s="50">
        <f t="shared" si="7"/>
        <v>67</v>
      </c>
      <c r="W78" s="70"/>
      <c r="X78" s="71"/>
      <c r="Y78" s="49" t="s">
        <v>1716</v>
      </c>
      <c r="Z78" s="49">
        <v>67</v>
      </c>
      <c r="AA78" s="71"/>
      <c r="AB78" s="71"/>
      <c r="AC78" s="71"/>
      <c r="AD78" s="71"/>
      <c r="AE78" s="71"/>
      <c r="AF78" s="71"/>
      <c r="AG78" s="71"/>
      <c r="AH78" s="71"/>
      <c r="AI78" s="71"/>
      <c r="AJ78" s="71"/>
      <c r="AK78" s="71"/>
      <c r="AL78" s="71"/>
      <c r="AP78" s="185">
        <v>67</v>
      </c>
      <c r="AQ78" s="185" t="s">
        <v>12</v>
      </c>
      <c r="AR78" s="195" t="s">
        <v>12</v>
      </c>
    </row>
    <row r="79" spans="1:44" ht="24.95" customHeight="1" x14ac:dyDescent="0.25">
      <c r="A79" s="183">
        <v>68</v>
      </c>
      <c r="B79" s="183" t="s">
        <v>1122</v>
      </c>
      <c r="C79" s="34" t="str">
        <f t="shared" si="4"/>
        <v>Ph. D CHEM.  - 140877</v>
      </c>
      <c r="D79" s="186" t="s">
        <v>859</v>
      </c>
      <c r="E79" s="33" t="s">
        <v>12</v>
      </c>
      <c r="F79" s="189">
        <v>140877</v>
      </c>
      <c r="G79" s="191" t="s">
        <v>1171</v>
      </c>
      <c r="H79" s="34" t="str">
        <f t="shared" si="5"/>
        <v>C  - NB - 17 - 24</v>
      </c>
      <c r="I79" s="185" t="s">
        <v>17</v>
      </c>
      <c r="J79" s="185" t="s">
        <v>96</v>
      </c>
      <c r="K79" s="185" t="s">
        <v>15</v>
      </c>
      <c r="L79" s="193">
        <v>4</v>
      </c>
      <c r="M79" s="196" t="s">
        <v>698</v>
      </c>
      <c r="N79" s="196" t="s">
        <v>699</v>
      </c>
      <c r="O79" s="44" t="str">
        <f t="shared" si="6"/>
        <v xml:space="preserve"> Dr. Affifa Tajammal  ( 0323-7512313 )</v>
      </c>
      <c r="P79" s="42" t="s">
        <v>50</v>
      </c>
      <c r="Q79" s="36" t="s">
        <v>86</v>
      </c>
      <c r="R79" s="37" t="s">
        <v>56</v>
      </c>
      <c r="T79" s="55"/>
      <c r="U79" s="73" t="str">
        <f>F79&amp;"-"&amp;COUNTIF($F$2:F79,F79)</f>
        <v>140877-1</v>
      </c>
      <c r="V79" s="50">
        <f t="shared" si="7"/>
        <v>68</v>
      </c>
      <c r="W79" s="70"/>
      <c r="X79" s="71"/>
      <c r="Y79" s="49" t="s">
        <v>1717</v>
      </c>
      <c r="Z79" s="49">
        <v>68</v>
      </c>
      <c r="AA79" s="71"/>
      <c r="AB79" s="71"/>
      <c r="AC79" s="71"/>
      <c r="AD79" s="71"/>
      <c r="AE79" s="71"/>
      <c r="AF79" s="71"/>
      <c r="AG79" s="71"/>
      <c r="AH79" s="71"/>
      <c r="AI79" s="71"/>
      <c r="AJ79" s="71"/>
      <c r="AK79" s="71"/>
      <c r="AL79" s="71"/>
      <c r="AP79" s="185">
        <v>68</v>
      </c>
      <c r="AQ79" s="185" t="s">
        <v>12</v>
      </c>
      <c r="AR79" s="195" t="s">
        <v>12</v>
      </c>
    </row>
    <row r="80" spans="1:44" ht="24.95" customHeight="1" x14ac:dyDescent="0.25">
      <c r="A80" s="183">
        <v>69</v>
      </c>
      <c r="B80" s="183" t="s">
        <v>1122</v>
      </c>
      <c r="C80" s="34" t="str">
        <f t="shared" si="4"/>
        <v>Ph. D CS  - 141582</v>
      </c>
      <c r="D80" s="186" t="s">
        <v>345</v>
      </c>
      <c r="E80" s="33" t="s">
        <v>12</v>
      </c>
      <c r="F80" s="189">
        <v>141582</v>
      </c>
      <c r="G80" s="191" t="s">
        <v>1168</v>
      </c>
      <c r="H80" s="34" t="str">
        <f t="shared" si="5"/>
        <v>C  - NB - 17 - 24</v>
      </c>
      <c r="I80" s="185" t="s">
        <v>17</v>
      </c>
      <c r="J80" s="185" t="s">
        <v>96</v>
      </c>
      <c r="K80" s="185" t="s">
        <v>15</v>
      </c>
      <c r="L80" s="193">
        <v>5</v>
      </c>
      <c r="M80" s="196" t="s">
        <v>444</v>
      </c>
      <c r="N80" s="196" t="s">
        <v>445</v>
      </c>
      <c r="O80" s="44" t="str">
        <f t="shared" si="6"/>
        <v xml:space="preserve"> Dr. Arfan Ali Nagra  ( 0333-6572785 )</v>
      </c>
      <c r="P80" s="42" t="s">
        <v>50</v>
      </c>
      <c r="Q80" s="36" t="s">
        <v>86</v>
      </c>
      <c r="R80" s="37">
        <v>1</v>
      </c>
      <c r="T80" s="55"/>
      <c r="U80" s="73" t="str">
        <f>F80&amp;"-"&amp;COUNTIF($F$2:F80,F80)</f>
        <v>141582-3</v>
      </c>
      <c r="V80" s="50">
        <f t="shared" si="7"/>
        <v>69</v>
      </c>
      <c r="W80" s="70"/>
      <c r="X80" s="71"/>
      <c r="Y80" s="49" t="s">
        <v>1718</v>
      </c>
      <c r="Z80" s="49">
        <v>69</v>
      </c>
      <c r="AA80" s="71"/>
      <c r="AB80" s="71"/>
      <c r="AC80" s="71"/>
      <c r="AD80" s="71"/>
      <c r="AE80" s="71"/>
      <c r="AF80" s="71"/>
      <c r="AG80" s="71"/>
      <c r="AH80" s="71"/>
      <c r="AI80" s="71"/>
      <c r="AJ80" s="71"/>
      <c r="AK80" s="71"/>
      <c r="AL80" s="71"/>
      <c r="AP80" s="185">
        <v>69</v>
      </c>
      <c r="AQ80" s="185" t="s">
        <v>12</v>
      </c>
      <c r="AR80" s="195" t="s">
        <v>12</v>
      </c>
    </row>
    <row r="81" spans="1:44" ht="24.95" customHeight="1" x14ac:dyDescent="0.25">
      <c r="A81" s="183">
        <v>70</v>
      </c>
      <c r="B81" s="183" t="s">
        <v>1122</v>
      </c>
      <c r="C81" s="34" t="str">
        <f t="shared" si="4"/>
        <v>Ph. D URDU  - 141050</v>
      </c>
      <c r="D81" s="186" t="s">
        <v>868</v>
      </c>
      <c r="E81" s="33" t="s">
        <v>12</v>
      </c>
      <c r="F81" s="189">
        <v>141050</v>
      </c>
      <c r="G81" s="191" t="s">
        <v>985</v>
      </c>
      <c r="H81" s="34" t="str">
        <f t="shared" si="5"/>
        <v>C  - NB - 17 - 24</v>
      </c>
      <c r="I81" s="185" t="s">
        <v>17</v>
      </c>
      <c r="J81" s="185" t="s">
        <v>96</v>
      </c>
      <c r="K81" s="185" t="s">
        <v>15</v>
      </c>
      <c r="L81" s="193">
        <v>5</v>
      </c>
      <c r="M81" s="196" t="s">
        <v>554</v>
      </c>
      <c r="N81" s="196" t="s">
        <v>555</v>
      </c>
      <c r="O81" s="44" t="str">
        <f t="shared" si="6"/>
        <v xml:space="preserve"> Dr. Muhammad Ijaz Tabassam  ( 0300-4050354 )</v>
      </c>
      <c r="P81" s="42" t="s">
        <v>50</v>
      </c>
      <c r="Q81" s="36" t="s">
        <v>86</v>
      </c>
      <c r="R81" s="37">
        <v>1</v>
      </c>
      <c r="T81" s="55"/>
      <c r="U81" s="73" t="str">
        <f>F81&amp;"-"&amp;COUNTIF($F$2:F81,F81)</f>
        <v>141050-1</v>
      </c>
      <c r="V81" s="50">
        <f t="shared" si="7"/>
        <v>70</v>
      </c>
      <c r="W81" s="70"/>
      <c r="X81" s="71"/>
      <c r="Y81" s="49" t="s">
        <v>1719</v>
      </c>
      <c r="Z81" s="49">
        <v>70</v>
      </c>
      <c r="AA81" s="71"/>
      <c r="AB81" s="71"/>
      <c r="AC81" s="71"/>
      <c r="AD81" s="71"/>
      <c r="AE81" s="71"/>
      <c r="AF81" s="71"/>
      <c r="AG81" s="71"/>
      <c r="AH81" s="71"/>
      <c r="AI81" s="71"/>
      <c r="AJ81" s="71"/>
      <c r="AK81" s="71"/>
      <c r="AL81" s="71"/>
      <c r="AP81" s="185">
        <v>70</v>
      </c>
      <c r="AQ81" s="185" t="s">
        <v>12</v>
      </c>
      <c r="AR81" s="195" t="s">
        <v>12</v>
      </c>
    </row>
    <row r="82" spans="1:44" ht="24.95" customHeight="1" x14ac:dyDescent="0.25">
      <c r="A82" s="183">
        <v>71</v>
      </c>
      <c r="B82" s="183" t="s">
        <v>1122</v>
      </c>
      <c r="C82" s="34" t="str">
        <f t="shared" si="4"/>
        <v>Ph. D URDU  - 141057</v>
      </c>
      <c r="D82" s="186" t="s">
        <v>868</v>
      </c>
      <c r="E82" s="33" t="s">
        <v>12</v>
      </c>
      <c r="F82" s="189">
        <v>141057</v>
      </c>
      <c r="G82" s="191" t="s">
        <v>1172</v>
      </c>
      <c r="H82" s="34" t="str">
        <f t="shared" si="5"/>
        <v>C  - NB - 17 - 24</v>
      </c>
      <c r="I82" s="185" t="s">
        <v>17</v>
      </c>
      <c r="J82" s="185" t="s">
        <v>96</v>
      </c>
      <c r="K82" s="185" t="s">
        <v>15</v>
      </c>
      <c r="L82" s="193">
        <v>6</v>
      </c>
      <c r="M82" s="196" t="s">
        <v>1064</v>
      </c>
      <c r="N82" s="196" t="s">
        <v>1065</v>
      </c>
      <c r="O82" s="44" t="str">
        <f t="shared" si="6"/>
        <v xml:space="preserve"> Dr.Ata-ur-Rehman  ( 0334-4783090 )</v>
      </c>
      <c r="P82" s="42" t="s">
        <v>50</v>
      </c>
      <c r="Q82" s="36" t="s">
        <v>86</v>
      </c>
      <c r="R82" s="37" t="s">
        <v>62</v>
      </c>
      <c r="T82" s="55"/>
      <c r="U82" s="73" t="str">
        <f>F82&amp;"-"&amp;COUNTIF($F$2:F82,F82)</f>
        <v>141057-1</v>
      </c>
      <c r="V82" s="50">
        <f t="shared" si="7"/>
        <v>71</v>
      </c>
      <c r="W82" s="70"/>
      <c r="X82" s="71"/>
      <c r="Y82" s="49" t="s">
        <v>1720</v>
      </c>
      <c r="Z82" s="49">
        <v>71</v>
      </c>
      <c r="AA82" s="71"/>
      <c r="AB82" s="71"/>
      <c r="AC82" s="71"/>
      <c r="AD82" s="71"/>
      <c r="AE82" s="71"/>
      <c r="AF82" s="71"/>
      <c r="AG82" s="71"/>
      <c r="AH82" s="71"/>
      <c r="AI82" s="71"/>
      <c r="AJ82" s="71"/>
      <c r="AK82" s="71"/>
      <c r="AL82" s="71"/>
      <c r="AP82" s="185">
        <v>71</v>
      </c>
      <c r="AQ82" s="185" t="s">
        <v>12</v>
      </c>
      <c r="AR82" s="195" t="s">
        <v>12</v>
      </c>
    </row>
    <row r="83" spans="1:44" ht="24.95" customHeight="1" x14ac:dyDescent="0.25">
      <c r="A83" s="183">
        <v>72</v>
      </c>
      <c r="B83" s="183" t="s">
        <v>1122</v>
      </c>
      <c r="C83" s="34" t="str">
        <f t="shared" si="4"/>
        <v>Ph.D. Maths  - 141090</v>
      </c>
      <c r="D83" s="186" t="s">
        <v>860</v>
      </c>
      <c r="E83" s="33" t="s">
        <v>12</v>
      </c>
      <c r="F83" s="189">
        <v>141090</v>
      </c>
      <c r="G83" s="191" t="s">
        <v>1173</v>
      </c>
      <c r="H83" s="34" t="str">
        <f t="shared" si="5"/>
        <v>C  - NB - 17 - 24</v>
      </c>
      <c r="I83" s="185" t="s">
        <v>17</v>
      </c>
      <c r="J83" s="185" t="s">
        <v>96</v>
      </c>
      <c r="K83" s="185" t="s">
        <v>15</v>
      </c>
      <c r="L83" s="193">
        <v>6</v>
      </c>
      <c r="M83" s="196" t="s">
        <v>677</v>
      </c>
      <c r="N83" s="196" t="s">
        <v>678</v>
      </c>
      <c r="O83" s="44" t="str">
        <f t="shared" si="6"/>
        <v xml:space="preserve"> Dr. Muhammad Nadeem  ( 3229775153 )</v>
      </c>
      <c r="P83" s="42" t="s">
        <v>50</v>
      </c>
      <c r="Q83" s="36" t="s">
        <v>86</v>
      </c>
      <c r="R83" s="37" t="s">
        <v>58</v>
      </c>
      <c r="T83" s="55"/>
      <c r="U83" s="73" t="str">
        <f>F83&amp;"-"&amp;COUNTIF($F$2:F83,F83)</f>
        <v>141090-1</v>
      </c>
      <c r="V83" s="50">
        <f t="shared" si="7"/>
        <v>72</v>
      </c>
      <c r="W83" s="70"/>
      <c r="X83" s="71"/>
      <c r="Y83" s="49" t="s">
        <v>1721</v>
      </c>
      <c r="Z83" s="49">
        <v>72</v>
      </c>
      <c r="AA83" s="71"/>
      <c r="AB83" s="71"/>
      <c r="AC83" s="71"/>
      <c r="AD83" s="71"/>
      <c r="AE83" s="71"/>
      <c r="AF83" s="71"/>
      <c r="AG83" s="71"/>
      <c r="AH83" s="71"/>
      <c r="AI83" s="71"/>
      <c r="AJ83" s="71"/>
      <c r="AK83" s="71"/>
      <c r="AL83" s="71"/>
      <c r="AP83" s="185">
        <v>72</v>
      </c>
      <c r="AQ83" s="185" t="s">
        <v>12</v>
      </c>
      <c r="AR83" s="195" t="s">
        <v>12</v>
      </c>
    </row>
    <row r="84" spans="1:44" ht="24.95" customHeight="1" x14ac:dyDescent="0.25">
      <c r="A84" s="183">
        <v>73</v>
      </c>
      <c r="B84" s="183" t="s">
        <v>1122</v>
      </c>
      <c r="C84" s="34" t="str">
        <f t="shared" si="4"/>
        <v>Ph.D. MB  - 141200</v>
      </c>
      <c r="D84" s="186" t="s">
        <v>861</v>
      </c>
      <c r="E84" s="33" t="s">
        <v>12</v>
      </c>
      <c r="F84" s="189">
        <v>141200</v>
      </c>
      <c r="G84" s="191" t="s">
        <v>1092</v>
      </c>
      <c r="H84" s="34" t="str">
        <f t="shared" si="5"/>
        <v>C  - NB - 17 - 24</v>
      </c>
      <c r="I84" s="185" t="s">
        <v>17</v>
      </c>
      <c r="J84" s="185" t="s">
        <v>96</v>
      </c>
      <c r="K84" s="185" t="s">
        <v>15</v>
      </c>
      <c r="L84" s="193">
        <v>2</v>
      </c>
      <c r="M84" s="196" t="s">
        <v>3332</v>
      </c>
      <c r="N84" s="196" t="s">
        <v>3333</v>
      </c>
      <c r="O84" s="44" t="str">
        <f t="shared" si="6"/>
        <v xml:space="preserve"> Col (Retd) Dr. Muhammad Amjad Khan   ( 0321-5053248 )</v>
      </c>
      <c r="P84" s="42" t="s">
        <v>46</v>
      </c>
      <c r="Q84" s="36" t="s">
        <v>86</v>
      </c>
      <c r="R84" s="37">
        <v>25</v>
      </c>
      <c r="T84" s="55"/>
      <c r="U84" s="73" t="str">
        <f>F84&amp;"-"&amp;COUNTIF($F$2:F84,F84)</f>
        <v>141200-1</v>
      </c>
      <c r="V84" s="50">
        <f t="shared" si="7"/>
        <v>73</v>
      </c>
      <c r="W84" s="70"/>
      <c r="X84" s="71"/>
      <c r="Y84" s="49" t="s">
        <v>1722</v>
      </c>
      <c r="Z84" s="49">
        <v>73</v>
      </c>
      <c r="AA84" s="71"/>
      <c r="AB84" s="71"/>
      <c r="AC84" s="71"/>
      <c r="AD84" s="71"/>
      <c r="AE84" s="71"/>
      <c r="AF84" s="71"/>
      <c r="AG84" s="71"/>
      <c r="AH84" s="71"/>
      <c r="AI84" s="71"/>
      <c r="AJ84" s="71"/>
      <c r="AK84" s="71"/>
      <c r="AL84" s="71"/>
      <c r="AP84" s="185">
        <v>73</v>
      </c>
      <c r="AQ84" s="185" t="s">
        <v>12</v>
      </c>
      <c r="AR84" s="195" t="s">
        <v>12</v>
      </c>
    </row>
    <row r="85" spans="1:44" ht="24.95" customHeight="1" x14ac:dyDescent="0.25">
      <c r="A85" s="183">
        <v>74</v>
      </c>
      <c r="B85" s="183" t="s">
        <v>1122</v>
      </c>
      <c r="C85" s="34" t="str">
        <f t="shared" si="4"/>
        <v>M.Phil CHEM.  - 142461</v>
      </c>
      <c r="D85" s="186" t="s">
        <v>146</v>
      </c>
      <c r="E85" s="33" t="s">
        <v>12</v>
      </c>
      <c r="F85" s="189">
        <v>142461</v>
      </c>
      <c r="G85" s="191" t="s">
        <v>1174</v>
      </c>
      <c r="H85" s="34" t="str">
        <f t="shared" si="5"/>
        <v>D  - NB - 25 - 32</v>
      </c>
      <c r="I85" s="185" t="s">
        <v>17</v>
      </c>
      <c r="J85" s="185" t="s">
        <v>97</v>
      </c>
      <c r="K85" s="185" t="s">
        <v>24</v>
      </c>
      <c r="L85" s="193">
        <v>7</v>
      </c>
      <c r="M85" s="196" t="s">
        <v>698</v>
      </c>
      <c r="N85" s="196" t="s">
        <v>699</v>
      </c>
      <c r="O85" s="44" t="str">
        <f t="shared" si="6"/>
        <v xml:space="preserve"> Dr. Affifa Tajammal  ( 0323-7512313 )</v>
      </c>
      <c r="P85" s="42" t="s">
        <v>46</v>
      </c>
      <c r="Q85" s="36" t="s">
        <v>86</v>
      </c>
      <c r="R85" s="37">
        <v>18</v>
      </c>
      <c r="T85" s="55"/>
      <c r="U85" s="73" t="str">
        <f>F85&amp;"-"&amp;COUNTIF($F$2:F85,F85)</f>
        <v>142461-1</v>
      </c>
      <c r="V85" s="50">
        <f t="shared" si="7"/>
        <v>74</v>
      </c>
      <c r="W85" s="70"/>
      <c r="X85" s="71"/>
      <c r="Y85" s="49" t="s">
        <v>1723</v>
      </c>
      <c r="Z85" s="49">
        <v>74</v>
      </c>
      <c r="AA85" s="71"/>
      <c r="AB85" s="71"/>
      <c r="AC85" s="71"/>
      <c r="AD85" s="71"/>
      <c r="AE85" s="71"/>
      <c r="AF85" s="71"/>
      <c r="AG85" s="71"/>
      <c r="AH85" s="71"/>
      <c r="AI85" s="71"/>
      <c r="AJ85" s="71"/>
      <c r="AK85" s="71"/>
      <c r="AL85" s="71"/>
      <c r="AP85" s="185">
        <v>74</v>
      </c>
      <c r="AQ85" s="185" t="s">
        <v>12</v>
      </c>
      <c r="AR85" s="195" t="s">
        <v>12</v>
      </c>
    </row>
    <row r="86" spans="1:44" ht="24.95" customHeight="1" x14ac:dyDescent="0.25">
      <c r="A86" s="183">
        <v>75</v>
      </c>
      <c r="B86" s="183" t="s">
        <v>1122</v>
      </c>
      <c r="C86" s="34" t="str">
        <f t="shared" si="4"/>
        <v>M.Phil Eng.  - 142448</v>
      </c>
      <c r="D86" s="186" t="s">
        <v>147</v>
      </c>
      <c r="E86" s="33" t="s">
        <v>12</v>
      </c>
      <c r="F86" s="189">
        <v>142448</v>
      </c>
      <c r="G86" s="191" t="s">
        <v>981</v>
      </c>
      <c r="H86" s="34" t="str">
        <f t="shared" si="5"/>
        <v>D  - NB - 25 - 32</v>
      </c>
      <c r="I86" s="185" t="s">
        <v>17</v>
      </c>
      <c r="J86" s="185" t="s">
        <v>97</v>
      </c>
      <c r="K86" s="185" t="s">
        <v>24</v>
      </c>
      <c r="L86" s="193">
        <v>2</v>
      </c>
      <c r="M86" s="196" t="s">
        <v>438</v>
      </c>
      <c r="N86" s="196" t="s">
        <v>439</v>
      </c>
      <c r="O86" s="44" t="str">
        <f t="shared" si="6"/>
        <v xml:space="preserve"> Uzma Shaheen  ( 0336-6004000 )</v>
      </c>
      <c r="P86" s="42" t="s">
        <v>46</v>
      </c>
      <c r="Q86" s="36" t="s">
        <v>86</v>
      </c>
      <c r="R86" s="37">
        <v>50</v>
      </c>
      <c r="T86" s="55"/>
      <c r="U86" s="73" t="str">
        <f>F86&amp;"-"&amp;COUNTIF($F$2:F86,F86)</f>
        <v>142448-1</v>
      </c>
      <c r="V86" s="50">
        <f t="shared" si="7"/>
        <v>75</v>
      </c>
      <c r="W86" s="70"/>
      <c r="X86" s="71"/>
      <c r="Y86" s="49" t="s">
        <v>1724</v>
      </c>
      <c r="Z86" s="49">
        <v>75</v>
      </c>
      <c r="AA86" s="71"/>
      <c r="AB86" s="71"/>
      <c r="AC86" s="71"/>
      <c r="AD86" s="71"/>
      <c r="AE86" s="71"/>
      <c r="AF86" s="71"/>
      <c r="AG86" s="71"/>
      <c r="AH86" s="71"/>
      <c r="AI86" s="71"/>
      <c r="AJ86" s="71"/>
      <c r="AK86" s="71"/>
      <c r="AL86" s="71"/>
      <c r="AP86" s="185">
        <v>75</v>
      </c>
      <c r="AQ86" s="185" t="s">
        <v>12</v>
      </c>
      <c r="AR86" s="195" t="s">
        <v>12</v>
      </c>
    </row>
    <row r="87" spans="1:44" ht="24.95" customHeight="1" x14ac:dyDescent="0.25">
      <c r="A87" s="183">
        <v>76</v>
      </c>
      <c r="B87" s="183" t="s">
        <v>1122</v>
      </c>
      <c r="C87" s="34" t="str">
        <f t="shared" si="4"/>
        <v>M.Phil MB  - 142256</v>
      </c>
      <c r="D87" s="186" t="s">
        <v>142</v>
      </c>
      <c r="E87" s="33" t="s">
        <v>12</v>
      </c>
      <c r="F87" s="189">
        <v>142256</v>
      </c>
      <c r="G87" s="191" t="s">
        <v>326</v>
      </c>
      <c r="H87" s="34" t="str">
        <f t="shared" si="5"/>
        <v>D  - NB - 25 - 32</v>
      </c>
      <c r="I87" s="185" t="s">
        <v>17</v>
      </c>
      <c r="J87" s="185" t="s">
        <v>97</v>
      </c>
      <c r="K87" s="185" t="s">
        <v>24</v>
      </c>
      <c r="L87" s="193">
        <v>2</v>
      </c>
      <c r="M87" s="196" t="s">
        <v>428</v>
      </c>
      <c r="N87" s="196" t="s">
        <v>429</v>
      </c>
      <c r="O87" s="44" t="str">
        <f t="shared" si="6"/>
        <v xml:space="preserve"> Ms. Iram Sarwar  ( 0323-4120418 )</v>
      </c>
      <c r="P87" s="42" t="s">
        <v>46</v>
      </c>
      <c r="Q87" s="36" t="s">
        <v>86</v>
      </c>
      <c r="R87" s="37">
        <v>50</v>
      </c>
      <c r="T87" s="55"/>
      <c r="U87" s="73" t="str">
        <f>F87&amp;"-"&amp;COUNTIF($F$2:F87,F87)</f>
        <v>142256-1</v>
      </c>
      <c r="V87" s="50">
        <f t="shared" si="7"/>
        <v>76</v>
      </c>
      <c r="W87" s="70"/>
      <c r="X87" s="71"/>
      <c r="Y87" s="49" t="s">
        <v>1725</v>
      </c>
      <c r="Z87" s="49">
        <v>76</v>
      </c>
      <c r="AA87" s="71"/>
      <c r="AB87" s="71"/>
      <c r="AC87" s="71"/>
      <c r="AD87" s="71"/>
      <c r="AE87" s="71"/>
      <c r="AF87" s="71"/>
      <c r="AG87" s="71"/>
      <c r="AH87" s="71"/>
      <c r="AI87" s="71"/>
      <c r="AJ87" s="71"/>
      <c r="AK87" s="71"/>
      <c r="AL87" s="71"/>
      <c r="AP87" s="185">
        <v>76</v>
      </c>
      <c r="AQ87" s="185" t="s">
        <v>12</v>
      </c>
      <c r="AR87" s="195" t="s">
        <v>12</v>
      </c>
    </row>
    <row r="88" spans="1:44" ht="24.95" customHeight="1" x14ac:dyDescent="0.25">
      <c r="A88" s="183">
        <v>77</v>
      </c>
      <c r="B88" s="183" t="s">
        <v>1122</v>
      </c>
      <c r="C88" s="34" t="str">
        <f t="shared" si="4"/>
        <v>M.Phil MC  - 142129</v>
      </c>
      <c r="D88" s="186" t="s">
        <v>127</v>
      </c>
      <c r="E88" s="33" t="s">
        <v>12</v>
      </c>
      <c r="F88" s="189">
        <v>142129</v>
      </c>
      <c r="G88" s="191" t="s">
        <v>1175</v>
      </c>
      <c r="H88" s="34" t="str">
        <f t="shared" si="5"/>
        <v>D  - NB - 25 - 32</v>
      </c>
      <c r="I88" s="185" t="s">
        <v>17</v>
      </c>
      <c r="J88" s="185" t="s">
        <v>97</v>
      </c>
      <c r="K88" s="185" t="s">
        <v>24</v>
      </c>
      <c r="L88" s="193">
        <v>5</v>
      </c>
      <c r="M88" s="196" t="s">
        <v>436</v>
      </c>
      <c r="N88" s="196" t="s">
        <v>437</v>
      </c>
      <c r="O88" s="44" t="str">
        <f t="shared" si="6"/>
        <v xml:space="preserve"> Dr. Ifra Iftikhar  ( 3334333170 )</v>
      </c>
      <c r="P88" s="42" t="s">
        <v>46</v>
      </c>
      <c r="Q88" s="36" t="s">
        <v>86</v>
      </c>
      <c r="R88" s="37" t="s">
        <v>48</v>
      </c>
      <c r="T88" s="55"/>
      <c r="U88" s="73" t="str">
        <f>F88&amp;"-"&amp;COUNTIF($F$2:F88,F88)</f>
        <v>142129-1</v>
      </c>
      <c r="V88" s="50">
        <f t="shared" si="7"/>
        <v>77</v>
      </c>
      <c r="W88" s="70"/>
      <c r="X88" s="71"/>
      <c r="Y88" s="49" t="s">
        <v>1726</v>
      </c>
      <c r="Z88" s="49">
        <v>77</v>
      </c>
      <c r="AA88" s="71"/>
      <c r="AB88" s="71"/>
      <c r="AC88" s="71"/>
      <c r="AD88" s="71"/>
      <c r="AE88" s="71"/>
      <c r="AF88" s="71"/>
      <c r="AG88" s="71"/>
      <c r="AH88" s="71"/>
      <c r="AI88" s="71"/>
      <c r="AJ88" s="71"/>
      <c r="AK88" s="71"/>
      <c r="AL88" s="71"/>
      <c r="AP88" s="185">
        <v>77</v>
      </c>
      <c r="AQ88" s="185" t="s">
        <v>12</v>
      </c>
      <c r="AR88" s="195" t="s">
        <v>12</v>
      </c>
    </row>
    <row r="89" spans="1:44" ht="24.95" customHeight="1" x14ac:dyDescent="0.25">
      <c r="A89" s="183">
        <v>78</v>
      </c>
      <c r="B89" s="183" t="s">
        <v>1122</v>
      </c>
      <c r="C89" s="34" t="str">
        <f t="shared" si="4"/>
        <v>M.Phil MC  - 142396</v>
      </c>
      <c r="D89" s="186" t="s">
        <v>127</v>
      </c>
      <c r="E89" s="33" t="s">
        <v>12</v>
      </c>
      <c r="F89" s="189">
        <v>142396</v>
      </c>
      <c r="G89" s="191" t="s">
        <v>1176</v>
      </c>
      <c r="H89" s="34" t="str">
        <f t="shared" si="5"/>
        <v>D  - NB - 25 - 32</v>
      </c>
      <c r="I89" s="185" t="s">
        <v>17</v>
      </c>
      <c r="J89" s="185" t="s">
        <v>97</v>
      </c>
      <c r="K89" s="185" t="s">
        <v>24</v>
      </c>
      <c r="L89" s="193">
        <v>4</v>
      </c>
      <c r="M89" s="196" t="s">
        <v>436</v>
      </c>
      <c r="N89" s="196" t="s">
        <v>437</v>
      </c>
      <c r="O89" s="44" t="str">
        <f t="shared" si="6"/>
        <v xml:space="preserve"> Dr. Ifra Iftikhar  ( 3334333170 )</v>
      </c>
      <c r="P89" s="42" t="s">
        <v>46</v>
      </c>
      <c r="Q89" s="36" t="s">
        <v>86</v>
      </c>
      <c r="R89" s="37" t="s">
        <v>48</v>
      </c>
      <c r="T89" s="55"/>
      <c r="U89" s="73" t="str">
        <f>F89&amp;"-"&amp;COUNTIF($F$2:F89,F89)</f>
        <v>142396-1</v>
      </c>
      <c r="V89" s="50">
        <f t="shared" si="7"/>
        <v>78</v>
      </c>
      <c r="W89" s="70"/>
      <c r="X89" s="71"/>
      <c r="Y89" s="49" t="s">
        <v>1727</v>
      </c>
      <c r="Z89" s="49">
        <v>78</v>
      </c>
      <c r="AA89" s="71"/>
      <c r="AB89" s="71"/>
      <c r="AC89" s="71"/>
      <c r="AD89" s="71"/>
      <c r="AE89" s="71"/>
      <c r="AF89" s="71"/>
      <c r="AG89" s="71"/>
      <c r="AH89" s="71"/>
      <c r="AI89" s="71"/>
      <c r="AJ89" s="71"/>
      <c r="AK89" s="71"/>
      <c r="AL89" s="71"/>
      <c r="AP89" s="185">
        <v>78</v>
      </c>
      <c r="AQ89" s="185" t="s">
        <v>12</v>
      </c>
      <c r="AR89" s="195" t="s">
        <v>12</v>
      </c>
    </row>
    <row r="90" spans="1:44" ht="24.95" customHeight="1" x14ac:dyDescent="0.25">
      <c r="A90" s="183">
        <v>79</v>
      </c>
      <c r="B90" s="183" t="s">
        <v>1122</v>
      </c>
      <c r="C90" s="34" t="str">
        <f t="shared" si="4"/>
        <v>M.Phil ZOO  - 142119</v>
      </c>
      <c r="D90" s="186" t="s">
        <v>143</v>
      </c>
      <c r="E90" s="33" t="s">
        <v>12</v>
      </c>
      <c r="F90" s="189">
        <v>142119</v>
      </c>
      <c r="G90" s="191" t="s">
        <v>326</v>
      </c>
      <c r="H90" s="34" t="str">
        <f t="shared" si="5"/>
        <v>D  - NB - 25 - 32</v>
      </c>
      <c r="I90" s="185" t="s">
        <v>17</v>
      </c>
      <c r="J90" s="185" t="s">
        <v>97</v>
      </c>
      <c r="K90" s="185" t="s">
        <v>24</v>
      </c>
      <c r="L90" s="193">
        <v>3</v>
      </c>
      <c r="M90" s="196" t="s">
        <v>428</v>
      </c>
      <c r="N90" s="196" t="s">
        <v>429</v>
      </c>
      <c r="O90" s="44" t="str">
        <f t="shared" si="6"/>
        <v xml:space="preserve"> Ms. Iram Sarwar  ( 0323-4120418 )</v>
      </c>
      <c r="P90" s="42" t="s">
        <v>46</v>
      </c>
      <c r="Q90" s="36" t="s">
        <v>86</v>
      </c>
      <c r="R90" s="37">
        <v>30</v>
      </c>
      <c r="T90" s="55"/>
      <c r="U90" s="73" t="str">
        <f>F90&amp;"-"&amp;COUNTIF($F$2:F90,F90)</f>
        <v>142119-2</v>
      </c>
      <c r="V90" s="50">
        <f t="shared" si="7"/>
        <v>79</v>
      </c>
      <c r="W90" s="70"/>
      <c r="X90" s="71"/>
      <c r="Y90" s="49" t="s">
        <v>1728</v>
      </c>
      <c r="Z90" s="49">
        <v>79</v>
      </c>
      <c r="AA90" s="71"/>
      <c r="AB90" s="71"/>
      <c r="AC90" s="71"/>
      <c r="AD90" s="71"/>
      <c r="AE90" s="71"/>
      <c r="AF90" s="71"/>
      <c r="AG90" s="71"/>
      <c r="AH90" s="71"/>
      <c r="AI90" s="71"/>
      <c r="AJ90" s="71"/>
      <c r="AK90" s="71"/>
      <c r="AL90" s="71"/>
      <c r="AP90" s="185">
        <v>79</v>
      </c>
      <c r="AQ90" s="185" t="s">
        <v>12</v>
      </c>
      <c r="AR90" s="195" t="s">
        <v>12</v>
      </c>
    </row>
    <row r="91" spans="1:44" ht="24.95" customHeight="1" x14ac:dyDescent="0.25">
      <c r="A91" s="183">
        <v>80</v>
      </c>
      <c r="B91" s="183" t="s">
        <v>1122</v>
      </c>
      <c r="C91" s="34" t="str">
        <f t="shared" si="4"/>
        <v>MBA (1.5)  - 142464</v>
      </c>
      <c r="D91" s="186" t="s">
        <v>1133</v>
      </c>
      <c r="E91" s="33" t="s">
        <v>12</v>
      </c>
      <c r="F91" s="189">
        <v>142464</v>
      </c>
      <c r="G91" s="191" t="s">
        <v>153</v>
      </c>
      <c r="H91" s="34" t="str">
        <f t="shared" si="5"/>
        <v>D  - NB - 25 - 32</v>
      </c>
      <c r="I91" s="185" t="s">
        <v>17</v>
      </c>
      <c r="J91" s="185" t="s">
        <v>97</v>
      </c>
      <c r="K91" s="185" t="s">
        <v>24</v>
      </c>
      <c r="L91" s="193">
        <v>3</v>
      </c>
      <c r="M91" s="196" t="s">
        <v>422</v>
      </c>
      <c r="N91" s="196" t="s">
        <v>423</v>
      </c>
      <c r="O91" s="44" t="str">
        <f t="shared" si="6"/>
        <v xml:space="preserve"> Abdul Khaliq Alvi  ( 0333-4287808 )</v>
      </c>
      <c r="P91" s="42" t="s">
        <v>46</v>
      </c>
      <c r="Q91" s="36" t="s">
        <v>86</v>
      </c>
      <c r="R91" s="37" t="s">
        <v>65</v>
      </c>
      <c r="T91" s="55"/>
      <c r="U91" s="73" t="str">
        <f>F91&amp;"-"&amp;COUNTIF($F$2:F91,F91)</f>
        <v>142464-1</v>
      </c>
      <c r="V91" s="50">
        <f t="shared" si="7"/>
        <v>80</v>
      </c>
      <c r="W91" s="70"/>
      <c r="X91" s="71"/>
      <c r="Y91" s="49" t="s">
        <v>1729</v>
      </c>
      <c r="Z91" s="49">
        <v>80</v>
      </c>
      <c r="AA91" s="71"/>
      <c r="AB91" s="71"/>
      <c r="AC91" s="71"/>
      <c r="AD91" s="71"/>
      <c r="AE91" s="71"/>
      <c r="AF91" s="71"/>
      <c r="AG91" s="71"/>
      <c r="AH91" s="71"/>
      <c r="AI91" s="71"/>
      <c r="AJ91" s="71"/>
      <c r="AK91" s="71"/>
      <c r="AL91" s="71"/>
      <c r="AP91" s="185">
        <v>80</v>
      </c>
      <c r="AQ91" s="185" t="s">
        <v>12</v>
      </c>
      <c r="AR91" s="195" t="s">
        <v>12</v>
      </c>
    </row>
    <row r="92" spans="1:44" ht="24.95" customHeight="1" x14ac:dyDescent="0.25">
      <c r="A92" s="183">
        <v>81</v>
      </c>
      <c r="B92" s="183" t="s">
        <v>1122</v>
      </c>
      <c r="C92" s="34" t="str">
        <f t="shared" si="4"/>
        <v>MBA (2 Years)  - 142239</v>
      </c>
      <c r="D92" s="186" t="s">
        <v>151</v>
      </c>
      <c r="E92" s="33" t="s">
        <v>12</v>
      </c>
      <c r="F92" s="189">
        <v>142239</v>
      </c>
      <c r="G92" s="191" t="s">
        <v>1177</v>
      </c>
      <c r="H92" s="34" t="str">
        <f t="shared" si="5"/>
        <v>D  - NB - 25 - 32</v>
      </c>
      <c r="I92" s="185" t="s">
        <v>17</v>
      </c>
      <c r="J92" s="185" t="s">
        <v>97</v>
      </c>
      <c r="K92" s="185" t="s">
        <v>24</v>
      </c>
      <c r="L92" s="193">
        <v>5</v>
      </c>
      <c r="M92" s="196">
        <v>0</v>
      </c>
      <c r="N92" s="196" t="s">
        <v>3383</v>
      </c>
      <c r="O92" s="44" t="str">
        <f t="shared" si="6"/>
        <v xml:space="preserve"> 0  ( - - - )</v>
      </c>
      <c r="P92" s="42" t="s">
        <v>50</v>
      </c>
      <c r="Q92" s="36" t="s">
        <v>86</v>
      </c>
      <c r="R92" s="37" t="s">
        <v>66</v>
      </c>
      <c r="T92" s="55"/>
      <c r="U92" s="73" t="str">
        <f>F92&amp;"-"&amp;COUNTIF($F$2:F92,F92)</f>
        <v>142239-1</v>
      </c>
      <c r="V92" s="50">
        <f t="shared" si="7"/>
        <v>81</v>
      </c>
      <c r="W92" s="70"/>
      <c r="X92" s="71"/>
      <c r="Y92" s="49" t="s">
        <v>1730</v>
      </c>
      <c r="Z92" s="49">
        <v>81</v>
      </c>
      <c r="AA92" s="71"/>
      <c r="AB92" s="71"/>
      <c r="AC92" s="71"/>
      <c r="AD92" s="71"/>
      <c r="AE92" s="71"/>
      <c r="AF92" s="71"/>
      <c r="AG92" s="71"/>
      <c r="AH92" s="71"/>
      <c r="AI92" s="71"/>
      <c r="AJ92" s="71"/>
      <c r="AK92" s="71"/>
      <c r="AL92" s="71"/>
      <c r="AP92" s="185">
        <v>81</v>
      </c>
      <c r="AQ92" s="185" t="s">
        <v>12</v>
      </c>
      <c r="AR92" s="195" t="s">
        <v>12</v>
      </c>
    </row>
    <row r="93" spans="1:44" ht="24.95" customHeight="1" x14ac:dyDescent="0.25">
      <c r="A93" s="183">
        <v>82</v>
      </c>
      <c r="B93" s="183" t="s">
        <v>1122</v>
      </c>
      <c r="C93" s="34" t="str">
        <f t="shared" si="4"/>
        <v>MBA (2 Years)  - 142441</v>
      </c>
      <c r="D93" s="186" t="s">
        <v>151</v>
      </c>
      <c r="E93" s="33" t="s">
        <v>12</v>
      </c>
      <c r="F93" s="189">
        <v>142441</v>
      </c>
      <c r="G93" s="191" t="s">
        <v>153</v>
      </c>
      <c r="H93" s="34" t="str">
        <f t="shared" si="5"/>
        <v>D  - NB - 25 - 32</v>
      </c>
      <c r="I93" s="185" t="s">
        <v>17</v>
      </c>
      <c r="J93" s="185" t="s">
        <v>97</v>
      </c>
      <c r="K93" s="185" t="s">
        <v>24</v>
      </c>
      <c r="L93" s="193">
        <v>2</v>
      </c>
      <c r="M93" s="196" t="s">
        <v>422</v>
      </c>
      <c r="N93" s="196" t="s">
        <v>423</v>
      </c>
      <c r="O93" s="44" t="str">
        <f t="shared" si="6"/>
        <v xml:space="preserve"> Abdul Khaliq Alvi  ( 0333-4287808 )</v>
      </c>
      <c r="P93" s="42" t="s">
        <v>50</v>
      </c>
      <c r="Q93" s="36" t="s">
        <v>86</v>
      </c>
      <c r="R93" s="37" t="s">
        <v>51</v>
      </c>
      <c r="T93" s="55"/>
      <c r="U93" s="73" t="str">
        <f>F93&amp;"-"&amp;COUNTIF($F$2:F93,F93)</f>
        <v>142441-1</v>
      </c>
      <c r="V93" s="50">
        <f t="shared" si="7"/>
        <v>82</v>
      </c>
      <c r="W93" s="70"/>
      <c r="X93" s="71"/>
      <c r="Y93" s="49" t="s">
        <v>1731</v>
      </c>
      <c r="Z93" s="49">
        <v>82</v>
      </c>
      <c r="AA93" s="71"/>
      <c r="AB93" s="71"/>
      <c r="AC93" s="71"/>
      <c r="AD93" s="71"/>
      <c r="AE93" s="71"/>
      <c r="AF93" s="71"/>
      <c r="AG93" s="71"/>
      <c r="AH93" s="71"/>
      <c r="AI93" s="71"/>
      <c r="AJ93" s="71"/>
      <c r="AK93" s="71"/>
      <c r="AL93" s="71"/>
      <c r="AP93" s="185">
        <v>82</v>
      </c>
      <c r="AQ93" s="185" t="s">
        <v>12</v>
      </c>
      <c r="AR93" s="195" t="s">
        <v>12</v>
      </c>
    </row>
    <row r="94" spans="1:44" ht="24.95" customHeight="1" x14ac:dyDescent="0.25">
      <c r="A94" s="183">
        <v>83</v>
      </c>
      <c r="B94" s="183" t="s">
        <v>1122</v>
      </c>
      <c r="C94" s="34" t="str">
        <f t="shared" si="4"/>
        <v>MBA (2 Years)  - 142533</v>
      </c>
      <c r="D94" s="186" t="s">
        <v>151</v>
      </c>
      <c r="E94" s="33" t="s">
        <v>12</v>
      </c>
      <c r="F94" s="189">
        <v>142533</v>
      </c>
      <c r="G94" s="191" t="s">
        <v>1178</v>
      </c>
      <c r="H94" s="34" t="str">
        <f t="shared" si="5"/>
        <v>D  - NB - 25 - 32</v>
      </c>
      <c r="I94" s="185" t="s">
        <v>17</v>
      </c>
      <c r="J94" s="185" t="s">
        <v>97</v>
      </c>
      <c r="K94" s="185" t="s">
        <v>24</v>
      </c>
      <c r="L94" s="193">
        <v>3</v>
      </c>
      <c r="M94" s="196" t="s">
        <v>3328</v>
      </c>
      <c r="N94" s="196" t="s">
        <v>3329</v>
      </c>
      <c r="O94" s="44" t="str">
        <f t="shared" si="6"/>
        <v xml:space="preserve"> Mr. Kaukab Jamal Zubairy  ( 0336-5477781 )</v>
      </c>
      <c r="P94" s="42" t="s">
        <v>46</v>
      </c>
      <c r="Q94" s="36" t="s">
        <v>86</v>
      </c>
      <c r="R94" s="37">
        <v>33</v>
      </c>
      <c r="T94" s="55"/>
      <c r="U94" s="73" t="str">
        <f>F94&amp;"-"&amp;COUNTIF($F$2:F94,F94)</f>
        <v>142533-1</v>
      </c>
      <c r="V94" s="50">
        <f t="shared" si="7"/>
        <v>83</v>
      </c>
      <c r="W94" s="70"/>
      <c r="X94" s="71"/>
      <c r="Y94" s="49" t="s">
        <v>1732</v>
      </c>
      <c r="Z94" s="49">
        <v>83</v>
      </c>
      <c r="AA94" s="71"/>
      <c r="AB94" s="71"/>
      <c r="AC94" s="71"/>
      <c r="AD94" s="71"/>
      <c r="AE94" s="71"/>
      <c r="AF94" s="71"/>
      <c r="AG94" s="71"/>
      <c r="AH94" s="71"/>
      <c r="AI94" s="71"/>
      <c r="AJ94" s="71"/>
      <c r="AK94" s="71"/>
      <c r="AL94" s="71"/>
      <c r="AP94" s="185">
        <v>83</v>
      </c>
      <c r="AQ94" s="185" t="s">
        <v>12</v>
      </c>
      <c r="AR94" s="195" t="s">
        <v>12</v>
      </c>
    </row>
    <row r="95" spans="1:44" ht="24.95" customHeight="1" x14ac:dyDescent="0.25">
      <c r="A95" s="183">
        <v>84</v>
      </c>
      <c r="B95" s="183" t="s">
        <v>1122</v>
      </c>
      <c r="C95" s="34" t="str">
        <f t="shared" si="4"/>
        <v>MSBA  - 142453</v>
      </c>
      <c r="D95" s="186" t="s">
        <v>152</v>
      </c>
      <c r="E95" s="33" t="s">
        <v>12</v>
      </c>
      <c r="F95" s="189">
        <v>142453</v>
      </c>
      <c r="G95" s="191" t="s">
        <v>153</v>
      </c>
      <c r="H95" s="34" t="str">
        <f t="shared" si="5"/>
        <v>D  - NB - 25 - 32</v>
      </c>
      <c r="I95" s="185" t="s">
        <v>17</v>
      </c>
      <c r="J95" s="185" t="s">
        <v>97</v>
      </c>
      <c r="K95" s="185" t="s">
        <v>24</v>
      </c>
      <c r="L95" s="193">
        <v>1</v>
      </c>
      <c r="M95" s="196" t="s">
        <v>422</v>
      </c>
      <c r="N95" s="196" t="s">
        <v>423</v>
      </c>
      <c r="O95" s="44" t="str">
        <f t="shared" si="6"/>
        <v xml:space="preserve"> Abdul Khaliq Alvi  ( 0333-4287808 )</v>
      </c>
      <c r="P95" s="42" t="s">
        <v>46</v>
      </c>
      <c r="Q95" s="36" t="s">
        <v>86</v>
      </c>
      <c r="R95" s="37">
        <v>33</v>
      </c>
      <c r="T95" s="55"/>
      <c r="U95" s="73" t="str">
        <f>F95&amp;"-"&amp;COUNTIF($F$2:F95,F95)</f>
        <v>142453-1</v>
      </c>
      <c r="V95" s="50">
        <f t="shared" si="7"/>
        <v>84</v>
      </c>
      <c r="W95" s="70"/>
      <c r="X95" s="71"/>
      <c r="Y95" s="49" t="s">
        <v>1733</v>
      </c>
      <c r="Z95" s="49">
        <v>84</v>
      </c>
      <c r="AA95" s="71"/>
      <c r="AB95" s="71"/>
      <c r="AC95" s="71"/>
      <c r="AD95" s="71"/>
      <c r="AE95" s="71"/>
      <c r="AF95" s="71"/>
      <c r="AG95" s="71"/>
      <c r="AH95" s="71"/>
      <c r="AI95" s="71"/>
      <c r="AJ95" s="71"/>
      <c r="AK95" s="71"/>
      <c r="AL95" s="71"/>
      <c r="AP95" s="185">
        <v>84</v>
      </c>
      <c r="AQ95" s="185" t="s">
        <v>12</v>
      </c>
      <c r="AR95" s="195" t="s">
        <v>12</v>
      </c>
    </row>
    <row r="96" spans="1:44" ht="24.95" customHeight="1" x14ac:dyDescent="0.25">
      <c r="A96" s="183">
        <v>85</v>
      </c>
      <c r="B96" s="183" t="s">
        <v>1122</v>
      </c>
      <c r="C96" s="34" t="str">
        <f t="shared" si="4"/>
        <v>MS CS  - 141582</v>
      </c>
      <c r="D96" s="186" t="s">
        <v>140</v>
      </c>
      <c r="E96" s="33" t="s">
        <v>12</v>
      </c>
      <c r="F96" s="189">
        <v>141582</v>
      </c>
      <c r="G96" s="191" t="s">
        <v>1168</v>
      </c>
      <c r="H96" s="34" t="str">
        <f t="shared" si="5"/>
        <v>ECR  - OB - LAB - 80</v>
      </c>
      <c r="I96" s="185" t="s">
        <v>17</v>
      </c>
      <c r="J96" s="185" t="s">
        <v>988</v>
      </c>
      <c r="K96" s="185" t="s">
        <v>295</v>
      </c>
      <c r="L96" s="193">
        <v>1</v>
      </c>
      <c r="M96" s="196" t="s">
        <v>444</v>
      </c>
      <c r="N96" s="196" t="s">
        <v>445</v>
      </c>
      <c r="O96" s="44" t="str">
        <f t="shared" si="6"/>
        <v xml:space="preserve"> Dr. Arfan Ali Nagra  ( 0333-6572785 )</v>
      </c>
      <c r="P96" s="42" t="s">
        <v>46</v>
      </c>
      <c r="Q96" s="36" t="s">
        <v>86</v>
      </c>
      <c r="R96" s="37" t="s">
        <v>68</v>
      </c>
      <c r="T96" s="55"/>
      <c r="U96" s="73" t="str">
        <f>F96&amp;"-"&amp;COUNTIF($F$2:F96,F96)</f>
        <v>141582-4</v>
      </c>
      <c r="V96" s="50">
        <f t="shared" si="7"/>
        <v>85</v>
      </c>
      <c r="W96" s="70"/>
      <c r="X96" s="71"/>
      <c r="Y96" s="49" t="s">
        <v>1734</v>
      </c>
      <c r="Z96" s="49">
        <v>85</v>
      </c>
      <c r="AA96" s="71"/>
      <c r="AB96" s="71"/>
      <c r="AC96" s="71"/>
      <c r="AD96" s="71"/>
      <c r="AE96" s="71"/>
      <c r="AF96" s="71"/>
      <c r="AG96" s="71"/>
      <c r="AH96" s="71"/>
      <c r="AI96" s="71"/>
      <c r="AJ96" s="71"/>
      <c r="AK96" s="71"/>
      <c r="AL96" s="71"/>
      <c r="AP96" s="185">
        <v>85</v>
      </c>
      <c r="AQ96" s="185" t="s">
        <v>12</v>
      </c>
      <c r="AR96" s="195" t="s">
        <v>12</v>
      </c>
    </row>
    <row r="97" spans="1:44" ht="24.95" customHeight="1" x14ac:dyDescent="0.25">
      <c r="A97" s="183">
        <v>86</v>
      </c>
      <c r="B97" s="183" t="s">
        <v>1122</v>
      </c>
      <c r="C97" s="34" t="str">
        <f t="shared" si="4"/>
        <v>MS CS  - 141816</v>
      </c>
      <c r="D97" s="186" t="s">
        <v>140</v>
      </c>
      <c r="E97" s="33" t="s">
        <v>12</v>
      </c>
      <c r="F97" s="189">
        <v>141816</v>
      </c>
      <c r="G97" s="191" t="s">
        <v>1169</v>
      </c>
      <c r="H97" s="34" t="str">
        <f t="shared" si="5"/>
        <v>ECR  - OB - LAB - 80</v>
      </c>
      <c r="I97" s="185" t="s">
        <v>17</v>
      </c>
      <c r="J97" s="185" t="s">
        <v>988</v>
      </c>
      <c r="K97" s="185" t="s">
        <v>295</v>
      </c>
      <c r="L97" s="193">
        <v>1</v>
      </c>
      <c r="M97" s="196" t="s">
        <v>426</v>
      </c>
      <c r="N97" s="196" t="s">
        <v>427</v>
      </c>
      <c r="O97" s="44" t="str">
        <f t="shared" si="6"/>
        <v xml:space="preserve"> Dr.Muhammad Asif  ( 0333-5546844 )</v>
      </c>
      <c r="P97" s="42" t="s">
        <v>46</v>
      </c>
      <c r="Q97" s="36" t="s">
        <v>86</v>
      </c>
      <c r="R97" s="37" t="s">
        <v>68</v>
      </c>
      <c r="T97" s="55"/>
      <c r="U97" s="73" t="str">
        <f>F97&amp;"-"&amp;COUNTIF($F$2:F97,F97)</f>
        <v>141816-3</v>
      </c>
      <c r="V97" s="50">
        <f t="shared" si="7"/>
        <v>86</v>
      </c>
      <c r="W97" s="70"/>
      <c r="X97" s="71"/>
      <c r="Y97" s="49" t="s">
        <v>1735</v>
      </c>
      <c r="Z97" s="49">
        <v>86</v>
      </c>
      <c r="AA97" s="71"/>
      <c r="AB97" s="71"/>
      <c r="AC97" s="71"/>
      <c r="AD97" s="71"/>
      <c r="AE97" s="71"/>
      <c r="AF97" s="71"/>
      <c r="AG97" s="71"/>
      <c r="AH97" s="71"/>
      <c r="AI97" s="71"/>
      <c r="AJ97" s="71"/>
      <c r="AK97" s="71"/>
      <c r="AL97" s="71"/>
      <c r="AP97" s="185">
        <v>86</v>
      </c>
      <c r="AQ97" s="185" t="s">
        <v>12</v>
      </c>
      <c r="AR97" s="195" t="s">
        <v>12</v>
      </c>
    </row>
    <row r="98" spans="1:44" ht="24.95" customHeight="1" x14ac:dyDescent="0.25">
      <c r="A98" s="183">
        <v>87</v>
      </c>
      <c r="B98" s="183" t="s">
        <v>1123</v>
      </c>
      <c r="C98" s="34" t="str">
        <f t="shared" si="4"/>
        <v>BS DFCS  - 142099</v>
      </c>
      <c r="D98" s="186" t="s">
        <v>91</v>
      </c>
      <c r="E98" s="33" t="s">
        <v>12</v>
      </c>
      <c r="F98" s="189">
        <v>142099</v>
      </c>
      <c r="G98" s="191" t="s">
        <v>1179</v>
      </c>
      <c r="H98" s="34" t="str">
        <f t="shared" si="5"/>
        <v>A  - NB - 1 - 8</v>
      </c>
      <c r="I98" s="185" t="s">
        <v>17</v>
      </c>
      <c r="J98" s="185" t="s">
        <v>94</v>
      </c>
      <c r="K98" s="185" t="s">
        <v>13</v>
      </c>
      <c r="L98" s="193">
        <v>36</v>
      </c>
      <c r="M98" s="196" t="s">
        <v>466</v>
      </c>
      <c r="N98" s="196" t="s">
        <v>467</v>
      </c>
      <c r="O98" s="44" t="str">
        <f t="shared" si="6"/>
        <v xml:space="preserve"> Aysha Zummer  ( 3425110803 )</v>
      </c>
      <c r="P98" s="42" t="s">
        <v>46</v>
      </c>
      <c r="Q98" s="36" t="s">
        <v>86</v>
      </c>
      <c r="R98" s="37">
        <v>26</v>
      </c>
      <c r="T98" s="55"/>
      <c r="U98" s="73" t="str">
        <f>F98&amp;"-"&amp;COUNTIF($F$2:F98,F98)</f>
        <v>142099-1</v>
      </c>
      <c r="V98" s="50">
        <f t="shared" si="7"/>
        <v>87</v>
      </c>
      <c r="W98" s="70"/>
      <c r="X98" s="71"/>
      <c r="Y98" s="49" t="s">
        <v>1736</v>
      </c>
      <c r="Z98" s="49">
        <v>87</v>
      </c>
      <c r="AA98" s="71"/>
      <c r="AB98" s="71"/>
      <c r="AC98" s="71"/>
      <c r="AD98" s="71"/>
      <c r="AE98" s="71"/>
      <c r="AF98" s="71"/>
      <c r="AG98" s="71"/>
      <c r="AH98" s="71"/>
      <c r="AI98" s="71"/>
      <c r="AJ98" s="71"/>
      <c r="AK98" s="71"/>
      <c r="AL98" s="71"/>
      <c r="AP98" s="185">
        <v>87</v>
      </c>
      <c r="AQ98" s="185" t="s">
        <v>12</v>
      </c>
      <c r="AR98" s="195" t="s">
        <v>12</v>
      </c>
    </row>
    <row r="99" spans="1:44" ht="24.95" customHeight="1" x14ac:dyDescent="0.25">
      <c r="A99" s="183">
        <v>88</v>
      </c>
      <c r="B99" s="183" t="s">
        <v>1123</v>
      </c>
      <c r="C99" s="34" t="str">
        <f t="shared" si="4"/>
        <v>BS DFCS  - 142100</v>
      </c>
      <c r="D99" s="186" t="s">
        <v>91</v>
      </c>
      <c r="E99" s="33" t="s">
        <v>12</v>
      </c>
      <c r="F99" s="189">
        <v>142100</v>
      </c>
      <c r="G99" s="191" t="s">
        <v>1180</v>
      </c>
      <c r="H99" s="34" t="str">
        <f t="shared" si="5"/>
        <v>A  - NB - 1 - 8</v>
      </c>
      <c r="I99" s="185" t="s">
        <v>17</v>
      </c>
      <c r="J99" s="185" t="s">
        <v>94</v>
      </c>
      <c r="K99" s="185" t="s">
        <v>13</v>
      </c>
      <c r="L99" s="193">
        <v>10</v>
      </c>
      <c r="M99" s="196" t="s">
        <v>480</v>
      </c>
      <c r="N99" s="196" t="s">
        <v>481</v>
      </c>
      <c r="O99" s="44" t="str">
        <f t="shared" si="6"/>
        <v xml:space="preserve"> Abdul Raffay Saleem  ( 0321-4702252 )</v>
      </c>
      <c r="P99" s="42" t="s">
        <v>46</v>
      </c>
      <c r="Q99" s="36" t="s">
        <v>86</v>
      </c>
      <c r="R99" s="37" t="s">
        <v>69</v>
      </c>
      <c r="T99" s="55"/>
      <c r="U99" s="73" t="str">
        <f>F99&amp;"-"&amp;COUNTIF($F$2:F99,F99)</f>
        <v>142100-1</v>
      </c>
      <c r="V99" s="50">
        <f t="shared" si="7"/>
        <v>88</v>
      </c>
      <c r="W99" s="70"/>
      <c r="X99" s="71"/>
      <c r="Y99" s="49" t="s">
        <v>1737</v>
      </c>
      <c r="Z99" s="49">
        <v>88</v>
      </c>
      <c r="AA99" s="71"/>
      <c r="AB99" s="71"/>
      <c r="AC99" s="71"/>
      <c r="AD99" s="71"/>
      <c r="AE99" s="71"/>
      <c r="AF99" s="71"/>
      <c r="AG99" s="71"/>
      <c r="AH99" s="71"/>
      <c r="AI99" s="71"/>
      <c r="AJ99" s="71"/>
      <c r="AK99" s="71"/>
      <c r="AL99" s="71"/>
      <c r="AP99" s="185">
        <v>88</v>
      </c>
      <c r="AQ99" s="185" t="s">
        <v>12</v>
      </c>
      <c r="AR99" s="195" t="s">
        <v>12</v>
      </c>
    </row>
    <row r="100" spans="1:44" ht="24.95" customHeight="1" x14ac:dyDescent="0.25">
      <c r="A100" s="183">
        <v>89</v>
      </c>
      <c r="B100" s="183" t="s">
        <v>1123</v>
      </c>
      <c r="C100" s="34" t="str">
        <f t="shared" si="4"/>
        <v>BS MC  - 142026</v>
      </c>
      <c r="D100" s="186" t="s">
        <v>41</v>
      </c>
      <c r="E100" s="33" t="s">
        <v>12</v>
      </c>
      <c r="F100" s="189">
        <v>142026</v>
      </c>
      <c r="G100" s="191" t="s">
        <v>1179</v>
      </c>
      <c r="H100" s="34" t="str">
        <f t="shared" si="5"/>
        <v>A  - NB - 1 - 8</v>
      </c>
      <c r="I100" s="185" t="s">
        <v>17</v>
      </c>
      <c r="J100" s="185" t="s">
        <v>94</v>
      </c>
      <c r="K100" s="185" t="s">
        <v>13</v>
      </c>
      <c r="L100" s="193">
        <v>40</v>
      </c>
      <c r="M100" s="196" t="s">
        <v>3335</v>
      </c>
      <c r="N100" s="196" t="s">
        <v>3336</v>
      </c>
      <c r="O100" s="44" t="str">
        <f t="shared" si="6"/>
        <v xml:space="preserve"> Dr. Saniya Kokab   ( 3014184648 )</v>
      </c>
      <c r="P100" s="42" t="s">
        <v>50</v>
      </c>
      <c r="Q100" s="36" t="s">
        <v>86</v>
      </c>
      <c r="R100" s="37" t="s">
        <v>56</v>
      </c>
      <c r="T100" s="55"/>
      <c r="U100" s="73" t="str">
        <f>F100&amp;"-"&amp;COUNTIF($F$2:F100,F100)</f>
        <v>142026-1</v>
      </c>
      <c r="V100" s="50">
        <f t="shared" si="7"/>
        <v>89</v>
      </c>
      <c r="W100" s="70"/>
      <c r="X100" s="71"/>
      <c r="Y100" s="49" t="s">
        <v>1738</v>
      </c>
      <c r="Z100" s="49">
        <v>89</v>
      </c>
      <c r="AA100" s="71"/>
      <c r="AB100" s="71"/>
      <c r="AC100" s="71"/>
      <c r="AD100" s="71"/>
      <c r="AE100" s="71"/>
      <c r="AF100" s="71"/>
      <c r="AG100" s="71"/>
      <c r="AH100" s="71"/>
      <c r="AI100" s="71"/>
      <c r="AJ100" s="71"/>
      <c r="AK100" s="71"/>
      <c r="AL100" s="71"/>
      <c r="AP100" s="185">
        <v>89</v>
      </c>
      <c r="AQ100" s="185" t="s">
        <v>12</v>
      </c>
      <c r="AR100" s="195" t="s">
        <v>12</v>
      </c>
    </row>
    <row r="101" spans="1:44" ht="24.95" customHeight="1" x14ac:dyDescent="0.25">
      <c r="A101" s="183">
        <v>90</v>
      </c>
      <c r="B101" s="183" t="s">
        <v>1123</v>
      </c>
      <c r="C101" s="34" t="str">
        <f t="shared" si="4"/>
        <v>BS SE  - 142019</v>
      </c>
      <c r="D101" s="186" t="s">
        <v>43</v>
      </c>
      <c r="E101" s="33" t="s">
        <v>12</v>
      </c>
      <c r="F101" s="189">
        <v>142019</v>
      </c>
      <c r="G101" s="191" t="s">
        <v>1181</v>
      </c>
      <c r="H101" s="34" t="str">
        <f t="shared" si="5"/>
        <v>A  - NB - 1 - 8</v>
      </c>
      <c r="I101" s="185" t="s">
        <v>17</v>
      </c>
      <c r="J101" s="185" t="s">
        <v>94</v>
      </c>
      <c r="K101" s="185" t="s">
        <v>13</v>
      </c>
      <c r="L101" s="193">
        <v>41</v>
      </c>
      <c r="M101" s="196" t="s">
        <v>855</v>
      </c>
      <c r="N101" s="196" t="s">
        <v>856</v>
      </c>
      <c r="O101" s="44" t="str">
        <f t="shared" si="6"/>
        <v xml:space="preserve"> Muhammad Bilal Butt  ( 3234144303 )</v>
      </c>
      <c r="P101" s="42" t="s">
        <v>46</v>
      </c>
      <c r="Q101" s="36" t="s">
        <v>86</v>
      </c>
      <c r="R101" s="37" t="s">
        <v>48</v>
      </c>
      <c r="T101" s="55"/>
      <c r="U101" s="73" t="str">
        <f>F101&amp;"-"&amp;COUNTIF($F$2:F101,F101)</f>
        <v>142019-1</v>
      </c>
      <c r="V101" s="50">
        <f t="shared" si="7"/>
        <v>90</v>
      </c>
      <c r="W101" s="70"/>
      <c r="X101" s="71"/>
      <c r="Y101" s="49" t="s">
        <v>1739</v>
      </c>
      <c r="Z101" s="49">
        <v>90</v>
      </c>
      <c r="AA101" s="71"/>
      <c r="AB101" s="71"/>
      <c r="AC101" s="71"/>
      <c r="AD101" s="71"/>
      <c r="AE101" s="71"/>
      <c r="AF101" s="71"/>
      <c r="AG101" s="71"/>
      <c r="AH101" s="71"/>
      <c r="AI101" s="71"/>
      <c r="AJ101" s="71"/>
      <c r="AK101" s="71"/>
      <c r="AL101" s="71"/>
      <c r="AP101" s="185">
        <v>90</v>
      </c>
      <c r="AQ101" s="185" t="s">
        <v>12</v>
      </c>
      <c r="AR101" s="195" t="s">
        <v>12</v>
      </c>
    </row>
    <row r="102" spans="1:44" ht="24.95" customHeight="1" x14ac:dyDescent="0.25">
      <c r="A102" s="183">
        <v>91</v>
      </c>
      <c r="B102" s="183" t="s">
        <v>1123</v>
      </c>
      <c r="C102" s="34" t="str">
        <f t="shared" si="4"/>
        <v>BS SE  - 142020</v>
      </c>
      <c r="D102" s="186" t="s">
        <v>43</v>
      </c>
      <c r="E102" s="33" t="s">
        <v>12</v>
      </c>
      <c r="F102" s="189">
        <v>142020</v>
      </c>
      <c r="G102" s="191" t="s">
        <v>1182</v>
      </c>
      <c r="H102" s="34" t="str">
        <f t="shared" si="5"/>
        <v>A  - NB - 1 - 8</v>
      </c>
      <c r="I102" s="185" t="s">
        <v>17</v>
      </c>
      <c r="J102" s="185" t="s">
        <v>94</v>
      </c>
      <c r="K102" s="185" t="s">
        <v>13</v>
      </c>
      <c r="L102" s="193">
        <v>49</v>
      </c>
      <c r="M102" s="196" t="s">
        <v>855</v>
      </c>
      <c r="N102" s="196" t="s">
        <v>856</v>
      </c>
      <c r="O102" s="44" t="str">
        <f t="shared" si="6"/>
        <v xml:space="preserve"> Muhammad Bilal Butt  ( 3234144303 )</v>
      </c>
      <c r="P102" s="42" t="s">
        <v>46</v>
      </c>
      <c r="Q102" s="36" t="s">
        <v>86</v>
      </c>
      <c r="R102" s="37">
        <v>30</v>
      </c>
      <c r="T102" s="55"/>
      <c r="U102" s="73" t="str">
        <f>F102&amp;"-"&amp;COUNTIF($F$2:F102,F102)</f>
        <v>142020-1</v>
      </c>
      <c r="V102" s="50">
        <f t="shared" si="7"/>
        <v>91</v>
      </c>
      <c r="W102" s="70"/>
      <c r="X102" s="71"/>
      <c r="Y102" s="49" t="s">
        <v>1740</v>
      </c>
      <c r="Z102" s="49">
        <v>91</v>
      </c>
      <c r="AA102" s="71"/>
      <c r="AB102" s="71"/>
      <c r="AC102" s="71"/>
      <c r="AD102" s="71"/>
      <c r="AE102" s="71"/>
      <c r="AF102" s="71"/>
      <c r="AG102" s="71"/>
      <c r="AH102" s="71"/>
      <c r="AI102" s="71"/>
      <c r="AJ102" s="71"/>
      <c r="AK102" s="71"/>
      <c r="AL102" s="71"/>
      <c r="AP102" s="185">
        <v>91</v>
      </c>
      <c r="AQ102" s="185" t="s">
        <v>12</v>
      </c>
      <c r="AR102" s="195" t="s">
        <v>12</v>
      </c>
    </row>
    <row r="103" spans="1:44" ht="24.95" customHeight="1" x14ac:dyDescent="0.25">
      <c r="A103" s="183">
        <v>92</v>
      </c>
      <c r="B103" s="183" t="s">
        <v>1123</v>
      </c>
      <c r="C103" s="34" t="str">
        <f t="shared" si="4"/>
        <v>BS DFCS  - 142100</v>
      </c>
      <c r="D103" s="186" t="s">
        <v>91</v>
      </c>
      <c r="E103" s="33" t="s">
        <v>12</v>
      </c>
      <c r="F103" s="189">
        <v>142100</v>
      </c>
      <c r="G103" s="191" t="s">
        <v>1180</v>
      </c>
      <c r="H103" s="34" t="str">
        <f t="shared" si="5"/>
        <v>B  - NB - 9 - 16</v>
      </c>
      <c r="I103" s="185" t="s">
        <v>17</v>
      </c>
      <c r="J103" s="185" t="s">
        <v>95</v>
      </c>
      <c r="K103" s="185" t="s">
        <v>14</v>
      </c>
      <c r="L103" s="193">
        <v>23</v>
      </c>
      <c r="M103" s="196" t="s">
        <v>480</v>
      </c>
      <c r="N103" s="196" t="s">
        <v>481</v>
      </c>
      <c r="O103" s="44" t="str">
        <f t="shared" si="6"/>
        <v xml:space="preserve"> Abdul Raffay Saleem  ( 0321-4702252 )</v>
      </c>
      <c r="P103" s="42" t="s">
        <v>46</v>
      </c>
      <c r="Q103" s="36" t="s">
        <v>86</v>
      </c>
      <c r="R103" s="37" t="s">
        <v>49</v>
      </c>
      <c r="T103" s="55"/>
      <c r="U103" s="73" t="str">
        <f>F103&amp;"-"&amp;COUNTIF($F$2:F103,F103)</f>
        <v>142100-2</v>
      </c>
      <c r="V103" s="50">
        <f t="shared" si="7"/>
        <v>92</v>
      </c>
      <c r="W103" s="70"/>
      <c r="X103" s="71"/>
      <c r="Y103" s="49" t="s">
        <v>1741</v>
      </c>
      <c r="Z103" s="49">
        <v>92</v>
      </c>
      <c r="AA103" s="71"/>
      <c r="AB103" s="71"/>
      <c r="AC103" s="71"/>
      <c r="AD103" s="71"/>
      <c r="AE103" s="71"/>
      <c r="AF103" s="71"/>
      <c r="AG103" s="71"/>
      <c r="AH103" s="71"/>
      <c r="AI103" s="71"/>
      <c r="AJ103" s="71"/>
      <c r="AK103" s="71"/>
      <c r="AL103" s="71"/>
      <c r="AP103" s="185">
        <v>92</v>
      </c>
      <c r="AQ103" s="185" t="s">
        <v>12</v>
      </c>
      <c r="AR103" s="195" t="s">
        <v>12</v>
      </c>
    </row>
    <row r="104" spans="1:44" ht="24.95" customHeight="1" x14ac:dyDescent="0.25">
      <c r="A104" s="183">
        <v>93</v>
      </c>
      <c r="B104" s="183" t="s">
        <v>1123</v>
      </c>
      <c r="C104" s="34" t="str">
        <f t="shared" si="4"/>
        <v>BS DFCS  - 142101</v>
      </c>
      <c r="D104" s="186" t="s">
        <v>91</v>
      </c>
      <c r="E104" s="33" t="s">
        <v>12</v>
      </c>
      <c r="F104" s="189">
        <v>142101</v>
      </c>
      <c r="G104" s="191" t="s">
        <v>1183</v>
      </c>
      <c r="H104" s="34" t="str">
        <f t="shared" si="5"/>
        <v>B  - NB - 9 - 16</v>
      </c>
      <c r="I104" s="185" t="s">
        <v>17</v>
      </c>
      <c r="J104" s="185" t="s">
        <v>95</v>
      </c>
      <c r="K104" s="185" t="s">
        <v>14</v>
      </c>
      <c r="L104" s="193">
        <v>33</v>
      </c>
      <c r="M104" s="196" t="s">
        <v>466</v>
      </c>
      <c r="N104" s="196" t="s">
        <v>467</v>
      </c>
      <c r="O104" s="44" t="str">
        <f t="shared" si="6"/>
        <v xml:space="preserve"> Aysha Zummer  ( 3425110803 )</v>
      </c>
      <c r="P104" s="42" t="s">
        <v>46</v>
      </c>
      <c r="Q104" s="36" t="s">
        <v>86</v>
      </c>
      <c r="R104" s="37" t="s">
        <v>49</v>
      </c>
      <c r="T104" s="55"/>
      <c r="U104" s="73" t="str">
        <f>F104&amp;"-"&amp;COUNTIF($F$2:F104,F104)</f>
        <v>142101-1</v>
      </c>
      <c r="V104" s="50">
        <f t="shared" si="7"/>
        <v>93</v>
      </c>
      <c r="W104" s="70"/>
      <c r="X104" s="71"/>
      <c r="Y104" s="49" t="s">
        <v>1742</v>
      </c>
      <c r="Z104" s="49">
        <v>93</v>
      </c>
      <c r="AA104" s="71"/>
      <c r="AB104" s="71"/>
      <c r="AC104" s="71"/>
      <c r="AD104" s="71"/>
      <c r="AE104" s="71"/>
      <c r="AF104" s="71"/>
      <c r="AG104" s="71"/>
      <c r="AH104" s="71"/>
      <c r="AI104" s="71"/>
      <c r="AJ104" s="71"/>
      <c r="AK104" s="71"/>
      <c r="AL104" s="71"/>
      <c r="AP104" s="185">
        <v>93</v>
      </c>
      <c r="AQ104" s="185" t="s">
        <v>12</v>
      </c>
      <c r="AR104" s="195" t="s">
        <v>12</v>
      </c>
    </row>
    <row r="105" spans="1:44" ht="24.95" customHeight="1" x14ac:dyDescent="0.25">
      <c r="A105" s="183">
        <v>94</v>
      </c>
      <c r="B105" s="183" t="s">
        <v>1123</v>
      </c>
      <c r="C105" s="34" t="str">
        <f t="shared" si="4"/>
        <v>BSCS  - 142142</v>
      </c>
      <c r="D105" s="186" t="s">
        <v>35</v>
      </c>
      <c r="E105" s="33" t="s">
        <v>12</v>
      </c>
      <c r="F105" s="189">
        <v>142142</v>
      </c>
      <c r="G105" s="191" t="s">
        <v>268</v>
      </c>
      <c r="H105" s="34" t="str">
        <f t="shared" si="5"/>
        <v>B  - NB - 9 - 16</v>
      </c>
      <c r="I105" s="185" t="s">
        <v>17</v>
      </c>
      <c r="J105" s="185" t="s">
        <v>95</v>
      </c>
      <c r="K105" s="185" t="s">
        <v>14</v>
      </c>
      <c r="L105" s="193">
        <v>43</v>
      </c>
      <c r="M105" s="196" t="s">
        <v>1075</v>
      </c>
      <c r="N105" s="196" t="s">
        <v>1076</v>
      </c>
      <c r="O105" s="44" t="str">
        <f t="shared" si="6"/>
        <v xml:space="preserve"> KhuramYussouf Tahseen  ( 0311-7776777 )</v>
      </c>
      <c r="P105" s="42" t="s">
        <v>50</v>
      </c>
      <c r="Q105" s="36" t="s">
        <v>86</v>
      </c>
      <c r="R105" s="37" t="s">
        <v>55</v>
      </c>
      <c r="T105" s="55"/>
      <c r="U105" s="73" t="str">
        <f>F105&amp;"-"&amp;COUNTIF($F$2:F105,F105)</f>
        <v>142142-1</v>
      </c>
      <c r="V105" s="50">
        <f t="shared" si="7"/>
        <v>94</v>
      </c>
      <c r="W105" s="70"/>
      <c r="X105" s="71"/>
      <c r="Y105" s="49" t="s">
        <v>1743</v>
      </c>
      <c r="Z105" s="49">
        <v>94</v>
      </c>
      <c r="AA105" s="71"/>
      <c r="AB105" s="71"/>
      <c r="AC105" s="71"/>
      <c r="AD105" s="71"/>
      <c r="AE105" s="71"/>
      <c r="AF105" s="71"/>
      <c r="AG105" s="71"/>
      <c r="AH105" s="71"/>
      <c r="AI105" s="71"/>
      <c r="AJ105" s="71"/>
      <c r="AK105" s="71"/>
      <c r="AL105" s="71"/>
      <c r="AP105" s="185">
        <v>94</v>
      </c>
      <c r="AQ105" s="185" t="s">
        <v>12</v>
      </c>
      <c r="AR105" s="195" t="s">
        <v>12</v>
      </c>
    </row>
    <row r="106" spans="1:44" ht="24.95" customHeight="1" x14ac:dyDescent="0.25">
      <c r="A106" s="183">
        <v>95</v>
      </c>
      <c r="B106" s="183" t="s">
        <v>1123</v>
      </c>
      <c r="C106" s="34" t="str">
        <f t="shared" si="4"/>
        <v>BSCS  - 142143</v>
      </c>
      <c r="D106" s="186" t="s">
        <v>35</v>
      </c>
      <c r="E106" s="33" t="s">
        <v>12</v>
      </c>
      <c r="F106" s="189">
        <v>142143</v>
      </c>
      <c r="G106" s="191" t="s">
        <v>269</v>
      </c>
      <c r="H106" s="34" t="str">
        <f t="shared" si="5"/>
        <v>B  - NB - 9 - 16</v>
      </c>
      <c r="I106" s="185" t="s">
        <v>17</v>
      </c>
      <c r="J106" s="185" t="s">
        <v>95</v>
      </c>
      <c r="K106" s="185" t="s">
        <v>14</v>
      </c>
      <c r="L106" s="193">
        <v>41</v>
      </c>
      <c r="M106" s="196" t="s">
        <v>1075</v>
      </c>
      <c r="N106" s="196" t="s">
        <v>1076</v>
      </c>
      <c r="O106" s="44" t="str">
        <f t="shared" si="6"/>
        <v xml:space="preserve"> KhuramYussouf Tahseen  ( 0311-7776777 )</v>
      </c>
      <c r="P106" s="42" t="s">
        <v>46</v>
      </c>
      <c r="Q106" s="36" t="s">
        <v>86</v>
      </c>
      <c r="R106" s="37" t="s">
        <v>70</v>
      </c>
      <c r="T106" s="55"/>
      <c r="U106" s="73" t="str">
        <f>F106&amp;"-"&amp;COUNTIF($F$2:F106,F106)</f>
        <v>142143-1</v>
      </c>
      <c r="V106" s="50">
        <f t="shared" si="7"/>
        <v>95</v>
      </c>
      <c r="W106" s="70"/>
      <c r="X106" s="71"/>
      <c r="Y106" s="49" t="s">
        <v>1744</v>
      </c>
      <c r="Z106" s="49">
        <v>95</v>
      </c>
      <c r="AA106" s="71"/>
      <c r="AB106" s="71"/>
      <c r="AC106" s="71"/>
      <c r="AD106" s="71"/>
      <c r="AE106" s="71"/>
      <c r="AF106" s="71"/>
      <c r="AG106" s="71"/>
      <c r="AH106" s="71"/>
      <c r="AI106" s="71"/>
      <c r="AJ106" s="71"/>
      <c r="AK106" s="71"/>
      <c r="AL106" s="71"/>
      <c r="AP106" s="185">
        <v>95</v>
      </c>
      <c r="AQ106" s="185" t="s">
        <v>12</v>
      </c>
      <c r="AR106" s="195" t="s">
        <v>12</v>
      </c>
    </row>
    <row r="107" spans="1:44" ht="24.95" customHeight="1" x14ac:dyDescent="0.25">
      <c r="A107" s="183">
        <v>96</v>
      </c>
      <c r="B107" s="183" t="s">
        <v>1123</v>
      </c>
      <c r="C107" s="34" t="str">
        <f t="shared" si="4"/>
        <v>BSCS  - 142144</v>
      </c>
      <c r="D107" s="186" t="s">
        <v>35</v>
      </c>
      <c r="E107" s="33" t="s">
        <v>12</v>
      </c>
      <c r="F107" s="189">
        <v>142144</v>
      </c>
      <c r="G107" s="191" t="s">
        <v>232</v>
      </c>
      <c r="H107" s="34" t="str">
        <f t="shared" si="5"/>
        <v>B  - NB - 9 - 16</v>
      </c>
      <c r="I107" s="185" t="s">
        <v>17</v>
      </c>
      <c r="J107" s="185" t="s">
        <v>95</v>
      </c>
      <c r="K107" s="185" t="s">
        <v>14</v>
      </c>
      <c r="L107" s="193">
        <v>14</v>
      </c>
      <c r="M107" s="196" t="s">
        <v>1075</v>
      </c>
      <c r="N107" s="196" t="s">
        <v>1076</v>
      </c>
      <c r="O107" s="44" t="str">
        <f t="shared" si="6"/>
        <v xml:space="preserve"> KhuramYussouf Tahseen  ( 0311-7776777 )</v>
      </c>
      <c r="P107" s="42" t="s">
        <v>50</v>
      </c>
      <c r="Q107" s="36" t="s">
        <v>86</v>
      </c>
      <c r="R107" s="37" t="s">
        <v>66</v>
      </c>
      <c r="T107" s="55"/>
      <c r="U107" s="73" t="str">
        <f>F107&amp;"-"&amp;COUNTIF($F$2:F107,F107)</f>
        <v>142144-1</v>
      </c>
      <c r="V107" s="50">
        <f t="shared" si="7"/>
        <v>96</v>
      </c>
      <c r="W107" s="70"/>
      <c r="X107" s="71"/>
      <c r="Y107" s="49" t="s">
        <v>1745</v>
      </c>
      <c r="Z107" s="49">
        <v>96</v>
      </c>
      <c r="AA107" s="71"/>
      <c r="AB107" s="71"/>
      <c r="AC107" s="71"/>
      <c r="AD107" s="71"/>
      <c r="AE107" s="71"/>
      <c r="AF107" s="71"/>
      <c r="AG107" s="71"/>
      <c r="AH107" s="71"/>
      <c r="AI107" s="71"/>
      <c r="AJ107" s="71"/>
      <c r="AK107" s="71"/>
      <c r="AL107" s="71"/>
      <c r="AP107" s="185">
        <v>96</v>
      </c>
      <c r="AQ107" s="185" t="s">
        <v>12</v>
      </c>
      <c r="AR107" s="195" t="s">
        <v>12</v>
      </c>
    </row>
    <row r="108" spans="1:44" ht="24.95" customHeight="1" x14ac:dyDescent="0.25">
      <c r="A108" s="183">
        <v>97</v>
      </c>
      <c r="B108" s="183" t="s">
        <v>1123</v>
      </c>
      <c r="C108" s="34" t="str">
        <f t="shared" si="4"/>
        <v>ADP (MC)   - 142269</v>
      </c>
      <c r="D108" s="186" t="s">
        <v>866</v>
      </c>
      <c r="E108" s="33" t="s">
        <v>12</v>
      </c>
      <c r="F108" s="189">
        <v>142269</v>
      </c>
      <c r="G108" s="191" t="s">
        <v>1179</v>
      </c>
      <c r="H108" s="34" t="str">
        <f t="shared" si="5"/>
        <v>C  - NB - 17 - 24</v>
      </c>
      <c r="I108" s="185" t="s">
        <v>17</v>
      </c>
      <c r="J108" s="185" t="s">
        <v>96</v>
      </c>
      <c r="K108" s="185" t="s">
        <v>15</v>
      </c>
      <c r="L108" s="193">
        <v>1</v>
      </c>
      <c r="M108" s="196" t="s">
        <v>3335</v>
      </c>
      <c r="N108" s="196" t="s">
        <v>3336</v>
      </c>
      <c r="O108" s="44" t="str">
        <f t="shared" si="6"/>
        <v xml:space="preserve"> Dr. Saniya Kokab   ( 3014184648 )</v>
      </c>
      <c r="P108" s="42" t="s">
        <v>46</v>
      </c>
      <c r="Q108" s="36" t="s">
        <v>86</v>
      </c>
      <c r="R108" s="37">
        <v>49</v>
      </c>
      <c r="T108" s="55"/>
      <c r="U108" s="73" t="str">
        <f>F108&amp;"-"&amp;COUNTIF($F$2:F108,F108)</f>
        <v>142269-1</v>
      </c>
      <c r="V108" s="50">
        <f t="shared" si="7"/>
        <v>97</v>
      </c>
      <c r="W108" s="70"/>
      <c r="X108" s="71"/>
      <c r="Y108" s="49" t="s">
        <v>1746</v>
      </c>
      <c r="Z108" s="49">
        <v>97</v>
      </c>
      <c r="AA108" s="71"/>
      <c r="AB108" s="71"/>
      <c r="AC108" s="71"/>
      <c r="AD108" s="71"/>
      <c r="AE108" s="71"/>
      <c r="AF108" s="71"/>
      <c r="AG108" s="71"/>
      <c r="AH108" s="71"/>
      <c r="AI108" s="71"/>
      <c r="AJ108" s="71"/>
      <c r="AK108" s="71"/>
      <c r="AL108" s="71"/>
      <c r="AP108" s="185">
        <v>97</v>
      </c>
      <c r="AQ108" s="185" t="s">
        <v>12</v>
      </c>
      <c r="AR108" s="195" t="s">
        <v>12</v>
      </c>
    </row>
    <row r="109" spans="1:44" ht="24.95" customHeight="1" x14ac:dyDescent="0.25">
      <c r="A109" s="183">
        <v>98</v>
      </c>
      <c r="B109" s="183" t="s">
        <v>1123</v>
      </c>
      <c r="C109" s="34" t="str">
        <f t="shared" si="4"/>
        <v>BS AP  - 142326</v>
      </c>
      <c r="D109" s="186" t="s">
        <v>40</v>
      </c>
      <c r="E109" s="33" t="s">
        <v>12</v>
      </c>
      <c r="F109" s="189">
        <v>142326</v>
      </c>
      <c r="G109" s="191" t="s">
        <v>1179</v>
      </c>
      <c r="H109" s="34" t="str">
        <f t="shared" si="5"/>
        <v>C  - NB - 17 - 24</v>
      </c>
      <c r="I109" s="185" t="s">
        <v>17</v>
      </c>
      <c r="J109" s="185" t="s">
        <v>96</v>
      </c>
      <c r="K109" s="185" t="s">
        <v>15</v>
      </c>
      <c r="L109" s="193">
        <v>1</v>
      </c>
      <c r="M109" s="196" t="s">
        <v>462</v>
      </c>
      <c r="N109" s="196" t="s">
        <v>463</v>
      </c>
      <c r="O109" s="44" t="str">
        <f t="shared" si="6"/>
        <v xml:space="preserve"> Zuhaa Hassan  ( 3204790017 )</v>
      </c>
      <c r="P109" s="42" t="s">
        <v>46</v>
      </c>
      <c r="Q109" s="36" t="s">
        <v>86</v>
      </c>
      <c r="R109" s="37" t="s">
        <v>48</v>
      </c>
      <c r="T109" s="55"/>
      <c r="U109" s="73" t="str">
        <f>F109&amp;"-"&amp;COUNTIF($F$2:F109,F109)</f>
        <v>142326-1</v>
      </c>
      <c r="V109" s="50">
        <f t="shared" si="7"/>
        <v>98</v>
      </c>
      <c r="W109" s="70"/>
      <c r="X109" s="71"/>
      <c r="Y109" s="49" t="s">
        <v>1747</v>
      </c>
      <c r="Z109" s="49">
        <v>98</v>
      </c>
      <c r="AA109" s="71"/>
      <c r="AB109" s="71"/>
      <c r="AC109" s="71"/>
      <c r="AD109" s="71"/>
      <c r="AE109" s="71"/>
      <c r="AF109" s="71"/>
      <c r="AG109" s="71"/>
      <c r="AH109" s="71"/>
      <c r="AI109" s="71"/>
      <c r="AJ109" s="71"/>
      <c r="AK109" s="71"/>
      <c r="AL109" s="71"/>
      <c r="AP109" s="185">
        <v>98</v>
      </c>
      <c r="AQ109" s="185" t="s">
        <v>12</v>
      </c>
      <c r="AR109" s="195" t="s">
        <v>12</v>
      </c>
    </row>
    <row r="110" spans="1:44" ht="24.95" customHeight="1" x14ac:dyDescent="0.25">
      <c r="A110" s="183">
        <v>99</v>
      </c>
      <c r="B110" s="183" t="s">
        <v>1123</v>
      </c>
      <c r="C110" s="34" t="str">
        <f t="shared" si="4"/>
        <v>BS AP  - 142332</v>
      </c>
      <c r="D110" s="186" t="s">
        <v>40</v>
      </c>
      <c r="E110" s="33" t="s">
        <v>12</v>
      </c>
      <c r="F110" s="189">
        <v>142332</v>
      </c>
      <c r="G110" s="191" t="s">
        <v>1179</v>
      </c>
      <c r="H110" s="34" t="str">
        <f t="shared" si="5"/>
        <v>C  - NB - 17 - 24</v>
      </c>
      <c r="I110" s="185" t="s">
        <v>17</v>
      </c>
      <c r="J110" s="185" t="s">
        <v>96</v>
      </c>
      <c r="K110" s="185" t="s">
        <v>15</v>
      </c>
      <c r="L110" s="193">
        <v>10</v>
      </c>
      <c r="M110" s="196" t="s">
        <v>462</v>
      </c>
      <c r="N110" s="196" t="s">
        <v>463</v>
      </c>
      <c r="O110" s="44" t="str">
        <f t="shared" si="6"/>
        <v xml:space="preserve"> Zuhaa Hassan  ( 3204790017 )</v>
      </c>
      <c r="P110" s="42" t="s">
        <v>50</v>
      </c>
      <c r="Q110" s="36" t="s">
        <v>86</v>
      </c>
      <c r="R110" s="37" t="s">
        <v>66</v>
      </c>
      <c r="T110" s="55"/>
      <c r="U110" s="73" t="str">
        <f>F110&amp;"-"&amp;COUNTIF($F$2:F110,F110)</f>
        <v>142332-1</v>
      </c>
      <c r="V110" s="50">
        <f t="shared" si="7"/>
        <v>99</v>
      </c>
      <c r="W110" s="70"/>
      <c r="X110" s="71"/>
      <c r="Y110" s="49" t="s">
        <v>1748</v>
      </c>
      <c r="Z110" s="49">
        <v>99</v>
      </c>
      <c r="AA110" s="71"/>
      <c r="AB110" s="71"/>
      <c r="AC110" s="71"/>
      <c r="AD110" s="71"/>
      <c r="AE110" s="71"/>
      <c r="AF110" s="71"/>
      <c r="AG110" s="71"/>
      <c r="AH110" s="71"/>
      <c r="AI110" s="71"/>
      <c r="AJ110" s="71"/>
      <c r="AK110" s="71"/>
      <c r="AL110" s="71"/>
      <c r="AP110" s="185">
        <v>99</v>
      </c>
      <c r="AQ110" s="185" t="s">
        <v>12</v>
      </c>
      <c r="AR110" s="195" t="s">
        <v>12</v>
      </c>
    </row>
    <row r="111" spans="1:44" ht="24.95" customHeight="1" x14ac:dyDescent="0.25">
      <c r="A111" s="183">
        <v>100</v>
      </c>
      <c r="B111" s="183" t="s">
        <v>1123</v>
      </c>
      <c r="C111" s="34" t="str">
        <f t="shared" si="4"/>
        <v>BS MC  - 142196</v>
      </c>
      <c r="D111" s="186" t="s">
        <v>41</v>
      </c>
      <c r="E111" s="33" t="s">
        <v>12</v>
      </c>
      <c r="F111" s="189">
        <v>142196</v>
      </c>
      <c r="G111" s="191" t="s">
        <v>224</v>
      </c>
      <c r="H111" s="34" t="str">
        <f t="shared" si="5"/>
        <v>C  - NB - 17 - 24</v>
      </c>
      <c r="I111" s="185" t="s">
        <v>17</v>
      </c>
      <c r="J111" s="185" t="s">
        <v>96</v>
      </c>
      <c r="K111" s="185" t="s">
        <v>15</v>
      </c>
      <c r="L111" s="193">
        <v>52</v>
      </c>
      <c r="M111" s="196" t="s">
        <v>452</v>
      </c>
      <c r="N111" s="196" t="s">
        <v>453</v>
      </c>
      <c r="O111" s="44" t="str">
        <f t="shared" si="6"/>
        <v xml:space="preserve"> Talha Farooq  ( 3084463109 )</v>
      </c>
      <c r="P111" s="42" t="s">
        <v>50</v>
      </c>
      <c r="Q111" s="36" t="s">
        <v>86</v>
      </c>
      <c r="R111" s="37">
        <v>32</v>
      </c>
      <c r="T111" s="55"/>
      <c r="U111" s="73" t="str">
        <f>F111&amp;"-"&amp;COUNTIF($F$2:F111,F111)</f>
        <v>142196-1</v>
      </c>
      <c r="V111" s="50">
        <f t="shared" si="7"/>
        <v>100</v>
      </c>
      <c r="W111" s="70"/>
      <c r="X111" s="71"/>
      <c r="Y111" s="49" t="s">
        <v>1749</v>
      </c>
      <c r="Z111" s="49">
        <v>100</v>
      </c>
      <c r="AA111" s="71"/>
      <c r="AB111" s="71"/>
      <c r="AC111" s="71"/>
      <c r="AD111" s="71"/>
      <c r="AE111" s="71"/>
      <c r="AF111" s="71"/>
      <c r="AG111" s="71"/>
      <c r="AH111" s="71"/>
      <c r="AI111" s="71"/>
      <c r="AJ111" s="71"/>
      <c r="AK111" s="71"/>
      <c r="AL111" s="71"/>
      <c r="AP111" s="185">
        <v>100</v>
      </c>
      <c r="AQ111" s="185" t="s">
        <v>12</v>
      </c>
      <c r="AR111" s="195" t="s">
        <v>12</v>
      </c>
    </row>
    <row r="112" spans="1:44" ht="24.95" customHeight="1" x14ac:dyDescent="0.25">
      <c r="A112" s="183">
        <v>101</v>
      </c>
      <c r="B112" s="183" t="s">
        <v>1123</v>
      </c>
      <c r="C112" s="34" t="str">
        <f t="shared" si="4"/>
        <v>BS SE  - 142605</v>
      </c>
      <c r="D112" s="186" t="s">
        <v>43</v>
      </c>
      <c r="E112" s="33" t="s">
        <v>12</v>
      </c>
      <c r="F112" s="189">
        <v>142605</v>
      </c>
      <c r="G112" s="191" t="s">
        <v>1179</v>
      </c>
      <c r="H112" s="34" t="str">
        <f t="shared" si="5"/>
        <v>C  - NB - 17 - 24</v>
      </c>
      <c r="I112" s="185" t="s">
        <v>17</v>
      </c>
      <c r="J112" s="185" t="s">
        <v>96</v>
      </c>
      <c r="K112" s="185" t="s">
        <v>15</v>
      </c>
      <c r="L112" s="193">
        <v>1</v>
      </c>
      <c r="M112" s="196" t="s">
        <v>1037</v>
      </c>
      <c r="N112" s="196" t="s">
        <v>1038</v>
      </c>
      <c r="O112" s="44" t="str">
        <f t="shared" si="6"/>
        <v xml:space="preserve"> Wahid Qayyum  ( 0344-4573596 )</v>
      </c>
      <c r="P112" s="42" t="s">
        <v>46</v>
      </c>
      <c r="Q112" s="36" t="s">
        <v>86</v>
      </c>
      <c r="R112" s="37">
        <v>25</v>
      </c>
      <c r="T112" s="55"/>
      <c r="U112" s="73" t="str">
        <f>F112&amp;"-"&amp;COUNTIF($F$2:F112,F112)</f>
        <v>142605-1</v>
      </c>
      <c r="V112" s="50">
        <f t="shared" si="7"/>
        <v>101</v>
      </c>
      <c r="W112" s="70"/>
      <c r="X112" s="71"/>
      <c r="Y112" s="49" t="s">
        <v>1750</v>
      </c>
      <c r="Z112" s="49">
        <v>101</v>
      </c>
      <c r="AA112" s="71"/>
      <c r="AB112" s="71"/>
      <c r="AC112" s="71"/>
      <c r="AD112" s="71"/>
      <c r="AE112" s="71"/>
      <c r="AF112" s="71"/>
      <c r="AG112" s="71"/>
      <c r="AH112" s="71"/>
      <c r="AI112" s="71"/>
      <c r="AJ112" s="71"/>
      <c r="AK112" s="71"/>
      <c r="AL112" s="71"/>
      <c r="AP112" s="185">
        <v>101</v>
      </c>
      <c r="AQ112" s="185" t="s">
        <v>12</v>
      </c>
      <c r="AR112" s="195" t="s">
        <v>12</v>
      </c>
    </row>
    <row r="113" spans="1:44" ht="24.95" customHeight="1" x14ac:dyDescent="0.25">
      <c r="A113" s="183">
        <v>102</v>
      </c>
      <c r="B113" s="183" t="s">
        <v>1123</v>
      </c>
      <c r="C113" s="34" t="str">
        <f t="shared" si="4"/>
        <v>BS Urdu  - 142182</v>
      </c>
      <c r="D113" s="186" t="s">
        <v>139</v>
      </c>
      <c r="E113" s="33" t="s">
        <v>12</v>
      </c>
      <c r="F113" s="189">
        <v>142182</v>
      </c>
      <c r="G113" s="191" t="s">
        <v>1184</v>
      </c>
      <c r="H113" s="34" t="str">
        <f t="shared" si="5"/>
        <v>C  - NB - 17 - 24</v>
      </c>
      <c r="I113" s="185" t="s">
        <v>17</v>
      </c>
      <c r="J113" s="185" t="s">
        <v>96</v>
      </c>
      <c r="K113" s="185" t="s">
        <v>15</v>
      </c>
      <c r="L113" s="193">
        <v>2</v>
      </c>
      <c r="M113" s="196" t="s">
        <v>579</v>
      </c>
      <c r="N113" s="196" t="s">
        <v>580</v>
      </c>
      <c r="O113" s="44" t="str">
        <f t="shared" si="6"/>
        <v xml:space="preserve"> Ms. Jawairia Mukhtar  ( 0331-4301717 )</v>
      </c>
      <c r="P113" s="42" t="s">
        <v>46</v>
      </c>
      <c r="Q113" s="36" t="s">
        <v>86</v>
      </c>
      <c r="R113" s="37" t="s">
        <v>62</v>
      </c>
      <c r="S113" t="s">
        <v>124</v>
      </c>
      <c r="T113" s="55"/>
      <c r="U113" s="73" t="str">
        <f>F113&amp;"-"&amp;COUNTIF($F$2:F113,F113)</f>
        <v>142182-1</v>
      </c>
      <c r="V113" s="50">
        <f t="shared" si="7"/>
        <v>102</v>
      </c>
      <c r="W113" s="70"/>
      <c r="X113" s="71"/>
      <c r="Y113" s="49" t="s">
        <v>1751</v>
      </c>
      <c r="Z113" s="49">
        <v>102</v>
      </c>
      <c r="AA113" s="71"/>
      <c r="AB113" s="71"/>
      <c r="AC113" s="71"/>
      <c r="AD113" s="71"/>
      <c r="AE113" s="71"/>
      <c r="AF113" s="71"/>
      <c r="AG113" s="71"/>
      <c r="AH113" s="71"/>
      <c r="AI113" s="71"/>
      <c r="AJ113" s="71"/>
      <c r="AK113" s="71"/>
      <c r="AL113" s="71"/>
      <c r="AP113" s="185">
        <v>102</v>
      </c>
      <c r="AQ113" s="185" t="s">
        <v>12</v>
      </c>
      <c r="AR113" s="195" t="s">
        <v>12</v>
      </c>
    </row>
    <row r="114" spans="1:44" ht="24.95" customHeight="1" x14ac:dyDescent="0.25">
      <c r="A114" s="183">
        <v>103</v>
      </c>
      <c r="B114" s="183" t="s">
        <v>1123</v>
      </c>
      <c r="C114" s="34" t="str">
        <f t="shared" si="4"/>
        <v>BS WCCI  - 142180</v>
      </c>
      <c r="D114" s="186" t="s">
        <v>301</v>
      </c>
      <c r="E114" s="33" t="s">
        <v>12</v>
      </c>
      <c r="F114" s="189">
        <v>142180</v>
      </c>
      <c r="G114" s="191" t="s">
        <v>1179</v>
      </c>
      <c r="H114" s="34" t="str">
        <f t="shared" si="5"/>
        <v>C  - NB - 17 - 24</v>
      </c>
      <c r="I114" s="185" t="s">
        <v>17</v>
      </c>
      <c r="J114" s="185" t="s">
        <v>96</v>
      </c>
      <c r="K114" s="185" t="s">
        <v>15</v>
      </c>
      <c r="L114" s="193">
        <v>12</v>
      </c>
      <c r="M114" s="196" t="s">
        <v>466</v>
      </c>
      <c r="N114" s="196" t="s">
        <v>467</v>
      </c>
      <c r="O114" s="44" t="str">
        <f t="shared" si="6"/>
        <v xml:space="preserve"> Aysha Zummer  ( 3425110803 )</v>
      </c>
      <c r="P114" s="42" t="s">
        <v>46</v>
      </c>
      <c r="Q114" s="36" t="s">
        <v>86</v>
      </c>
      <c r="R114" s="37" t="s">
        <v>48</v>
      </c>
      <c r="S114" t="s">
        <v>124</v>
      </c>
      <c r="T114" s="55"/>
      <c r="U114" s="73" t="str">
        <f>F114&amp;"-"&amp;COUNTIF($F$2:F114,F114)</f>
        <v>142180-1</v>
      </c>
      <c r="V114" s="50">
        <f t="shared" si="7"/>
        <v>103</v>
      </c>
      <c r="W114" s="70"/>
      <c r="X114" s="71"/>
      <c r="Y114" s="49" t="s">
        <v>1752</v>
      </c>
      <c r="Z114" s="49">
        <v>103</v>
      </c>
      <c r="AA114" s="71"/>
      <c r="AB114" s="71"/>
      <c r="AC114" s="71"/>
      <c r="AD114" s="71"/>
      <c r="AE114" s="71"/>
      <c r="AF114" s="71"/>
      <c r="AG114" s="71"/>
      <c r="AH114" s="71"/>
      <c r="AI114" s="71"/>
      <c r="AJ114" s="71"/>
      <c r="AK114" s="71"/>
      <c r="AL114" s="71"/>
      <c r="AP114" s="185">
        <v>103</v>
      </c>
      <c r="AQ114" s="185" t="s">
        <v>12</v>
      </c>
      <c r="AR114" s="195" t="s">
        <v>12</v>
      </c>
    </row>
    <row r="115" spans="1:44" ht="24.95" customHeight="1" x14ac:dyDescent="0.25">
      <c r="A115" s="183">
        <v>104</v>
      </c>
      <c r="B115" s="183" t="s">
        <v>1123</v>
      </c>
      <c r="C115" s="34" t="str">
        <f t="shared" si="4"/>
        <v>BSCP  - 142337</v>
      </c>
      <c r="D115" s="186" t="s">
        <v>300</v>
      </c>
      <c r="E115" s="33" t="s">
        <v>12</v>
      </c>
      <c r="F115" s="189">
        <v>142337</v>
      </c>
      <c r="G115" s="191" t="s">
        <v>1179</v>
      </c>
      <c r="H115" s="34" t="str">
        <f t="shared" si="5"/>
        <v>C  - NB - 17 - 24</v>
      </c>
      <c r="I115" s="185" t="s">
        <v>17</v>
      </c>
      <c r="J115" s="185" t="s">
        <v>96</v>
      </c>
      <c r="K115" s="185" t="s">
        <v>15</v>
      </c>
      <c r="L115" s="193">
        <v>17</v>
      </c>
      <c r="M115" s="196" t="s">
        <v>462</v>
      </c>
      <c r="N115" s="196" t="s">
        <v>463</v>
      </c>
      <c r="O115" s="44" t="str">
        <f t="shared" si="6"/>
        <v xml:space="preserve"> Zuhaa Hassan  ( 3204790017 )</v>
      </c>
      <c r="P115" s="42" t="s">
        <v>50</v>
      </c>
      <c r="Q115" s="36" t="s">
        <v>86</v>
      </c>
      <c r="R115" s="37" t="s">
        <v>63</v>
      </c>
      <c r="T115" s="55"/>
      <c r="U115" s="73" t="str">
        <f>F115&amp;"-"&amp;COUNTIF($F$2:F115,F115)</f>
        <v>142337-1</v>
      </c>
      <c r="V115" s="50">
        <f t="shared" si="7"/>
        <v>104</v>
      </c>
      <c r="W115" s="70"/>
      <c r="X115" s="71"/>
      <c r="Y115" s="49" t="s">
        <v>1753</v>
      </c>
      <c r="Z115" s="49">
        <v>104</v>
      </c>
      <c r="AA115" s="71"/>
      <c r="AB115" s="71"/>
      <c r="AC115" s="71"/>
      <c r="AD115" s="71"/>
      <c r="AE115" s="71"/>
      <c r="AF115" s="71"/>
      <c r="AG115" s="71"/>
      <c r="AH115" s="71"/>
      <c r="AI115" s="71"/>
      <c r="AJ115" s="71"/>
      <c r="AK115" s="71"/>
      <c r="AL115" s="71"/>
      <c r="AP115" s="185">
        <v>104</v>
      </c>
      <c r="AQ115" s="185" t="s">
        <v>12</v>
      </c>
      <c r="AR115" s="195" t="s">
        <v>12</v>
      </c>
    </row>
    <row r="116" spans="1:44" ht="24.95" customHeight="1" x14ac:dyDescent="0.25">
      <c r="A116" s="183">
        <v>105</v>
      </c>
      <c r="B116" s="184" t="s">
        <v>1123</v>
      </c>
      <c r="C116" s="34" t="str">
        <f t="shared" si="4"/>
        <v>BSCS  - 142144</v>
      </c>
      <c r="D116" s="186" t="s">
        <v>35</v>
      </c>
      <c r="E116" s="33" t="s">
        <v>12</v>
      </c>
      <c r="F116" s="189">
        <v>142144</v>
      </c>
      <c r="G116" s="191" t="s">
        <v>232</v>
      </c>
      <c r="H116" s="34" t="str">
        <f t="shared" si="5"/>
        <v>C  - NB - 17 - 24</v>
      </c>
      <c r="I116" s="185" t="s">
        <v>17</v>
      </c>
      <c r="J116" s="185" t="s">
        <v>96</v>
      </c>
      <c r="K116" s="185" t="s">
        <v>15</v>
      </c>
      <c r="L116" s="193">
        <v>26</v>
      </c>
      <c r="M116" s="196" t="s">
        <v>1075</v>
      </c>
      <c r="N116" s="196" t="s">
        <v>1076</v>
      </c>
      <c r="O116" s="44" t="str">
        <f t="shared" si="6"/>
        <v xml:space="preserve"> KhuramYussouf Tahseen  ( 0311-7776777 )</v>
      </c>
      <c r="P116" s="42" t="s">
        <v>46</v>
      </c>
      <c r="Q116" s="36" t="s">
        <v>86</v>
      </c>
      <c r="R116" s="37">
        <v>25</v>
      </c>
      <c r="T116" s="55"/>
      <c r="U116" s="73" t="str">
        <f>F116&amp;"-"&amp;COUNTIF($F$2:F116,F116)</f>
        <v>142144-2</v>
      </c>
      <c r="V116" s="50">
        <f t="shared" si="7"/>
        <v>105</v>
      </c>
      <c r="W116" s="70"/>
      <c r="X116" s="71"/>
      <c r="Y116" s="49" t="s">
        <v>1754</v>
      </c>
      <c r="Z116" s="49">
        <v>105</v>
      </c>
      <c r="AA116" s="71"/>
      <c r="AB116" s="71"/>
      <c r="AC116" s="71"/>
      <c r="AD116" s="71"/>
      <c r="AE116" s="71"/>
      <c r="AF116" s="71"/>
      <c r="AG116" s="71"/>
      <c r="AH116" s="71"/>
      <c r="AI116" s="71"/>
      <c r="AJ116" s="71"/>
      <c r="AK116" s="71"/>
      <c r="AL116" s="71"/>
      <c r="AP116" s="185">
        <v>105</v>
      </c>
      <c r="AQ116" s="185" t="s">
        <v>12</v>
      </c>
      <c r="AR116" s="195" t="s">
        <v>12</v>
      </c>
    </row>
    <row r="117" spans="1:44" ht="24.95" customHeight="1" x14ac:dyDescent="0.25">
      <c r="A117" s="183">
        <v>106</v>
      </c>
      <c r="B117" s="184" t="s">
        <v>1123</v>
      </c>
      <c r="C117" s="34" t="str">
        <f t="shared" si="4"/>
        <v>Post ADP (CS)   - 142172</v>
      </c>
      <c r="D117" s="186" t="s">
        <v>867</v>
      </c>
      <c r="E117" s="33" t="s">
        <v>12</v>
      </c>
      <c r="F117" s="189">
        <v>142172</v>
      </c>
      <c r="G117" s="191" t="s">
        <v>226</v>
      </c>
      <c r="H117" s="34" t="str">
        <f t="shared" si="5"/>
        <v>C  - NB - 17 - 24</v>
      </c>
      <c r="I117" s="185" t="s">
        <v>17</v>
      </c>
      <c r="J117" s="185" t="s">
        <v>96</v>
      </c>
      <c r="K117" s="185" t="s">
        <v>15</v>
      </c>
      <c r="L117" s="193">
        <v>4</v>
      </c>
      <c r="M117" s="196" t="s">
        <v>600</v>
      </c>
      <c r="N117" s="196" t="s">
        <v>601</v>
      </c>
      <c r="O117" s="44" t="str">
        <f t="shared" si="6"/>
        <v xml:space="preserve"> Hassan Raza  ( 3347825271 )</v>
      </c>
      <c r="P117" s="42" t="s">
        <v>46</v>
      </c>
      <c r="Q117" s="36" t="s">
        <v>86</v>
      </c>
      <c r="R117" s="37" t="s">
        <v>62</v>
      </c>
      <c r="T117" s="55"/>
      <c r="U117" s="73" t="str">
        <f>F117&amp;"-"&amp;COUNTIF($F$2:F117,F117)</f>
        <v>142172-1</v>
      </c>
      <c r="V117" s="50">
        <f t="shared" si="7"/>
        <v>106</v>
      </c>
      <c r="W117" s="70"/>
      <c r="X117" s="71"/>
      <c r="Y117" s="49" t="s">
        <v>1755</v>
      </c>
      <c r="Z117" s="49">
        <v>106</v>
      </c>
      <c r="AA117" s="71"/>
      <c r="AB117" s="71"/>
      <c r="AC117" s="71"/>
      <c r="AD117" s="71"/>
      <c r="AE117" s="71"/>
      <c r="AF117" s="71"/>
      <c r="AG117" s="71"/>
      <c r="AH117" s="71"/>
      <c r="AI117" s="71"/>
      <c r="AJ117" s="71"/>
      <c r="AK117" s="71"/>
      <c r="AL117" s="71"/>
      <c r="AP117" s="185">
        <v>106</v>
      </c>
      <c r="AQ117" s="185" t="s">
        <v>12</v>
      </c>
      <c r="AR117" s="195" t="s">
        <v>12</v>
      </c>
    </row>
    <row r="118" spans="1:44" ht="24.95" customHeight="1" x14ac:dyDescent="0.25">
      <c r="A118" s="183">
        <v>107</v>
      </c>
      <c r="B118" s="183" t="s">
        <v>1123</v>
      </c>
      <c r="C118" s="34" t="str">
        <f t="shared" si="4"/>
        <v>Post ADP (IR)   - 142616</v>
      </c>
      <c r="D118" s="186" t="s">
        <v>863</v>
      </c>
      <c r="E118" s="33" t="s">
        <v>12</v>
      </c>
      <c r="F118" s="189">
        <v>142616</v>
      </c>
      <c r="G118" s="191" t="s">
        <v>1185</v>
      </c>
      <c r="H118" s="34" t="str">
        <f t="shared" si="5"/>
        <v>C  - NB - 17 - 24</v>
      </c>
      <c r="I118" s="185" t="s">
        <v>17</v>
      </c>
      <c r="J118" s="185" t="s">
        <v>96</v>
      </c>
      <c r="K118" s="185" t="s">
        <v>15</v>
      </c>
      <c r="L118" s="193">
        <v>2</v>
      </c>
      <c r="M118" s="196">
        <v>0</v>
      </c>
      <c r="N118" s="196" t="s">
        <v>3383</v>
      </c>
      <c r="O118" s="44" t="str">
        <f t="shared" si="6"/>
        <v xml:space="preserve"> 0  ( - - - )</v>
      </c>
      <c r="P118" s="42" t="s">
        <v>46</v>
      </c>
      <c r="Q118" s="36" t="s">
        <v>86</v>
      </c>
      <c r="R118" s="37" t="s">
        <v>71</v>
      </c>
      <c r="T118" s="55"/>
      <c r="U118" s="73" t="str">
        <f>F118&amp;"-"&amp;COUNTIF($F$2:F118,F118)</f>
        <v>142616-1</v>
      </c>
      <c r="V118" s="50">
        <f t="shared" si="7"/>
        <v>107</v>
      </c>
      <c r="W118" s="70"/>
      <c r="X118" s="71"/>
      <c r="Y118" s="49" t="s">
        <v>1756</v>
      </c>
      <c r="Z118" s="49">
        <v>107</v>
      </c>
      <c r="AA118" s="71"/>
      <c r="AB118" s="71"/>
      <c r="AC118" s="71"/>
      <c r="AD118" s="71"/>
      <c r="AE118" s="71"/>
      <c r="AF118" s="71"/>
      <c r="AG118" s="71"/>
      <c r="AH118" s="71"/>
      <c r="AI118" s="71"/>
      <c r="AJ118" s="71"/>
      <c r="AK118" s="71"/>
      <c r="AL118" s="71"/>
      <c r="AP118" s="185">
        <v>107</v>
      </c>
      <c r="AQ118" s="185" t="s">
        <v>12</v>
      </c>
      <c r="AR118" s="195" t="s">
        <v>12</v>
      </c>
    </row>
    <row r="119" spans="1:44" ht="24.95" customHeight="1" x14ac:dyDescent="0.25">
      <c r="A119" s="183">
        <v>108</v>
      </c>
      <c r="B119" s="183" t="s">
        <v>1123</v>
      </c>
      <c r="C119" s="34" t="str">
        <f t="shared" si="4"/>
        <v>Post ADP (IT)   - 142403</v>
      </c>
      <c r="D119" s="186" t="s">
        <v>864</v>
      </c>
      <c r="E119" s="33" t="s">
        <v>12</v>
      </c>
      <c r="F119" s="189">
        <v>142403</v>
      </c>
      <c r="G119" s="191" t="s">
        <v>226</v>
      </c>
      <c r="H119" s="34" t="str">
        <f t="shared" si="5"/>
        <v>C  - NB - 17 - 24</v>
      </c>
      <c r="I119" s="185" t="s">
        <v>17</v>
      </c>
      <c r="J119" s="185" t="s">
        <v>96</v>
      </c>
      <c r="K119" s="185" t="s">
        <v>15</v>
      </c>
      <c r="L119" s="193">
        <v>1</v>
      </c>
      <c r="M119" s="196" t="s">
        <v>744</v>
      </c>
      <c r="N119" s="196" t="s">
        <v>745</v>
      </c>
      <c r="O119" s="44" t="str">
        <f t="shared" si="6"/>
        <v xml:space="preserve"> Mr. Sabir Abbas  ( 0334-4449832 )</v>
      </c>
      <c r="P119" s="42" t="s">
        <v>46</v>
      </c>
      <c r="Q119" s="36" t="s">
        <v>86</v>
      </c>
      <c r="R119" s="37" t="s">
        <v>72</v>
      </c>
      <c r="T119" s="55"/>
      <c r="U119" s="73" t="str">
        <f>F119&amp;"-"&amp;COUNTIF($F$2:F119,F119)</f>
        <v>142403-1</v>
      </c>
      <c r="V119" s="50">
        <f t="shared" si="7"/>
        <v>108</v>
      </c>
      <c r="W119" s="70"/>
      <c r="X119" s="71"/>
      <c r="Y119" s="49" t="s">
        <v>1757</v>
      </c>
      <c r="Z119" s="49">
        <v>108</v>
      </c>
      <c r="AA119" s="71"/>
      <c r="AB119" s="71"/>
      <c r="AC119" s="71"/>
      <c r="AD119" s="71"/>
      <c r="AE119" s="71"/>
      <c r="AF119" s="71"/>
      <c r="AG119" s="71"/>
      <c r="AH119" s="71"/>
      <c r="AI119" s="71"/>
      <c r="AJ119" s="71"/>
      <c r="AK119" s="71"/>
      <c r="AL119" s="71"/>
      <c r="AP119" s="185">
        <v>108</v>
      </c>
      <c r="AQ119" s="185" t="s">
        <v>12</v>
      </c>
      <c r="AR119" s="195" t="s">
        <v>12</v>
      </c>
    </row>
    <row r="120" spans="1:44" ht="24.95" customHeight="1" x14ac:dyDescent="0.25">
      <c r="A120" s="183">
        <v>109</v>
      </c>
      <c r="B120" s="183" t="s">
        <v>1123</v>
      </c>
      <c r="C120" s="34" t="str">
        <f t="shared" si="4"/>
        <v>ADP (AP)  - 140813</v>
      </c>
      <c r="D120" s="186" t="s">
        <v>1135</v>
      </c>
      <c r="E120" s="33" t="s">
        <v>12</v>
      </c>
      <c r="F120" s="189">
        <v>140813</v>
      </c>
      <c r="G120" s="191" t="s">
        <v>1179</v>
      </c>
      <c r="H120" s="34" t="str">
        <f t="shared" si="5"/>
        <v>E  - OB - 18 , 51 - 52</v>
      </c>
      <c r="I120" s="185" t="s">
        <v>17</v>
      </c>
      <c r="J120" s="185" t="s">
        <v>1096</v>
      </c>
      <c r="K120" s="185" t="s">
        <v>294</v>
      </c>
      <c r="L120" s="193">
        <v>1</v>
      </c>
      <c r="M120" s="196" t="s">
        <v>462</v>
      </c>
      <c r="N120" s="196" t="s">
        <v>463</v>
      </c>
      <c r="O120" s="44" t="str">
        <f t="shared" si="6"/>
        <v xml:space="preserve"> Zuhaa Hassan  ( 3204790017 )</v>
      </c>
      <c r="P120" s="42" t="s">
        <v>46</v>
      </c>
      <c r="Q120" s="36" t="s">
        <v>86</v>
      </c>
      <c r="R120" s="37">
        <v>18</v>
      </c>
      <c r="T120" s="55"/>
      <c r="U120" s="73" t="str">
        <f>F120&amp;"-"&amp;COUNTIF($F$2:F120,F120)</f>
        <v>140813-1</v>
      </c>
      <c r="V120" s="50">
        <f t="shared" si="7"/>
        <v>109</v>
      </c>
      <c r="W120" s="70"/>
      <c r="X120" s="71"/>
      <c r="Y120" s="49" t="s">
        <v>1758</v>
      </c>
      <c r="Z120" s="49">
        <v>109</v>
      </c>
      <c r="AA120" s="71"/>
      <c r="AB120" s="71"/>
      <c r="AC120" s="71"/>
      <c r="AD120" s="71"/>
      <c r="AE120" s="71"/>
      <c r="AF120" s="71"/>
      <c r="AG120" s="71"/>
      <c r="AH120" s="71"/>
      <c r="AI120" s="71"/>
      <c r="AJ120" s="71"/>
      <c r="AK120" s="71"/>
      <c r="AL120" s="71"/>
      <c r="AP120" s="185">
        <v>109</v>
      </c>
      <c r="AQ120" s="185" t="s">
        <v>12</v>
      </c>
      <c r="AR120" s="195" t="s">
        <v>12</v>
      </c>
    </row>
    <row r="121" spans="1:44" ht="24.95" customHeight="1" x14ac:dyDescent="0.25">
      <c r="A121" s="183">
        <v>110</v>
      </c>
      <c r="B121" s="183" t="s">
        <v>1123</v>
      </c>
      <c r="C121" s="34" t="str">
        <f t="shared" si="4"/>
        <v>ADP (CP)   - 140807</v>
      </c>
      <c r="D121" s="186" t="s">
        <v>1136</v>
      </c>
      <c r="E121" s="33" t="s">
        <v>12</v>
      </c>
      <c r="F121" s="189">
        <v>140807</v>
      </c>
      <c r="G121" s="191" t="s">
        <v>1179</v>
      </c>
      <c r="H121" s="34" t="str">
        <f t="shared" si="5"/>
        <v>E  - OB - 18 , 51 - 52</v>
      </c>
      <c r="I121" s="185" t="s">
        <v>17</v>
      </c>
      <c r="J121" s="185" t="s">
        <v>1096</v>
      </c>
      <c r="K121" s="185" t="s">
        <v>294</v>
      </c>
      <c r="L121" s="193">
        <v>1</v>
      </c>
      <c r="M121" s="196" t="s">
        <v>462</v>
      </c>
      <c r="N121" s="196" t="s">
        <v>463</v>
      </c>
      <c r="O121" s="44" t="str">
        <f t="shared" si="6"/>
        <v xml:space="preserve"> Zuhaa Hassan  ( 3204790017 )</v>
      </c>
      <c r="P121" s="42" t="s">
        <v>46</v>
      </c>
      <c r="Q121" s="36" t="s">
        <v>86</v>
      </c>
      <c r="R121" s="37">
        <v>42</v>
      </c>
      <c r="T121" s="55"/>
      <c r="U121" s="73" t="str">
        <f>F121&amp;"-"&amp;COUNTIF($F$2:F121,F121)</f>
        <v>140807-1</v>
      </c>
      <c r="V121" s="50">
        <f t="shared" si="7"/>
        <v>110</v>
      </c>
      <c r="W121" s="70"/>
      <c r="X121" s="71"/>
      <c r="Y121" s="49" t="s">
        <v>1759</v>
      </c>
      <c r="Z121" s="49">
        <v>110</v>
      </c>
      <c r="AA121" s="71"/>
      <c r="AB121" s="71"/>
      <c r="AC121" s="71"/>
      <c r="AD121" s="71"/>
      <c r="AE121" s="71"/>
      <c r="AF121" s="71"/>
      <c r="AG121" s="71"/>
      <c r="AH121" s="71"/>
      <c r="AI121" s="71"/>
      <c r="AJ121" s="71"/>
      <c r="AK121" s="71"/>
      <c r="AL121" s="71"/>
      <c r="AP121" s="185">
        <v>110</v>
      </c>
      <c r="AQ121" s="185" t="s">
        <v>12</v>
      </c>
      <c r="AR121" s="195" t="s">
        <v>12</v>
      </c>
    </row>
    <row r="122" spans="1:44" ht="24.95" customHeight="1" x14ac:dyDescent="0.25">
      <c r="A122" s="183">
        <v>111</v>
      </c>
      <c r="B122" s="183" t="s">
        <v>1123</v>
      </c>
      <c r="C122" s="34" t="str">
        <f t="shared" si="4"/>
        <v>BBA (Hons)  - 140945</v>
      </c>
      <c r="D122" s="186" t="s">
        <v>42</v>
      </c>
      <c r="E122" s="33" t="s">
        <v>12</v>
      </c>
      <c r="F122" s="189">
        <v>140945</v>
      </c>
      <c r="G122" s="191" t="s">
        <v>236</v>
      </c>
      <c r="H122" s="34" t="str">
        <f t="shared" si="5"/>
        <v>E  - OB - 18 , 51 - 52</v>
      </c>
      <c r="I122" s="185" t="s">
        <v>17</v>
      </c>
      <c r="J122" s="185" t="s">
        <v>1096</v>
      </c>
      <c r="K122" s="185" t="s">
        <v>294</v>
      </c>
      <c r="L122" s="193">
        <v>33</v>
      </c>
      <c r="M122" s="196" t="s">
        <v>786</v>
      </c>
      <c r="N122" s="196" t="s">
        <v>787</v>
      </c>
      <c r="O122" s="44" t="str">
        <f t="shared" si="6"/>
        <v xml:space="preserve"> Dr. Leena Anum  ( 3324628023 )</v>
      </c>
      <c r="P122" s="42" t="s">
        <v>46</v>
      </c>
      <c r="Q122" s="36" t="s">
        <v>86</v>
      </c>
      <c r="R122" s="37">
        <v>50</v>
      </c>
      <c r="T122" s="55"/>
      <c r="U122" s="73" t="str">
        <f>F122&amp;"-"&amp;COUNTIF($F$2:F122,F122)</f>
        <v>140945-1</v>
      </c>
      <c r="V122" s="50">
        <f t="shared" si="7"/>
        <v>111</v>
      </c>
      <c r="W122" s="70"/>
      <c r="X122" s="71"/>
      <c r="Y122" s="49" t="s">
        <v>1760</v>
      </c>
      <c r="Z122" s="49">
        <v>111</v>
      </c>
      <c r="AA122" s="71"/>
      <c r="AB122" s="71"/>
      <c r="AC122" s="71"/>
      <c r="AD122" s="71"/>
      <c r="AE122" s="71"/>
      <c r="AF122" s="71"/>
      <c r="AG122" s="71"/>
      <c r="AH122" s="71"/>
      <c r="AI122" s="71"/>
      <c r="AJ122" s="71"/>
      <c r="AK122" s="71"/>
      <c r="AL122" s="71"/>
      <c r="AP122" s="185">
        <v>111</v>
      </c>
      <c r="AQ122" s="185" t="s">
        <v>12</v>
      </c>
      <c r="AR122" s="195" t="s">
        <v>12</v>
      </c>
    </row>
    <row r="123" spans="1:44" ht="24.95" customHeight="1" x14ac:dyDescent="0.25">
      <c r="A123" s="183">
        <v>112</v>
      </c>
      <c r="B123" s="183" t="s">
        <v>1123</v>
      </c>
      <c r="C123" s="34" t="str">
        <f t="shared" si="4"/>
        <v>BSCP  - 140790</v>
      </c>
      <c r="D123" s="186" t="s">
        <v>300</v>
      </c>
      <c r="E123" s="33" t="s">
        <v>12</v>
      </c>
      <c r="F123" s="189">
        <v>140790</v>
      </c>
      <c r="G123" s="191" t="s">
        <v>935</v>
      </c>
      <c r="H123" s="34" t="str">
        <f t="shared" si="5"/>
        <v>E  - OB - 18 , 51 - 52</v>
      </c>
      <c r="I123" s="185" t="s">
        <v>17</v>
      </c>
      <c r="J123" s="185" t="s">
        <v>1096</v>
      </c>
      <c r="K123" s="185" t="s">
        <v>294</v>
      </c>
      <c r="L123" s="193">
        <v>31</v>
      </c>
      <c r="M123" s="196" t="s">
        <v>3337</v>
      </c>
      <c r="N123" s="196" t="s">
        <v>530</v>
      </c>
      <c r="O123" s="44" t="str">
        <f t="shared" si="6"/>
        <v xml:space="preserve"> Dr. Madeha Naz  ( 3014751026 )</v>
      </c>
      <c r="P123" s="42" t="s">
        <v>50</v>
      </c>
      <c r="Q123" s="36" t="s">
        <v>86</v>
      </c>
      <c r="R123" s="37" t="s">
        <v>73</v>
      </c>
      <c r="T123" s="55"/>
      <c r="U123" s="73" t="str">
        <f>F123&amp;"-"&amp;COUNTIF($F$2:F123,F123)</f>
        <v>140790-1</v>
      </c>
      <c r="V123" s="50">
        <f t="shared" si="7"/>
        <v>112</v>
      </c>
      <c r="W123" s="70"/>
      <c r="X123" s="71"/>
      <c r="Y123" s="49" t="s">
        <v>1761</v>
      </c>
      <c r="Z123" s="49">
        <v>112</v>
      </c>
      <c r="AA123" s="71"/>
      <c r="AB123" s="71"/>
      <c r="AC123" s="71"/>
      <c r="AD123" s="71"/>
      <c r="AE123" s="71"/>
      <c r="AF123" s="71"/>
      <c r="AG123" s="71"/>
      <c r="AH123" s="71"/>
      <c r="AI123" s="71"/>
      <c r="AJ123" s="71"/>
      <c r="AK123" s="71"/>
      <c r="AL123" s="71"/>
      <c r="AP123" s="185">
        <v>112</v>
      </c>
      <c r="AQ123" s="185" t="s">
        <v>12</v>
      </c>
      <c r="AR123" s="195" t="s">
        <v>12</v>
      </c>
    </row>
    <row r="124" spans="1:44" ht="24.95" customHeight="1" x14ac:dyDescent="0.25">
      <c r="A124" s="183">
        <v>113</v>
      </c>
      <c r="B124" s="183" t="s">
        <v>1123</v>
      </c>
      <c r="C124" s="34" t="str">
        <f t="shared" si="4"/>
        <v>BBA (Hons)  - 140945</v>
      </c>
      <c r="D124" s="186" t="s">
        <v>42</v>
      </c>
      <c r="E124" s="33" t="s">
        <v>12</v>
      </c>
      <c r="F124" s="189">
        <v>140945</v>
      </c>
      <c r="G124" s="191" t="s">
        <v>236</v>
      </c>
      <c r="H124" s="34" t="str">
        <f t="shared" si="5"/>
        <v>F  - OB - 53 - 57</v>
      </c>
      <c r="I124" s="185" t="s">
        <v>17</v>
      </c>
      <c r="J124" s="185" t="s">
        <v>1097</v>
      </c>
      <c r="K124" s="185" t="s">
        <v>22</v>
      </c>
      <c r="L124" s="193">
        <v>12</v>
      </c>
      <c r="M124" s="196" t="s">
        <v>786</v>
      </c>
      <c r="N124" s="196" t="s">
        <v>787</v>
      </c>
      <c r="O124" s="44" t="str">
        <f t="shared" si="6"/>
        <v xml:space="preserve"> Dr. Leena Anum  ( 3324628023 )</v>
      </c>
      <c r="P124" s="42" t="s">
        <v>50</v>
      </c>
      <c r="Q124" s="36" t="s">
        <v>86</v>
      </c>
      <c r="R124" s="37" t="s">
        <v>73</v>
      </c>
      <c r="T124" s="55"/>
      <c r="U124" s="73" t="str">
        <f>F124&amp;"-"&amp;COUNTIF($F$2:F124,F124)</f>
        <v>140945-2</v>
      </c>
      <c r="V124" s="50">
        <f t="shared" si="7"/>
        <v>113</v>
      </c>
      <c r="W124" s="70"/>
      <c r="X124" s="71"/>
      <c r="Y124" s="49" t="s">
        <v>1762</v>
      </c>
      <c r="Z124" s="49">
        <v>113</v>
      </c>
      <c r="AA124" s="71"/>
      <c r="AB124" s="71"/>
      <c r="AC124" s="71"/>
      <c r="AD124" s="71"/>
      <c r="AE124" s="71"/>
      <c r="AF124" s="71"/>
      <c r="AG124" s="71"/>
      <c r="AH124" s="71"/>
      <c r="AI124" s="71"/>
      <c r="AJ124" s="71"/>
      <c r="AK124" s="71"/>
      <c r="AL124" s="71"/>
      <c r="AP124" s="185">
        <v>113</v>
      </c>
      <c r="AQ124" s="185" t="s">
        <v>12</v>
      </c>
      <c r="AR124" s="195" t="s">
        <v>12</v>
      </c>
    </row>
    <row r="125" spans="1:44" ht="24.95" customHeight="1" x14ac:dyDescent="0.25">
      <c r="A125" s="183">
        <v>114</v>
      </c>
      <c r="B125" s="183" t="s">
        <v>1123</v>
      </c>
      <c r="C125" s="34" t="str">
        <f t="shared" si="4"/>
        <v>BS BT  - 141171</v>
      </c>
      <c r="D125" s="186" t="s">
        <v>33</v>
      </c>
      <c r="E125" s="33" t="s">
        <v>12</v>
      </c>
      <c r="F125" s="189">
        <v>141171</v>
      </c>
      <c r="G125" s="191" t="s">
        <v>115</v>
      </c>
      <c r="H125" s="34" t="str">
        <f t="shared" si="5"/>
        <v>F  - OB - 53 - 57</v>
      </c>
      <c r="I125" s="185" t="s">
        <v>17</v>
      </c>
      <c r="J125" s="185" t="s">
        <v>1097</v>
      </c>
      <c r="K125" s="185" t="s">
        <v>22</v>
      </c>
      <c r="L125" s="193">
        <v>21</v>
      </c>
      <c r="M125" s="196" t="s">
        <v>3338</v>
      </c>
      <c r="N125" s="196" t="s">
        <v>3339</v>
      </c>
      <c r="O125" s="44" t="str">
        <f t="shared" si="6"/>
        <v xml:space="preserve"> Ms. Fariha Munir   ( 3133324289 )</v>
      </c>
      <c r="P125" s="42" t="s">
        <v>50</v>
      </c>
      <c r="Q125" s="36" t="s">
        <v>86</v>
      </c>
      <c r="R125" s="37" t="s">
        <v>73</v>
      </c>
      <c r="T125" s="55"/>
      <c r="U125" s="73" t="str">
        <f>F125&amp;"-"&amp;COUNTIF($F$2:F125,F125)</f>
        <v>141171-1</v>
      </c>
      <c r="V125" s="50">
        <f t="shared" si="7"/>
        <v>114</v>
      </c>
      <c r="W125" s="70"/>
      <c r="X125" s="71"/>
      <c r="Y125" s="49" t="s">
        <v>1763</v>
      </c>
      <c r="Z125" s="49">
        <v>114</v>
      </c>
      <c r="AA125" s="71"/>
      <c r="AB125" s="71"/>
      <c r="AC125" s="71"/>
      <c r="AD125" s="71"/>
      <c r="AE125" s="71"/>
      <c r="AF125" s="71"/>
      <c r="AG125" s="71"/>
      <c r="AH125" s="71"/>
      <c r="AI125" s="71"/>
      <c r="AJ125" s="71"/>
      <c r="AK125" s="71"/>
      <c r="AL125" s="71"/>
      <c r="AP125" s="185">
        <v>114</v>
      </c>
      <c r="AQ125" s="185" t="s">
        <v>12</v>
      </c>
      <c r="AR125" s="195" t="s">
        <v>12</v>
      </c>
    </row>
    <row r="126" spans="1:44" ht="24.95" customHeight="1" x14ac:dyDescent="0.25">
      <c r="A126" s="183">
        <v>115</v>
      </c>
      <c r="B126" s="183" t="s">
        <v>1123</v>
      </c>
      <c r="C126" s="34" t="str">
        <f t="shared" si="4"/>
        <v>BS DFCS  - 141329</v>
      </c>
      <c r="D126" s="186" t="s">
        <v>91</v>
      </c>
      <c r="E126" s="33" t="s">
        <v>12</v>
      </c>
      <c r="F126" s="189">
        <v>141329</v>
      </c>
      <c r="G126" s="191" t="s">
        <v>321</v>
      </c>
      <c r="H126" s="34" t="str">
        <f t="shared" si="5"/>
        <v>F  - OB - 53 - 57</v>
      </c>
      <c r="I126" s="185" t="s">
        <v>17</v>
      </c>
      <c r="J126" s="185" t="s">
        <v>1097</v>
      </c>
      <c r="K126" s="185" t="s">
        <v>22</v>
      </c>
      <c r="L126" s="193">
        <v>23</v>
      </c>
      <c r="M126" s="196" t="s">
        <v>3340</v>
      </c>
      <c r="N126" s="196" t="s">
        <v>3341</v>
      </c>
      <c r="O126" s="44" t="str">
        <f t="shared" si="6"/>
        <v xml:space="preserve"> Dr. Zohaib Ahmad  ( 3106794759 )</v>
      </c>
      <c r="P126" s="42" t="s">
        <v>50</v>
      </c>
      <c r="Q126" s="36" t="s">
        <v>86</v>
      </c>
      <c r="R126" s="37" t="s">
        <v>73</v>
      </c>
      <c r="T126" s="55"/>
      <c r="U126" s="73" t="str">
        <f>F126&amp;"-"&amp;COUNTIF($F$2:F126,F126)</f>
        <v>141329-1</v>
      </c>
      <c r="V126" s="50">
        <f t="shared" si="7"/>
        <v>115</v>
      </c>
      <c r="W126" s="70"/>
      <c r="X126" s="71"/>
      <c r="Y126" s="49" t="s">
        <v>1764</v>
      </c>
      <c r="Z126" s="49">
        <v>115</v>
      </c>
      <c r="AA126" s="71"/>
      <c r="AB126" s="71"/>
      <c r="AC126" s="71"/>
      <c r="AD126" s="71"/>
      <c r="AE126" s="71"/>
      <c r="AF126" s="71"/>
      <c r="AG126" s="71"/>
      <c r="AH126" s="71"/>
      <c r="AI126" s="71"/>
      <c r="AJ126" s="71"/>
      <c r="AK126" s="71"/>
      <c r="AL126" s="71"/>
      <c r="AP126" s="185">
        <v>115</v>
      </c>
      <c r="AQ126" s="185" t="s">
        <v>12</v>
      </c>
      <c r="AR126" s="195" t="s">
        <v>12</v>
      </c>
    </row>
    <row r="127" spans="1:44" ht="24.95" customHeight="1" x14ac:dyDescent="0.25">
      <c r="A127" s="183">
        <v>116</v>
      </c>
      <c r="B127" s="183" t="s">
        <v>1123</v>
      </c>
      <c r="C127" s="34" t="str">
        <f t="shared" si="4"/>
        <v>BS Eng.  - 141086</v>
      </c>
      <c r="D127" s="186" t="s">
        <v>30</v>
      </c>
      <c r="E127" s="33" t="s">
        <v>12</v>
      </c>
      <c r="F127" s="189">
        <v>141086</v>
      </c>
      <c r="G127" s="191" t="s">
        <v>386</v>
      </c>
      <c r="H127" s="34" t="str">
        <f t="shared" si="5"/>
        <v>F  - OB - 53 - 57</v>
      </c>
      <c r="I127" s="185" t="s">
        <v>17</v>
      </c>
      <c r="J127" s="185" t="s">
        <v>1097</v>
      </c>
      <c r="K127" s="185" t="s">
        <v>22</v>
      </c>
      <c r="L127" s="193">
        <v>20</v>
      </c>
      <c r="M127" s="196" t="s">
        <v>504</v>
      </c>
      <c r="N127" s="196" t="s">
        <v>505</v>
      </c>
      <c r="O127" s="44" t="str">
        <f t="shared" si="6"/>
        <v xml:space="preserve"> Sumaira Mukhtar  ( 0321-4830000 )</v>
      </c>
      <c r="P127" s="42" t="s">
        <v>50</v>
      </c>
      <c r="Q127" s="36" t="s">
        <v>86</v>
      </c>
      <c r="R127" s="37" t="s">
        <v>59</v>
      </c>
      <c r="T127" s="55"/>
      <c r="U127" s="73" t="str">
        <f>F127&amp;"-"&amp;COUNTIF($F$2:F127,F127)</f>
        <v>141086-1</v>
      </c>
      <c r="V127" s="50">
        <f t="shared" si="7"/>
        <v>116</v>
      </c>
      <c r="W127" s="70"/>
      <c r="X127" s="71"/>
      <c r="Y127" s="49" t="s">
        <v>1765</v>
      </c>
      <c r="Z127" s="49">
        <v>116</v>
      </c>
      <c r="AA127" s="71"/>
      <c r="AB127" s="71"/>
      <c r="AC127" s="71"/>
      <c r="AD127" s="71"/>
      <c r="AE127" s="71"/>
      <c r="AF127" s="71"/>
      <c r="AG127" s="71"/>
      <c r="AH127" s="71"/>
      <c r="AI127" s="71"/>
      <c r="AJ127" s="71"/>
      <c r="AK127" s="71"/>
      <c r="AL127" s="71"/>
      <c r="AP127" s="185">
        <v>116</v>
      </c>
      <c r="AQ127" s="185" t="s">
        <v>12</v>
      </c>
      <c r="AR127" s="195" t="s">
        <v>12</v>
      </c>
    </row>
    <row r="128" spans="1:44" ht="24.95" customHeight="1" x14ac:dyDescent="0.25">
      <c r="A128" s="183">
        <v>117</v>
      </c>
      <c r="B128" s="183" t="s">
        <v>1123</v>
      </c>
      <c r="C128" s="34" t="str">
        <f t="shared" si="4"/>
        <v>BS Eng.  - 141118</v>
      </c>
      <c r="D128" s="186" t="s">
        <v>30</v>
      </c>
      <c r="E128" s="33" t="s">
        <v>12</v>
      </c>
      <c r="F128" s="189">
        <v>141118</v>
      </c>
      <c r="G128" s="191" t="s">
        <v>1186</v>
      </c>
      <c r="H128" s="34" t="str">
        <f t="shared" si="5"/>
        <v>F  - OB - 53 - 57</v>
      </c>
      <c r="I128" s="185" t="s">
        <v>17</v>
      </c>
      <c r="J128" s="185" t="s">
        <v>1097</v>
      </c>
      <c r="K128" s="185" t="s">
        <v>22</v>
      </c>
      <c r="L128" s="193">
        <v>23</v>
      </c>
      <c r="M128" s="196" t="s">
        <v>723</v>
      </c>
      <c r="N128" s="196" t="s">
        <v>724</v>
      </c>
      <c r="O128" s="44" t="str">
        <f t="shared" si="6"/>
        <v xml:space="preserve"> Saadia Nazir Dogar  ( 0306-4244298 )</v>
      </c>
      <c r="P128" s="42" t="s">
        <v>50</v>
      </c>
      <c r="Q128" s="36" t="s">
        <v>86</v>
      </c>
      <c r="R128" s="37" t="s">
        <v>74</v>
      </c>
      <c r="T128" s="55"/>
      <c r="U128" s="73" t="str">
        <f>F128&amp;"-"&amp;COUNTIF($F$2:F128,F128)</f>
        <v>141118-1</v>
      </c>
      <c r="V128" s="50">
        <f t="shared" si="7"/>
        <v>117</v>
      </c>
      <c r="W128" s="70"/>
      <c r="X128" s="71"/>
      <c r="Y128" s="49" t="s">
        <v>1766</v>
      </c>
      <c r="Z128" s="49">
        <v>117</v>
      </c>
      <c r="AA128" s="71"/>
      <c r="AB128" s="71"/>
      <c r="AC128" s="71"/>
      <c r="AD128" s="71"/>
      <c r="AE128" s="71"/>
      <c r="AF128" s="71"/>
      <c r="AG128" s="71"/>
      <c r="AH128" s="71"/>
      <c r="AI128" s="71"/>
      <c r="AJ128" s="71"/>
      <c r="AK128" s="71"/>
      <c r="AL128" s="71"/>
      <c r="AP128" s="185">
        <v>117</v>
      </c>
      <c r="AQ128" s="185" t="s">
        <v>12</v>
      </c>
      <c r="AR128" s="195" t="s">
        <v>12</v>
      </c>
    </row>
    <row r="129" spans="1:44" ht="24.95" customHeight="1" x14ac:dyDescent="0.25">
      <c r="A129" s="183">
        <v>118</v>
      </c>
      <c r="B129" s="183" t="s">
        <v>1123</v>
      </c>
      <c r="C129" s="34" t="str">
        <f t="shared" si="4"/>
        <v>BS ND  - 141165</v>
      </c>
      <c r="D129" s="186" t="s">
        <v>862</v>
      </c>
      <c r="E129" s="33" t="s">
        <v>12</v>
      </c>
      <c r="F129" s="189">
        <v>141165</v>
      </c>
      <c r="G129" s="191" t="s">
        <v>1187</v>
      </c>
      <c r="H129" s="34" t="str">
        <f t="shared" si="5"/>
        <v>F  - OB - 53 - 57</v>
      </c>
      <c r="I129" s="185" t="s">
        <v>17</v>
      </c>
      <c r="J129" s="185" t="s">
        <v>1097</v>
      </c>
      <c r="K129" s="185" t="s">
        <v>22</v>
      </c>
      <c r="L129" s="193">
        <v>7</v>
      </c>
      <c r="M129" s="196" t="s">
        <v>520</v>
      </c>
      <c r="N129" s="196" t="s">
        <v>521</v>
      </c>
      <c r="O129" s="44" t="str">
        <f t="shared" si="6"/>
        <v xml:space="preserve"> Dr. Syeda Shazia Bukhari  ( 0335-4700499 )</v>
      </c>
      <c r="P129" s="42" t="s">
        <v>50</v>
      </c>
      <c r="Q129" s="36" t="s">
        <v>86</v>
      </c>
      <c r="R129" s="37" t="s">
        <v>55</v>
      </c>
      <c r="S129" t="s">
        <v>124</v>
      </c>
      <c r="T129" s="55"/>
      <c r="U129" s="73" t="str">
        <f>F129&amp;"-"&amp;COUNTIF($F$2:F129,F129)</f>
        <v>141165-1</v>
      </c>
      <c r="V129" s="50">
        <f t="shared" si="7"/>
        <v>118</v>
      </c>
      <c r="W129" s="70"/>
      <c r="X129" s="71"/>
      <c r="Y129" s="49" t="s">
        <v>1767</v>
      </c>
      <c r="Z129" s="49">
        <v>118</v>
      </c>
      <c r="AA129" s="71"/>
      <c r="AB129" s="71"/>
      <c r="AC129" s="71"/>
      <c r="AD129" s="71"/>
      <c r="AE129" s="71"/>
      <c r="AF129" s="71"/>
      <c r="AG129" s="71"/>
      <c r="AH129" s="71"/>
      <c r="AI129" s="71"/>
      <c r="AJ129" s="71"/>
      <c r="AK129" s="71"/>
      <c r="AL129" s="71"/>
      <c r="AP129" s="185">
        <v>118</v>
      </c>
      <c r="AQ129" s="185" t="s">
        <v>12</v>
      </c>
      <c r="AR129" s="195" t="s">
        <v>12</v>
      </c>
    </row>
    <row r="130" spans="1:44" ht="24.95" customHeight="1" x14ac:dyDescent="0.25">
      <c r="A130" s="183">
        <v>119</v>
      </c>
      <c r="B130" s="183" t="s">
        <v>1123</v>
      </c>
      <c r="C130" s="34" t="str">
        <f t="shared" si="4"/>
        <v>BS Urdu  - 141062</v>
      </c>
      <c r="D130" s="186" t="s">
        <v>139</v>
      </c>
      <c r="E130" s="33" t="s">
        <v>12</v>
      </c>
      <c r="F130" s="189">
        <v>141062</v>
      </c>
      <c r="G130" s="191" t="s">
        <v>1188</v>
      </c>
      <c r="H130" s="34" t="str">
        <f t="shared" si="5"/>
        <v>F  - OB - 53 - 57</v>
      </c>
      <c r="I130" s="185" t="s">
        <v>17</v>
      </c>
      <c r="J130" s="185" t="s">
        <v>1097</v>
      </c>
      <c r="K130" s="185" t="s">
        <v>22</v>
      </c>
      <c r="L130" s="193">
        <v>4</v>
      </c>
      <c r="M130" s="196" t="s">
        <v>1062</v>
      </c>
      <c r="N130" s="196" t="s">
        <v>1063</v>
      </c>
      <c r="O130" s="44" t="str">
        <f t="shared" si="6"/>
        <v xml:space="preserve"> Dr. Muhammad Haroon Qadir  ( 0303-3330345 )</v>
      </c>
      <c r="P130" s="42" t="s">
        <v>50</v>
      </c>
      <c r="Q130" s="36" t="s">
        <v>86</v>
      </c>
      <c r="R130" s="37" t="s">
        <v>60</v>
      </c>
      <c r="S130" t="s">
        <v>124</v>
      </c>
      <c r="T130" s="55"/>
      <c r="U130" s="73" t="str">
        <f>F130&amp;"-"&amp;COUNTIF($F$2:F130,F130)</f>
        <v>141062-1</v>
      </c>
      <c r="V130" s="50">
        <f t="shared" si="7"/>
        <v>119</v>
      </c>
      <c r="W130" s="70"/>
      <c r="X130" s="71"/>
      <c r="Y130" s="49" t="s">
        <v>1768</v>
      </c>
      <c r="Z130" s="49">
        <v>119</v>
      </c>
      <c r="AA130" s="71"/>
      <c r="AB130" s="71"/>
      <c r="AC130" s="71"/>
      <c r="AD130" s="71"/>
      <c r="AE130" s="71"/>
      <c r="AF130" s="71"/>
      <c r="AG130" s="71"/>
      <c r="AH130" s="71"/>
      <c r="AI130" s="71"/>
      <c r="AJ130" s="71"/>
      <c r="AK130" s="71"/>
      <c r="AL130" s="71"/>
      <c r="AP130" s="185">
        <v>119</v>
      </c>
      <c r="AQ130" s="185" t="s">
        <v>12</v>
      </c>
      <c r="AR130" s="195" t="s">
        <v>12</v>
      </c>
    </row>
    <row r="131" spans="1:44" ht="24.95" customHeight="1" x14ac:dyDescent="0.25">
      <c r="A131" s="183">
        <v>120</v>
      </c>
      <c r="B131" s="183" t="s">
        <v>1123</v>
      </c>
      <c r="C131" s="34" t="str">
        <f t="shared" si="4"/>
        <v>BBA (Hons)  - 141487</v>
      </c>
      <c r="D131" s="186" t="s">
        <v>42</v>
      </c>
      <c r="E131" s="33" t="s">
        <v>12</v>
      </c>
      <c r="F131" s="189">
        <v>141487</v>
      </c>
      <c r="G131" s="191" t="s">
        <v>1179</v>
      </c>
      <c r="H131" s="34" t="str">
        <f t="shared" si="5"/>
        <v>G  - OB - 21 - 25</v>
      </c>
      <c r="I131" s="185" t="s">
        <v>17</v>
      </c>
      <c r="J131" s="185" t="s">
        <v>1098</v>
      </c>
      <c r="K131" s="185" t="s">
        <v>18</v>
      </c>
      <c r="L131" s="193">
        <v>20</v>
      </c>
      <c r="M131" s="196" t="s">
        <v>3342</v>
      </c>
      <c r="N131" s="196" t="s">
        <v>3343</v>
      </c>
      <c r="O131" s="44" t="str">
        <f t="shared" si="6"/>
        <v xml:space="preserve"> Ms. Mahnoor   ( 3211604642 )</v>
      </c>
      <c r="P131" s="42" t="s">
        <v>50</v>
      </c>
      <c r="Q131" s="36" t="s">
        <v>86</v>
      </c>
      <c r="R131" s="37" t="s">
        <v>60</v>
      </c>
      <c r="T131" s="55"/>
      <c r="U131" s="73" t="str">
        <f>F131&amp;"-"&amp;COUNTIF($F$2:F131,F131)</f>
        <v>141487-1</v>
      </c>
      <c r="V131" s="50">
        <f t="shared" si="7"/>
        <v>120</v>
      </c>
      <c r="W131" s="70"/>
      <c r="X131" s="71"/>
      <c r="Y131" s="49" t="s">
        <v>1769</v>
      </c>
      <c r="Z131" s="49">
        <v>120</v>
      </c>
      <c r="AA131" s="71"/>
      <c r="AB131" s="71"/>
      <c r="AC131" s="71"/>
      <c r="AD131" s="71"/>
      <c r="AE131" s="71"/>
      <c r="AF131" s="71"/>
      <c r="AG131" s="71"/>
      <c r="AH131" s="71"/>
      <c r="AI131" s="71"/>
      <c r="AJ131" s="71"/>
      <c r="AK131" s="71"/>
      <c r="AL131" s="71"/>
      <c r="AP131" s="185">
        <v>120</v>
      </c>
      <c r="AQ131" s="185" t="s">
        <v>12</v>
      </c>
      <c r="AR131" s="195" t="s">
        <v>12</v>
      </c>
    </row>
    <row r="132" spans="1:44" ht="24.95" customHeight="1" x14ac:dyDescent="0.25">
      <c r="A132" s="183">
        <v>121</v>
      </c>
      <c r="B132" s="183" t="s">
        <v>1123</v>
      </c>
      <c r="C132" s="34" t="str">
        <f t="shared" si="4"/>
        <v>BS DFCS  - 141329</v>
      </c>
      <c r="D132" s="186" t="s">
        <v>91</v>
      </c>
      <c r="E132" s="33" t="s">
        <v>12</v>
      </c>
      <c r="F132" s="189">
        <v>141329</v>
      </c>
      <c r="G132" s="191" t="s">
        <v>321</v>
      </c>
      <c r="H132" s="34" t="str">
        <f t="shared" si="5"/>
        <v>G  - OB - 21 - 25</v>
      </c>
      <c r="I132" s="185" t="s">
        <v>17</v>
      </c>
      <c r="J132" s="185" t="s">
        <v>1098</v>
      </c>
      <c r="K132" s="185" t="s">
        <v>18</v>
      </c>
      <c r="L132" s="193">
        <v>15</v>
      </c>
      <c r="M132" s="196" t="s">
        <v>3340</v>
      </c>
      <c r="N132" s="196" t="s">
        <v>3341</v>
      </c>
      <c r="O132" s="44" t="str">
        <f t="shared" si="6"/>
        <v xml:space="preserve"> Dr. Zohaib Ahmad  ( 3106794759 )</v>
      </c>
      <c r="P132" s="42" t="s">
        <v>50</v>
      </c>
      <c r="Q132" s="36" t="s">
        <v>86</v>
      </c>
      <c r="R132" s="37" t="s">
        <v>62</v>
      </c>
      <c r="T132" s="55"/>
      <c r="U132" s="73" t="str">
        <f>F132&amp;"-"&amp;COUNTIF($F$2:F132,F132)</f>
        <v>141329-2</v>
      </c>
      <c r="V132" s="50">
        <f t="shared" si="7"/>
        <v>121</v>
      </c>
      <c r="W132" s="70"/>
      <c r="X132" s="71"/>
      <c r="Y132" s="49" t="s">
        <v>1770</v>
      </c>
      <c r="Z132" s="49">
        <v>121</v>
      </c>
      <c r="AA132" s="71"/>
      <c r="AB132" s="71"/>
      <c r="AC132" s="71"/>
      <c r="AD132" s="71"/>
      <c r="AE132" s="71"/>
      <c r="AF132" s="71"/>
      <c r="AG132" s="71"/>
      <c r="AH132" s="71"/>
      <c r="AI132" s="71"/>
      <c r="AJ132" s="71"/>
      <c r="AK132" s="71"/>
      <c r="AL132" s="71"/>
      <c r="AP132" s="185">
        <v>121</v>
      </c>
      <c r="AQ132" s="185" t="s">
        <v>12</v>
      </c>
      <c r="AR132" s="195" t="s">
        <v>12</v>
      </c>
    </row>
    <row r="133" spans="1:44" ht="24.95" customHeight="1" x14ac:dyDescent="0.25">
      <c r="A133" s="183">
        <v>122</v>
      </c>
      <c r="B133" s="183" t="s">
        <v>1123</v>
      </c>
      <c r="C133" s="34" t="str">
        <f t="shared" si="4"/>
        <v>BS IT  - 141586</v>
      </c>
      <c r="D133" s="186" t="s">
        <v>37</v>
      </c>
      <c r="E133" s="33" t="s">
        <v>12</v>
      </c>
      <c r="F133" s="189">
        <v>141586</v>
      </c>
      <c r="G133" s="191" t="s">
        <v>1179</v>
      </c>
      <c r="H133" s="34" t="str">
        <f t="shared" si="5"/>
        <v>G  - OB - 21 - 25</v>
      </c>
      <c r="I133" s="185" t="s">
        <v>17</v>
      </c>
      <c r="J133" s="185" t="s">
        <v>1098</v>
      </c>
      <c r="K133" s="185" t="s">
        <v>18</v>
      </c>
      <c r="L133" s="193">
        <v>38</v>
      </c>
      <c r="M133" s="196" t="s">
        <v>3342</v>
      </c>
      <c r="N133" s="196" t="s">
        <v>3343</v>
      </c>
      <c r="O133" s="44" t="str">
        <f t="shared" si="6"/>
        <v xml:space="preserve"> Ms. Mahnoor   ( 3211604642 )</v>
      </c>
      <c r="P133" s="42" t="s">
        <v>50</v>
      </c>
      <c r="Q133" s="36" t="s">
        <v>86</v>
      </c>
      <c r="R133" s="37" t="s">
        <v>66</v>
      </c>
      <c r="T133" s="55"/>
      <c r="U133" s="73" t="str">
        <f>F133&amp;"-"&amp;COUNTIF($F$2:F133,F133)</f>
        <v>141586-1</v>
      </c>
      <c r="V133" s="50">
        <f t="shared" si="7"/>
        <v>122</v>
      </c>
      <c r="W133" s="70"/>
      <c r="X133" s="71"/>
      <c r="Y133" s="49" t="s">
        <v>1771</v>
      </c>
      <c r="Z133" s="49">
        <v>122</v>
      </c>
      <c r="AA133" s="71"/>
      <c r="AB133" s="71"/>
      <c r="AC133" s="71"/>
      <c r="AD133" s="71"/>
      <c r="AE133" s="71"/>
      <c r="AF133" s="71"/>
      <c r="AG133" s="71"/>
      <c r="AH133" s="71"/>
      <c r="AI133" s="71"/>
      <c r="AJ133" s="71"/>
      <c r="AK133" s="71"/>
      <c r="AL133" s="71"/>
      <c r="AP133" s="185">
        <v>122</v>
      </c>
      <c r="AQ133" s="185" t="s">
        <v>12</v>
      </c>
      <c r="AR133" s="195" t="s">
        <v>12</v>
      </c>
    </row>
    <row r="134" spans="1:44" ht="24.95" customHeight="1" x14ac:dyDescent="0.25">
      <c r="A134" s="183">
        <v>123</v>
      </c>
      <c r="B134" s="184" t="s">
        <v>1123</v>
      </c>
      <c r="C134" s="34" t="str">
        <f t="shared" si="4"/>
        <v>BS Phys  - 141490</v>
      </c>
      <c r="D134" s="186" t="s">
        <v>31</v>
      </c>
      <c r="E134" s="33" t="s">
        <v>12</v>
      </c>
      <c r="F134" s="189">
        <v>141490</v>
      </c>
      <c r="G134" s="191" t="s">
        <v>1189</v>
      </c>
      <c r="H134" s="34" t="str">
        <f t="shared" si="5"/>
        <v>G  - OB - 21 - 25</v>
      </c>
      <c r="I134" s="185" t="s">
        <v>17</v>
      </c>
      <c r="J134" s="185" t="s">
        <v>1098</v>
      </c>
      <c r="K134" s="185" t="s">
        <v>18</v>
      </c>
      <c r="L134" s="193">
        <v>5</v>
      </c>
      <c r="M134" s="196" t="s">
        <v>454</v>
      </c>
      <c r="N134" s="196" t="s">
        <v>455</v>
      </c>
      <c r="O134" s="44" t="str">
        <f t="shared" si="6"/>
        <v xml:space="preserve"> Dr. Hafsa Faiz  ( 3361111020 )</v>
      </c>
      <c r="P134" s="42" t="s">
        <v>50</v>
      </c>
      <c r="Q134" s="36" t="s">
        <v>86</v>
      </c>
      <c r="R134" s="37" t="s">
        <v>63</v>
      </c>
      <c r="T134" s="55"/>
      <c r="U134" s="73" t="str">
        <f>F134&amp;"-"&amp;COUNTIF($F$2:F134,F134)</f>
        <v>141490-1</v>
      </c>
      <c r="V134" s="50">
        <f t="shared" si="7"/>
        <v>123</v>
      </c>
      <c r="W134" s="70"/>
      <c r="X134" s="71"/>
      <c r="Y134" s="49" t="s">
        <v>1772</v>
      </c>
      <c r="Z134" s="49">
        <v>123</v>
      </c>
      <c r="AA134" s="71"/>
      <c r="AB134" s="71"/>
      <c r="AC134" s="71"/>
      <c r="AD134" s="71"/>
      <c r="AE134" s="71"/>
      <c r="AF134" s="71"/>
      <c r="AG134" s="71"/>
      <c r="AH134" s="71"/>
      <c r="AI134" s="71"/>
      <c r="AJ134" s="71"/>
      <c r="AK134" s="71"/>
      <c r="AL134" s="71"/>
      <c r="AP134" s="185">
        <v>123</v>
      </c>
      <c r="AQ134" s="185" t="s">
        <v>12</v>
      </c>
      <c r="AR134" s="195" t="s">
        <v>12</v>
      </c>
    </row>
    <row r="135" spans="1:44" ht="24.95" customHeight="1" x14ac:dyDescent="0.25">
      <c r="A135" s="183">
        <v>124</v>
      </c>
      <c r="B135" s="184" t="s">
        <v>1123</v>
      </c>
      <c r="C135" s="34" t="str">
        <f t="shared" si="4"/>
        <v>BS Phys  - 141497</v>
      </c>
      <c r="D135" s="186" t="s">
        <v>31</v>
      </c>
      <c r="E135" s="33" t="s">
        <v>12</v>
      </c>
      <c r="F135" s="189">
        <v>141497</v>
      </c>
      <c r="G135" s="191" t="s">
        <v>1190</v>
      </c>
      <c r="H135" s="34" t="str">
        <f t="shared" si="5"/>
        <v>G  - OB - 21 - 25</v>
      </c>
      <c r="I135" s="185" t="s">
        <v>17</v>
      </c>
      <c r="J135" s="185" t="s">
        <v>1098</v>
      </c>
      <c r="K135" s="185" t="s">
        <v>18</v>
      </c>
      <c r="L135" s="193">
        <v>6</v>
      </c>
      <c r="M135" s="196" t="s">
        <v>454</v>
      </c>
      <c r="N135" s="196" t="s">
        <v>455</v>
      </c>
      <c r="O135" s="44" t="str">
        <f t="shared" si="6"/>
        <v xml:space="preserve"> Dr. Hafsa Faiz  ( 3361111020 )</v>
      </c>
      <c r="P135" s="42" t="s">
        <v>50</v>
      </c>
      <c r="Q135" s="36" t="s">
        <v>86</v>
      </c>
      <c r="R135" s="37" t="s">
        <v>75</v>
      </c>
      <c r="T135" s="55"/>
      <c r="U135" s="73" t="str">
        <f>F135&amp;"-"&amp;COUNTIF($F$2:F135,F135)</f>
        <v>141497-1</v>
      </c>
      <c r="V135" s="50">
        <f t="shared" si="7"/>
        <v>124</v>
      </c>
      <c r="W135" s="70"/>
      <c r="X135" s="71"/>
      <c r="Y135" s="49" t="s">
        <v>1773</v>
      </c>
      <c r="Z135" s="49">
        <v>124</v>
      </c>
      <c r="AA135" s="71"/>
      <c r="AB135" s="71"/>
      <c r="AC135" s="71"/>
      <c r="AD135" s="71"/>
      <c r="AE135" s="71"/>
      <c r="AF135" s="71"/>
      <c r="AG135" s="71"/>
      <c r="AH135" s="71"/>
      <c r="AI135" s="71"/>
      <c r="AJ135" s="71"/>
      <c r="AK135" s="71"/>
      <c r="AL135" s="71"/>
      <c r="AP135" s="185">
        <v>124</v>
      </c>
      <c r="AQ135" s="185" t="s">
        <v>12</v>
      </c>
      <c r="AR135" s="195" t="s">
        <v>12</v>
      </c>
    </row>
    <row r="136" spans="1:44" ht="24.95" customHeight="1" x14ac:dyDescent="0.25">
      <c r="A136" s="183">
        <v>125</v>
      </c>
      <c r="B136" s="183" t="s">
        <v>1123</v>
      </c>
      <c r="C136" s="34" t="str">
        <f t="shared" si="4"/>
        <v>M.Phil AP  - 141409</v>
      </c>
      <c r="D136" s="186" t="s">
        <v>870</v>
      </c>
      <c r="E136" s="33" t="s">
        <v>12</v>
      </c>
      <c r="F136" s="189">
        <v>141409</v>
      </c>
      <c r="G136" s="191" t="s">
        <v>1191</v>
      </c>
      <c r="H136" s="34" t="str">
        <f t="shared" si="5"/>
        <v>G  - OB - 21 - 25</v>
      </c>
      <c r="I136" s="185" t="s">
        <v>17</v>
      </c>
      <c r="J136" s="185" t="s">
        <v>1098</v>
      </c>
      <c r="K136" s="185" t="s">
        <v>18</v>
      </c>
      <c r="L136" s="193">
        <v>5</v>
      </c>
      <c r="M136" s="196" t="s">
        <v>528</v>
      </c>
      <c r="N136" s="196" t="s">
        <v>529</v>
      </c>
      <c r="O136" s="44" t="str">
        <f t="shared" si="6"/>
        <v xml:space="preserve"> Dr. Shamshad Bashir  ( 03003461060 )</v>
      </c>
      <c r="P136" s="42" t="s">
        <v>50</v>
      </c>
      <c r="Q136" s="36" t="s">
        <v>86</v>
      </c>
      <c r="R136" s="37" t="s">
        <v>76</v>
      </c>
      <c r="T136" s="55"/>
      <c r="U136" s="73" t="str">
        <f>F136&amp;"-"&amp;COUNTIF($F$2:F136,F136)</f>
        <v>141409-1</v>
      </c>
      <c r="V136" s="50">
        <f t="shared" si="7"/>
        <v>125</v>
      </c>
      <c r="W136" s="70"/>
      <c r="X136" s="71"/>
      <c r="Y136" s="49" t="s">
        <v>1774</v>
      </c>
      <c r="Z136" s="49">
        <v>125</v>
      </c>
      <c r="AA136" s="71"/>
      <c r="AB136" s="71"/>
      <c r="AC136" s="71"/>
      <c r="AD136" s="71"/>
      <c r="AE136" s="71"/>
      <c r="AF136" s="71"/>
      <c r="AG136" s="71"/>
      <c r="AH136" s="71"/>
      <c r="AI136" s="71"/>
      <c r="AJ136" s="71"/>
      <c r="AK136" s="71"/>
      <c r="AL136" s="71"/>
      <c r="AP136" s="185">
        <v>125</v>
      </c>
      <c r="AQ136" s="185" t="s">
        <v>12</v>
      </c>
      <c r="AR136" s="195" t="s">
        <v>12</v>
      </c>
    </row>
    <row r="137" spans="1:44" ht="24.95" customHeight="1" x14ac:dyDescent="0.25">
      <c r="A137" s="183">
        <v>126</v>
      </c>
      <c r="B137" s="183" t="s">
        <v>1123</v>
      </c>
      <c r="C137" s="34" t="str">
        <f t="shared" si="4"/>
        <v>MSCP  - 141383</v>
      </c>
      <c r="D137" s="186" t="s">
        <v>144</v>
      </c>
      <c r="E137" s="33" t="s">
        <v>12</v>
      </c>
      <c r="F137" s="189">
        <v>141383</v>
      </c>
      <c r="G137" s="191" t="s">
        <v>935</v>
      </c>
      <c r="H137" s="34" t="str">
        <f t="shared" si="5"/>
        <v>G  - OB - 21 - 25</v>
      </c>
      <c r="I137" s="185" t="s">
        <v>17</v>
      </c>
      <c r="J137" s="185" t="s">
        <v>1098</v>
      </c>
      <c r="K137" s="185" t="s">
        <v>18</v>
      </c>
      <c r="L137" s="193">
        <v>21</v>
      </c>
      <c r="M137" s="196" t="s">
        <v>3337</v>
      </c>
      <c r="N137" s="196" t="s">
        <v>530</v>
      </c>
      <c r="O137" s="44" t="str">
        <f t="shared" si="6"/>
        <v xml:space="preserve"> Dr. Madeha Naz  ( 3014751026 )</v>
      </c>
      <c r="P137" s="42" t="s">
        <v>50</v>
      </c>
      <c r="Q137" s="36" t="s">
        <v>86</v>
      </c>
      <c r="R137" s="37" t="s">
        <v>64</v>
      </c>
      <c r="T137" s="55"/>
      <c r="U137" s="73" t="str">
        <f>F137&amp;"-"&amp;COUNTIF($F$2:F137,F137)</f>
        <v>141383-1</v>
      </c>
      <c r="V137" s="50">
        <f t="shared" si="7"/>
        <v>126</v>
      </c>
      <c r="W137" s="70"/>
      <c r="X137" s="71"/>
      <c r="Y137" s="49" t="s">
        <v>1775</v>
      </c>
      <c r="Z137" s="49">
        <v>126</v>
      </c>
      <c r="AA137" s="71"/>
      <c r="AB137" s="71"/>
      <c r="AC137" s="71"/>
      <c r="AD137" s="71"/>
      <c r="AE137" s="71"/>
      <c r="AF137" s="71"/>
      <c r="AG137" s="71"/>
      <c r="AH137" s="71"/>
      <c r="AI137" s="71"/>
      <c r="AJ137" s="71"/>
      <c r="AK137" s="71"/>
      <c r="AL137" s="71"/>
      <c r="AP137" s="185">
        <v>126</v>
      </c>
      <c r="AQ137" s="185" t="s">
        <v>12</v>
      </c>
      <c r="AR137" s="195" t="s">
        <v>12</v>
      </c>
    </row>
    <row r="138" spans="1:44" ht="24.95" customHeight="1" x14ac:dyDescent="0.25">
      <c r="A138" s="183">
        <v>127</v>
      </c>
      <c r="B138" s="183" t="s">
        <v>1123</v>
      </c>
      <c r="C138" s="34" t="str">
        <f t="shared" si="4"/>
        <v>BS IT  - 141586</v>
      </c>
      <c r="D138" s="186" t="s">
        <v>37</v>
      </c>
      <c r="E138" s="33" t="s">
        <v>12</v>
      </c>
      <c r="F138" s="189">
        <v>141586</v>
      </c>
      <c r="G138" s="191" t="s">
        <v>1179</v>
      </c>
      <c r="H138" s="34" t="str">
        <f t="shared" si="5"/>
        <v>H  - OB - 78 - 79</v>
      </c>
      <c r="I138" s="185" t="s">
        <v>17</v>
      </c>
      <c r="J138" s="185" t="s">
        <v>253</v>
      </c>
      <c r="K138" s="185" t="s">
        <v>19</v>
      </c>
      <c r="L138" s="193">
        <v>6</v>
      </c>
      <c r="M138" s="196" t="s">
        <v>3342</v>
      </c>
      <c r="N138" s="196" t="s">
        <v>3343</v>
      </c>
      <c r="O138" s="44" t="str">
        <f t="shared" si="6"/>
        <v xml:space="preserve"> Ms. Mahnoor   ( 3211604642 )</v>
      </c>
      <c r="P138" s="42" t="s">
        <v>46</v>
      </c>
      <c r="Q138" s="36" t="s">
        <v>86</v>
      </c>
      <c r="R138" s="37" t="s">
        <v>56</v>
      </c>
      <c r="T138" s="55"/>
      <c r="U138" s="73" t="str">
        <f>F138&amp;"-"&amp;COUNTIF($F$2:F138,F138)</f>
        <v>141586-2</v>
      </c>
      <c r="V138" s="50">
        <f t="shared" si="7"/>
        <v>127</v>
      </c>
      <c r="W138" s="70"/>
      <c r="X138" s="71"/>
      <c r="Y138" s="49" t="s">
        <v>1776</v>
      </c>
      <c r="Z138" s="49">
        <v>127</v>
      </c>
      <c r="AA138" s="71"/>
      <c r="AB138" s="71"/>
      <c r="AC138" s="71"/>
      <c r="AD138" s="71"/>
      <c r="AE138" s="71"/>
      <c r="AF138" s="71"/>
      <c r="AG138" s="71"/>
      <c r="AH138" s="71"/>
      <c r="AI138" s="71"/>
      <c r="AJ138" s="71"/>
      <c r="AK138" s="71"/>
      <c r="AL138" s="71"/>
      <c r="AP138" s="185">
        <v>127</v>
      </c>
      <c r="AQ138" s="185" t="s">
        <v>12</v>
      </c>
      <c r="AR138" s="195" t="s">
        <v>12</v>
      </c>
    </row>
    <row r="139" spans="1:44" ht="24.95" customHeight="1" x14ac:dyDescent="0.25">
      <c r="A139" s="183">
        <v>128</v>
      </c>
      <c r="B139" s="183" t="s">
        <v>1123</v>
      </c>
      <c r="C139" s="34" t="str">
        <f t="shared" si="4"/>
        <v>BS IT  - 141605</v>
      </c>
      <c r="D139" s="186" t="s">
        <v>37</v>
      </c>
      <c r="E139" s="33" t="s">
        <v>12</v>
      </c>
      <c r="F139" s="189">
        <v>141605</v>
      </c>
      <c r="G139" s="191" t="s">
        <v>268</v>
      </c>
      <c r="H139" s="34" t="str">
        <f t="shared" si="5"/>
        <v>H  - OB - 78 - 79</v>
      </c>
      <c r="I139" s="185" t="s">
        <v>17</v>
      </c>
      <c r="J139" s="185" t="s">
        <v>253</v>
      </c>
      <c r="K139" s="185" t="s">
        <v>19</v>
      </c>
      <c r="L139" s="193">
        <v>30</v>
      </c>
      <c r="M139" s="196" t="s">
        <v>498</v>
      </c>
      <c r="N139" s="196" t="s">
        <v>499</v>
      </c>
      <c r="O139" s="44" t="str">
        <f t="shared" si="6"/>
        <v xml:space="preserve"> Rabia aslam Khan  ( 0324-8462381 )</v>
      </c>
      <c r="P139" s="42" t="s">
        <v>46</v>
      </c>
      <c r="Q139" s="36" t="s">
        <v>86</v>
      </c>
      <c r="R139" s="37" t="s">
        <v>56</v>
      </c>
      <c r="T139" s="55"/>
      <c r="U139" s="73" t="str">
        <f>F139&amp;"-"&amp;COUNTIF($F$2:F139,F139)</f>
        <v>141605-1</v>
      </c>
      <c r="V139" s="50">
        <f t="shared" si="7"/>
        <v>128</v>
      </c>
      <c r="W139" s="70"/>
      <c r="X139" s="71"/>
      <c r="Y139" s="49" t="s">
        <v>1777</v>
      </c>
      <c r="Z139" s="49">
        <v>128</v>
      </c>
      <c r="AA139" s="71"/>
      <c r="AB139" s="71"/>
      <c r="AC139" s="71"/>
      <c r="AD139" s="71"/>
      <c r="AE139" s="71"/>
      <c r="AF139" s="71"/>
      <c r="AG139" s="71"/>
      <c r="AH139" s="71"/>
      <c r="AI139" s="71"/>
      <c r="AJ139" s="71"/>
      <c r="AK139" s="71"/>
      <c r="AL139" s="71"/>
      <c r="AP139" s="185">
        <v>128</v>
      </c>
      <c r="AQ139" s="185" t="s">
        <v>12</v>
      </c>
      <c r="AR139" s="195" t="s">
        <v>12</v>
      </c>
    </row>
    <row r="140" spans="1:44" ht="24.95" customHeight="1" x14ac:dyDescent="0.25">
      <c r="A140" s="183">
        <v>129</v>
      </c>
      <c r="B140" s="183" t="s">
        <v>1123</v>
      </c>
      <c r="C140" s="34" t="str">
        <f t="shared" ref="C140:C203" si="8">CONCATENATE(D140," "," - ",F140)</f>
        <v>BSCS  - 141746</v>
      </c>
      <c r="D140" s="186" t="s">
        <v>35</v>
      </c>
      <c r="E140" s="33" t="s">
        <v>12</v>
      </c>
      <c r="F140" s="189">
        <v>141746</v>
      </c>
      <c r="G140" s="191" t="s">
        <v>226</v>
      </c>
      <c r="H140" s="34" t="str">
        <f t="shared" ref="H140:H203" si="9">CONCATENATE(K140," "," - ",J140)</f>
        <v>H  - OB - 78 - 79</v>
      </c>
      <c r="I140" s="185" t="s">
        <v>17</v>
      </c>
      <c r="J140" s="185" t="s">
        <v>253</v>
      </c>
      <c r="K140" s="185" t="s">
        <v>19</v>
      </c>
      <c r="L140" s="193">
        <v>8</v>
      </c>
      <c r="M140" s="196" t="s">
        <v>619</v>
      </c>
      <c r="N140" s="196" t="s">
        <v>620</v>
      </c>
      <c r="O140" s="44" t="str">
        <f t="shared" si="6"/>
        <v xml:space="preserve"> Tayyaba Sultana   ( 03234626887 )</v>
      </c>
      <c r="P140" s="42" t="s">
        <v>46</v>
      </c>
      <c r="Q140" s="36" t="s">
        <v>86</v>
      </c>
      <c r="R140" s="37" t="s">
        <v>62</v>
      </c>
      <c r="T140" s="55"/>
      <c r="U140" s="73" t="str">
        <f>F140&amp;"-"&amp;COUNTIF($F$2:F140,F140)</f>
        <v>141746-1</v>
      </c>
      <c r="V140" s="50">
        <f t="shared" si="7"/>
        <v>129</v>
      </c>
      <c r="W140" s="70"/>
      <c r="X140" s="71"/>
      <c r="Y140" s="49" t="s">
        <v>1778</v>
      </c>
      <c r="Z140" s="49">
        <v>129</v>
      </c>
      <c r="AA140" s="71"/>
      <c r="AB140" s="71"/>
      <c r="AC140" s="71"/>
      <c r="AD140" s="71"/>
      <c r="AE140" s="71"/>
      <c r="AF140" s="71"/>
      <c r="AG140" s="71"/>
      <c r="AH140" s="71"/>
      <c r="AI140" s="71"/>
      <c r="AJ140" s="71"/>
      <c r="AK140" s="71"/>
      <c r="AL140" s="71"/>
      <c r="AP140" s="185">
        <v>129</v>
      </c>
      <c r="AQ140" s="185" t="s">
        <v>12</v>
      </c>
      <c r="AR140" s="195" t="s">
        <v>12</v>
      </c>
    </row>
    <row r="141" spans="1:44" ht="24.95" customHeight="1" x14ac:dyDescent="0.25">
      <c r="A141" s="183">
        <v>130</v>
      </c>
      <c r="B141" s="183" t="s">
        <v>1123</v>
      </c>
      <c r="C141" s="34" t="str">
        <f t="shared" si="8"/>
        <v>BSCS  - 141746</v>
      </c>
      <c r="D141" s="186" t="s">
        <v>35</v>
      </c>
      <c r="E141" s="33" t="s">
        <v>12</v>
      </c>
      <c r="F141" s="189">
        <v>141746</v>
      </c>
      <c r="G141" s="191" t="s">
        <v>226</v>
      </c>
      <c r="H141" s="34" t="str">
        <f t="shared" si="9"/>
        <v>I  - OB - 64 - 67</v>
      </c>
      <c r="I141" s="185" t="s">
        <v>17</v>
      </c>
      <c r="J141" s="185" t="s">
        <v>344</v>
      </c>
      <c r="K141" s="185" t="s">
        <v>17</v>
      </c>
      <c r="L141" s="193">
        <v>42</v>
      </c>
      <c r="M141" s="196" t="s">
        <v>619</v>
      </c>
      <c r="N141" s="196" t="s">
        <v>620</v>
      </c>
      <c r="O141" s="44" t="str">
        <f t="shared" ref="O141:O204" si="10">CONCATENATE(" ", M141, " ", " ("," ",N141, " ",")")</f>
        <v xml:space="preserve"> Tayyaba Sultana   ( 03234626887 )</v>
      </c>
      <c r="P141" s="42" t="s">
        <v>46</v>
      </c>
      <c r="Q141" s="36" t="s">
        <v>86</v>
      </c>
      <c r="R141" s="37" t="s">
        <v>77</v>
      </c>
      <c r="T141" s="55"/>
      <c r="U141" s="73" t="str">
        <f>F141&amp;"-"&amp;COUNTIF($F$2:F141,F141)</f>
        <v>141746-2</v>
      </c>
      <c r="V141" s="50">
        <f t="shared" ref="V141:V204" si="11">+A141</f>
        <v>130</v>
      </c>
      <c r="W141" s="70"/>
      <c r="X141" s="71"/>
      <c r="Y141" s="49" t="s">
        <v>1779</v>
      </c>
      <c r="Z141" s="49">
        <v>130</v>
      </c>
      <c r="AA141" s="71"/>
      <c r="AB141" s="71"/>
      <c r="AC141" s="71"/>
      <c r="AD141" s="71"/>
      <c r="AE141" s="71"/>
      <c r="AF141" s="71"/>
      <c r="AG141" s="71"/>
      <c r="AH141" s="71"/>
      <c r="AI141" s="71"/>
      <c r="AJ141" s="71"/>
      <c r="AK141" s="71"/>
      <c r="AL141" s="71"/>
      <c r="AP141" s="185">
        <v>130</v>
      </c>
      <c r="AQ141" s="185" t="s">
        <v>12</v>
      </c>
      <c r="AR141" s="195" t="s">
        <v>12</v>
      </c>
    </row>
    <row r="142" spans="1:44" ht="24.95" customHeight="1" x14ac:dyDescent="0.25">
      <c r="A142" s="183">
        <v>131</v>
      </c>
      <c r="B142" s="183" t="s">
        <v>1123</v>
      </c>
      <c r="C142" s="34" t="str">
        <f t="shared" si="8"/>
        <v>BSCS  - 141918</v>
      </c>
      <c r="D142" s="186" t="s">
        <v>35</v>
      </c>
      <c r="E142" s="33" t="s">
        <v>12</v>
      </c>
      <c r="F142" s="189">
        <v>141918</v>
      </c>
      <c r="G142" s="191" t="s">
        <v>115</v>
      </c>
      <c r="H142" s="34" t="str">
        <f t="shared" si="9"/>
        <v>I  - OB - 64 - 67</v>
      </c>
      <c r="I142" s="185" t="s">
        <v>17</v>
      </c>
      <c r="J142" s="185" t="s">
        <v>344</v>
      </c>
      <c r="K142" s="185" t="s">
        <v>17</v>
      </c>
      <c r="L142" s="193">
        <v>41</v>
      </c>
      <c r="M142" s="196" t="s">
        <v>466</v>
      </c>
      <c r="N142" s="196" t="s">
        <v>467</v>
      </c>
      <c r="O142" s="44" t="str">
        <f t="shared" si="10"/>
        <v xml:space="preserve"> Aysha Zummer  ( 3425110803 )</v>
      </c>
      <c r="P142" s="42" t="s">
        <v>46</v>
      </c>
      <c r="Q142" s="36" t="s">
        <v>86</v>
      </c>
      <c r="R142" s="37" t="s">
        <v>63</v>
      </c>
      <c r="T142" s="55"/>
      <c r="U142" s="73" t="str">
        <f>F142&amp;"-"&amp;COUNTIF($F$2:F142,F142)</f>
        <v>141918-1</v>
      </c>
      <c r="V142" s="50">
        <f t="shared" si="11"/>
        <v>131</v>
      </c>
      <c r="W142" s="70"/>
      <c r="X142" s="71"/>
      <c r="Y142" s="49" t="s">
        <v>1780</v>
      </c>
      <c r="Z142" s="49">
        <v>131</v>
      </c>
      <c r="AA142" s="71"/>
      <c r="AB142" s="71"/>
      <c r="AC142" s="71"/>
      <c r="AD142" s="71"/>
      <c r="AE142" s="71"/>
      <c r="AF142" s="71"/>
      <c r="AG142" s="71"/>
      <c r="AH142" s="71"/>
      <c r="AI142" s="71"/>
      <c r="AJ142" s="71"/>
      <c r="AK142" s="71"/>
      <c r="AL142" s="71"/>
      <c r="AP142" s="185">
        <v>131</v>
      </c>
      <c r="AQ142" s="185" t="s">
        <v>12</v>
      </c>
      <c r="AR142" s="195" t="s">
        <v>12</v>
      </c>
    </row>
    <row r="143" spans="1:44" ht="24.95" customHeight="1" x14ac:dyDescent="0.25">
      <c r="A143" s="183">
        <v>132</v>
      </c>
      <c r="B143" s="183" t="s">
        <v>1123</v>
      </c>
      <c r="C143" s="34" t="str">
        <f t="shared" si="8"/>
        <v>BSCS  - 141919</v>
      </c>
      <c r="D143" s="186" t="s">
        <v>35</v>
      </c>
      <c r="E143" s="33" t="s">
        <v>12</v>
      </c>
      <c r="F143" s="189">
        <v>141919</v>
      </c>
      <c r="G143" s="191" t="s">
        <v>280</v>
      </c>
      <c r="H143" s="34" t="str">
        <f t="shared" si="9"/>
        <v>I  - OB - 64 - 67</v>
      </c>
      <c r="I143" s="185" t="s">
        <v>17</v>
      </c>
      <c r="J143" s="185" t="s">
        <v>344</v>
      </c>
      <c r="K143" s="185" t="s">
        <v>17</v>
      </c>
      <c r="L143" s="193">
        <v>5</v>
      </c>
      <c r="M143" s="196" t="s">
        <v>458</v>
      </c>
      <c r="N143" s="196" t="s">
        <v>459</v>
      </c>
      <c r="O143" s="44" t="str">
        <f t="shared" si="10"/>
        <v xml:space="preserve"> Ms. Sayeda Mehreen Zahra  ( 0323-4239564 )</v>
      </c>
      <c r="P143" s="42" t="s">
        <v>46</v>
      </c>
      <c r="Q143" s="36" t="s">
        <v>86</v>
      </c>
      <c r="R143" s="37" t="s">
        <v>71</v>
      </c>
      <c r="T143" s="55"/>
      <c r="U143" s="73" t="str">
        <f>F143&amp;"-"&amp;COUNTIF($F$2:F143,F143)</f>
        <v>141919-1</v>
      </c>
      <c r="V143" s="50">
        <f t="shared" si="11"/>
        <v>132</v>
      </c>
      <c r="W143" s="70"/>
      <c r="X143" s="71"/>
      <c r="Y143" s="49" t="s">
        <v>1781</v>
      </c>
      <c r="Z143" s="49">
        <v>132</v>
      </c>
      <c r="AA143" s="71"/>
      <c r="AB143" s="71"/>
      <c r="AC143" s="71"/>
      <c r="AD143" s="71"/>
      <c r="AE143" s="71"/>
      <c r="AF143" s="71"/>
      <c r="AG143" s="71"/>
      <c r="AH143" s="71"/>
      <c r="AI143" s="71"/>
      <c r="AJ143" s="71"/>
      <c r="AK143" s="71"/>
      <c r="AL143" s="71"/>
      <c r="AP143" s="185">
        <v>132</v>
      </c>
      <c r="AQ143" s="185" t="s">
        <v>12</v>
      </c>
      <c r="AR143" s="195" t="s">
        <v>12</v>
      </c>
    </row>
    <row r="144" spans="1:44" ht="24.95" customHeight="1" x14ac:dyDescent="0.25">
      <c r="A144" s="183">
        <v>133</v>
      </c>
      <c r="B144" s="183" t="s">
        <v>1123</v>
      </c>
      <c r="C144" s="34" t="str">
        <f t="shared" si="8"/>
        <v>BSCS  - 141919</v>
      </c>
      <c r="D144" s="186" t="s">
        <v>35</v>
      </c>
      <c r="E144" s="33" t="s">
        <v>12</v>
      </c>
      <c r="F144" s="189">
        <v>141919</v>
      </c>
      <c r="G144" s="191" t="s">
        <v>280</v>
      </c>
      <c r="H144" s="34" t="str">
        <f t="shared" si="9"/>
        <v>J  - OB - 60 - 63</v>
      </c>
      <c r="I144" s="185" t="s">
        <v>17</v>
      </c>
      <c r="J144" s="185" t="s">
        <v>254</v>
      </c>
      <c r="K144" s="185" t="s">
        <v>25</v>
      </c>
      <c r="L144" s="193">
        <v>34</v>
      </c>
      <c r="M144" s="196" t="s">
        <v>458</v>
      </c>
      <c r="N144" s="196" t="s">
        <v>459</v>
      </c>
      <c r="O144" s="44" t="str">
        <f t="shared" si="10"/>
        <v xml:space="preserve"> Ms. Sayeda Mehreen Zahra  ( 0323-4239564 )</v>
      </c>
      <c r="P144" s="42" t="s">
        <v>46</v>
      </c>
      <c r="Q144" s="36" t="s">
        <v>86</v>
      </c>
      <c r="R144" s="37" t="s">
        <v>69</v>
      </c>
      <c r="T144" s="55"/>
      <c r="U144" s="73" t="str">
        <f>F144&amp;"-"&amp;COUNTIF($F$2:F144,F144)</f>
        <v>141919-2</v>
      </c>
      <c r="V144" s="50">
        <f t="shared" si="11"/>
        <v>133</v>
      </c>
      <c r="W144" s="70"/>
      <c r="X144" s="71"/>
      <c r="Y144" s="49" t="s">
        <v>1782</v>
      </c>
      <c r="Z144" s="49">
        <v>133</v>
      </c>
      <c r="AA144" s="71"/>
      <c r="AB144" s="71"/>
      <c r="AC144" s="71"/>
      <c r="AD144" s="71"/>
      <c r="AE144" s="71"/>
      <c r="AF144" s="71"/>
      <c r="AG144" s="71"/>
      <c r="AH144" s="71"/>
      <c r="AI144" s="71"/>
      <c r="AJ144" s="71"/>
      <c r="AK144" s="71"/>
      <c r="AL144" s="71"/>
      <c r="AP144" s="185">
        <v>133</v>
      </c>
      <c r="AQ144" s="185" t="s">
        <v>12</v>
      </c>
      <c r="AR144" s="195" t="s">
        <v>12</v>
      </c>
    </row>
    <row r="145" spans="1:44" ht="24.95" customHeight="1" x14ac:dyDescent="0.25">
      <c r="A145" s="183">
        <v>134</v>
      </c>
      <c r="B145" s="183" t="s">
        <v>1123</v>
      </c>
      <c r="C145" s="34" t="str">
        <f t="shared" si="8"/>
        <v>BSCS  - 141920</v>
      </c>
      <c r="D145" s="186" t="s">
        <v>35</v>
      </c>
      <c r="E145" s="33" t="s">
        <v>12</v>
      </c>
      <c r="F145" s="189">
        <v>141920</v>
      </c>
      <c r="G145" s="191" t="s">
        <v>1192</v>
      </c>
      <c r="H145" s="34" t="str">
        <f t="shared" si="9"/>
        <v>J  - OB - 60 - 63</v>
      </c>
      <c r="I145" s="185" t="s">
        <v>17</v>
      </c>
      <c r="J145" s="185" t="s">
        <v>254</v>
      </c>
      <c r="K145" s="185" t="s">
        <v>25</v>
      </c>
      <c r="L145" s="193">
        <v>45</v>
      </c>
      <c r="M145" s="196" t="s">
        <v>3344</v>
      </c>
      <c r="N145" s="196" t="s">
        <v>3345</v>
      </c>
      <c r="O145" s="44" t="str">
        <f t="shared" si="10"/>
        <v xml:space="preserve"> Ms Sobia Shaheen  ( 3054559088 )</v>
      </c>
      <c r="P145" s="42" t="s">
        <v>46</v>
      </c>
      <c r="Q145" s="36" t="s">
        <v>86</v>
      </c>
      <c r="R145" s="37" t="s">
        <v>53</v>
      </c>
      <c r="T145" s="55"/>
      <c r="U145" s="73" t="str">
        <f>F145&amp;"-"&amp;COUNTIF($F$2:F145,F145)</f>
        <v>141920-1</v>
      </c>
      <c r="V145" s="50">
        <f t="shared" si="11"/>
        <v>134</v>
      </c>
      <c r="W145" s="70"/>
      <c r="X145" s="71"/>
      <c r="Y145" s="49" t="s">
        <v>1783</v>
      </c>
      <c r="Z145" s="49">
        <v>134</v>
      </c>
      <c r="AA145" s="71"/>
      <c r="AB145" s="71"/>
      <c r="AC145" s="71"/>
      <c r="AD145" s="71"/>
      <c r="AE145" s="71"/>
      <c r="AF145" s="71"/>
      <c r="AG145" s="71"/>
      <c r="AH145" s="71"/>
      <c r="AI145" s="71"/>
      <c r="AJ145" s="71"/>
      <c r="AK145" s="71"/>
      <c r="AL145" s="71"/>
      <c r="AP145" s="185">
        <v>134</v>
      </c>
      <c r="AQ145" s="185" t="s">
        <v>12</v>
      </c>
      <c r="AR145" s="195" t="s">
        <v>12</v>
      </c>
    </row>
    <row r="146" spans="1:44" ht="24.95" customHeight="1" x14ac:dyDescent="0.25">
      <c r="A146" s="183">
        <v>135</v>
      </c>
      <c r="B146" s="183" t="s">
        <v>1123</v>
      </c>
      <c r="C146" s="34" t="str">
        <f t="shared" si="8"/>
        <v>BSCS  - 141921</v>
      </c>
      <c r="D146" s="186" t="s">
        <v>35</v>
      </c>
      <c r="E146" s="33" t="s">
        <v>12</v>
      </c>
      <c r="F146" s="189">
        <v>141921</v>
      </c>
      <c r="G146" s="191" t="s">
        <v>1193</v>
      </c>
      <c r="H146" s="34" t="str">
        <f t="shared" si="9"/>
        <v>J  - OB - 60 - 63</v>
      </c>
      <c r="I146" s="185" t="s">
        <v>17</v>
      </c>
      <c r="J146" s="185" t="s">
        <v>254</v>
      </c>
      <c r="K146" s="185" t="s">
        <v>25</v>
      </c>
      <c r="L146" s="193">
        <v>9</v>
      </c>
      <c r="M146" s="196" t="s">
        <v>462</v>
      </c>
      <c r="N146" s="196" t="s">
        <v>463</v>
      </c>
      <c r="O146" s="44" t="str">
        <f t="shared" si="10"/>
        <v xml:space="preserve"> Zuhaa Hassan  ( 3204790017 )</v>
      </c>
      <c r="P146" s="42" t="s">
        <v>46</v>
      </c>
      <c r="Q146" s="36" t="s">
        <v>86</v>
      </c>
      <c r="R146" s="37" t="s">
        <v>65</v>
      </c>
      <c r="T146" s="55"/>
      <c r="U146" s="73" t="str">
        <f>F146&amp;"-"&amp;COUNTIF($F$2:F146,F146)</f>
        <v>141921-1</v>
      </c>
      <c r="V146" s="50">
        <f t="shared" si="11"/>
        <v>135</v>
      </c>
      <c r="W146" s="70"/>
      <c r="X146" s="71"/>
      <c r="Y146" s="49" t="s">
        <v>1784</v>
      </c>
      <c r="Z146" s="49">
        <v>135</v>
      </c>
      <c r="AA146" s="71"/>
      <c r="AB146" s="71"/>
      <c r="AC146" s="71"/>
      <c r="AD146" s="71"/>
      <c r="AE146" s="71"/>
      <c r="AF146" s="71"/>
      <c r="AG146" s="71"/>
      <c r="AH146" s="71"/>
      <c r="AI146" s="71"/>
      <c r="AJ146" s="71"/>
      <c r="AK146" s="71"/>
      <c r="AL146" s="71"/>
      <c r="AP146" s="185">
        <v>135</v>
      </c>
      <c r="AQ146" s="185" t="s">
        <v>12</v>
      </c>
      <c r="AR146" s="195" t="s">
        <v>12</v>
      </c>
    </row>
    <row r="147" spans="1:44" ht="24.95" customHeight="1" x14ac:dyDescent="0.25">
      <c r="A147" s="183">
        <v>136</v>
      </c>
      <c r="B147" s="183" t="s">
        <v>1123</v>
      </c>
      <c r="C147" s="34" t="str">
        <f t="shared" si="8"/>
        <v>BSCS  - 141921</v>
      </c>
      <c r="D147" s="186" t="s">
        <v>35</v>
      </c>
      <c r="E147" s="33" t="s">
        <v>12</v>
      </c>
      <c r="F147" s="189">
        <v>141921</v>
      </c>
      <c r="G147" s="191" t="s">
        <v>1193</v>
      </c>
      <c r="H147" s="34" t="str">
        <f t="shared" si="9"/>
        <v>K  - OB - 33 - 34</v>
      </c>
      <c r="I147" s="185" t="s">
        <v>17</v>
      </c>
      <c r="J147" s="185" t="s">
        <v>255</v>
      </c>
      <c r="K147" s="185" t="s">
        <v>100</v>
      </c>
      <c r="L147" s="193">
        <v>29</v>
      </c>
      <c r="M147" s="196" t="s">
        <v>462</v>
      </c>
      <c r="N147" s="196" t="s">
        <v>463</v>
      </c>
      <c r="O147" s="44" t="str">
        <f t="shared" si="10"/>
        <v xml:space="preserve"> Zuhaa Hassan  ( 3204790017 )</v>
      </c>
      <c r="P147" s="42" t="s">
        <v>46</v>
      </c>
      <c r="Q147" s="36" t="s">
        <v>86</v>
      </c>
      <c r="R147" s="37" t="s">
        <v>70</v>
      </c>
      <c r="T147" s="55"/>
      <c r="U147" s="73" t="str">
        <f>F147&amp;"-"&amp;COUNTIF($F$2:F147,F147)</f>
        <v>141921-2</v>
      </c>
      <c r="V147" s="50">
        <f t="shared" si="11"/>
        <v>136</v>
      </c>
      <c r="W147" s="70"/>
      <c r="X147" s="71"/>
      <c r="Y147" s="49" t="s">
        <v>1785</v>
      </c>
      <c r="Z147" s="49">
        <v>136</v>
      </c>
      <c r="AA147" s="71"/>
      <c r="AB147" s="71"/>
      <c r="AC147" s="71"/>
      <c r="AD147" s="71"/>
      <c r="AE147" s="71"/>
      <c r="AF147" s="71"/>
      <c r="AG147" s="71"/>
      <c r="AH147" s="71"/>
      <c r="AI147" s="71"/>
      <c r="AJ147" s="71"/>
      <c r="AK147" s="71"/>
      <c r="AL147" s="71"/>
      <c r="AP147" s="185">
        <v>136</v>
      </c>
      <c r="AQ147" s="185" t="s">
        <v>12</v>
      </c>
      <c r="AR147" s="195" t="s">
        <v>12</v>
      </c>
    </row>
    <row r="148" spans="1:44" ht="24.95" customHeight="1" x14ac:dyDescent="0.25">
      <c r="A148" s="183">
        <v>137</v>
      </c>
      <c r="B148" s="183" t="s">
        <v>1123</v>
      </c>
      <c r="C148" s="34" t="str">
        <f t="shared" si="8"/>
        <v>BSCS  - 141922</v>
      </c>
      <c r="D148" s="186" t="s">
        <v>35</v>
      </c>
      <c r="E148" s="33" t="s">
        <v>12</v>
      </c>
      <c r="F148" s="189">
        <v>141922</v>
      </c>
      <c r="G148" s="191" t="s">
        <v>1194</v>
      </c>
      <c r="H148" s="34" t="str">
        <f t="shared" si="9"/>
        <v>K  - OB - 33 - 34</v>
      </c>
      <c r="I148" s="185" t="s">
        <v>17</v>
      </c>
      <c r="J148" s="185" t="s">
        <v>255</v>
      </c>
      <c r="K148" s="185" t="s">
        <v>100</v>
      </c>
      <c r="L148" s="193">
        <v>15</v>
      </c>
      <c r="M148" s="196" t="s">
        <v>3344</v>
      </c>
      <c r="N148" s="196" t="s">
        <v>3345</v>
      </c>
      <c r="O148" s="44" t="str">
        <f t="shared" si="10"/>
        <v xml:space="preserve"> Ms Sobia Shaheen  ( 3054559088 )</v>
      </c>
      <c r="P148" s="42" t="s">
        <v>46</v>
      </c>
      <c r="Q148" s="36" t="s">
        <v>86</v>
      </c>
      <c r="R148" s="37" t="s">
        <v>70</v>
      </c>
      <c r="T148" s="55"/>
      <c r="U148" s="73" t="str">
        <f>F148&amp;"-"&amp;COUNTIF($F$2:F148,F148)</f>
        <v>141922-1</v>
      </c>
      <c r="V148" s="50">
        <f t="shared" si="11"/>
        <v>137</v>
      </c>
      <c r="W148" s="70"/>
      <c r="X148" s="71"/>
      <c r="Y148" s="49" t="s">
        <v>1786</v>
      </c>
      <c r="Z148" s="49">
        <v>137</v>
      </c>
      <c r="AA148" s="71"/>
      <c r="AB148" s="71"/>
      <c r="AC148" s="71"/>
      <c r="AD148" s="71"/>
      <c r="AE148" s="71"/>
      <c r="AF148" s="71"/>
      <c r="AG148" s="71"/>
      <c r="AH148" s="71"/>
      <c r="AI148" s="71"/>
      <c r="AJ148" s="71"/>
      <c r="AK148" s="71"/>
      <c r="AL148" s="71"/>
      <c r="AP148" s="185">
        <v>137</v>
      </c>
      <c r="AQ148" s="185" t="s">
        <v>12</v>
      </c>
      <c r="AR148" s="195" t="s">
        <v>12</v>
      </c>
    </row>
    <row r="149" spans="1:44" ht="24.95" customHeight="1" x14ac:dyDescent="0.25">
      <c r="A149" s="183">
        <v>138</v>
      </c>
      <c r="B149" s="183" t="s">
        <v>1123</v>
      </c>
      <c r="C149" s="34" t="str">
        <f t="shared" si="8"/>
        <v>BSCS  - 141922</v>
      </c>
      <c r="D149" s="186" t="s">
        <v>35</v>
      </c>
      <c r="E149" s="33" t="s">
        <v>12</v>
      </c>
      <c r="F149" s="189">
        <v>141922</v>
      </c>
      <c r="G149" s="191" t="s">
        <v>1194</v>
      </c>
      <c r="H149" s="34" t="str">
        <f t="shared" si="9"/>
        <v>M  - OB - 35 - 37</v>
      </c>
      <c r="I149" s="185" t="s">
        <v>17</v>
      </c>
      <c r="J149" s="185" t="s">
        <v>256</v>
      </c>
      <c r="K149" s="185" t="s">
        <v>101</v>
      </c>
      <c r="L149" s="193">
        <v>27</v>
      </c>
      <c r="M149" s="196" t="s">
        <v>3344</v>
      </c>
      <c r="N149" s="196" t="s">
        <v>3345</v>
      </c>
      <c r="O149" s="44" t="str">
        <f t="shared" si="10"/>
        <v xml:space="preserve"> Ms Sobia Shaheen  ( 3054559088 )</v>
      </c>
      <c r="P149" s="42" t="s">
        <v>46</v>
      </c>
      <c r="Q149" s="36" t="s">
        <v>86</v>
      </c>
      <c r="R149" s="37" t="s">
        <v>78</v>
      </c>
      <c r="T149" s="55"/>
      <c r="U149" s="73" t="str">
        <f>F149&amp;"-"&amp;COUNTIF($F$2:F149,F149)</f>
        <v>141922-2</v>
      </c>
      <c r="V149" s="50">
        <f t="shared" si="11"/>
        <v>138</v>
      </c>
      <c r="W149" s="70"/>
      <c r="X149" s="71"/>
      <c r="Y149" s="49" t="s">
        <v>1787</v>
      </c>
      <c r="Z149" s="49">
        <v>138</v>
      </c>
      <c r="AA149" s="71"/>
      <c r="AB149" s="71"/>
      <c r="AC149" s="71"/>
      <c r="AD149" s="71"/>
      <c r="AE149" s="71"/>
      <c r="AF149" s="71"/>
      <c r="AG149" s="71"/>
      <c r="AH149" s="71"/>
      <c r="AI149" s="71"/>
      <c r="AJ149" s="71"/>
      <c r="AK149" s="71"/>
      <c r="AL149" s="71"/>
      <c r="AP149" s="185">
        <v>138</v>
      </c>
      <c r="AQ149" s="185" t="s">
        <v>12</v>
      </c>
      <c r="AR149" s="195" t="s">
        <v>12</v>
      </c>
    </row>
    <row r="150" spans="1:44" ht="24.95" customHeight="1" x14ac:dyDescent="0.25">
      <c r="A150" s="183">
        <v>139</v>
      </c>
      <c r="B150" s="183" t="s">
        <v>1123</v>
      </c>
      <c r="C150" s="34" t="str">
        <f t="shared" si="8"/>
        <v>BSCS  - 141923</v>
      </c>
      <c r="D150" s="186" t="s">
        <v>35</v>
      </c>
      <c r="E150" s="33" t="s">
        <v>12</v>
      </c>
      <c r="F150" s="189">
        <v>141923</v>
      </c>
      <c r="G150" s="191" t="s">
        <v>1195</v>
      </c>
      <c r="H150" s="34" t="str">
        <f t="shared" si="9"/>
        <v>M  - OB - 35 - 37</v>
      </c>
      <c r="I150" s="185" t="s">
        <v>17</v>
      </c>
      <c r="J150" s="185" t="s">
        <v>256</v>
      </c>
      <c r="K150" s="185" t="s">
        <v>101</v>
      </c>
      <c r="L150" s="193">
        <v>39</v>
      </c>
      <c r="M150" s="196" t="s">
        <v>466</v>
      </c>
      <c r="N150" s="196" t="s">
        <v>467</v>
      </c>
      <c r="O150" s="44" t="str">
        <f t="shared" si="10"/>
        <v xml:space="preserve"> Aysha Zummer  ( 3425110803 )</v>
      </c>
      <c r="P150" s="42" t="s">
        <v>46</v>
      </c>
      <c r="Q150" s="36" t="s">
        <v>86</v>
      </c>
      <c r="R150" s="37" t="s">
        <v>79</v>
      </c>
      <c r="T150" s="55"/>
      <c r="U150" s="73" t="str">
        <f>F150&amp;"-"&amp;COUNTIF($F$2:F150,F150)</f>
        <v>141923-1</v>
      </c>
      <c r="V150" s="50">
        <f t="shared" si="11"/>
        <v>139</v>
      </c>
      <c r="W150" s="70"/>
      <c r="X150" s="71"/>
      <c r="Y150" s="49" t="s">
        <v>1788</v>
      </c>
      <c r="Z150" s="49">
        <v>139</v>
      </c>
      <c r="AA150" s="71"/>
      <c r="AB150" s="71"/>
      <c r="AC150" s="71"/>
      <c r="AD150" s="71"/>
      <c r="AE150" s="71"/>
      <c r="AF150" s="71"/>
      <c r="AG150" s="71"/>
      <c r="AH150" s="71"/>
      <c r="AI150" s="71"/>
      <c r="AJ150" s="71"/>
      <c r="AK150" s="71"/>
      <c r="AL150" s="71"/>
      <c r="AP150" s="185">
        <v>139</v>
      </c>
      <c r="AQ150" s="185" t="s">
        <v>12</v>
      </c>
      <c r="AR150" s="195" t="s">
        <v>12</v>
      </c>
    </row>
    <row r="151" spans="1:44" ht="24.95" customHeight="1" x14ac:dyDescent="0.25">
      <c r="A151" s="183">
        <v>140</v>
      </c>
      <c r="B151" s="183" t="s">
        <v>1123</v>
      </c>
      <c r="C151" s="34" t="str">
        <f t="shared" si="8"/>
        <v>BSCS  - 141924</v>
      </c>
      <c r="D151" s="186" t="s">
        <v>35</v>
      </c>
      <c r="E151" s="33" t="s">
        <v>12</v>
      </c>
      <c r="F151" s="189">
        <v>141924</v>
      </c>
      <c r="G151" s="191" t="s">
        <v>1196</v>
      </c>
      <c r="H151" s="34" t="str">
        <f t="shared" si="9"/>
        <v>N  - OB - 26 - 30</v>
      </c>
      <c r="I151" s="185" t="s">
        <v>17</v>
      </c>
      <c r="J151" s="185" t="s">
        <v>98</v>
      </c>
      <c r="K151" s="185" t="s">
        <v>102</v>
      </c>
      <c r="L151" s="193">
        <v>36</v>
      </c>
      <c r="M151" s="196" t="s">
        <v>458</v>
      </c>
      <c r="N151" s="196" t="s">
        <v>459</v>
      </c>
      <c r="O151" s="44" t="str">
        <f t="shared" si="10"/>
        <v xml:space="preserve"> Ms. Sayeda Mehreen Zahra  ( 0323-4239564 )</v>
      </c>
      <c r="P151" s="42" t="s">
        <v>46</v>
      </c>
      <c r="Q151" s="36" t="s">
        <v>86</v>
      </c>
      <c r="R151" s="37" t="s">
        <v>72</v>
      </c>
      <c r="T151" s="55"/>
      <c r="U151" s="73" t="str">
        <f>F151&amp;"-"&amp;COUNTIF($F$2:F151,F151)</f>
        <v>141924-1</v>
      </c>
      <c r="V151" s="50">
        <f t="shared" si="11"/>
        <v>140</v>
      </c>
      <c r="W151" s="70"/>
      <c r="X151" s="71"/>
      <c r="Y151" s="49" t="s">
        <v>1789</v>
      </c>
      <c r="Z151" s="49">
        <v>140</v>
      </c>
      <c r="AA151" s="71"/>
      <c r="AB151" s="71"/>
      <c r="AC151" s="71"/>
      <c r="AD151" s="71"/>
      <c r="AE151" s="71"/>
      <c r="AF151" s="71"/>
      <c r="AG151" s="71"/>
      <c r="AH151" s="71"/>
      <c r="AI151" s="71"/>
      <c r="AJ151" s="71"/>
      <c r="AK151" s="71"/>
      <c r="AL151" s="71"/>
      <c r="AP151" s="185">
        <v>140</v>
      </c>
      <c r="AQ151" s="185" t="s">
        <v>12</v>
      </c>
      <c r="AR151" s="195" t="s">
        <v>12</v>
      </c>
    </row>
    <row r="152" spans="1:44" ht="24.95" customHeight="1" x14ac:dyDescent="0.25">
      <c r="A152" s="183">
        <v>141</v>
      </c>
      <c r="B152" s="183" t="s">
        <v>1123</v>
      </c>
      <c r="C152" s="34" t="str">
        <f t="shared" si="8"/>
        <v>BSCS  - 141925</v>
      </c>
      <c r="D152" s="186" t="s">
        <v>35</v>
      </c>
      <c r="E152" s="33" t="s">
        <v>12</v>
      </c>
      <c r="F152" s="189">
        <v>141925</v>
      </c>
      <c r="G152" s="191" t="s">
        <v>1197</v>
      </c>
      <c r="H152" s="34" t="str">
        <f t="shared" si="9"/>
        <v>N  - OB - 26 - 30</v>
      </c>
      <c r="I152" s="185" t="s">
        <v>17</v>
      </c>
      <c r="J152" s="185" t="s">
        <v>98</v>
      </c>
      <c r="K152" s="185" t="s">
        <v>102</v>
      </c>
      <c r="L152" s="193">
        <v>48</v>
      </c>
      <c r="M152" s="196" t="s">
        <v>516</v>
      </c>
      <c r="N152" s="196" t="s">
        <v>517</v>
      </c>
      <c r="O152" s="44" t="str">
        <f t="shared" si="10"/>
        <v xml:space="preserve"> Muhammad Adeel Isrhad  ( 0333-4900756 )</v>
      </c>
      <c r="P152" s="42" t="s">
        <v>46</v>
      </c>
      <c r="Q152" s="36" t="s">
        <v>86</v>
      </c>
      <c r="R152" s="37">
        <v>33</v>
      </c>
      <c r="T152" s="55"/>
      <c r="U152" s="73" t="str">
        <f>F152&amp;"-"&amp;COUNTIF($F$2:F152,F152)</f>
        <v>141925-1</v>
      </c>
      <c r="V152" s="50">
        <f t="shared" si="11"/>
        <v>141</v>
      </c>
      <c r="W152" s="70"/>
      <c r="X152" s="71"/>
      <c r="Y152" s="49" t="s">
        <v>1790</v>
      </c>
      <c r="Z152" s="49">
        <v>141</v>
      </c>
      <c r="AA152" s="71"/>
      <c r="AB152" s="71"/>
      <c r="AC152" s="71"/>
      <c r="AD152" s="71"/>
      <c r="AE152" s="71"/>
      <c r="AF152" s="71"/>
      <c r="AG152" s="71"/>
      <c r="AH152" s="71"/>
      <c r="AI152" s="71"/>
      <c r="AJ152" s="71"/>
      <c r="AK152" s="71"/>
      <c r="AL152" s="71"/>
      <c r="AP152" s="185">
        <v>141</v>
      </c>
      <c r="AQ152" s="185" t="s">
        <v>12</v>
      </c>
      <c r="AR152" s="195" t="s">
        <v>12</v>
      </c>
    </row>
    <row r="153" spans="1:44" ht="24.95" customHeight="1" x14ac:dyDescent="0.25">
      <c r="A153" s="183">
        <v>142</v>
      </c>
      <c r="B153" s="183" t="s">
        <v>1123</v>
      </c>
      <c r="C153" s="34" t="str">
        <f t="shared" si="8"/>
        <v>BSCS  - 141997</v>
      </c>
      <c r="D153" s="186" t="s">
        <v>35</v>
      </c>
      <c r="E153" s="33" t="s">
        <v>12</v>
      </c>
      <c r="F153" s="189">
        <v>141997</v>
      </c>
      <c r="G153" s="191" t="s">
        <v>229</v>
      </c>
      <c r="H153" s="34" t="str">
        <f t="shared" si="9"/>
        <v>N  - OB - 26 - 30</v>
      </c>
      <c r="I153" s="185" t="s">
        <v>17</v>
      </c>
      <c r="J153" s="185" t="s">
        <v>98</v>
      </c>
      <c r="K153" s="185" t="s">
        <v>102</v>
      </c>
      <c r="L153" s="193">
        <v>26</v>
      </c>
      <c r="M153" s="196" t="s">
        <v>600</v>
      </c>
      <c r="N153" s="196" t="s">
        <v>601</v>
      </c>
      <c r="O153" s="44" t="str">
        <f t="shared" si="10"/>
        <v xml:space="preserve"> Hassan Raza  ( 3347825271 )</v>
      </c>
      <c r="P153" s="42" t="s">
        <v>46</v>
      </c>
      <c r="Q153" s="36" t="s">
        <v>86</v>
      </c>
      <c r="R153" s="37" t="s">
        <v>78</v>
      </c>
      <c r="T153" s="55"/>
      <c r="U153" s="73" t="str">
        <f>F153&amp;"-"&amp;COUNTIF($F$2:F153,F153)</f>
        <v>141997-1</v>
      </c>
      <c r="V153" s="50">
        <f t="shared" si="11"/>
        <v>142</v>
      </c>
      <c r="W153" s="70"/>
      <c r="X153" s="71"/>
      <c r="Y153" s="49" t="s">
        <v>1791</v>
      </c>
      <c r="Z153" s="49">
        <v>142</v>
      </c>
      <c r="AA153" s="71"/>
      <c r="AB153" s="71"/>
      <c r="AC153" s="71"/>
      <c r="AD153" s="71"/>
      <c r="AE153" s="71"/>
      <c r="AF153" s="71"/>
      <c r="AG153" s="71"/>
      <c r="AH153" s="71"/>
      <c r="AI153" s="71"/>
      <c r="AJ153" s="71"/>
      <c r="AK153" s="71"/>
      <c r="AL153" s="71"/>
      <c r="AP153" s="185">
        <v>142</v>
      </c>
      <c r="AQ153" s="185" t="s">
        <v>12</v>
      </c>
      <c r="AR153" s="195" t="s">
        <v>12</v>
      </c>
    </row>
    <row r="154" spans="1:44" ht="24.95" customHeight="1" x14ac:dyDescent="0.25">
      <c r="A154" s="183">
        <v>143</v>
      </c>
      <c r="B154" s="183" t="s">
        <v>1123</v>
      </c>
      <c r="C154" s="34" t="str">
        <f t="shared" si="8"/>
        <v>BSCS  - 141997</v>
      </c>
      <c r="D154" s="186" t="s">
        <v>35</v>
      </c>
      <c r="E154" s="33" t="s">
        <v>12</v>
      </c>
      <c r="F154" s="189">
        <v>141997</v>
      </c>
      <c r="G154" s="191" t="s">
        <v>229</v>
      </c>
      <c r="H154" s="34" t="str">
        <f t="shared" si="9"/>
        <v>P  - OB - 69 - 71</v>
      </c>
      <c r="I154" s="185" t="s">
        <v>17</v>
      </c>
      <c r="J154" s="185" t="s">
        <v>293</v>
      </c>
      <c r="K154" s="185" t="s">
        <v>250</v>
      </c>
      <c r="L154" s="193">
        <v>20</v>
      </c>
      <c r="M154" s="196" t="s">
        <v>600</v>
      </c>
      <c r="N154" s="196" t="s">
        <v>601</v>
      </c>
      <c r="O154" s="44" t="str">
        <f t="shared" si="10"/>
        <v xml:space="preserve"> Hassan Raza  ( 3347825271 )</v>
      </c>
      <c r="P154" s="42" t="s">
        <v>46</v>
      </c>
      <c r="Q154" s="36" t="s">
        <v>86</v>
      </c>
      <c r="R154" s="37" t="s">
        <v>80</v>
      </c>
      <c r="T154" s="55"/>
      <c r="U154" s="73" t="str">
        <f>F154&amp;"-"&amp;COUNTIF($F$2:F154,F154)</f>
        <v>141997-2</v>
      </c>
      <c r="V154" s="50">
        <f t="shared" si="11"/>
        <v>143</v>
      </c>
      <c r="W154" s="70"/>
      <c r="X154" s="71"/>
      <c r="Y154" s="49" t="s">
        <v>1792</v>
      </c>
      <c r="Z154" s="49">
        <v>143</v>
      </c>
      <c r="AA154" s="71"/>
      <c r="AB154" s="71"/>
      <c r="AC154" s="71"/>
      <c r="AD154" s="71"/>
      <c r="AE154" s="71"/>
      <c r="AF154" s="71"/>
      <c r="AG154" s="71"/>
      <c r="AH154" s="71"/>
      <c r="AI154" s="71"/>
      <c r="AJ154" s="71"/>
      <c r="AK154" s="71"/>
      <c r="AL154" s="71"/>
      <c r="AP154" s="185">
        <v>143</v>
      </c>
      <c r="AQ154" s="185" t="s">
        <v>12</v>
      </c>
      <c r="AR154" s="195" t="s">
        <v>12</v>
      </c>
    </row>
    <row r="155" spans="1:44" ht="24.95" customHeight="1" x14ac:dyDescent="0.25">
      <c r="A155" s="183">
        <v>144</v>
      </c>
      <c r="B155" s="183" t="s">
        <v>1123</v>
      </c>
      <c r="C155" s="34" t="str">
        <f t="shared" si="8"/>
        <v>BSCS  - 141998</v>
      </c>
      <c r="D155" s="186" t="s">
        <v>35</v>
      </c>
      <c r="E155" s="33" t="s">
        <v>12</v>
      </c>
      <c r="F155" s="189">
        <v>141998</v>
      </c>
      <c r="G155" s="191" t="s">
        <v>358</v>
      </c>
      <c r="H155" s="34" t="str">
        <f t="shared" si="9"/>
        <v>P  - OB - 69 - 71</v>
      </c>
      <c r="I155" s="185" t="s">
        <v>17</v>
      </c>
      <c r="J155" s="185" t="s">
        <v>293</v>
      </c>
      <c r="K155" s="185" t="s">
        <v>250</v>
      </c>
      <c r="L155" s="193">
        <v>46</v>
      </c>
      <c r="M155" s="196" t="s">
        <v>1068</v>
      </c>
      <c r="N155" s="196" t="s">
        <v>1069</v>
      </c>
      <c r="O155" s="44" t="str">
        <f t="shared" si="10"/>
        <v xml:space="preserve"> Saba Mohsin  ( 3211676873 )</v>
      </c>
      <c r="P155" s="42" t="s">
        <v>46</v>
      </c>
      <c r="Q155" s="36" t="s">
        <v>86</v>
      </c>
      <c r="R155" s="37" t="s">
        <v>80</v>
      </c>
      <c r="T155" s="55"/>
      <c r="U155" s="73" t="str">
        <f>F155&amp;"-"&amp;COUNTIF($F$2:F155,F155)</f>
        <v>141998-1</v>
      </c>
      <c r="V155" s="50">
        <f t="shared" si="11"/>
        <v>144</v>
      </c>
      <c r="W155" s="70"/>
      <c r="X155" s="71"/>
      <c r="Y155" s="49" t="s">
        <v>1793</v>
      </c>
      <c r="Z155" s="49">
        <v>144</v>
      </c>
      <c r="AA155" s="71"/>
      <c r="AB155" s="71"/>
      <c r="AC155" s="71"/>
      <c r="AD155" s="71"/>
      <c r="AE155" s="71"/>
      <c r="AF155" s="71"/>
      <c r="AG155" s="71"/>
      <c r="AH155" s="71"/>
      <c r="AI155" s="71"/>
      <c r="AJ155" s="71"/>
      <c r="AK155" s="71"/>
      <c r="AL155" s="71"/>
      <c r="AP155" s="185">
        <v>144</v>
      </c>
      <c r="AQ155" s="185" t="s">
        <v>12</v>
      </c>
      <c r="AR155" s="195" t="s">
        <v>12</v>
      </c>
    </row>
    <row r="156" spans="1:44" ht="24.95" customHeight="1" x14ac:dyDescent="0.25">
      <c r="A156" s="183">
        <v>145</v>
      </c>
      <c r="B156" s="183" t="s">
        <v>1123</v>
      </c>
      <c r="C156" s="34" t="str">
        <f t="shared" si="8"/>
        <v>BSCS  - 141998</v>
      </c>
      <c r="D156" s="187" t="s">
        <v>35</v>
      </c>
      <c r="E156" s="33" t="s">
        <v>12</v>
      </c>
      <c r="F156" s="189">
        <v>141998</v>
      </c>
      <c r="G156" s="191" t="s">
        <v>358</v>
      </c>
      <c r="H156" s="34" t="str">
        <f t="shared" si="9"/>
        <v>Q  - OB - 38 - 42</v>
      </c>
      <c r="I156" s="185" t="s">
        <v>17</v>
      </c>
      <c r="J156" s="185" t="s">
        <v>257</v>
      </c>
      <c r="K156" s="185" t="s">
        <v>251</v>
      </c>
      <c r="L156" s="193">
        <v>3</v>
      </c>
      <c r="M156" s="196" t="s">
        <v>1068</v>
      </c>
      <c r="N156" s="196" t="s">
        <v>1069</v>
      </c>
      <c r="O156" s="44" t="str">
        <f t="shared" si="10"/>
        <v xml:space="preserve"> Saba Mohsin  ( 3211676873 )</v>
      </c>
      <c r="P156" s="42" t="s">
        <v>46</v>
      </c>
      <c r="Q156" s="36" t="s">
        <v>86</v>
      </c>
      <c r="R156" s="37" t="s">
        <v>81</v>
      </c>
      <c r="S156" t="s">
        <v>124</v>
      </c>
      <c r="T156" s="55"/>
      <c r="U156" s="73" t="str">
        <f>F156&amp;"-"&amp;COUNTIF($F$2:F156,F156)</f>
        <v>141998-2</v>
      </c>
      <c r="V156" s="50">
        <f t="shared" si="11"/>
        <v>145</v>
      </c>
      <c r="W156" s="70"/>
      <c r="X156" s="71"/>
      <c r="Y156" s="49" t="s">
        <v>1794</v>
      </c>
      <c r="Z156" s="49">
        <v>145</v>
      </c>
      <c r="AA156" s="71"/>
      <c r="AB156" s="71"/>
      <c r="AC156" s="71"/>
      <c r="AD156" s="71"/>
      <c r="AE156" s="71"/>
      <c r="AF156" s="71"/>
      <c r="AG156" s="71"/>
      <c r="AH156" s="71"/>
      <c r="AI156" s="71"/>
      <c r="AJ156" s="71"/>
      <c r="AK156" s="71"/>
      <c r="AL156" s="71"/>
      <c r="AP156" s="185">
        <v>145</v>
      </c>
      <c r="AQ156" s="185" t="s">
        <v>12</v>
      </c>
      <c r="AR156" s="195" t="s">
        <v>12</v>
      </c>
    </row>
    <row r="157" spans="1:44" ht="24.95" customHeight="1" x14ac:dyDescent="0.25">
      <c r="A157" s="183">
        <v>146</v>
      </c>
      <c r="B157" s="183" t="s">
        <v>1123</v>
      </c>
      <c r="C157" s="34" t="str">
        <f t="shared" si="8"/>
        <v>BSCS  - 141999</v>
      </c>
      <c r="D157" s="187" t="s">
        <v>35</v>
      </c>
      <c r="E157" s="33" t="s">
        <v>12</v>
      </c>
      <c r="F157" s="189">
        <v>141999</v>
      </c>
      <c r="G157" s="191" t="s">
        <v>359</v>
      </c>
      <c r="H157" s="34" t="str">
        <f t="shared" si="9"/>
        <v>Q  - OB - 38 - 42</v>
      </c>
      <c r="I157" s="185" t="s">
        <v>17</v>
      </c>
      <c r="J157" s="185" t="s">
        <v>257</v>
      </c>
      <c r="K157" s="185" t="s">
        <v>251</v>
      </c>
      <c r="L157" s="193">
        <v>42</v>
      </c>
      <c r="M157" s="196" t="s">
        <v>1068</v>
      </c>
      <c r="N157" s="196" t="s">
        <v>1069</v>
      </c>
      <c r="O157" s="44" t="str">
        <f t="shared" si="10"/>
        <v xml:space="preserve"> Saba Mohsin  ( 3211676873 )</v>
      </c>
      <c r="P157" s="42" t="s">
        <v>46</v>
      </c>
      <c r="Q157" s="36" t="s">
        <v>86</v>
      </c>
      <c r="R157" s="37" t="s">
        <v>67</v>
      </c>
      <c r="S157" t="s">
        <v>124</v>
      </c>
      <c r="T157" s="55"/>
      <c r="U157" s="73" t="str">
        <f>F157&amp;"-"&amp;COUNTIF($F$2:F157,F157)</f>
        <v>141999-1</v>
      </c>
      <c r="V157" s="50">
        <f t="shared" si="11"/>
        <v>146</v>
      </c>
      <c r="W157" s="70"/>
      <c r="X157" s="71"/>
      <c r="Y157" s="49" t="s">
        <v>1795</v>
      </c>
      <c r="Z157" s="49">
        <v>146</v>
      </c>
      <c r="AA157" s="71"/>
      <c r="AB157" s="71"/>
      <c r="AC157" s="71"/>
      <c r="AD157" s="71"/>
      <c r="AE157" s="71"/>
      <c r="AF157" s="71"/>
      <c r="AG157" s="71"/>
      <c r="AH157" s="71"/>
      <c r="AI157" s="71"/>
      <c r="AJ157" s="71"/>
      <c r="AK157" s="71"/>
      <c r="AL157" s="71"/>
      <c r="AP157" s="185">
        <v>146</v>
      </c>
      <c r="AQ157" s="185" t="s">
        <v>12</v>
      </c>
      <c r="AR157" s="195" t="s">
        <v>12</v>
      </c>
    </row>
    <row r="158" spans="1:44" ht="24.95" customHeight="1" x14ac:dyDescent="0.25">
      <c r="A158" s="183">
        <v>147</v>
      </c>
      <c r="B158" s="183" t="s">
        <v>1123</v>
      </c>
      <c r="C158" s="34" t="str">
        <f t="shared" si="8"/>
        <v>BSCS  - 142000</v>
      </c>
      <c r="D158" s="186" t="s">
        <v>35</v>
      </c>
      <c r="E158" s="33" t="s">
        <v>12</v>
      </c>
      <c r="F158" s="189">
        <v>142000</v>
      </c>
      <c r="G158" s="191" t="s">
        <v>1198</v>
      </c>
      <c r="H158" s="34" t="str">
        <f t="shared" si="9"/>
        <v>Q  - OB - 38 - 42</v>
      </c>
      <c r="I158" s="185" t="s">
        <v>17</v>
      </c>
      <c r="J158" s="185" t="s">
        <v>257</v>
      </c>
      <c r="K158" s="185" t="s">
        <v>251</v>
      </c>
      <c r="L158" s="193">
        <v>46</v>
      </c>
      <c r="M158" s="196" t="s">
        <v>619</v>
      </c>
      <c r="N158" s="196" t="s">
        <v>620</v>
      </c>
      <c r="O158" s="44" t="str">
        <f t="shared" si="10"/>
        <v xml:space="preserve"> Tayyaba Sultana   ( 03234626887 )</v>
      </c>
      <c r="P158" s="42" t="s">
        <v>46</v>
      </c>
      <c r="Q158" s="36" t="s">
        <v>86</v>
      </c>
      <c r="R158" s="37" t="s">
        <v>70</v>
      </c>
      <c r="S158" t="s">
        <v>124</v>
      </c>
      <c r="T158" s="55"/>
      <c r="U158" s="73" t="str">
        <f>F158&amp;"-"&amp;COUNTIF($F$2:F158,F158)</f>
        <v>142000-1</v>
      </c>
      <c r="V158" s="50">
        <f t="shared" si="11"/>
        <v>147</v>
      </c>
      <c r="W158" s="70"/>
      <c r="X158" s="71"/>
      <c r="Y158" s="49" t="s">
        <v>1796</v>
      </c>
      <c r="Z158" s="49">
        <v>147</v>
      </c>
      <c r="AA158" s="71"/>
      <c r="AB158" s="71"/>
      <c r="AC158" s="71"/>
      <c r="AD158" s="71"/>
      <c r="AE158" s="71"/>
      <c r="AF158" s="71"/>
      <c r="AG158" s="71"/>
      <c r="AH158" s="71"/>
      <c r="AI158" s="71"/>
      <c r="AJ158" s="71"/>
      <c r="AK158" s="71"/>
      <c r="AL158" s="71"/>
      <c r="AP158" s="185">
        <v>147</v>
      </c>
      <c r="AQ158" s="185" t="s">
        <v>12</v>
      </c>
      <c r="AR158" s="195" t="s">
        <v>12</v>
      </c>
    </row>
    <row r="159" spans="1:44" ht="24.95" customHeight="1" x14ac:dyDescent="0.25">
      <c r="A159" s="183">
        <v>148</v>
      </c>
      <c r="B159" s="183" t="s">
        <v>1123</v>
      </c>
      <c r="C159" s="34" t="str">
        <f t="shared" si="8"/>
        <v>BSCS  - 142001</v>
      </c>
      <c r="D159" s="186" t="s">
        <v>35</v>
      </c>
      <c r="E159" s="33" t="s">
        <v>12</v>
      </c>
      <c r="F159" s="189">
        <v>142001</v>
      </c>
      <c r="G159" s="191" t="s">
        <v>1199</v>
      </c>
      <c r="H159" s="34" t="str">
        <f t="shared" si="9"/>
        <v>Q  - OB - 38 - 42</v>
      </c>
      <c r="I159" s="185" t="s">
        <v>17</v>
      </c>
      <c r="J159" s="185" t="s">
        <v>257</v>
      </c>
      <c r="K159" s="185" t="s">
        <v>251</v>
      </c>
      <c r="L159" s="193">
        <v>19</v>
      </c>
      <c r="M159" s="196" t="s">
        <v>619</v>
      </c>
      <c r="N159" s="196" t="s">
        <v>620</v>
      </c>
      <c r="O159" s="44" t="str">
        <f t="shared" si="10"/>
        <v xml:space="preserve"> Tayyaba Sultana   ( 03234626887 )</v>
      </c>
      <c r="P159" s="42" t="s">
        <v>46</v>
      </c>
      <c r="Q159" s="36" t="s">
        <v>86</v>
      </c>
      <c r="R159" s="37" t="s">
        <v>54</v>
      </c>
      <c r="T159" s="55"/>
      <c r="U159" s="73" t="str">
        <f>F159&amp;"-"&amp;COUNTIF($F$2:F159,F159)</f>
        <v>142001-1</v>
      </c>
      <c r="V159" s="50">
        <f t="shared" si="11"/>
        <v>148</v>
      </c>
      <c r="W159" s="70"/>
      <c r="X159" s="71"/>
      <c r="Y159" s="49" t="s">
        <v>1797</v>
      </c>
      <c r="Z159" s="49">
        <v>148</v>
      </c>
      <c r="AA159" s="71"/>
      <c r="AB159" s="71"/>
      <c r="AC159" s="71"/>
      <c r="AD159" s="71"/>
      <c r="AE159" s="71"/>
      <c r="AF159" s="71"/>
      <c r="AG159" s="71"/>
      <c r="AH159" s="71"/>
      <c r="AI159" s="71"/>
      <c r="AJ159" s="71"/>
      <c r="AK159" s="71"/>
      <c r="AL159" s="71"/>
      <c r="AP159" s="185">
        <v>148</v>
      </c>
      <c r="AQ159" s="185" t="s">
        <v>12</v>
      </c>
      <c r="AR159" s="195" t="s">
        <v>12</v>
      </c>
    </row>
    <row r="160" spans="1:44" ht="24.95" customHeight="1" x14ac:dyDescent="0.25">
      <c r="A160" s="183">
        <v>149</v>
      </c>
      <c r="B160" s="183" t="s">
        <v>1123</v>
      </c>
      <c r="C160" s="34" t="str">
        <f t="shared" si="8"/>
        <v>BSCS  - 142001</v>
      </c>
      <c r="D160" s="186" t="s">
        <v>35</v>
      </c>
      <c r="E160" s="33" t="s">
        <v>12</v>
      </c>
      <c r="F160" s="189">
        <v>142001</v>
      </c>
      <c r="G160" s="191" t="s">
        <v>1199</v>
      </c>
      <c r="H160" s="34" t="str">
        <f t="shared" si="9"/>
        <v>R  - OB - 45 - 49</v>
      </c>
      <c r="I160" s="185" t="s">
        <v>17</v>
      </c>
      <c r="J160" s="185" t="s">
        <v>258</v>
      </c>
      <c r="K160" s="185" t="s">
        <v>252</v>
      </c>
      <c r="L160" s="193">
        <v>25</v>
      </c>
      <c r="M160" s="196" t="s">
        <v>619</v>
      </c>
      <c r="N160" s="196" t="s">
        <v>620</v>
      </c>
      <c r="O160" s="44" t="str">
        <f t="shared" si="10"/>
        <v xml:space="preserve"> Tayyaba Sultana   ( 03234626887 )</v>
      </c>
      <c r="P160" s="42" t="s">
        <v>46</v>
      </c>
      <c r="Q160" s="36" t="s">
        <v>86</v>
      </c>
      <c r="R160" s="37" t="s">
        <v>68</v>
      </c>
      <c r="T160" s="55"/>
      <c r="U160" s="73" t="str">
        <f>F160&amp;"-"&amp;COUNTIF($F$2:F160,F160)</f>
        <v>142001-2</v>
      </c>
      <c r="V160" s="50">
        <f t="shared" si="11"/>
        <v>149</v>
      </c>
      <c r="W160" s="70"/>
      <c r="X160" s="72"/>
      <c r="Y160" s="49" t="s">
        <v>1798</v>
      </c>
      <c r="Z160" s="49">
        <v>149</v>
      </c>
      <c r="AA160" s="72"/>
      <c r="AB160" s="72"/>
      <c r="AC160" s="72"/>
      <c r="AD160" s="72"/>
      <c r="AE160" s="71"/>
      <c r="AF160" s="71"/>
      <c r="AG160" s="71"/>
      <c r="AH160" s="71"/>
      <c r="AI160" s="71"/>
      <c r="AJ160" s="71"/>
      <c r="AK160" s="71"/>
      <c r="AL160" s="71"/>
      <c r="AP160" s="185">
        <v>149</v>
      </c>
      <c r="AQ160" s="185" t="s">
        <v>12</v>
      </c>
      <c r="AR160" s="195" t="s">
        <v>12</v>
      </c>
    </row>
    <row r="161" spans="1:44" ht="24.95" customHeight="1" x14ac:dyDescent="0.25">
      <c r="A161" s="183">
        <v>150</v>
      </c>
      <c r="B161" s="183" t="s">
        <v>1123</v>
      </c>
      <c r="C161" s="34" t="str">
        <f t="shared" si="8"/>
        <v>BSCS  - 142002</v>
      </c>
      <c r="D161" s="186" t="s">
        <v>35</v>
      </c>
      <c r="E161" s="33" t="s">
        <v>12</v>
      </c>
      <c r="F161" s="189">
        <v>142002</v>
      </c>
      <c r="G161" s="191" t="s">
        <v>1200</v>
      </c>
      <c r="H161" s="34" t="str">
        <f t="shared" si="9"/>
        <v>R  - OB - 45 - 49</v>
      </c>
      <c r="I161" s="185" t="s">
        <v>17</v>
      </c>
      <c r="J161" s="185" t="s">
        <v>258</v>
      </c>
      <c r="K161" s="185" t="s">
        <v>252</v>
      </c>
      <c r="L161" s="193">
        <v>47</v>
      </c>
      <c r="M161" s="196" t="s">
        <v>600</v>
      </c>
      <c r="N161" s="196" t="s">
        <v>601</v>
      </c>
      <c r="O161" s="44" t="str">
        <f t="shared" si="10"/>
        <v xml:space="preserve"> Hassan Raza  ( 3347825271 )</v>
      </c>
      <c r="P161" s="42" t="s">
        <v>50</v>
      </c>
      <c r="Q161" s="36" t="s">
        <v>86</v>
      </c>
      <c r="R161" s="37" t="s">
        <v>82</v>
      </c>
      <c r="T161" s="55"/>
      <c r="U161" s="73" t="str">
        <f>F161&amp;"-"&amp;COUNTIF($F$2:F161,F161)</f>
        <v>142002-1</v>
      </c>
      <c r="V161" s="50">
        <f t="shared" si="11"/>
        <v>150</v>
      </c>
      <c r="W161" s="70"/>
      <c r="X161" s="72"/>
      <c r="Y161" s="49" t="s">
        <v>1799</v>
      </c>
      <c r="Z161" s="49">
        <v>150</v>
      </c>
      <c r="AA161" s="72"/>
      <c r="AB161" s="72"/>
      <c r="AC161" s="72"/>
      <c r="AD161" s="72"/>
      <c r="AE161" s="71"/>
      <c r="AF161" s="71"/>
      <c r="AG161" s="71"/>
      <c r="AH161" s="71"/>
      <c r="AI161" s="71"/>
      <c r="AJ161" s="71"/>
      <c r="AK161" s="71"/>
      <c r="AL161" s="71"/>
      <c r="AP161" s="185">
        <v>150</v>
      </c>
      <c r="AQ161" s="185" t="s">
        <v>12</v>
      </c>
      <c r="AR161" s="195" t="s">
        <v>12</v>
      </c>
    </row>
    <row r="162" spans="1:44" ht="24.95" customHeight="1" x14ac:dyDescent="0.25">
      <c r="A162" s="183">
        <v>151</v>
      </c>
      <c r="B162" s="183" t="s">
        <v>1123</v>
      </c>
      <c r="C162" s="34" t="str">
        <f t="shared" si="8"/>
        <v>BSCS  - 142003</v>
      </c>
      <c r="D162" s="186" t="s">
        <v>35</v>
      </c>
      <c r="E162" s="33" t="s">
        <v>12</v>
      </c>
      <c r="F162" s="189">
        <v>142003</v>
      </c>
      <c r="G162" s="191" t="s">
        <v>1201</v>
      </c>
      <c r="H162" s="34" t="str">
        <f t="shared" si="9"/>
        <v>R  - OB - 45 - 49</v>
      </c>
      <c r="I162" s="185" t="s">
        <v>17</v>
      </c>
      <c r="J162" s="185" t="s">
        <v>258</v>
      </c>
      <c r="K162" s="185" t="s">
        <v>252</v>
      </c>
      <c r="L162" s="193">
        <v>38</v>
      </c>
      <c r="M162" s="196" t="s">
        <v>1068</v>
      </c>
      <c r="N162" s="196" t="s">
        <v>1069</v>
      </c>
      <c r="O162" s="44" t="str">
        <f t="shared" si="10"/>
        <v xml:space="preserve"> Saba Mohsin  ( 3211676873 )</v>
      </c>
      <c r="P162" s="42" t="s">
        <v>50</v>
      </c>
      <c r="Q162" s="36" t="s">
        <v>86</v>
      </c>
      <c r="R162" s="37" t="s">
        <v>64</v>
      </c>
      <c r="T162" s="55"/>
      <c r="U162" s="73" t="str">
        <f>F162&amp;"-"&amp;COUNTIF($F$2:F162,F162)</f>
        <v>142003-1</v>
      </c>
      <c r="V162" s="50">
        <f t="shared" si="11"/>
        <v>151</v>
      </c>
      <c r="W162" s="70"/>
      <c r="X162" s="72"/>
      <c r="Y162" s="49" t="s">
        <v>1800</v>
      </c>
      <c r="Z162" s="49">
        <v>151</v>
      </c>
      <c r="AA162" s="72"/>
      <c r="AB162" s="72"/>
      <c r="AC162" s="72"/>
      <c r="AD162" s="72"/>
      <c r="AE162" s="71"/>
      <c r="AF162" s="71"/>
      <c r="AG162" s="71"/>
      <c r="AH162" s="71"/>
      <c r="AI162" s="71"/>
      <c r="AJ162" s="71"/>
      <c r="AK162" s="71"/>
      <c r="AL162" s="71"/>
      <c r="AP162" s="185">
        <v>151</v>
      </c>
      <c r="AQ162" s="185" t="s">
        <v>12</v>
      </c>
      <c r="AR162" s="195" t="s">
        <v>12</v>
      </c>
    </row>
    <row r="163" spans="1:44" ht="24.95" customHeight="1" x14ac:dyDescent="0.25">
      <c r="A163" s="183">
        <v>152</v>
      </c>
      <c r="B163" s="183" t="s">
        <v>1123</v>
      </c>
      <c r="C163" s="34" t="str">
        <f t="shared" si="8"/>
        <v>BSCS  - 142003</v>
      </c>
      <c r="D163" s="186" t="s">
        <v>35</v>
      </c>
      <c r="E163" s="33" t="s">
        <v>12</v>
      </c>
      <c r="F163" s="189">
        <v>142003</v>
      </c>
      <c r="G163" s="191" t="s">
        <v>1201</v>
      </c>
      <c r="H163" s="34" t="str">
        <f t="shared" si="9"/>
        <v>S  - NB - SEMINAR - 1</v>
      </c>
      <c r="I163" s="185" t="s">
        <v>17</v>
      </c>
      <c r="J163" s="185" t="s">
        <v>292</v>
      </c>
      <c r="K163" s="185" t="s">
        <v>103</v>
      </c>
      <c r="L163" s="193">
        <v>4</v>
      </c>
      <c r="M163" s="196" t="s">
        <v>1068</v>
      </c>
      <c r="N163" s="196" t="s">
        <v>1069</v>
      </c>
      <c r="O163" s="44" t="str">
        <f t="shared" si="10"/>
        <v xml:space="preserve"> Saba Mohsin  ( 3211676873 )</v>
      </c>
      <c r="P163" s="42" t="s">
        <v>50</v>
      </c>
      <c r="Q163" s="36" t="s">
        <v>86</v>
      </c>
      <c r="R163" s="37">
        <v>8</v>
      </c>
      <c r="T163" s="55"/>
      <c r="U163" s="73" t="str">
        <f>F163&amp;"-"&amp;COUNTIF($F$2:F163,F163)</f>
        <v>142003-2</v>
      </c>
      <c r="V163" s="50">
        <f t="shared" si="11"/>
        <v>152</v>
      </c>
      <c r="W163" s="70"/>
      <c r="X163" s="72"/>
      <c r="Y163" s="49" t="s">
        <v>1801</v>
      </c>
      <c r="Z163" s="49">
        <v>152</v>
      </c>
      <c r="AA163" s="72"/>
      <c r="AB163" s="72"/>
      <c r="AC163" s="72"/>
      <c r="AD163" s="72"/>
      <c r="AE163" s="71"/>
      <c r="AF163" s="71"/>
      <c r="AG163" s="71"/>
      <c r="AH163" s="71"/>
      <c r="AI163" s="71"/>
      <c r="AJ163" s="71"/>
      <c r="AK163" s="71"/>
      <c r="AL163" s="71"/>
      <c r="AP163" s="185">
        <v>152</v>
      </c>
      <c r="AQ163" s="185" t="s">
        <v>12</v>
      </c>
      <c r="AR163" s="195" t="s">
        <v>12</v>
      </c>
    </row>
    <row r="164" spans="1:44" ht="24.95" customHeight="1" x14ac:dyDescent="0.25">
      <c r="A164" s="183">
        <v>153</v>
      </c>
      <c r="B164" s="184" t="s">
        <v>1123</v>
      </c>
      <c r="C164" s="34" t="str">
        <f t="shared" si="8"/>
        <v>BSCS  - 142004</v>
      </c>
      <c r="D164" s="186" t="s">
        <v>35</v>
      </c>
      <c r="E164" s="33" t="s">
        <v>12</v>
      </c>
      <c r="F164" s="189">
        <v>142004</v>
      </c>
      <c r="G164" s="191" t="s">
        <v>1202</v>
      </c>
      <c r="H164" s="34" t="str">
        <f t="shared" si="9"/>
        <v>S  - NB - SEMINAR - 1</v>
      </c>
      <c r="I164" s="185" t="s">
        <v>17</v>
      </c>
      <c r="J164" s="185" t="s">
        <v>292</v>
      </c>
      <c r="K164" s="185" t="s">
        <v>103</v>
      </c>
      <c r="L164" s="193">
        <v>40</v>
      </c>
      <c r="M164" s="196" t="s">
        <v>600</v>
      </c>
      <c r="N164" s="196" t="s">
        <v>601</v>
      </c>
      <c r="O164" s="44" t="str">
        <f t="shared" si="10"/>
        <v xml:space="preserve"> Hassan Raza  ( 3347825271 )</v>
      </c>
      <c r="P164" s="42" t="s">
        <v>46</v>
      </c>
      <c r="Q164" s="36" t="s">
        <v>86</v>
      </c>
      <c r="R164" s="37">
        <v>18</v>
      </c>
      <c r="T164" s="55"/>
      <c r="U164" s="73" t="str">
        <f>F164&amp;"-"&amp;COUNTIF($F$2:F164,F164)</f>
        <v>142004-1</v>
      </c>
      <c r="V164" s="50">
        <f t="shared" si="11"/>
        <v>153</v>
      </c>
      <c r="W164" s="70"/>
      <c r="X164" s="72"/>
      <c r="Y164" s="49" t="s">
        <v>1802</v>
      </c>
      <c r="Z164" s="49">
        <v>153</v>
      </c>
      <c r="AA164" s="72"/>
      <c r="AB164" s="72"/>
      <c r="AC164" s="72"/>
      <c r="AD164" s="72"/>
      <c r="AE164" s="71"/>
      <c r="AF164" s="71"/>
      <c r="AG164" s="71"/>
      <c r="AH164" s="71"/>
      <c r="AI164" s="71"/>
      <c r="AJ164" s="71"/>
      <c r="AK164" s="71"/>
      <c r="AL164" s="71"/>
      <c r="AP164" s="185">
        <v>153</v>
      </c>
      <c r="AQ164" s="185" t="s">
        <v>12</v>
      </c>
      <c r="AR164" s="195" t="s">
        <v>12</v>
      </c>
    </row>
    <row r="165" spans="1:44" ht="24.95" customHeight="1" x14ac:dyDescent="0.25">
      <c r="A165" s="183">
        <v>154</v>
      </c>
      <c r="B165" s="184" t="s">
        <v>1123</v>
      </c>
      <c r="C165" s="34" t="str">
        <f t="shared" si="8"/>
        <v>BS SE  - 142017</v>
      </c>
      <c r="D165" s="186" t="s">
        <v>43</v>
      </c>
      <c r="E165" s="33" t="s">
        <v>12</v>
      </c>
      <c r="F165" s="189">
        <v>142017</v>
      </c>
      <c r="G165" s="191" t="s">
        <v>225</v>
      </c>
      <c r="H165" s="34" t="str">
        <f t="shared" si="9"/>
        <v>T  - NB - SEMINAR - 3</v>
      </c>
      <c r="I165" s="185" t="s">
        <v>17</v>
      </c>
      <c r="J165" s="185" t="s">
        <v>259</v>
      </c>
      <c r="K165" s="185" t="s">
        <v>104</v>
      </c>
      <c r="L165" s="193">
        <v>41</v>
      </c>
      <c r="M165" s="196" t="s">
        <v>1037</v>
      </c>
      <c r="N165" s="196" t="s">
        <v>1038</v>
      </c>
      <c r="O165" s="44" t="str">
        <f t="shared" si="10"/>
        <v xml:space="preserve"> Wahid Qayyum  ( 0344-4573596 )</v>
      </c>
      <c r="P165" s="42" t="s">
        <v>46</v>
      </c>
      <c r="Q165" s="36" t="s">
        <v>86</v>
      </c>
      <c r="R165" s="37">
        <v>18</v>
      </c>
      <c r="T165" s="55"/>
      <c r="U165" s="73" t="str">
        <f>F165&amp;"-"&amp;COUNTIF($F$2:F165,F165)</f>
        <v>142017-1</v>
      </c>
      <c r="V165" s="50">
        <f t="shared" si="11"/>
        <v>154</v>
      </c>
      <c r="W165" s="70"/>
      <c r="X165" s="72"/>
      <c r="Y165" s="49" t="s">
        <v>1803</v>
      </c>
      <c r="Z165" s="49">
        <v>154</v>
      </c>
      <c r="AA165" s="72"/>
      <c r="AB165" s="72"/>
      <c r="AC165" s="72"/>
      <c r="AD165" s="72"/>
      <c r="AE165" s="71"/>
      <c r="AF165" s="71"/>
      <c r="AG165" s="71"/>
      <c r="AH165" s="71"/>
      <c r="AI165" s="71"/>
      <c r="AJ165" s="71"/>
      <c r="AK165" s="71"/>
      <c r="AL165" s="71"/>
      <c r="AP165" s="185">
        <v>154</v>
      </c>
      <c r="AQ165" s="185" t="s">
        <v>12</v>
      </c>
      <c r="AR165" s="195" t="s">
        <v>12</v>
      </c>
    </row>
    <row r="166" spans="1:44" ht="24.95" customHeight="1" x14ac:dyDescent="0.25">
      <c r="A166" s="183">
        <v>155</v>
      </c>
      <c r="B166" s="184" t="s">
        <v>1123</v>
      </c>
      <c r="C166" s="34" t="str">
        <f t="shared" si="8"/>
        <v>BS SE  - 142018</v>
      </c>
      <c r="D166" s="186" t="s">
        <v>43</v>
      </c>
      <c r="E166" s="33" t="s">
        <v>12</v>
      </c>
      <c r="F166" s="189">
        <v>142018</v>
      </c>
      <c r="G166" s="191" t="s">
        <v>263</v>
      </c>
      <c r="H166" s="34" t="str">
        <f t="shared" si="9"/>
        <v>T  - NB - SEMINAR - 3</v>
      </c>
      <c r="I166" s="185" t="s">
        <v>17</v>
      </c>
      <c r="J166" s="185" t="s">
        <v>259</v>
      </c>
      <c r="K166" s="185" t="s">
        <v>104</v>
      </c>
      <c r="L166" s="193">
        <v>1</v>
      </c>
      <c r="M166" s="196" t="s">
        <v>855</v>
      </c>
      <c r="N166" s="196" t="s">
        <v>856</v>
      </c>
      <c r="O166" s="44" t="str">
        <f t="shared" si="10"/>
        <v xml:space="preserve"> Muhammad Bilal Butt  ( 3234144303 )</v>
      </c>
      <c r="P166" s="42" t="s">
        <v>46</v>
      </c>
      <c r="Q166" s="36" t="s">
        <v>86</v>
      </c>
      <c r="R166" s="37">
        <v>63</v>
      </c>
      <c r="T166" s="55"/>
      <c r="U166" s="73" t="str">
        <f>F166&amp;"-"&amp;COUNTIF($F$2:F166,F166)</f>
        <v>142018-1</v>
      </c>
      <c r="V166" s="50">
        <f t="shared" si="11"/>
        <v>155</v>
      </c>
      <c r="W166" s="70"/>
      <c r="X166" s="72"/>
      <c r="Y166" s="49" t="s">
        <v>1804</v>
      </c>
      <c r="Z166" s="49">
        <v>155</v>
      </c>
      <c r="AA166" s="72"/>
      <c r="AB166" s="72"/>
      <c r="AC166" s="72"/>
      <c r="AD166" s="72"/>
      <c r="AE166" s="71"/>
      <c r="AF166" s="71"/>
      <c r="AG166" s="71"/>
      <c r="AH166" s="71"/>
      <c r="AI166" s="71"/>
      <c r="AJ166" s="71"/>
      <c r="AK166" s="71"/>
      <c r="AL166" s="71"/>
      <c r="AP166" s="185">
        <v>155</v>
      </c>
      <c r="AQ166" s="185" t="s">
        <v>12</v>
      </c>
      <c r="AR166" s="195" t="s">
        <v>12</v>
      </c>
    </row>
    <row r="167" spans="1:44" ht="24.95" customHeight="1" x14ac:dyDescent="0.25">
      <c r="A167" s="183">
        <v>156</v>
      </c>
      <c r="B167" s="183" t="s">
        <v>1123</v>
      </c>
      <c r="C167" s="34" t="str">
        <f t="shared" si="8"/>
        <v>BSCS  - 142004</v>
      </c>
      <c r="D167" s="186" t="s">
        <v>35</v>
      </c>
      <c r="E167" s="33" t="s">
        <v>12</v>
      </c>
      <c r="F167" s="189">
        <v>142004</v>
      </c>
      <c r="G167" s="191" t="s">
        <v>1202</v>
      </c>
      <c r="H167" s="34" t="str">
        <f t="shared" si="9"/>
        <v>T  - NB - SEMINAR - 3</v>
      </c>
      <c r="I167" s="185" t="s">
        <v>17</v>
      </c>
      <c r="J167" s="185" t="s">
        <v>259</v>
      </c>
      <c r="K167" s="185" t="s">
        <v>104</v>
      </c>
      <c r="L167" s="193">
        <v>2</v>
      </c>
      <c r="M167" s="196" t="s">
        <v>600</v>
      </c>
      <c r="N167" s="196" t="s">
        <v>601</v>
      </c>
      <c r="O167" s="44" t="str">
        <f t="shared" si="10"/>
        <v xml:space="preserve"> Hassan Raza  ( 3347825271 )</v>
      </c>
      <c r="P167" s="42" t="s">
        <v>50</v>
      </c>
      <c r="Q167" s="36" t="s">
        <v>86</v>
      </c>
      <c r="R167" s="37">
        <v>32</v>
      </c>
      <c r="T167" s="55"/>
      <c r="U167" s="73" t="str">
        <f>F167&amp;"-"&amp;COUNTIF($F$2:F167,F167)</f>
        <v>142004-2</v>
      </c>
      <c r="V167" s="50">
        <f t="shared" si="11"/>
        <v>156</v>
      </c>
      <c r="W167" s="70"/>
      <c r="X167" s="72"/>
      <c r="Y167" s="49" t="s">
        <v>1805</v>
      </c>
      <c r="Z167" s="49">
        <v>156</v>
      </c>
      <c r="AA167" s="72"/>
      <c r="AB167" s="72"/>
      <c r="AC167" s="72"/>
      <c r="AD167" s="72"/>
      <c r="AE167" s="71"/>
      <c r="AF167" s="71"/>
      <c r="AG167" s="71"/>
      <c r="AH167" s="71"/>
      <c r="AI167" s="71"/>
      <c r="AJ167" s="71"/>
      <c r="AK167" s="71"/>
      <c r="AL167" s="71"/>
      <c r="AP167" s="185">
        <v>156</v>
      </c>
      <c r="AQ167" s="185" t="s">
        <v>12</v>
      </c>
      <c r="AR167" s="195" t="s">
        <v>12</v>
      </c>
    </row>
    <row r="168" spans="1:44" ht="24.95" customHeight="1" x14ac:dyDescent="0.25">
      <c r="A168" s="183">
        <v>157</v>
      </c>
      <c r="B168" s="183" t="s">
        <v>1123</v>
      </c>
      <c r="C168" s="34" t="str">
        <f t="shared" si="8"/>
        <v>BS SE  - 142018</v>
      </c>
      <c r="D168" s="186" t="s">
        <v>43</v>
      </c>
      <c r="E168" s="33" t="s">
        <v>12</v>
      </c>
      <c r="F168" s="189">
        <v>142018</v>
      </c>
      <c r="G168" s="191" t="s">
        <v>263</v>
      </c>
      <c r="H168" s="34" t="str">
        <f t="shared" si="9"/>
        <v>U  - NB - SEMINAR - 4</v>
      </c>
      <c r="I168" s="185" t="s">
        <v>17</v>
      </c>
      <c r="J168" s="185" t="s">
        <v>1099</v>
      </c>
      <c r="K168" s="185" t="s">
        <v>1100</v>
      </c>
      <c r="L168" s="193">
        <v>36</v>
      </c>
      <c r="M168" s="196" t="s">
        <v>855</v>
      </c>
      <c r="N168" s="196" t="s">
        <v>856</v>
      </c>
      <c r="O168" s="44" t="str">
        <f t="shared" si="10"/>
        <v xml:space="preserve"> Muhammad Bilal Butt  ( 3234144303 )</v>
      </c>
      <c r="P168" s="42" t="s">
        <v>50</v>
      </c>
      <c r="Q168" s="36" t="s">
        <v>86</v>
      </c>
      <c r="R168" s="37" t="s">
        <v>73</v>
      </c>
      <c r="T168" s="55"/>
      <c r="U168" s="73" t="str">
        <f>F168&amp;"-"&amp;COUNTIF($F$2:F168,F168)</f>
        <v>142018-2</v>
      </c>
      <c r="V168" s="50">
        <f t="shared" si="11"/>
        <v>157</v>
      </c>
      <c r="W168" s="70"/>
      <c r="X168" s="72"/>
      <c r="Y168" s="49" t="s">
        <v>1806</v>
      </c>
      <c r="Z168" s="49">
        <v>157</v>
      </c>
      <c r="AA168" s="72"/>
      <c r="AB168" s="72"/>
      <c r="AC168" s="72"/>
      <c r="AD168" s="72"/>
      <c r="AE168" s="71"/>
      <c r="AF168" s="71"/>
      <c r="AG168" s="71"/>
      <c r="AH168" s="71"/>
      <c r="AI168" s="71"/>
      <c r="AJ168" s="71"/>
      <c r="AK168" s="71"/>
      <c r="AL168" s="71"/>
      <c r="AP168" s="185">
        <v>157</v>
      </c>
      <c r="AQ168" s="185" t="s">
        <v>12</v>
      </c>
      <c r="AR168" s="195" t="s">
        <v>12</v>
      </c>
    </row>
    <row r="169" spans="1:44" ht="24.95" customHeight="1" x14ac:dyDescent="0.25">
      <c r="A169" s="183">
        <v>158</v>
      </c>
      <c r="B169" s="183" t="s">
        <v>1123</v>
      </c>
      <c r="C169" s="34" t="str">
        <f t="shared" si="8"/>
        <v>BS SE  - 142019</v>
      </c>
      <c r="D169" s="186" t="s">
        <v>43</v>
      </c>
      <c r="E169" s="33" t="s">
        <v>12</v>
      </c>
      <c r="F169" s="189">
        <v>142019</v>
      </c>
      <c r="G169" s="191" t="s">
        <v>1181</v>
      </c>
      <c r="H169" s="34" t="str">
        <f t="shared" si="9"/>
        <v>U  - NB - SEMINAR - 4</v>
      </c>
      <c r="I169" s="185" t="s">
        <v>17</v>
      </c>
      <c r="J169" s="185" t="s">
        <v>1099</v>
      </c>
      <c r="K169" s="185" t="s">
        <v>1100</v>
      </c>
      <c r="L169" s="193">
        <v>8</v>
      </c>
      <c r="M169" s="196" t="s">
        <v>855</v>
      </c>
      <c r="N169" s="196" t="s">
        <v>856</v>
      </c>
      <c r="O169" s="44" t="str">
        <f t="shared" si="10"/>
        <v xml:space="preserve"> Muhammad Bilal Butt  ( 3234144303 )</v>
      </c>
      <c r="P169" s="42" t="s">
        <v>50</v>
      </c>
      <c r="Q169" s="36" t="s">
        <v>86</v>
      </c>
      <c r="R169" s="37" t="s">
        <v>73</v>
      </c>
      <c r="T169" s="55"/>
      <c r="U169" s="73" t="str">
        <f>F169&amp;"-"&amp;COUNTIF($F$2:F169,F169)</f>
        <v>142019-2</v>
      </c>
      <c r="V169" s="50">
        <f t="shared" si="11"/>
        <v>158</v>
      </c>
      <c r="W169" s="70"/>
      <c r="X169" s="72"/>
      <c r="Y169" s="49" t="s">
        <v>1807</v>
      </c>
      <c r="Z169" s="49">
        <v>158</v>
      </c>
      <c r="AA169" s="72"/>
      <c r="AB169" s="72"/>
      <c r="AC169" s="72"/>
      <c r="AD169" s="72"/>
      <c r="AE169" s="71"/>
      <c r="AF169" s="71"/>
      <c r="AG169" s="71"/>
      <c r="AH169" s="71"/>
      <c r="AI169" s="71"/>
      <c r="AJ169" s="71"/>
      <c r="AK169" s="71"/>
      <c r="AL169" s="71"/>
      <c r="AP169" s="185">
        <v>158</v>
      </c>
      <c r="AQ169" s="185" t="s">
        <v>12</v>
      </c>
      <c r="AR169" s="195" t="s">
        <v>12</v>
      </c>
    </row>
    <row r="170" spans="1:44" ht="24.95" customHeight="1" x14ac:dyDescent="0.25">
      <c r="A170" s="183">
        <v>159</v>
      </c>
      <c r="B170" s="183" t="s">
        <v>1123</v>
      </c>
      <c r="C170" s="34" t="str">
        <f t="shared" si="8"/>
        <v>BBA (Hons)  - 142283</v>
      </c>
      <c r="D170" s="186" t="s">
        <v>42</v>
      </c>
      <c r="E170" s="33" t="s">
        <v>12</v>
      </c>
      <c r="F170" s="189">
        <v>142283</v>
      </c>
      <c r="G170" s="191" t="s">
        <v>323</v>
      </c>
      <c r="H170" s="34" t="str">
        <f t="shared" si="9"/>
        <v>A  - NB - 1 - 8</v>
      </c>
      <c r="I170" s="185" t="s">
        <v>16</v>
      </c>
      <c r="J170" s="185" t="s">
        <v>94</v>
      </c>
      <c r="K170" s="185" t="s">
        <v>13</v>
      </c>
      <c r="L170" s="193">
        <v>1</v>
      </c>
      <c r="M170" s="196" t="s">
        <v>3346</v>
      </c>
      <c r="N170" s="196" t="s">
        <v>3347</v>
      </c>
      <c r="O170" s="44" t="str">
        <f t="shared" si="10"/>
        <v xml:space="preserve"> Adeeb ur Rehman  ( 3060040120 )</v>
      </c>
      <c r="P170" s="42" t="s">
        <v>50</v>
      </c>
      <c r="Q170" s="36" t="s">
        <v>86</v>
      </c>
      <c r="R170" s="37" t="s">
        <v>73</v>
      </c>
      <c r="T170" s="55"/>
      <c r="U170" s="73" t="str">
        <f>F170&amp;"-"&amp;COUNTIF($F$2:F170,F170)</f>
        <v>142283-1</v>
      </c>
      <c r="V170" s="50">
        <f t="shared" si="11"/>
        <v>159</v>
      </c>
      <c r="W170" s="70"/>
      <c r="X170" s="72"/>
      <c r="Y170" s="49" t="s">
        <v>1808</v>
      </c>
      <c r="Z170" s="49">
        <v>159</v>
      </c>
      <c r="AA170" s="72"/>
      <c r="AB170" s="72"/>
      <c r="AC170" s="72"/>
      <c r="AD170" s="72"/>
      <c r="AE170" s="71"/>
      <c r="AF170" s="71"/>
      <c r="AG170" s="71"/>
      <c r="AH170" s="71"/>
      <c r="AI170" s="71"/>
      <c r="AJ170" s="71"/>
      <c r="AK170" s="71"/>
      <c r="AL170" s="71"/>
      <c r="AP170" s="185">
        <v>159</v>
      </c>
      <c r="AQ170" s="185" t="s">
        <v>12</v>
      </c>
      <c r="AR170" s="195" t="s">
        <v>12</v>
      </c>
    </row>
    <row r="171" spans="1:44" ht="24.95" customHeight="1" x14ac:dyDescent="0.25">
      <c r="A171" s="183">
        <v>160</v>
      </c>
      <c r="B171" s="183" t="s">
        <v>1123</v>
      </c>
      <c r="C171" s="34" t="str">
        <f t="shared" si="8"/>
        <v>BBA (Hons)  - 142284</v>
      </c>
      <c r="D171" s="186" t="s">
        <v>42</v>
      </c>
      <c r="E171" s="33" t="s">
        <v>12</v>
      </c>
      <c r="F171" s="189">
        <v>142284</v>
      </c>
      <c r="G171" s="191" t="s">
        <v>215</v>
      </c>
      <c r="H171" s="34" t="str">
        <f t="shared" si="9"/>
        <v>A  - NB - 1 - 8</v>
      </c>
      <c r="I171" s="185" t="s">
        <v>16</v>
      </c>
      <c r="J171" s="185" t="s">
        <v>94</v>
      </c>
      <c r="K171" s="185" t="s">
        <v>13</v>
      </c>
      <c r="L171" s="193">
        <v>2</v>
      </c>
      <c r="M171" s="196" t="s">
        <v>1021</v>
      </c>
      <c r="N171" s="196" t="s">
        <v>1022</v>
      </c>
      <c r="O171" s="44" t="str">
        <f t="shared" si="10"/>
        <v xml:space="preserve"> Osama Siddiqui  ( 3159026650 )</v>
      </c>
      <c r="P171" s="42" t="s">
        <v>50</v>
      </c>
      <c r="Q171" s="36" t="s">
        <v>86</v>
      </c>
      <c r="R171" s="37" t="s">
        <v>58</v>
      </c>
      <c r="T171" s="55"/>
      <c r="U171" s="73" t="str">
        <f>F171&amp;"-"&amp;COUNTIF($F$2:F171,F171)</f>
        <v>142284-1</v>
      </c>
      <c r="V171" s="50">
        <f t="shared" si="11"/>
        <v>160</v>
      </c>
      <c r="W171" s="70"/>
      <c r="X171" s="72"/>
      <c r="Y171" s="49" t="s">
        <v>1809</v>
      </c>
      <c r="Z171" s="49">
        <v>160</v>
      </c>
      <c r="AA171" s="72"/>
      <c r="AB171" s="72"/>
      <c r="AC171" s="72"/>
      <c r="AD171" s="72"/>
      <c r="AE171" s="71"/>
      <c r="AF171" s="71"/>
      <c r="AG171" s="71"/>
      <c r="AH171" s="71"/>
      <c r="AI171" s="71"/>
      <c r="AJ171" s="71"/>
      <c r="AK171" s="71"/>
      <c r="AL171" s="71"/>
      <c r="AP171" s="185">
        <v>160</v>
      </c>
      <c r="AQ171" s="185" t="s">
        <v>12</v>
      </c>
      <c r="AR171" s="195" t="s">
        <v>12</v>
      </c>
    </row>
    <row r="172" spans="1:44" ht="24.95" customHeight="1" x14ac:dyDescent="0.25">
      <c r="A172" s="183">
        <v>161</v>
      </c>
      <c r="B172" s="183" t="s">
        <v>1123</v>
      </c>
      <c r="C172" s="34" t="str">
        <f t="shared" si="8"/>
        <v>BS AP  - 142221</v>
      </c>
      <c r="D172" s="186" t="s">
        <v>40</v>
      </c>
      <c r="E172" s="33" t="s">
        <v>12</v>
      </c>
      <c r="F172" s="189">
        <v>142221</v>
      </c>
      <c r="G172" s="191" t="s">
        <v>407</v>
      </c>
      <c r="H172" s="34" t="str">
        <f t="shared" si="9"/>
        <v>A  - NB - 1 - 8</v>
      </c>
      <c r="I172" s="185" t="s">
        <v>16</v>
      </c>
      <c r="J172" s="185" t="s">
        <v>94</v>
      </c>
      <c r="K172" s="185" t="s">
        <v>13</v>
      </c>
      <c r="L172" s="193">
        <v>1</v>
      </c>
      <c r="M172" s="196" t="s">
        <v>476</v>
      </c>
      <c r="N172" s="196" t="s">
        <v>477</v>
      </c>
      <c r="O172" s="44" t="str">
        <f t="shared" si="10"/>
        <v xml:space="preserve"> FATIMA SALMAN  ( 0322-4061556 )</v>
      </c>
      <c r="P172" s="42" t="s">
        <v>50</v>
      </c>
      <c r="Q172" s="36" t="s">
        <v>86</v>
      </c>
      <c r="R172" s="37" t="s">
        <v>59</v>
      </c>
      <c r="T172" s="55"/>
      <c r="U172" s="73" t="str">
        <f>F172&amp;"-"&amp;COUNTIF($F$2:F172,F172)</f>
        <v>142221-1</v>
      </c>
      <c r="V172" s="50">
        <f t="shared" si="11"/>
        <v>161</v>
      </c>
      <c r="W172" s="70"/>
      <c r="X172" s="72"/>
      <c r="Y172" s="49" t="s">
        <v>1810</v>
      </c>
      <c r="Z172" s="49">
        <v>161</v>
      </c>
      <c r="AA172" s="72"/>
      <c r="AB172" s="72"/>
      <c r="AC172" s="72"/>
      <c r="AD172" s="72"/>
      <c r="AE172" s="71"/>
      <c r="AF172" s="71"/>
      <c r="AG172" s="71"/>
      <c r="AH172" s="71"/>
      <c r="AI172" s="71"/>
      <c r="AJ172" s="71"/>
      <c r="AK172" s="71"/>
      <c r="AL172" s="71"/>
      <c r="AP172" s="185">
        <v>161</v>
      </c>
      <c r="AQ172" s="185" t="s">
        <v>12</v>
      </c>
      <c r="AR172" s="195" t="s">
        <v>12</v>
      </c>
    </row>
    <row r="173" spans="1:44" ht="24.95" customHeight="1" x14ac:dyDescent="0.25">
      <c r="A173" s="183">
        <v>162</v>
      </c>
      <c r="B173" s="183" t="s">
        <v>1123</v>
      </c>
      <c r="C173" s="34" t="str">
        <f t="shared" si="8"/>
        <v>BS DFCS  - 142097</v>
      </c>
      <c r="D173" s="186" t="s">
        <v>91</v>
      </c>
      <c r="E173" s="33" t="s">
        <v>12</v>
      </c>
      <c r="F173" s="189">
        <v>142097</v>
      </c>
      <c r="G173" s="191" t="s">
        <v>1203</v>
      </c>
      <c r="H173" s="34" t="str">
        <f t="shared" si="9"/>
        <v>A  - NB - 1 - 8</v>
      </c>
      <c r="I173" s="185" t="s">
        <v>16</v>
      </c>
      <c r="J173" s="185" t="s">
        <v>94</v>
      </c>
      <c r="K173" s="185" t="s">
        <v>13</v>
      </c>
      <c r="L173" s="193">
        <v>24</v>
      </c>
      <c r="M173" s="196" t="s">
        <v>3348</v>
      </c>
      <c r="N173" s="196" t="s">
        <v>3349</v>
      </c>
      <c r="O173" s="44" t="str">
        <f t="shared" si="10"/>
        <v xml:space="preserve"> Mr. Ali Hussain  ( 3017174390 )</v>
      </c>
      <c r="P173" s="42" t="s">
        <v>50</v>
      </c>
      <c r="Q173" s="36" t="s">
        <v>86</v>
      </c>
      <c r="R173" s="37" t="s">
        <v>59</v>
      </c>
      <c r="T173" s="55"/>
      <c r="U173" s="73" t="str">
        <f>F173&amp;"-"&amp;COUNTIF($F$2:F173,F173)</f>
        <v>142097-1</v>
      </c>
      <c r="V173" s="50">
        <f t="shared" si="11"/>
        <v>162</v>
      </c>
      <c r="W173" s="70"/>
      <c r="X173" s="72"/>
      <c r="Y173" s="49" t="s">
        <v>1811</v>
      </c>
      <c r="Z173" s="49">
        <v>162</v>
      </c>
      <c r="AA173" s="72"/>
      <c r="AB173" s="72"/>
      <c r="AC173" s="72"/>
      <c r="AD173" s="72"/>
      <c r="AE173" s="71"/>
      <c r="AF173" s="71"/>
      <c r="AG173" s="71"/>
      <c r="AH173" s="71"/>
      <c r="AI173" s="71"/>
      <c r="AJ173" s="71"/>
      <c r="AK173" s="71"/>
      <c r="AL173" s="71"/>
      <c r="AP173" s="185">
        <v>162</v>
      </c>
      <c r="AQ173" s="185" t="s">
        <v>12</v>
      </c>
      <c r="AR173" s="195" t="s">
        <v>12</v>
      </c>
    </row>
    <row r="174" spans="1:44" ht="24.95" customHeight="1" x14ac:dyDescent="0.25">
      <c r="A174" s="183">
        <v>163</v>
      </c>
      <c r="B174" s="183" t="s">
        <v>1123</v>
      </c>
      <c r="C174" s="34" t="str">
        <f t="shared" si="8"/>
        <v>BS DFCS  - 142098</v>
      </c>
      <c r="D174" s="186" t="s">
        <v>91</v>
      </c>
      <c r="E174" s="33" t="s">
        <v>12</v>
      </c>
      <c r="F174" s="189">
        <v>142098</v>
      </c>
      <c r="G174" s="191" t="s">
        <v>1204</v>
      </c>
      <c r="H174" s="34" t="str">
        <f t="shared" si="9"/>
        <v>A  - NB - 1 - 8</v>
      </c>
      <c r="I174" s="185" t="s">
        <v>16</v>
      </c>
      <c r="J174" s="185" t="s">
        <v>94</v>
      </c>
      <c r="K174" s="185" t="s">
        <v>13</v>
      </c>
      <c r="L174" s="193">
        <v>26</v>
      </c>
      <c r="M174" s="196" t="s">
        <v>3348</v>
      </c>
      <c r="N174" s="196" t="s">
        <v>3349</v>
      </c>
      <c r="O174" s="44" t="str">
        <f t="shared" si="10"/>
        <v xml:space="preserve"> Mr. Ali Hussain  ( 3017174390 )</v>
      </c>
      <c r="P174" s="42" t="s">
        <v>50</v>
      </c>
      <c r="Q174" s="36" t="s">
        <v>86</v>
      </c>
      <c r="R174" s="37" t="s">
        <v>56</v>
      </c>
      <c r="T174" s="55"/>
      <c r="U174" s="73" t="str">
        <f>F174&amp;"-"&amp;COUNTIF($F$2:F174,F174)</f>
        <v>142098-1</v>
      </c>
      <c r="V174" s="50">
        <f t="shared" si="11"/>
        <v>163</v>
      </c>
      <c r="W174" s="70"/>
      <c r="X174" s="72"/>
      <c r="Y174" s="49" t="s">
        <v>1812</v>
      </c>
      <c r="Z174" s="49">
        <v>163</v>
      </c>
      <c r="AA174" s="72"/>
      <c r="AB174" s="72"/>
      <c r="AC174" s="72"/>
      <c r="AD174" s="72"/>
      <c r="AE174" s="71"/>
      <c r="AF174" s="71"/>
      <c r="AG174" s="71"/>
      <c r="AH174" s="71"/>
      <c r="AI174" s="71"/>
      <c r="AJ174" s="71"/>
      <c r="AK174" s="71"/>
      <c r="AL174" s="71"/>
      <c r="AP174" s="185">
        <v>163</v>
      </c>
      <c r="AQ174" s="185" t="s">
        <v>12</v>
      </c>
      <c r="AR174" s="195" t="s">
        <v>12</v>
      </c>
    </row>
    <row r="175" spans="1:44" ht="24.95" customHeight="1" x14ac:dyDescent="0.25">
      <c r="A175" s="183">
        <v>164</v>
      </c>
      <c r="B175" s="183" t="s">
        <v>1123</v>
      </c>
      <c r="C175" s="34" t="str">
        <f t="shared" si="8"/>
        <v>BS IT  - 142227</v>
      </c>
      <c r="D175" s="186" t="s">
        <v>37</v>
      </c>
      <c r="E175" s="33" t="s">
        <v>12</v>
      </c>
      <c r="F175" s="189">
        <v>142227</v>
      </c>
      <c r="G175" s="191" t="s">
        <v>1090</v>
      </c>
      <c r="H175" s="34" t="str">
        <f t="shared" si="9"/>
        <v>A  - NB - 1 - 8</v>
      </c>
      <c r="I175" s="185" t="s">
        <v>16</v>
      </c>
      <c r="J175" s="185" t="s">
        <v>94</v>
      </c>
      <c r="K175" s="185" t="s">
        <v>13</v>
      </c>
      <c r="L175" s="193">
        <v>2</v>
      </c>
      <c r="M175" s="196" t="s">
        <v>552</v>
      </c>
      <c r="N175" s="196" t="s">
        <v>553</v>
      </c>
      <c r="O175" s="44" t="str">
        <f t="shared" si="10"/>
        <v xml:space="preserve"> IRFAN ASLAM  ( 0301-4435845 )</v>
      </c>
      <c r="P175" s="42" t="s">
        <v>50</v>
      </c>
      <c r="Q175" s="36" t="s">
        <v>86</v>
      </c>
      <c r="R175" s="37" t="s">
        <v>76</v>
      </c>
      <c r="T175" s="55"/>
      <c r="U175" s="73" t="str">
        <f>F175&amp;"-"&amp;COUNTIF($F$2:F175,F175)</f>
        <v>142227-1</v>
      </c>
      <c r="V175" s="50">
        <f t="shared" si="11"/>
        <v>164</v>
      </c>
      <c r="W175" s="70"/>
      <c r="X175" s="72"/>
      <c r="Y175" s="49" t="s">
        <v>1813</v>
      </c>
      <c r="Z175" s="49">
        <v>164</v>
      </c>
      <c r="AA175" s="72"/>
      <c r="AB175" s="72"/>
      <c r="AC175" s="72"/>
      <c r="AD175" s="72"/>
      <c r="AE175" s="71"/>
      <c r="AF175" s="71"/>
      <c r="AG175" s="71"/>
      <c r="AH175" s="71"/>
      <c r="AI175" s="71"/>
      <c r="AJ175" s="71"/>
      <c r="AK175" s="71"/>
      <c r="AL175" s="71"/>
      <c r="AP175" s="185">
        <v>164</v>
      </c>
      <c r="AQ175" s="185" t="s">
        <v>12</v>
      </c>
      <c r="AR175" s="195" t="s">
        <v>12</v>
      </c>
    </row>
    <row r="176" spans="1:44" ht="24.95" customHeight="1" x14ac:dyDescent="0.25">
      <c r="A176" s="183">
        <v>165</v>
      </c>
      <c r="B176" s="183" t="s">
        <v>1123</v>
      </c>
      <c r="C176" s="34" t="str">
        <f t="shared" si="8"/>
        <v>BS MB  - 142237</v>
      </c>
      <c r="D176" s="186" t="s">
        <v>38</v>
      </c>
      <c r="E176" s="33" t="s">
        <v>12</v>
      </c>
      <c r="F176" s="189">
        <v>142237</v>
      </c>
      <c r="G176" s="191" t="s">
        <v>323</v>
      </c>
      <c r="H176" s="34" t="str">
        <f t="shared" si="9"/>
        <v>A  - NB - 1 - 8</v>
      </c>
      <c r="I176" s="185" t="s">
        <v>16</v>
      </c>
      <c r="J176" s="185" t="s">
        <v>94</v>
      </c>
      <c r="K176" s="185" t="s">
        <v>13</v>
      </c>
      <c r="L176" s="193">
        <v>1</v>
      </c>
      <c r="M176" s="196" t="s">
        <v>502</v>
      </c>
      <c r="N176" s="196" t="s">
        <v>503</v>
      </c>
      <c r="O176" s="44" t="str">
        <f t="shared" si="10"/>
        <v xml:space="preserve"> Ms.Anila Barkat  ( 0301-7832010 )</v>
      </c>
      <c r="P176" s="42" t="s">
        <v>50</v>
      </c>
      <c r="Q176" s="36" t="s">
        <v>86</v>
      </c>
      <c r="R176" s="37" t="s">
        <v>64</v>
      </c>
      <c r="T176" s="55"/>
      <c r="U176" s="73" t="str">
        <f>F176&amp;"-"&amp;COUNTIF($F$2:F176,F176)</f>
        <v>142237-1</v>
      </c>
      <c r="V176" s="50">
        <f t="shared" si="11"/>
        <v>165</v>
      </c>
      <c r="W176" s="70"/>
      <c r="X176" s="72"/>
      <c r="Y176" s="49" t="s">
        <v>1814</v>
      </c>
      <c r="Z176" s="49">
        <v>165</v>
      </c>
      <c r="AA176" s="72"/>
      <c r="AB176" s="72"/>
      <c r="AC176" s="72"/>
      <c r="AD176" s="72"/>
      <c r="AE176" s="71"/>
      <c r="AF176" s="71"/>
      <c r="AG176" s="71"/>
      <c r="AH176" s="71"/>
      <c r="AI176" s="71"/>
      <c r="AJ176" s="71"/>
      <c r="AK176" s="71"/>
      <c r="AL176" s="71"/>
      <c r="AP176" s="185">
        <v>165</v>
      </c>
      <c r="AQ176" s="185" t="s">
        <v>12</v>
      </c>
      <c r="AR176" s="195" t="s">
        <v>12</v>
      </c>
    </row>
    <row r="177" spans="1:44" ht="24.95" customHeight="1" x14ac:dyDescent="0.25">
      <c r="A177" s="183">
        <v>166</v>
      </c>
      <c r="B177" s="183" t="s">
        <v>1123</v>
      </c>
      <c r="C177" s="34" t="str">
        <f t="shared" si="8"/>
        <v>BS SE  - 142288</v>
      </c>
      <c r="D177" s="186" t="s">
        <v>43</v>
      </c>
      <c r="E177" s="33" t="s">
        <v>12</v>
      </c>
      <c r="F177" s="189">
        <v>142288</v>
      </c>
      <c r="G177" s="191" t="s">
        <v>1090</v>
      </c>
      <c r="H177" s="34" t="str">
        <f t="shared" si="9"/>
        <v>A  - NB - 1 - 8</v>
      </c>
      <c r="I177" s="185" t="s">
        <v>16</v>
      </c>
      <c r="J177" s="185" t="s">
        <v>94</v>
      </c>
      <c r="K177" s="185" t="s">
        <v>13</v>
      </c>
      <c r="L177" s="193">
        <v>50</v>
      </c>
      <c r="M177" s="196" t="s">
        <v>552</v>
      </c>
      <c r="N177" s="196" t="s">
        <v>553</v>
      </c>
      <c r="O177" s="44" t="str">
        <f t="shared" si="10"/>
        <v xml:space="preserve"> IRFAN ASLAM  ( 0301-4435845 )</v>
      </c>
      <c r="P177" s="42" t="s">
        <v>46</v>
      </c>
      <c r="Q177" s="36" t="s">
        <v>86</v>
      </c>
      <c r="R177" s="37" t="s">
        <v>49</v>
      </c>
      <c r="T177" s="55"/>
      <c r="U177" s="73" t="str">
        <f>F177&amp;"-"&amp;COUNTIF($F$2:F177,F177)</f>
        <v>142288-1</v>
      </c>
      <c r="V177" s="50">
        <f t="shared" si="11"/>
        <v>166</v>
      </c>
      <c r="W177" s="70"/>
      <c r="X177" s="72"/>
      <c r="Y177" s="49" t="s">
        <v>1815</v>
      </c>
      <c r="Z177" s="49">
        <v>166</v>
      </c>
      <c r="AA177" s="72"/>
      <c r="AB177" s="72"/>
      <c r="AC177" s="72"/>
      <c r="AD177" s="72"/>
      <c r="AE177" s="71"/>
      <c r="AF177" s="71"/>
      <c r="AG177" s="71"/>
      <c r="AH177" s="71"/>
      <c r="AI177" s="71"/>
      <c r="AJ177" s="71"/>
      <c r="AK177" s="71"/>
      <c r="AL177" s="71"/>
      <c r="AP177" s="185">
        <v>166</v>
      </c>
      <c r="AQ177" s="185" t="s">
        <v>12</v>
      </c>
      <c r="AR177" s="195" t="s">
        <v>12</v>
      </c>
    </row>
    <row r="178" spans="1:44" ht="24.95" customHeight="1" x14ac:dyDescent="0.25">
      <c r="A178" s="183">
        <v>167</v>
      </c>
      <c r="B178" s="183" t="s">
        <v>1123</v>
      </c>
      <c r="C178" s="34" t="str">
        <f t="shared" si="8"/>
        <v>BS SE  - 142307</v>
      </c>
      <c r="D178" s="186" t="s">
        <v>43</v>
      </c>
      <c r="E178" s="33" t="s">
        <v>12</v>
      </c>
      <c r="F178" s="189">
        <v>142307</v>
      </c>
      <c r="G178" s="191" t="s">
        <v>130</v>
      </c>
      <c r="H178" s="34" t="str">
        <f t="shared" si="9"/>
        <v>A  - NB - 1 - 8</v>
      </c>
      <c r="I178" s="185" t="s">
        <v>16</v>
      </c>
      <c r="J178" s="185" t="s">
        <v>94</v>
      </c>
      <c r="K178" s="185" t="s">
        <v>13</v>
      </c>
      <c r="L178" s="193">
        <v>51</v>
      </c>
      <c r="M178" s="196" t="s">
        <v>454</v>
      </c>
      <c r="N178" s="196" t="s">
        <v>455</v>
      </c>
      <c r="O178" s="44" t="str">
        <f t="shared" si="10"/>
        <v xml:space="preserve"> Dr. Hafsa Faiz  ( 3361111020 )</v>
      </c>
      <c r="P178" s="42" t="s">
        <v>50</v>
      </c>
      <c r="Q178" s="36" t="s">
        <v>86</v>
      </c>
      <c r="R178" s="37">
        <v>5</v>
      </c>
      <c r="T178" s="55"/>
      <c r="U178" s="73" t="str">
        <f>F178&amp;"-"&amp;COUNTIF($F$2:F178,F178)</f>
        <v>142307-1</v>
      </c>
      <c r="V178" s="50">
        <f t="shared" si="11"/>
        <v>167</v>
      </c>
      <c r="W178" s="70"/>
      <c r="X178" s="72"/>
      <c r="Y178" s="49" t="s">
        <v>1816</v>
      </c>
      <c r="Z178" s="49">
        <v>167</v>
      </c>
      <c r="AA178" s="72"/>
      <c r="AB178" s="72"/>
      <c r="AC178" s="72"/>
      <c r="AD178" s="72"/>
      <c r="AE178" s="71"/>
      <c r="AF178" s="71"/>
      <c r="AG178" s="71"/>
      <c r="AH178" s="71"/>
      <c r="AI178" s="71"/>
      <c r="AJ178" s="71"/>
      <c r="AK178" s="71"/>
      <c r="AL178" s="71"/>
      <c r="AP178" s="185">
        <v>167</v>
      </c>
      <c r="AQ178" s="185" t="s">
        <v>12</v>
      </c>
      <c r="AR178" s="195" t="s">
        <v>12</v>
      </c>
    </row>
    <row r="179" spans="1:44" ht="24.95" customHeight="1" x14ac:dyDescent="0.25">
      <c r="A179" s="183">
        <v>168</v>
      </c>
      <c r="B179" s="183" t="s">
        <v>1123</v>
      </c>
      <c r="C179" s="34" t="str">
        <f t="shared" si="8"/>
        <v>BS SE  - 142309</v>
      </c>
      <c r="D179" s="186" t="s">
        <v>43</v>
      </c>
      <c r="E179" s="33" t="s">
        <v>12</v>
      </c>
      <c r="F179" s="189">
        <v>142309</v>
      </c>
      <c r="G179" s="191" t="s">
        <v>131</v>
      </c>
      <c r="H179" s="34" t="str">
        <f t="shared" si="9"/>
        <v>A  - NB - 1 - 8</v>
      </c>
      <c r="I179" s="185" t="s">
        <v>16</v>
      </c>
      <c r="J179" s="185" t="s">
        <v>94</v>
      </c>
      <c r="K179" s="185" t="s">
        <v>13</v>
      </c>
      <c r="L179" s="193">
        <v>16</v>
      </c>
      <c r="M179" s="196" t="s">
        <v>756</v>
      </c>
      <c r="N179" s="196" t="s">
        <v>757</v>
      </c>
      <c r="O179" s="44" t="str">
        <f t="shared" si="10"/>
        <v xml:space="preserve"> Muhammad Rizwan Sami  ( 0332-4568747 )</v>
      </c>
      <c r="P179" s="42" t="s">
        <v>50</v>
      </c>
      <c r="Q179" s="36" t="s">
        <v>86</v>
      </c>
      <c r="R179" s="37" t="s">
        <v>82</v>
      </c>
      <c r="T179" s="55"/>
      <c r="U179" s="73" t="str">
        <f>F179&amp;"-"&amp;COUNTIF($F$2:F179,F179)</f>
        <v>142309-1</v>
      </c>
      <c r="V179" s="50">
        <f t="shared" si="11"/>
        <v>168</v>
      </c>
      <c r="W179" s="70"/>
      <c r="X179" s="72"/>
      <c r="Y179" s="49" t="s">
        <v>1817</v>
      </c>
      <c r="Z179" s="49">
        <v>168</v>
      </c>
      <c r="AA179" s="72"/>
      <c r="AB179" s="72"/>
      <c r="AC179" s="72"/>
      <c r="AD179" s="72"/>
      <c r="AE179" s="71"/>
      <c r="AF179" s="71"/>
      <c r="AG179" s="71"/>
      <c r="AH179" s="71"/>
      <c r="AI179" s="71"/>
      <c r="AJ179" s="71"/>
      <c r="AK179" s="71"/>
      <c r="AL179" s="71"/>
      <c r="AP179" s="185">
        <v>168</v>
      </c>
      <c r="AQ179" s="185" t="s">
        <v>12</v>
      </c>
      <c r="AR179" s="195" t="s">
        <v>12</v>
      </c>
    </row>
    <row r="180" spans="1:44" ht="24.95" customHeight="1" x14ac:dyDescent="0.25">
      <c r="A180" s="183">
        <v>169</v>
      </c>
      <c r="B180" s="183" t="s">
        <v>1123</v>
      </c>
      <c r="C180" s="34" t="str">
        <f t="shared" si="8"/>
        <v>BSCS  - 142205</v>
      </c>
      <c r="D180" s="186" t="s">
        <v>35</v>
      </c>
      <c r="E180" s="33" t="s">
        <v>12</v>
      </c>
      <c r="F180" s="189">
        <v>142205</v>
      </c>
      <c r="G180" s="191" t="s">
        <v>1090</v>
      </c>
      <c r="H180" s="34" t="str">
        <f t="shared" si="9"/>
        <v>A  - NB - 1 - 8</v>
      </c>
      <c r="I180" s="185" t="s">
        <v>16</v>
      </c>
      <c r="J180" s="185" t="s">
        <v>94</v>
      </c>
      <c r="K180" s="185" t="s">
        <v>13</v>
      </c>
      <c r="L180" s="193">
        <v>2</v>
      </c>
      <c r="M180" s="196" t="s">
        <v>1033</v>
      </c>
      <c r="N180" s="196" t="s">
        <v>1034</v>
      </c>
      <c r="O180" s="44" t="str">
        <f t="shared" si="10"/>
        <v xml:space="preserve"> Moeeza Shahid Dar  ( 3228504132 )</v>
      </c>
      <c r="P180" s="42" t="s">
        <v>46</v>
      </c>
      <c r="Q180" s="36" t="s">
        <v>86</v>
      </c>
      <c r="R180" s="37">
        <v>30</v>
      </c>
      <c r="T180" s="55"/>
      <c r="U180" s="73" t="str">
        <f>F180&amp;"-"&amp;COUNTIF($F$2:F180,F180)</f>
        <v>142205-1</v>
      </c>
      <c r="V180" s="50">
        <f t="shared" si="11"/>
        <v>169</v>
      </c>
      <c r="W180" s="70"/>
      <c r="X180" s="72"/>
      <c r="Y180" s="49" t="s">
        <v>1818</v>
      </c>
      <c r="Z180" s="49">
        <v>169</v>
      </c>
      <c r="AA180" s="72"/>
      <c r="AB180" s="72"/>
      <c r="AC180" s="72"/>
      <c r="AD180" s="72"/>
      <c r="AE180" s="71"/>
      <c r="AF180" s="71"/>
      <c r="AG180" s="71"/>
      <c r="AH180" s="71"/>
      <c r="AI180" s="71"/>
      <c r="AJ180" s="71"/>
      <c r="AK180" s="71"/>
      <c r="AL180" s="71"/>
      <c r="AP180" s="185">
        <v>169</v>
      </c>
      <c r="AQ180" s="185" t="s">
        <v>12</v>
      </c>
      <c r="AR180" s="195" t="s">
        <v>12</v>
      </c>
    </row>
    <row r="181" spans="1:44" ht="24.95" customHeight="1" x14ac:dyDescent="0.25">
      <c r="A181" s="183">
        <v>170</v>
      </c>
      <c r="B181" s="183" t="s">
        <v>1123</v>
      </c>
      <c r="C181" s="34" t="str">
        <f t="shared" si="8"/>
        <v>ADP (AF)   - 142479</v>
      </c>
      <c r="D181" s="186" t="s">
        <v>1137</v>
      </c>
      <c r="E181" s="33" t="s">
        <v>12</v>
      </c>
      <c r="F181" s="189">
        <v>142479</v>
      </c>
      <c r="G181" s="191" t="s">
        <v>976</v>
      </c>
      <c r="H181" s="34" t="str">
        <f t="shared" si="9"/>
        <v>B  - NB - 9 - 16</v>
      </c>
      <c r="I181" s="185" t="s">
        <v>16</v>
      </c>
      <c r="J181" s="185" t="s">
        <v>95</v>
      </c>
      <c r="K181" s="185" t="s">
        <v>14</v>
      </c>
      <c r="L181" s="193">
        <v>1</v>
      </c>
      <c r="M181" s="196" t="s">
        <v>786</v>
      </c>
      <c r="N181" s="196" t="s">
        <v>787</v>
      </c>
      <c r="O181" s="44" t="str">
        <f t="shared" si="10"/>
        <v xml:space="preserve"> Dr. Leena Anum  ( 3324628023 )</v>
      </c>
      <c r="P181" s="42" t="s">
        <v>46</v>
      </c>
      <c r="Q181" s="36" t="s">
        <v>86</v>
      </c>
      <c r="R181" s="37" t="s">
        <v>63</v>
      </c>
      <c r="T181" s="55"/>
      <c r="U181" s="73" t="str">
        <f>F181&amp;"-"&amp;COUNTIF($F$2:F181,F181)</f>
        <v>142479-1</v>
      </c>
      <c r="V181" s="50">
        <f t="shared" si="11"/>
        <v>170</v>
      </c>
      <c r="W181" s="70"/>
      <c r="X181" s="72"/>
      <c r="Y181" s="49" t="s">
        <v>1819</v>
      </c>
      <c r="Z181" s="49">
        <v>170</v>
      </c>
      <c r="AA181" s="72"/>
      <c r="AB181" s="72"/>
      <c r="AC181" s="72"/>
      <c r="AD181" s="72"/>
      <c r="AE181" s="71"/>
      <c r="AF181" s="71"/>
      <c r="AG181" s="71"/>
      <c r="AH181" s="71"/>
      <c r="AI181" s="71"/>
      <c r="AJ181" s="71"/>
      <c r="AK181" s="71"/>
      <c r="AL181" s="71"/>
      <c r="AP181" s="185">
        <v>170</v>
      </c>
      <c r="AQ181" s="185" t="s">
        <v>12</v>
      </c>
      <c r="AR181" s="195" t="s">
        <v>12</v>
      </c>
    </row>
    <row r="182" spans="1:44" ht="24.95" customHeight="1" x14ac:dyDescent="0.25">
      <c r="A182" s="183">
        <v>171</v>
      </c>
      <c r="B182" s="183" t="s">
        <v>1123</v>
      </c>
      <c r="C182" s="34" t="str">
        <f t="shared" si="8"/>
        <v>ADP (BBA)  - 142524</v>
      </c>
      <c r="D182" s="186" t="s">
        <v>1138</v>
      </c>
      <c r="E182" s="33" t="s">
        <v>12</v>
      </c>
      <c r="F182" s="189">
        <v>142524</v>
      </c>
      <c r="G182" s="191" t="s">
        <v>976</v>
      </c>
      <c r="H182" s="34" t="str">
        <f t="shared" si="9"/>
        <v>B  - NB - 9 - 16</v>
      </c>
      <c r="I182" s="185" t="s">
        <v>16</v>
      </c>
      <c r="J182" s="185" t="s">
        <v>95</v>
      </c>
      <c r="K182" s="185" t="s">
        <v>14</v>
      </c>
      <c r="L182" s="193">
        <v>2</v>
      </c>
      <c r="M182" s="196" t="s">
        <v>786</v>
      </c>
      <c r="N182" s="196" t="s">
        <v>787</v>
      </c>
      <c r="O182" s="44" t="str">
        <f t="shared" si="10"/>
        <v xml:space="preserve"> Dr. Leena Anum  ( 3324628023 )</v>
      </c>
      <c r="P182" s="42" t="s">
        <v>50</v>
      </c>
      <c r="Q182" s="36" t="s">
        <v>86</v>
      </c>
      <c r="R182" s="37" t="s">
        <v>82</v>
      </c>
      <c r="T182" s="55"/>
      <c r="U182" s="73" t="str">
        <f>F182&amp;"-"&amp;COUNTIF($F$2:F182,F182)</f>
        <v>142524-1</v>
      </c>
      <c r="V182" s="50">
        <f t="shared" si="11"/>
        <v>171</v>
      </c>
      <c r="W182" s="70"/>
      <c r="X182" s="72"/>
      <c r="Y182" s="49" t="s">
        <v>1820</v>
      </c>
      <c r="Z182" s="49">
        <v>171</v>
      </c>
      <c r="AA182" s="72"/>
      <c r="AB182" s="72"/>
      <c r="AC182" s="72"/>
      <c r="AD182" s="72"/>
      <c r="AE182" s="71"/>
      <c r="AF182" s="71"/>
      <c r="AG182" s="71"/>
      <c r="AH182" s="71"/>
      <c r="AI182" s="71"/>
      <c r="AJ182" s="71"/>
      <c r="AK182" s="71"/>
      <c r="AL182" s="71"/>
      <c r="AP182" s="185">
        <v>171</v>
      </c>
      <c r="AQ182" s="185" t="s">
        <v>12</v>
      </c>
      <c r="AR182" s="195" t="s">
        <v>12</v>
      </c>
    </row>
    <row r="183" spans="1:44" ht="24.95" customHeight="1" x14ac:dyDescent="0.25">
      <c r="A183" s="183">
        <v>172</v>
      </c>
      <c r="B183" s="183" t="s">
        <v>1123</v>
      </c>
      <c r="C183" s="34" t="str">
        <f t="shared" si="8"/>
        <v>BBA (Hons)  - 142414</v>
      </c>
      <c r="D183" s="186" t="s">
        <v>42</v>
      </c>
      <c r="E183" s="33" t="s">
        <v>12</v>
      </c>
      <c r="F183" s="189">
        <v>142414</v>
      </c>
      <c r="G183" s="191" t="s">
        <v>976</v>
      </c>
      <c r="H183" s="34" t="str">
        <f t="shared" si="9"/>
        <v>B  - NB - 9 - 16</v>
      </c>
      <c r="I183" s="185" t="s">
        <v>16</v>
      </c>
      <c r="J183" s="185" t="s">
        <v>95</v>
      </c>
      <c r="K183" s="185" t="s">
        <v>14</v>
      </c>
      <c r="L183" s="193">
        <v>20</v>
      </c>
      <c r="M183" s="196" t="s">
        <v>786</v>
      </c>
      <c r="N183" s="196" t="s">
        <v>787</v>
      </c>
      <c r="O183" s="44" t="str">
        <f t="shared" si="10"/>
        <v xml:space="preserve"> Dr. Leena Anum  ( 3324628023 )</v>
      </c>
      <c r="P183" s="42" t="s">
        <v>50</v>
      </c>
      <c r="Q183" s="36" t="s">
        <v>86</v>
      </c>
      <c r="R183" s="37" t="s">
        <v>82</v>
      </c>
      <c r="T183" s="55"/>
      <c r="U183" s="73" t="str">
        <f>F183&amp;"-"&amp;COUNTIF($F$2:F183,F183)</f>
        <v>142414-1</v>
      </c>
      <c r="V183" s="50">
        <f t="shared" si="11"/>
        <v>172</v>
      </c>
      <c r="W183" s="70"/>
      <c r="X183" s="72"/>
      <c r="Y183" s="49" t="s">
        <v>1821</v>
      </c>
      <c r="Z183" s="49">
        <v>172</v>
      </c>
      <c r="AA183" s="72"/>
      <c r="AB183" s="72"/>
      <c r="AC183" s="72"/>
      <c r="AD183" s="72"/>
      <c r="AE183" s="71"/>
      <c r="AF183" s="71"/>
      <c r="AG183" s="71"/>
      <c r="AH183" s="71"/>
      <c r="AI183" s="71"/>
      <c r="AJ183" s="71"/>
      <c r="AK183" s="71"/>
      <c r="AL183" s="71"/>
      <c r="AP183" s="185">
        <v>172</v>
      </c>
      <c r="AQ183" s="185" t="s">
        <v>12</v>
      </c>
      <c r="AR183" s="195" t="s">
        <v>12</v>
      </c>
    </row>
    <row r="184" spans="1:44" ht="24.95" customHeight="1" x14ac:dyDescent="0.25">
      <c r="A184" s="183">
        <v>173</v>
      </c>
      <c r="B184" s="183" t="s">
        <v>1123</v>
      </c>
      <c r="C184" s="34" t="str">
        <f t="shared" si="8"/>
        <v>BBA (Hons)  - 142520</v>
      </c>
      <c r="D184" s="186" t="s">
        <v>42</v>
      </c>
      <c r="E184" s="33" t="s">
        <v>12</v>
      </c>
      <c r="F184" s="189">
        <v>142520</v>
      </c>
      <c r="G184" s="191" t="s">
        <v>1205</v>
      </c>
      <c r="H184" s="34" t="str">
        <f t="shared" si="9"/>
        <v>B  - NB - 9 - 16</v>
      </c>
      <c r="I184" s="185" t="s">
        <v>16</v>
      </c>
      <c r="J184" s="185" t="s">
        <v>95</v>
      </c>
      <c r="K184" s="185" t="s">
        <v>14</v>
      </c>
      <c r="L184" s="193">
        <v>1</v>
      </c>
      <c r="M184" s="196" t="s">
        <v>1021</v>
      </c>
      <c r="N184" s="196" t="s">
        <v>1022</v>
      </c>
      <c r="O184" s="44" t="str">
        <f t="shared" si="10"/>
        <v xml:space="preserve"> Osama Siddiqui  ( 3159026650 )</v>
      </c>
      <c r="P184" s="42" t="s">
        <v>46</v>
      </c>
      <c r="Q184" s="36" t="s">
        <v>86</v>
      </c>
      <c r="R184" s="37">
        <v>42</v>
      </c>
      <c r="T184" s="55"/>
      <c r="U184" s="73" t="str">
        <f>F184&amp;"-"&amp;COUNTIF($F$2:F184,F184)</f>
        <v>142520-1</v>
      </c>
      <c r="V184" s="50">
        <f t="shared" si="11"/>
        <v>173</v>
      </c>
      <c r="W184" s="70"/>
      <c r="X184" s="72"/>
      <c r="Y184" s="49" t="s">
        <v>1822</v>
      </c>
      <c r="Z184" s="49">
        <v>173</v>
      </c>
      <c r="AA184" s="72"/>
      <c r="AB184" s="72"/>
      <c r="AC184" s="72"/>
      <c r="AD184" s="72"/>
      <c r="AE184" s="71"/>
      <c r="AF184" s="71"/>
      <c r="AG184" s="71"/>
      <c r="AH184" s="71"/>
      <c r="AI184" s="71"/>
      <c r="AJ184" s="71"/>
      <c r="AK184" s="71"/>
      <c r="AL184" s="71"/>
      <c r="AP184" s="185">
        <v>173</v>
      </c>
      <c r="AQ184" s="185" t="s">
        <v>12</v>
      </c>
      <c r="AR184" s="195" t="s">
        <v>12</v>
      </c>
    </row>
    <row r="185" spans="1:44" ht="24.95" customHeight="1" x14ac:dyDescent="0.25">
      <c r="A185" s="183">
        <v>174</v>
      </c>
      <c r="B185" s="183" t="s">
        <v>1123</v>
      </c>
      <c r="C185" s="34" t="str">
        <f t="shared" si="8"/>
        <v>BS AF  - 142426</v>
      </c>
      <c r="D185" s="186" t="s">
        <v>36</v>
      </c>
      <c r="E185" s="33" t="s">
        <v>12</v>
      </c>
      <c r="F185" s="189">
        <v>142426</v>
      </c>
      <c r="G185" s="191" t="s">
        <v>976</v>
      </c>
      <c r="H185" s="34" t="str">
        <f t="shared" si="9"/>
        <v>B  - NB - 9 - 16</v>
      </c>
      <c r="I185" s="185" t="s">
        <v>16</v>
      </c>
      <c r="J185" s="185" t="s">
        <v>95</v>
      </c>
      <c r="K185" s="185" t="s">
        <v>14</v>
      </c>
      <c r="L185" s="193">
        <v>12</v>
      </c>
      <c r="M185" s="196" t="s">
        <v>786</v>
      </c>
      <c r="N185" s="196" t="s">
        <v>787</v>
      </c>
      <c r="O185" s="44" t="str">
        <f t="shared" si="10"/>
        <v xml:space="preserve"> Dr. Leena Anum  ( 3324628023 )</v>
      </c>
      <c r="P185" s="42" t="s">
        <v>50</v>
      </c>
      <c r="Q185" s="36" t="s">
        <v>86</v>
      </c>
      <c r="R185" s="37">
        <v>1</v>
      </c>
      <c r="T185" s="55"/>
      <c r="U185" s="73" t="str">
        <f>F185&amp;"-"&amp;COUNTIF($F$2:F185,F185)</f>
        <v>142426-1</v>
      </c>
      <c r="V185" s="50">
        <f t="shared" si="11"/>
        <v>174</v>
      </c>
      <c r="W185" s="70"/>
      <c r="X185" s="72"/>
      <c r="Y185" s="49" t="s">
        <v>1823</v>
      </c>
      <c r="Z185" s="49">
        <v>174</v>
      </c>
      <c r="AA185" s="72"/>
      <c r="AB185" s="72"/>
      <c r="AC185" s="72"/>
      <c r="AD185" s="72"/>
      <c r="AE185" s="71"/>
      <c r="AF185" s="71"/>
      <c r="AG185" s="71"/>
      <c r="AH185" s="71"/>
      <c r="AI185" s="71"/>
      <c r="AJ185" s="71"/>
      <c r="AK185" s="71"/>
      <c r="AL185" s="71"/>
      <c r="AP185" s="185">
        <v>174</v>
      </c>
      <c r="AQ185" s="185" t="s">
        <v>12</v>
      </c>
      <c r="AR185" s="195" t="s">
        <v>12</v>
      </c>
    </row>
    <row r="186" spans="1:44" ht="24.95" customHeight="1" x14ac:dyDescent="0.25">
      <c r="A186" s="183">
        <v>175</v>
      </c>
      <c r="B186" s="183" t="s">
        <v>1123</v>
      </c>
      <c r="C186" s="34" t="str">
        <f t="shared" si="8"/>
        <v>BS AF  - 142503</v>
      </c>
      <c r="D186" s="186" t="s">
        <v>36</v>
      </c>
      <c r="E186" s="33" t="s">
        <v>12</v>
      </c>
      <c r="F186" s="189">
        <v>142503</v>
      </c>
      <c r="G186" s="191" t="s">
        <v>273</v>
      </c>
      <c r="H186" s="34" t="str">
        <f t="shared" si="9"/>
        <v>B  - NB - 9 - 16</v>
      </c>
      <c r="I186" s="185" t="s">
        <v>16</v>
      </c>
      <c r="J186" s="185" t="s">
        <v>95</v>
      </c>
      <c r="K186" s="185" t="s">
        <v>14</v>
      </c>
      <c r="L186" s="193">
        <v>1</v>
      </c>
      <c r="M186" s="196" t="s">
        <v>3346</v>
      </c>
      <c r="N186" s="196" t="s">
        <v>3347</v>
      </c>
      <c r="O186" s="44" t="str">
        <f t="shared" si="10"/>
        <v xml:space="preserve"> Adeeb ur Rehman  ( 3060040120 )</v>
      </c>
      <c r="P186" s="42" t="s">
        <v>50</v>
      </c>
      <c r="Q186" s="36" t="s">
        <v>86</v>
      </c>
      <c r="R186" s="37" t="s">
        <v>59</v>
      </c>
      <c r="T186" s="55"/>
      <c r="U186" s="73" t="str">
        <f>F186&amp;"-"&amp;COUNTIF($F$2:F186,F186)</f>
        <v>142503-1</v>
      </c>
      <c r="V186" s="50">
        <f t="shared" si="11"/>
        <v>175</v>
      </c>
      <c r="W186" s="70"/>
      <c r="X186" s="72"/>
      <c r="Y186" s="49" t="s">
        <v>1824</v>
      </c>
      <c r="Z186" s="49">
        <v>175</v>
      </c>
      <c r="AA186" s="72"/>
      <c r="AB186" s="72"/>
      <c r="AC186" s="72"/>
      <c r="AD186" s="72"/>
      <c r="AE186" s="71"/>
      <c r="AF186" s="71"/>
      <c r="AG186" s="71"/>
      <c r="AH186" s="71"/>
      <c r="AI186" s="71"/>
      <c r="AJ186" s="71"/>
      <c r="AK186" s="71"/>
      <c r="AL186" s="71"/>
      <c r="AP186" s="185">
        <v>175</v>
      </c>
      <c r="AQ186" s="185" t="s">
        <v>12</v>
      </c>
      <c r="AR186" s="195" t="s">
        <v>12</v>
      </c>
    </row>
    <row r="187" spans="1:44" ht="24.95" customHeight="1" x14ac:dyDescent="0.25">
      <c r="A187" s="183">
        <v>176</v>
      </c>
      <c r="B187" s="183" t="s">
        <v>1123</v>
      </c>
      <c r="C187" s="34" t="str">
        <f t="shared" si="8"/>
        <v>BS SE  - 142309</v>
      </c>
      <c r="D187" s="186" t="s">
        <v>43</v>
      </c>
      <c r="E187" s="33" t="s">
        <v>12</v>
      </c>
      <c r="F187" s="189">
        <v>142309</v>
      </c>
      <c r="G187" s="191" t="s">
        <v>131</v>
      </c>
      <c r="H187" s="34" t="str">
        <f t="shared" si="9"/>
        <v>B  - NB - 9 - 16</v>
      </c>
      <c r="I187" s="185" t="s">
        <v>16</v>
      </c>
      <c r="J187" s="185" t="s">
        <v>95</v>
      </c>
      <c r="K187" s="185" t="s">
        <v>14</v>
      </c>
      <c r="L187" s="193">
        <v>26</v>
      </c>
      <c r="M187" s="196" t="s">
        <v>756</v>
      </c>
      <c r="N187" s="196" t="s">
        <v>757</v>
      </c>
      <c r="O187" s="44" t="str">
        <f t="shared" si="10"/>
        <v xml:space="preserve"> Muhammad Rizwan Sami  ( 0332-4568747 )</v>
      </c>
      <c r="P187" s="42" t="s">
        <v>50</v>
      </c>
      <c r="Q187" s="36" t="s">
        <v>86</v>
      </c>
      <c r="R187" s="37" t="s">
        <v>75</v>
      </c>
      <c r="T187" s="55"/>
      <c r="U187" s="73" t="str">
        <f>F187&amp;"-"&amp;COUNTIF($F$2:F187,F187)</f>
        <v>142309-2</v>
      </c>
      <c r="V187" s="50">
        <f t="shared" si="11"/>
        <v>176</v>
      </c>
      <c r="W187" s="70"/>
      <c r="X187" s="72"/>
      <c r="Y187" s="49" t="s">
        <v>1825</v>
      </c>
      <c r="Z187" s="49">
        <v>176</v>
      </c>
      <c r="AA187" s="72"/>
      <c r="AB187" s="72"/>
      <c r="AC187" s="72"/>
      <c r="AD187" s="72"/>
      <c r="AE187" s="71"/>
      <c r="AF187" s="71"/>
      <c r="AG187" s="71"/>
      <c r="AH187" s="71"/>
      <c r="AI187" s="71"/>
      <c r="AJ187" s="71"/>
      <c r="AK187" s="71"/>
      <c r="AL187" s="71"/>
      <c r="AP187" s="185">
        <v>176</v>
      </c>
      <c r="AQ187" s="185" t="s">
        <v>12</v>
      </c>
      <c r="AR187" s="195" t="s">
        <v>12</v>
      </c>
    </row>
    <row r="188" spans="1:44" ht="24.95" customHeight="1" x14ac:dyDescent="0.25">
      <c r="A188" s="183">
        <v>177</v>
      </c>
      <c r="B188" s="183" t="s">
        <v>1123</v>
      </c>
      <c r="C188" s="34" t="str">
        <f t="shared" si="8"/>
        <v>Post ADP (AP)  - 142320</v>
      </c>
      <c r="D188" s="186" t="s">
        <v>1087</v>
      </c>
      <c r="E188" s="33" t="s">
        <v>12</v>
      </c>
      <c r="F188" s="189">
        <v>142320</v>
      </c>
      <c r="G188" s="191" t="s">
        <v>1206</v>
      </c>
      <c r="H188" s="34" t="str">
        <f t="shared" si="9"/>
        <v>B  - NB - 9 - 16</v>
      </c>
      <c r="I188" s="185" t="s">
        <v>16</v>
      </c>
      <c r="J188" s="185" t="s">
        <v>95</v>
      </c>
      <c r="K188" s="185" t="s">
        <v>14</v>
      </c>
      <c r="L188" s="193">
        <v>2</v>
      </c>
      <c r="M188" s="196" t="s">
        <v>696</v>
      </c>
      <c r="N188" s="197" t="s">
        <v>697</v>
      </c>
      <c r="O188" s="44" t="str">
        <f t="shared" si="10"/>
        <v xml:space="preserve"> Dr. Nida Zafar  ( -4915346 )</v>
      </c>
      <c r="P188" s="42" t="s">
        <v>50</v>
      </c>
      <c r="Q188" s="36" t="s">
        <v>86</v>
      </c>
      <c r="R188" s="37" t="s">
        <v>64</v>
      </c>
      <c r="T188" s="55"/>
      <c r="U188" s="73" t="str">
        <f>F188&amp;"-"&amp;COUNTIF($F$2:F188,F188)</f>
        <v>142320-1</v>
      </c>
      <c r="V188" s="50">
        <f t="shared" si="11"/>
        <v>177</v>
      </c>
      <c r="W188" s="70"/>
      <c r="X188" s="72"/>
      <c r="Y188" s="49" t="s">
        <v>1826</v>
      </c>
      <c r="Z188" s="49">
        <v>177</v>
      </c>
      <c r="AA188" s="72"/>
      <c r="AB188" s="72"/>
      <c r="AC188" s="72"/>
      <c r="AD188" s="72"/>
      <c r="AE188" s="71"/>
      <c r="AF188" s="71"/>
      <c r="AG188" s="71"/>
      <c r="AH188" s="71"/>
      <c r="AI188" s="71"/>
      <c r="AJ188" s="71"/>
      <c r="AK188" s="71"/>
      <c r="AL188" s="71"/>
      <c r="AP188" s="185">
        <v>177</v>
      </c>
      <c r="AQ188" s="185" t="s">
        <v>12</v>
      </c>
      <c r="AR188" s="195" t="s">
        <v>12</v>
      </c>
    </row>
    <row r="189" spans="1:44" ht="24.95" customHeight="1" x14ac:dyDescent="0.25">
      <c r="A189" s="183">
        <v>178</v>
      </c>
      <c r="B189" s="183" t="s">
        <v>1123</v>
      </c>
      <c r="C189" s="34" t="str">
        <f t="shared" si="8"/>
        <v>BS AP  - 140820</v>
      </c>
      <c r="D189" s="186" t="s">
        <v>40</v>
      </c>
      <c r="E189" s="33" t="s">
        <v>12</v>
      </c>
      <c r="F189" s="189">
        <v>140820</v>
      </c>
      <c r="G189" s="191" t="s">
        <v>1207</v>
      </c>
      <c r="H189" s="34" t="str">
        <f t="shared" si="9"/>
        <v>D  - NB - 25 - 32</v>
      </c>
      <c r="I189" s="185" t="s">
        <v>16</v>
      </c>
      <c r="J189" s="185" t="s">
        <v>97</v>
      </c>
      <c r="K189" s="185" t="s">
        <v>24</v>
      </c>
      <c r="L189" s="193">
        <v>16</v>
      </c>
      <c r="M189" s="196" t="s">
        <v>462</v>
      </c>
      <c r="N189" s="196" t="s">
        <v>463</v>
      </c>
      <c r="O189" s="44" t="str">
        <f t="shared" si="10"/>
        <v xml:space="preserve"> Zuhaa Hassan  ( 3204790017 )</v>
      </c>
      <c r="P189" s="42" t="s">
        <v>50</v>
      </c>
      <c r="Q189" s="36" t="s">
        <v>86</v>
      </c>
      <c r="R189" s="37">
        <v>2</v>
      </c>
      <c r="T189" s="55"/>
      <c r="U189" s="73" t="str">
        <f>F189&amp;"-"&amp;COUNTIF($F$2:F189,F189)</f>
        <v>140820-1</v>
      </c>
      <c r="V189" s="50">
        <f t="shared" si="11"/>
        <v>178</v>
      </c>
      <c r="W189" s="70"/>
      <c r="X189" s="72"/>
      <c r="Y189" s="49" t="s">
        <v>1827</v>
      </c>
      <c r="Z189" s="49">
        <v>178</v>
      </c>
      <c r="AA189" s="72"/>
      <c r="AB189" s="72"/>
      <c r="AC189" s="72"/>
      <c r="AD189" s="72"/>
      <c r="AE189" s="71"/>
      <c r="AF189" s="71"/>
      <c r="AG189" s="71"/>
      <c r="AH189" s="71"/>
      <c r="AI189" s="71"/>
      <c r="AJ189" s="71"/>
      <c r="AK189" s="71"/>
      <c r="AL189" s="71"/>
      <c r="AP189" s="185">
        <v>178</v>
      </c>
      <c r="AQ189" s="185" t="s">
        <v>12</v>
      </c>
      <c r="AR189" s="195" t="s">
        <v>12</v>
      </c>
    </row>
    <row r="190" spans="1:44" ht="24.95" customHeight="1" x14ac:dyDescent="0.25">
      <c r="A190" s="183">
        <v>179</v>
      </c>
      <c r="B190" s="183" t="s">
        <v>1123</v>
      </c>
      <c r="C190" s="34" t="str">
        <f t="shared" si="8"/>
        <v>BS AP  - 140828</v>
      </c>
      <c r="D190" s="186" t="s">
        <v>40</v>
      </c>
      <c r="E190" s="33" t="s">
        <v>12</v>
      </c>
      <c r="F190" s="189">
        <v>140828</v>
      </c>
      <c r="G190" s="191" t="s">
        <v>275</v>
      </c>
      <c r="H190" s="34" t="str">
        <f t="shared" si="9"/>
        <v>D  - NB - 25 - 32</v>
      </c>
      <c r="I190" s="185" t="s">
        <v>16</v>
      </c>
      <c r="J190" s="185" t="s">
        <v>97</v>
      </c>
      <c r="K190" s="185" t="s">
        <v>24</v>
      </c>
      <c r="L190" s="193">
        <v>25</v>
      </c>
      <c r="M190" s="196" t="s">
        <v>602</v>
      </c>
      <c r="N190" s="196" t="s">
        <v>603</v>
      </c>
      <c r="O190" s="44" t="str">
        <f t="shared" si="10"/>
        <v xml:space="preserve"> Raza Hussain Lashari  ( 0321-4916355 )</v>
      </c>
      <c r="P190" s="42" t="s">
        <v>50</v>
      </c>
      <c r="Q190" s="36" t="s">
        <v>86</v>
      </c>
      <c r="R190" s="37">
        <v>3</v>
      </c>
      <c r="T190" s="55"/>
      <c r="U190" s="73" t="str">
        <f>F190&amp;"-"&amp;COUNTIF($F$2:F190,F190)</f>
        <v>140828-1</v>
      </c>
      <c r="V190" s="50">
        <f t="shared" si="11"/>
        <v>179</v>
      </c>
      <c r="W190" s="70"/>
      <c r="X190" s="72"/>
      <c r="Y190" s="49" t="s">
        <v>1828</v>
      </c>
      <c r="Z190" s="49">
        <v>179</v>
      </c>
      <c r="AA190" s="72"/>
      <c r="AB190" s="72"/>
      <c r="AC190" s="72"/>
      <c r="AD190" s="72"/>
      <c r="AE190" s="71"/>
      <c r="AF190" s="71"/>
      <c r="AG190" s="71"/>
      <c r="AH190" s="71"/>
      <c r="AI190" s="71"/>
      <c r="AJ190" s="71"/>
      <c r="AK190" s="71"/>
      <c r="AL190" s="71"/>
      <c r="AP190" s="185">
        <v>179</v>
      </c>
      <c r="AQ190" s="185" t="s">
        <v>12</v>
      </c>
      <c r="AR190" s="195" t="s">
        <v>12</v>
      </c>
    </row>
    <row r="191" spans="1:44" ht="24.95" customHeight="1" x14ac:dyDescent="0.25">
      <c r="A191" s="183">
        <v>180</v>
      </c>
      <c r="B191" s="183" t="s">
        <v>1123</v>
      </c>
      <c r="C191" s="34" t="str">
        <f t="shared" si="8"/>
        <v>BS AP  - 140836</v>
      </c>
      <c r="D191" s="186" t="s">
        <v>40</v>
      </c>
      <c r="E191" s="33" t="s">
        <v>12</v>
      </c>
      <c r="F191" s="189">
        <v>140836</v>
      </c>
      <c r="G191" s="191" t="s">
        <v>948</v>
      </c>
      <c r="H191" s="34" t="str">
        <f t="shared" si="9"/>
        <v>D  - NB - 25 - 32</v>
      </c>
      <c r="I191" s="185" t="s">
        <v>16</v>
      </c>
      <c r="J191" s="185" t="s">
        <v>97</v>
      </c>
      <c r="K191" s="185" t="s">
        <v>24</v>
      </c>
      <c r="L191" s="193">
        <v>5</v>
      </c>
      <c r="M191" s="196" t="s">
        <v>3335</v>
      </c>
      <c r="N191" s="196" t="s">
        <v>3336</v>
      </c>
      <c r="O191" s="44" t="str">
        <f t="shared" si="10"/>
        <v xml:space="preserve"> Dr. Saniya Kokab   ( 3014184648 )</v>
      </c>
      <c r="P191" s="42" t="s">
        <v>50</v>
      </c>
      <c r="Q191" s="36" t="s">
        <v>86</v>
      </c>
      <c r="R191" s="37" t="s">
        <v>57</v>
      </c>
      <c r="T191" s="55"/>
      <c r="U191" s="73" t="str">
        <f>F191&amp;"-"&amp;COUNTIF($F$2:F191,F191)</f>
        <v>140836-1</v>
      </c>
      <c r="V191" s="50">
        <f t="shared" si="11"/>
        <v>180</v>
      </c>
      <c r="W191" s="70"/>
      <c r="X191" s="72"/>
      <c r="Y191" s="49" t="s">
        <v>1829</v>
      </c>
      <c r="Z191" s="49">
        <v>180</v>
      </c>
      <c r="AA191" s="72"/>
      <c r="AB191" s="72"/>
      <c r="AC191" s="72"/>
      <c r="AD191" s="72"/>
      <c r="AE191" s="71"/>
      <c r="AF191" s="71"/>
      <c r="AG191" s="71"/>
      <c r="AH191" s="71"/>
      <c r="AI191" s="71"/>
      <c r="AJ191" s="71"/>
      <c r="AK191" s="71"/>
      <c r="AL191" s="71"/>
      <c r="AP191" s="185">
        <v>180</v>
      </c>
      <c r="AQ191" s="185" t="s">
        <v>12</v>
      </c>
      <c r="AR191" s="195" t="s">
        <v>12</v>
      </c>
    </row>
    <row r="192" spans="1:44" ht="24.95" customHeight="1" x14ac:dyDescent="0.25">
      <c r="A192" s="183">
        <v>181</v>
      </c>
      <c r="B192" s="183" t="s">
        <v>1123</v>
      </c>
      <c r="C192" s="34" t="str">
        <f t="shared" si="8"/>
        <v>BS CHEM.  - 140759</v>
      </c>
      <c r="D192" s="186" t="s">
        <v>34</v>
      </c>
      <c r="E192" s="33" t="s">
        <v>12</v>
      </c>
      <c r="F192" s="189">
        <v>140759</v>
      </c>
      <c r="G192" s="191" t="s">
        <v>1208</v>
      </c>
      <c r="H192" s="34" t="str">
        <f t="shared" si="9"/>
        <v>D  - NB - 25 - 32</v>
      </c>
      <c r="I192" s="185" t="s">
        <v>16</v>
      </c>
      <c r="J192" s="185" t="s">
        <v>97</v>
      </c>
      <c r="K192" s="185" t="s">
        <v>24</v>
      </c>
      <c r="L192" s="193">
        <v>11</v>
      </c>
      <c r="M192" s="196" t="s">
        <v>410</v>
      </c>
      <c r="N192" s="196" t="s">
        <v>411</v>
      </c>
      <c r="O192" s="44" t="str">
        <f t="shared" si="10"/>
        <v xml:space="preserve"> Iqra Zubair Awan  ( 3000144584 )</v>
      </c>
      <c r="P192" s="42" t="s">
        <v>50</v>
      </c>
      <c r="Q192" s="36" t="s">
        <v>86</v>
      </c>
      <c r="R192" s="37" t="s">
        <v>64</v>
      </c>
      <c r="T192" s="55"/>
      <c r="U192" s="73" t="str">
        <f>F192&amp;"-"&amp;COUNTIF($F$2:F192,F192)</f>
        <v>140759-1</v>
      </c>
      <c r="V192" s="50">
        <f t="shared" si="11"/>
        <v>181</v>
      </c>
      <c r="W192" s="70"/>
      <c r="X192" s="72"/>
      <c r="Y192" s="49" t="s">
        <v>1830</v>
      </c>
      <c r="Z192" s="49">
        <v>181</v>
      </c>
      <c r="AA192" s="72"/>
      <c r="AB192" s="72"/>
      <c r="AC192" s="72"/>
      <c r="AD192" s="72"/>
      <c r="AE192" s="71"/>
      <c r="AF192" s="71"/>
      <c r="AG192" s="71"/>
      <c r="AH192" s="71"/>
      <c r="AI192" s="71"/>
      <c r="AJ192" s="71"/>
      <c r="AK192" s="71"/>
      <c r="AL192" s="71"/>
      <c r="AP192" s="185">
        <v>181</v>
      </c>
      <c r="AQ192" s="185" t="s">
        <v>12</v>
      </c>
      <c r="AR192" s="195" t="s">
        <v>12</v>
      </c>
    </row>
    <row r="193" spans="1:44" ht="24.95" customHeight="1" x14ac:dyDescent="0.25">
      <c r="A193" s="183">
        <v>182</v>
      </c>
      <c r="B193" s="183" t="s">
        <v>1123</v>
      </c>
      <c r="C193" s="34" t="str">
        <f t="shared" si="8"/>
        <v>BS DFCS  - 140737</v>
      </c>
      <c r="D193" s="186" t="s">
        <v>91</v>
      </c>
      <c r="E193" s="33" t="s">
        <v>12</v>
      </c>
      <c r="F193" s="189">
        <v>140737</v>
      </c>
      <c r="G193" s="191" t="s">
        <v>1209</v>
      </c>
      <c r="H193" s="34" t="str">
        <f t="shared" si="9"/>
        <v>D  - NB - 25 - 32</v>
      </c>
      <c r="I193" s="185" t="s">
        <v>16</v>
      </c>
      <c r="J193" s="185" t="s">
        <v>97</v>
      </c>
      <c r="K193" s="185" t="s">
        <v>24</v>
      </c>
      <c r="L193" s="193">
        <v>34</v>
      </c>
      <c r="M193" s="196" t="s">
        <v>490</v>
      </c>
      <c r="N193" s="196" t="s">
        <v>491</v>
      </c>
      <c r="O193" s="44" t="str">
        <f t="shared" si="10"/>
        <v xml:space="preserve"> M. Taseer Suleman  ( 0333-9971925 )</v>
      </c>
      <c r="P193" s="42" t="s">
        <v>50</v>
      </c>
      <c r="Q193" s="36" t="s">
        <v>86</v>
      </c>
      <c r="R193" s="37">
        <v>1</v>
      </c>
      <c r="T193" s="55"/>
      <c r="U193" s="73" t="str">
        <f>F193&amp;"-"&amp;COUNTIF($F$2:F193,F193)</f>
        <v>140737-1</v>
      </c>
      <c r="V193" s="50">
        <f t="shared" si="11"/>
        <v>182</v>
      </c>
      <c r="W193" s="70"/>
      <c r="X193" s="72"/>
      <c r="Y193" s="49" t="s">
        <v>1831</v>
      </c>
      <c r="Z193" s="49">
        <v>182</v>
      </c>
      <c r="AA193" s="72"/>
      <c r="AB193" s="72"/>
      <c r="AC193" s="72"/>
      <c r="AD193" s="72"/>
      <c r="AE193" s="71"/>
      <c r="AF193" s="71"/>
      <c r="AG193" s="71"/>
      <c r="AH193" s="71"/>
      <c r="AI193" s="71"/>
      <c r="AJ193" s="71"/>
      <c r="AK193" s="71"/>
      <c r="AL193" s="71"/>
      <c r="AP193" s="185">
        <v>182</v>
      </c>
      <c r="AQ193" s="185" t="s">
        <v>12</v>
      </c>
      <c r="AR193" s="195" t="s">
        <v>12</v>
      </c>
    </row>
    <row r="194" spans="1:44" ht="24.95" customHeight="1" x14ac:dyDescent="0.25">
      <c r="A194" s="183">
        <v>183</v>
      </c>
      <c r="B194" s="183" t="s">
        <v>1123</v>
      </c>
      <c r="C194" s="34" t="str">
        <f t="shared" si="8"/>
        <v>BS DFCS  - 140746</v>
      </c>
      <c r="D194" s="186" t="s">
        <v>91</v>
      </c>
      <c r="E194" s="33" t="s">
        <v>12</v>
      </c>
      <c r="F194" s="189">
        <v>140746</v>
      </c>
      <c r="G194" s="191" t="s">
        <v>1210</v>
      </c>
      <c r="H194" s="34" t="str">
        <f t="shared" si="9"/>
        <v>D  - NB - 25 - 32</v>
      </c>
      <c r="I194" s="185" t="s">
        <v>16</v>
      </c>
      <c r="J194" s="185" t="s">
        <v>97</v>
      </c>
      <c r="K194" s="185" t="s">
        <v>24</v>
      </c>
      <c r="L194" s="193">
        <v>32</v>
      </c>
      <c r="M194" s="196" t="s">
        <v>651</v>
      </c>
      <c r="N194" s="196" t="s">
        <v>652</v>
      </c>
      <c r="O194" s="44" t="str">
        <f t="shared" si="10"/>
        <v xml:space="preserve"> Mr. Qais Abaid  ( 0322-6022388 )</v>
      </c>
      <c r="P194" s="42" t="s">
        <v>50</v>
      </c>
      <c r="Q194" s="36" t="s">
        <v>86</v>
      </c>
      <c r="R194" s="37">
        <v>1</v>
      </c>
      <c r="T194" s="55"/>
      <c r="U194" s="73" t="str">
        <f>F194&amp;"-"&amp;COUNTIF($F$2:F194,F194)</f>
        <v>140746-1</v>
      </c>
      <c r="V194" s="50">
        <f t="shared" si="11"/>
        <v>183</v>
      </c>
      <c r="W194" s="70"/>
      <c r="X194" s="72"/>
      <c r="Y194" s="49" t="s">
        <v>1832</v>
      </c>
      <c r="Z194" s="49">
        <v>183</v>
      </c>
      <c r="AA194" s="72"/>
      <c r="AB194" s="72"/>
      <c r="AC194" s="72"/>
      <c r="AD194" s="72"/>
      <c r="AE194" s="71"/>
      <c r="AF194" s="71"/>
      <c r="AG194" s="71"/>
      <c r="AH194" s="71"/>
      <c r="AI194" s="71"/>
      <c r="AJ194" s="71"/>
      <c r="AK194" s="71"/>
      <c r="AL194" s="71"/>
      <c r="AP194" s="185">
        <v>183</v>
      </c>
      <c r="AQ194" s="185" t="s">
        <v>12</v>
      </c>
      <c r="AR194" s="195" t="s">
        <v>12</v>
      </c>
    </row>
    <row r="195" spans="1:44" ht="24.95" customHeight="1" x14ac:dyDescent="0.25">
      <c r="A195" s="183">
        <v>184</v>
      </c>
      <c r="B195" s="183" t="s">
        <v>1123</v>
      </c>
      <c r="C195" s="34" t="str">
        <f t="shared" si="8"/>
        <v>BS DFCS  - 140748</v>
      </c>
      <c r="D195" s="186" t="s">
        <v>91</v>
      </c>
      <c r="E195" s="33" t="s">
        <v>12</v>
      </c>
      <c r="F195" s="189">
        <v>140748</v>
      </c>
      <c r="G195" s="191" t="s">
        <v>1211</v>
      </c>
      <c r="H195" s="34" t="str">
        <f t="shared" si="9"/>
        <v>D  - NB - 25 - 32</v>
      </c>
      <c r="I195" s="185" t="s">
        <v>16</v>
      </c>
      <c r="J195" s="185" t="s">
        <v>97</v>
      </c>
      <c r="K195" s="185" t="s">
        <v>24</v>
      </c>
      <c r="L195" s="193">
        <v>29</v>
      </c>
      <c r="M195" s="196" t="s">
        <v>651</v>
      </c>
      <c r="N195" s="196" t="s">
        <v>652</v>
      </c>
      <c r="O195" s="44" t="str">
        <f t="shared" si="10"/>
        <v xml:space="preserve"> Mr. Qais Abaid  ( 0322-6022388 )</v>
      </c>
      <c r="P195" s="42" t="s">
        <v>50</v>
      </c>
      <c r="Q195" s="36" t="s">
        <v>86</v>
      </c>
      <c r="R195" s="37" t="s">
        <v>62</v>
      </c>
      <c r="T195" s="55"/>
      <c r="U195" s="73" t="str">
        <f>F195&amp;"-"&amp;COUNTIF($F$2:F195,F195)</f>
        <v>140748-1</v>
      </c>
      <c r="V195" s="50">
        <f t="shared" si="11"/>
        <v>184</v>
      </c>
      <c r="W195" s="70"/>
      <c r="X195" s="72"/>
      <c r="Y195" s="49" t="s">
        <v>1833</v>
      </c>
      <c r="Z195" s="49">
        <v>184</v>
      </c>
      <c r="AA195" s="72"/>
      <c r="AB195" s="72"/>
      <c r="AC195" s="72"/>
      <c r="AD195" s="72"/>
      <c r="AE195" s="71"/>
      <c r="AF195" s="71"/>
      <c r="AG195" s="71"/>
      <c r="AH195" s="71"/>
      <c r="AI195" s="71"/>
      <c r="AJ195" s="71"/>
      <c r="AK195" s="71"/>
      <c r="AL195" s="71"/>
      <c r="AP195" s="185">
        <v>184</v>
      </c>
      <c r="AQ195" s="185" t="s">
        <v>12</v>
      </c>
      <c r="AR195" s="195" t="s">
        <v>12</v>
      </c>
    </row>
    <row r="196" spans="1:44" ht="24.95" customHeight="1" x14ac:dyDescent="0.25">
      <c r="A196" s="183">
        <v>185</v>
      </c>
      <c r="B196" s="183" t="s">
        <v>1123</v>
      </c>
      <c r="C196" s="34" t="str">
        <f t="shared" si="8"/>
        <v>BSCP  - 140798</v>
      </c>
      <c r="D196" s="186" t="s">
        <v>300</v>
      </c>
      <c r="E196" s="33" t="s">
        <v>12</v>
      </c>
      <c r="F196" s="189">
        <v>140798</v>
      </c>
      <c r="G196" s="191" t="s">
        <v>912</v>
      </c>
      <c r="H196" s="34" t="str">
        <f t="shared" si="9"/>
        <v>D  - NB - 25 - 32</v>
      </c>
      <c r="I196" s="185" t="s">
        <v>16</v>
      </c>
      <c r="J196" s="185" t="s">
        <v>97</v>
      </c>
      <c r="K196" s="185" t="s">
        <v>24</v>
      </c>
      <c r="L196" s="193">
        <v>24</v>
      </c>
      <c r="M196" s="196" t="s">
        <v>462</v>
      </c>
      <c r="N196" s="196" t="s">
        <v>463</v>
      </c>
      <c r="O196" s="44" t="str">
        <f t="shared" si="10"/>
        <v xml:space="preserve"> Zuhaa Hassan  ( 3204790017 )</v>
      </c>
      <c r="P196" s="42" t="s">
        <v>46</v>
      </c>
      <c r="Q196" s="36" t="s">
        <v>86</v>
      </c>
      <c r="R196" s="37">
        <v>26</v>
      </c>
      <c r="T196" s="55"/>
      <c r="U196" s="73" t="str">
        <f>F196&amp;"-"&amp;COUNTIF($F$2:F196,F196)</f>
        <v>140798-1</v>
      </c>
      <c r="V196" s="50">
        <f t="shared" si="11"/>
        <v>185</v>
      </c>
      <c r="W196" s="70"/>
      <c r="X196" s="72"/>
      <c r="Y196" s="49" t="s">
        <v>1834</v>
      </c>
      <c r="Z196" s="49">
        <v>185</v>
      </c>
      <c r="AA196" s="72"/>
      <c r="AB196" s="72"/>
      <c r="AC196" s="72"/>
      <c r="AD196" s="72"/>
      <c r="AE196" s="71"/>
      <c r="AF196" s="71"/>
      <c r="AG196" s="71"/>
      <c r="AH196" s="71"/>
      <c r="AI196" s="71"/>
      <c r="AJ196" s="71"/>
      <c r="AK196" s="71"/>
      <c r="AL196" s="71"/>
      <c r="AP196" s="185">
        <v>185</v>
      </c>
      <c r="AQ196" s="185" t="s">
        <v>12</v>
      </c>
      <c r="AR196" s="195" t="s">
        <v>12</v>
      </c>
    </row>
    <row r="197" spans="1:44" ht="24.95" customHeight="1" x14ac:dyDescent="0.25">
      <c r="A197" s="183">
        <v>186</v>
      </c>
      <c r="B197" s="183" t="s">
        <v>1123</v>
      </c>
      <c r="C197" s="34" t="str">
        <f t="shared" si="8"/>
        <v>BS AP  - 140836</v>
      </c>
      <c r="D197" s="186" t="s">
        <v>40</v>
      </c>
      <c r="E197" s="33" t="s">
        <v>12</v>
      </c>
      <c r="F197" s="189">
        <v>140836</v>
      </c>
      <c r="G197" s="191" t="s">
        <v>948</v>
      </c>
      <c r="H197" s="34" t="str">
        <f t="shared" si="9"/>
        <v>E  - OB - 18 , 51 - 52</v>
      </c>
      <c r="I197" s="185" t="s">
        <v>16</v>
      </c>
      <c r="J197" s="185" t="s">
        <v>1096</v>
      </c>
      <c r="K197" s="185" t="s">
        <v>294</v>
      </c>
      <c r="L197" s="193">
        <v>13</v>
      </c>
      <c r="M197" s="196" t="s">
        <v>3335</v>
      </c>
      <c r="N197" s="196" t="s">
        <v>3336</v>
      </c>
      <c r="O197" s="44" t="str">
        <f t="shared" si="10"/>
        <v xml:space="preserve"> Dr. Saniya Kokab   ( 3014184648 )</v>
      </c>
      <c r="P197" s="42" t="s">
        <v>46</v>
      </c>
      <c r="Q197" s="36" t="s">
        <v>86</v>
      </c>
      <c r="R197" s="37" t="s">
        <v>69</v>
      </c>
      <c r="T197" s="55"/>
      <c r="U197" s="73" t="str">
        <f>F197&amp;"-"&amp;COUNTIF($F$2:F197,F197)</f>
        <v>140836-2</v>
      </c>
      <c r="V197" s="50">
        <f t="shared" si="11"/>
        <v>186</v>
      </c>
      <c r="W197" s="70"/>
      <c r="X197" s="72"/>
      <c r="Y197" s="49" t="s">
        <v>1835</v>
      </c>
      <c r="Z197" s="49">
        <v>186</v>
      </c>
      <c r="AA197" s="72"/>
      <c r="AB197" s="72"/>
      <c r="AC197" s="72"/>
      <c r="AD197" s="72"/>
      <c r="AE197" s="71"/>
      <c r="AF197" s="71"/>
      <c r="AG197" s="71"/>
      <c r="AH197" s="71"/>
      <c r="AI197" s="71"/>
      <c r="AJ197" s="71"/>
      <c r="AK197" s="71"/>
      <c r="AL197" s="71"/>
      <c r="AP197" s="185">
        <v>186</v>
      </c>
      <c r="AQ197" s="185" t="s">
        <v>12</v>
      </c>
      <c r="AR197" s="195" t="s">
        <v>12</v>
      </c>
    </row>
    <row r="198" spans="1:44" ht="24.95" customHeight="1" x14ac:dyDescent="0.25">
      <c r="A198" s="183">
        <v>187</v>
      </c>
      <c r="B198" s="183" t="s">
        <v>1123</v>
      </c>
      <c r="C198" s="34" t="str">
        <f t="shared" si="8"/>
        <v>BS AP  - 140843</v>
      </c>
      <c r="D198" s="186" t="s">
        <v>40</v>
      </c>
      <c r="E198" s="33" t="s">
        <v>12</v>
      </c>
      <c r="F198" s="189">
        <v>140843</v>
      </c>
      <c r="G198" s="191" t="s">
        <v>406</v>
      </c>
      <c r="H198" s="34" t="str">
        <f t="shared" si="9"/>
        <v>E  - OB - 18 , 51 - 52</v>
      </c>
      <c r="I198" s="185" t="s">
        <v>16</v>
      </c>
      <c r="J198" s="185" t="s">
        <v>1096</v>
      </c>
      <c r="K198" s="185" t="s">
        <v>294</v>
      </c>
      <c r="L198" s="193">
        <v>27</v>
      </c>
      <c r="M198" s="196" t="s">
        <v>476</v>
      </c>
      <c r="N198" s="196" t="s">
        <v>477</v>
      </c>
      <c r="O198" s="44" t="str">
        <f t="shared" si="10"/>
        <v xml:space="preserve"> FATIMA SALMAN  ( 0322-4061556 )</v>
      </c>
      <c r="P198" s="42" t="s">
        <v>50</v>
      </c>
      <c r="Q198" s="36" t="s">
        <v>86</v>
      </c>
      <c r="R198" s="37">
        <v>32</v>
      </c>
      <c r="T198" s="55"/>
      <c r="U198" s="73" t="str">
        <f>F198&amp;"-"&amp;COUNTIF($F$2:F198,F198)</f>
        <v>140843-1</v>
      </c>
      <c r="V198" s="50">
        <f t="shared" si="11"/>
        <v>187</v>
      </c>
      <c r="W198" s="70"/>
      <c r="X198" s="72"/>
      <c r="Y198" s="49" t="s">
        <v>1836</v>
      </c>
      <c r="Z198" s="49">
        <v>187</v>
      </c>
      <c r="AA198" s="72"/>
      <c r="AB198" s="72"/>
      <c r="AC198" s="72"/>
      <c r="AD198" s="72"/>
      <c r="AE198" s="71"/>
      <c r="AF198" s="71"/>
      <c r="AG198" s="71"/>
      <c r="AH198" s="71"/>
      <c r="AI198" s="71"/>
      <c r="AJ198" s="71"/>
      <c r="AK198" s="71"/>
      <c r="AL198" s="71"/>
      <c r="AP198" s="185">
        <v>187</v>
      </c>
      <c r="AQ198" s="185" t="s">
        <v>12</v>
      </c>
      <c r="AR198" s="195" t="s">
        <v>12</v>
      </c>
    </row>
    <row r="199" spans="1:44" ht="24.95" customHeight="1" x14ac:dyDescent="0.25">
      <c r="A199" s="183">
        <v>188</v>
      </c>
      <c r="B199" s="183" t="s">
        <v>1123</v>
      </c>
      <c r="C199" s="34" t="str">
        <f t="shared" si="8"/>
        <v>BS AP  - 140850</v>
      </c>
      <c r="D199" s="186" t="s">
        <v>40</v>
      </c>
      <c r="E199" s="33" t="s">
        <v>12</v>
      </c>
      <c r="F199" s="189">
        <v>140850</v>
      </c>
      <c r="G199" s="191" t="s">
        <v>1212</v>
      </c>
      <c r="H199" s="34" t="str">
        <f t="shared" si="9"/>
        <v>E  - OB - 18 , 51 - 52</v>
      </c>
      <c r="I199" s="185" t="s">
        <v>16</v>
      </c>
      <c r="J199" s="185" t="s">
        <v>1096</v>
      </c>
      <c r="K199" s="185" t="s">
        <v>294</v>
      </c>
      <c r="L199" s="193">
        <v>26</v>
      </c>
      <c r="M199" s="196" t="s">
        <v>476</v>
      </c>
      <c r="N199" s="196" t="s">
        <v>477</v>
      </c>
      <c r="O199" s="44" t="str">
        <f t="shared" si="10"/>
        <v xml:space="preserve"> FATIMA SALMAN  ( 0322-4061556 )</v>
      </c>
      <c r="P199" s="42" t="s">
        <v>50</v>
      </c>
      <c r="Q199" s="36" t="s">
        <v>86</v>
      </c>
      <c r="R199" s="37" t="s">
        <v>82</v>
      </c>
      <c r="T199" s="55"/>
      <c r="U199" s="73" t="str">
        <f>F199&amp;"-"&amp;COUNTIF($F$2:F199,F199)</f>
        <v>140850-1</v>
      </c>
      <c r="V199" s="50">
        <f t="shared" si="11"/>
        <v>188</v>
      </c>
      <c r="W199" s="70"/>
      <c r="X199" s="72"/>
      <c r="Y199" s="49" t="s">
        <v>1837</v>
      </c>
      <c r="Z199" s="49">
        <v>188</v>
      </c>
      <c r="AA199" s="72"/>
      <c r="AB199" s="72"/>
      <c r="AC199" s="72"/>
      <c r="AD199" s="72"/>
      <c r="AE199" s="71"/>
      <c r="AF199" s="71"/>
      <c r="AG199" s="71"/>
      <c r="AH199" s="71"/>
      <c r="AI199" s="71"/>
      <c r="AJ199" s="71"/>
      <c r="AK199" s="71"/>
      <c r="AL199" s="71"/>
      <c r="AP199" s="185">
        <v>188</v>
      </c>
      <c r="AQ199" s="185" t="s">
        <v>12</v>
      </c>
      <c r="AR199" s="195" t="s">
        <v>12</v>
      </c>
    </row>
    <row r="200" spans="1:44" ht="24.95" customHeight="1" x14ac:dyDescent="0.25">
      <c r="A200" s="183">
        <v>189</v>
      </c>
      <c r="B200" s="183" t="s">
        <v>1123</v>
      </c>
      <c r="C200" s="34" t="str">
        <f t="shared" si="8"/>
        <v>BBA (Hons)  - 140934</v>
      </c>
      <c r="D200" s="186" t="s">
        <v>42</v>
      </c>
      <c r="E200" s="33" t="s">
        <v>12</v>
      </c>
      <c r="F200" s="189">
        <v>140934</v>
      </c>
      <c r="G200" s="191" t="s">
        <v>207</v>
      </c>
      <c r="H200" s="34" t="str">
        <f t="shared" si="9"/>
        <v>F  - OB - 53 - 57</v>
      </c>
      <c r="I200" s="185" t="s">
        <v>16</v>
      </c>
      <c r="J200" s="185" t="s">
        <v>1097</v>
      </c>
      <c r="K200" s="185" t="s">
        <v>22</v>
      </c>
      <c r="L200" s="193">
        <v>28</v>
      </c>
      <c r="M200" s="196" t="s">
        <v>679</v>
      </c>
      <c r="N200" s="196" t="s">
        <v>680</v>
      </c>
      <c r="O200" s="44" t="str">
        <f t="shared" si="10"/>
        <v xml:space="preserve"> Abid Ali  ( 0301-4488950 )</v>
      </c>
      <c r="P200" s="42" t="s">
        <v>46</v>
      </c>
      <c r="Q200" s="36" t="s">
        <v>86</v>
      </c>
      <c r="R200" s="37">
        <v>25</v>
      </c>
      <c r="T200" s="55"/>
      <c r="U200" s="73" t="str">
        <f>F200&amp;"-"&amp;COUNTIF($F$2:F200,F200)</f>
        <v>140934-1</v>
      </c>
      <c r="V200" s="50">
        <f t="shared" si="11"/>
        <v>189</v>
      </c>
      <c r="W200" s="70"/>
      <c r="X200" s="72"/>
      <c r="Y200" s="49" t="s">
        <v>1838</v>
      </c>
      <c r="Z200" s="49">
        <v>189</v>
      </c>
      <c r="AA200" s="72"/>
      <c r="AB200" s="72"/>
      <c r="AC200" s="72"/>
      <c r="AD200" s="72"/>
      <c r="AE200" s="71"/>
      <c r="AF200" s="71"/>
      <c r="AG200" s="71"/>
      <c r="AH200" s="71"/>
      <c r="AI200" s="71"/>
      <c r="AJ200" s="71"/>
      <c r="AK200" s="71"/>
      <c r="AL200" s="71"/>
      <c r="AP200" s="185">
        <v>189</v>
      </c>
      <c r="AQ200" s="185" t="s">
        <v>12</v>
      </c>
      <c r="AR200" s="195" t="s">
        <v>12</v>
      </c>
    </row>
    <row r="201" spans="1:44" ht="24.95" customHeight="1" x14ac:dyDescent="0.25">
      <c r="A201" s="183">
        <v>190</v>
      </c>
      <c r="B201" s="183" t="s">
        <v>1123</v>
      </c>
      <c r="C201" s="34" t="str">
        <f t="shared" si="8"/>
        <v>BBA (Hons)  - 140936</v>
      </c>
      <c r="D201" s="186" t="s">
        <v>42</v>
      </c>
      <c r="E201" s="33" t="s">
        <v>12</v>
      </c>
      <c r="F201" s="189">
        <v>140936</v>
      </c>
      <c r="G201" s="191" t="s">
        <v>1213</v>
      </c>
      <c r="H201" s="34" t="str">
        <f t="shared" si="9"/>
        <v>F  - OB - 53 - 57</v>
      </c>
      <c r="I201" s="185" t="s">
        <v>16</v>
      </c>
      <c r="J201" s="185" t="s">
        <v>1097</v>
      </c>
      <c r="K201" s="185" t="s">
        <v>22</v>
      </c>
      <c r="L201" s="193">
        <v>24</v>
      </c>
      <c r="M201" s="196" t="s">
        <v>679</v>
      </c>
      <c r="N201" s="196" t="s">
        <v>680</v>
      </c>
      <c r="O201" s="44" t="str">
        <f t="shared" si="10"/>
        <v xml:space="preserve"> Abid Ali  ( 0301-4488950 )</v>
      </c>
      <c r="P201" s="42" t="s">
        <v>46</v>
      </c>
      <c r="Q201" s="36" t="s">
        <v>86</v>
      </c>
      <c r="R201" s="37">
        <v>30</v>
      </c>
      <c r="T201" s="55"/>
      <c r="U201" s="73" t="str">
        <f>F201&amp;"-"&amp;COUNTIF($F$2:F201,F201)</f>
        <v>140936-1</v>
      </c>
      <c r="V201" s="50">
        <f t="shared" si="11"/>
        <v>190</v>
      </c>
      <c r="W201" s="70"/>
      <c r="X201" s="72"/>
      <c r="Y201" s="49" t="s">
        <v>1839</v>
      </c>
      <c r="Z201" s="49">
        <v>190</v>
      </c>
      <c r="AA201" s="72"/>
      <c r="AB201" s="72"/>
      <c r="AC201" s="72"/>
      <c r="AD201" s="72"/>
      <c r="AE201" s="71"/>
      <c r="AF201" s="71"/>
      <c r="AG201" s="71"/>
      <c r="AH201" s="71"/>
      <c r="AI201" s="71"/>
      <c r="AJ201" s="71"/>
      <c r="AK201" s="71"/>
      <c r="AL201" s="71"/>
      <c r="AP201" s="185">
        <v>190</v>
      </c>
      <c r="AQ201" s="185" t="s">
        <v>12</v>
      </c>
      <c r="AR201" s="195" t="s">
        <v>12</v>
      </c>
    </row>
    <row r="202" spans="1:44" ht="24.95" customHeight="1" x14ac:dyDescent="0.25">
      <c r="A202" s="183">
        <v>191</v>
      </c>
      <c r="B202" s="183" t="s">
        <v>1123</v>
      </c>
      <c r="C202" s="34" t="str">
        <f t="shared" si="8"/>
        <v>BBA (Hons)  - 140942</v>
      </c>
      <c r="D202" s="186" t="s">
        <v>42</v>
      </c>
      <c r="E202" s="33" t="s">
        <v>12</v>
      </c>
      <c r="F202" s="189">
        <v>140942</v>
      </c>
      <c r="G202" s="191" t="s">
        <v>1214</v>
      </c>
      <c r="H202" s="34" t="str">
        <f t="shared" si="9"/>
        <v>F  - OB - 53 - 57</v>
      </c>
      <c r="I202" s="185" t="s">
        <v>16</v>
      </c>
      <c r="J202" s="185" t="s">
        <v>1097</v>
      </c>
      <c r="K202" s="185" t="s">
        <v>22</v>
      </c>
      <c r="L202" s="193">
        <v>28</v>
      </c>
      <c r="M202" s="196" t="s">
        <v>679</v>
      </c>
      <c r="N202" s="196" t="s">
        <v>680</v>
      </c>
      <c r="O202" s="44" t="str">
        <f t="shared" si="10"/>
        <v xml:space="preserve"> Abid Ali  ( 0301-4488950 )</v>
      </c>
      <c r="P202" s="42" t="s">
        <v>46</v>
      </c>
      <c r="Q202" s="36" t="s">
        <v>86</v>
      </c>
      <c r="R202" s="37">
        <v>33</v>
      </c>
      <c r="T202" s="55"/>
      <c r="U202" s="73" t="str">
        <f>F202&amp;"-"&amp;COUNTIF($F$2:F202,F202)</f>
        <v>140942-1</v>
      </c>
      <c r="V202" s="50">
        <f t="shared" si="11"/>
        <v>191</v>
      </c>
      <c r="W202" s="70"/>
      <c r="X202" s="72"/>
      <c r="Y202" s="49" t="s">
        <v>1840</v>
      </c>
      <c r="Z202" s="49">
        <v>191</v>
      </c>
      <c r="AA202" s="72"/>
      <c r="AB202" s="72"/>
      <c r="AC202" s="72"/>
      <c r="AD202" s="72"/>
      <c r="AE202" s="71"/>
      <c r="AF202" s="71"/>
      <c r="AG202" s="71"/>
      <c r="AH202" s="71"/>
      <c r="AI202" s="71"/>
      <c r="AJ202" s="71"/>
      <c r="AK202" s="71"/>
      <c r="AL202" s="71"/>
      <c r="AP202" s="185">
        <v>191</v>
      </c>
      <c r="AQ202" s="185" t="s">
        <v>12</v>
      </c>
      <c r="AR202" s="195" t="s">
        <v>12</v>
      </c>
    </row>
    <row r="203" spans="1:44" ht="24.95" customHeight="1" x14ac:dyDescent="0.25">
      <c r="A203" s="183">
        <v>192</v>
      </c>
      <c r="B203" s="183" t="s">
        <v>1123</v>
      </c>
      <c r="C203" s="34" t="str">
        <f t="shared" si="8"/>
        <v>BS AP  - 140850</v>
      </c>
      <c r="D203" s="186" t="s">
        <v>40</v>
      </c>
      <c r="E203" s="33" t="s">
        <v>12</v>
      </c>
      <c r="F203" s="189">
        <v>140850</v>
      </c>
      <c r="G203" s="191" t="s">
        <v>1212</v>
      </c>
      <c r="H203" s="34" t="str">
        <f t="shared" si="9"/>
        <v>F  - OB - 53 - 57</v>
      </c>
      <c r="I203" s="185" t="s">
        <v>16</v>
      </c>
      <c r="J203" s="185" t="s">
        <v>1097</v>
      </c>
      <c r="K203" s="185" t="s">
        <v>22</v>
      </c>
      <c r="L203" s="193">
        <v>4</v>
      </c>
      <c r="M203" s="196" t="s">
        <v>476</v>
      </c>
      <c r="N203" s="196" t="s">
        <v>477</v>
      </c>
      <c r="O203" s="44" t="str">
        <f t="shared" si="10"/>
        <v xml:space="preserve"> FATIMA SALMAN  ( 0322-4061556 )</v>
      </c>
      <c r="P203" s="42" t="s">
        <v>50</v>
      </c>
      <c r="Q203" s="36" t="s">
        <v>86</v>
      </c>
      <c r="R203" s="37">
        <v>1</v>
      </c>
      <c r="T203" s="55"/>
      <c r="U203" s="73" t="str">
        <f>F203&amp;"-"&amp;COUNTIF($F$2:F203,F203)</f>
        <v>140850-2</v>
      </c>
      <c r="V203" s="50">
        <f t="shared" si="11"/>
        <v>192</v>
      </c>
      <c r="W203" s="70"/>
      <c r="X203" s="72"/>
      <c r="Y203" s="49" t="s">
        <v>1841</v>
      </c>
      <c r="Z203" s="49">
        <v>192</v>
      </c>
      <c r="AA203" s="72"/>
      <c r="AB203" s="72"/>
      <c r="AC203" s="72"/>
      <c r="AD203" s="72"/>
      <c r="AE203" s="71"/>
      <c r="AF203" s="71"/>
      <c r="AG203" s="71"/>
      <c r="AH203" s="71"/>
      <c r="AI203" s="71"/>
      <c r="AJ203" s="71"/>
      <c r="AK203" s="71"/>
      <c r="AL203" s="71"/>
      <c r="AP203" s="185">
        <v>192</v>
      </c>
      <c r="AQ203" s="185" t="s">
        <v>12</v>
      </c>
      <c r="AR203" s="195" t="s">
        <v>12</v>
      </c>
    </row>
    <row r="204" spans="1:44" ht="24.95" customHeight="1" x14ac:dyDescent="0.25">
      <c r="A204" s="183">
        <v>193</v>
      </c>
      <c r="B204" s="183" t="s">
        <v>1123</v>
      </c>
      <c r="C204" s="34" t="str">
        <f t="shared" ref="C204:C267" si="12">CONCATENATE(D204," "," - ",F204)</f>
        <v>BS BT  - 140896</v>
      </c>
      <c r="D204" s="186" t="s">
        <v>33</v>
      </c>
      <c r="E204" s="33" t="s">
        <v>12</v>
      </c>
      <c r="F204" s="189">
        <v>140896</v>
      </c>
      <c r="G204" s="191" t="s">
        <v>1215</v>
      </c>
      <c r="H204" s="34" t="str">
        <f t="shared" ref="H204:H267" si="13">CONCATENATE(K204," "," - ",J204)</f>
        <v>F  - OB - 53 - 57</v>
      </c>
      <c r="I204" s="185" t="s">
        <v>16</v>
      </c>
      <c r="J204" s="185" t="s">
        <v>1097</v>
      </c>
      <c r="K204" s="185" t="s">
        <v>22</v>
      </c>
      <c r="L204" s="193">
        <v>26</v>
      </c>
      <c r="M204" s="196" t="s">
        <v>518</v>
      </c>
      <c r="N204" s="196" t="s">
        <v>519</v>
      </c>
      <c r="O204" s="44" t="str">
        <f t="shared" si="10"/>
        <v xml:space="preserve"> Ms. Asmara Imtiaz  ( 0334-9631277 )</v>
      </c>
      <c r="P204" s="42" t="s">
        <v>50</v>
      </c>
      <c r="Q204" s="36" t="s">
        <v>86</v>
      </c>
      <c r="R204" s="37">
        <v>16</v>
      </c>
      <c r="T204" s="55"/>
      <c r="U204" s="73" t="str">
        <f>F204&amp;"-"&amp;COUNTIF($F$2:F204,F204)</f>
        <v>140896-1</v>
      </c>
      <c r="V204" s="50">
        <f t="shared" si="11"/>
        <v>193</v>
      </c>
      <c r="W204" s="70"/>
      <c r="X204" s="72"/>
      <c r="Y204" s="49" t="s">
        <v>1842</v>
      </c>
      <c r="Z204" s="49">
        <v>193</v>
      </c>
      <c r="AA204" s="72"/>
      <c r="AB204" s="72"/>
      <c r="AC204" s="72"/>
      <c r="AD204" s="72"/>
      <c r="AE204" s="71"/>
      <c r="AF204" s="71"/>
      <c r="AG204" s="71"/>
      <c r="AH204" s="71"/>
      <c r="AI204" s="71"/>
      <c r="AJ204" s="71"/>
      <c r="AK204" s="71"/>
      <c r="AL204" s="71"/>
      <c r="AP204" s="185">
        <v>193</v>
      </c>
      <c r="AQ204" s="185" t="s">
        <v>12</v>
      </c>
      <c r="AR204" s="195" t="s">
        <v>12</v>
      </c>
    </row>
    <row r="205" spans="1:44" ht="24.95" customHeight="1" x14ac:dyDescent="0.25">
      <c r="A205" s="183">
        <v>194</v>
      </c>
      <c r="B205" s="183" t="s">
        <v>1123</v>
      </c>
      <c r="C205" s="34" t="str">
        <f t="shared" si="12"/>
        <v>BBA (Hons)  - 140942</v>
      </c>
      <c r="D205" s="186" t="s">
        <v>42</v>
      </c>
      <c r="E205" s="33" t="s">
        <v>12</v>
      </c>
      <c r="F205" s="189">
        <v>140942</v>
      </c>
      <c r="G205" s="191" t="s">
        <v>1214</v>
      </c>
      <c r="H205" s="34" t="str">
        <f t="shared" si="13"/>
        <v>G  - OB - 21 - 25</v>
      </c>
      <c r="I205" s="185" t="s">
        <v>16</v>
      </c>
      <c r="J205" s="185" t="s">
        <v>1098</v>
      </c>
      <c r="K205" s="185" t="s">
        <v>18</v>
      </c>
      <c r="L205" s="193">
        <v>2</v>
      </c>
      <c r="M205" s="196" t="s">
        <v>679</v>
      </c>
      <c r="N205" s="196" t="s">
        <v>680</v>
      </c>
      <c r="O205" s="44" t="str">
        <f t="shared" ref="O205:O268" si="14">CONCATENATE(" ", M205, " ", " ("," ",N205, " ",")")</f>
        <v xml:space="preserve"> Abid Ali  ( 0301-4488950 )</v>
      </c>
      <c r="P205" s="42" t="s">
        <v>50</v>
      </c>
      <c r="Q205" s="36" t="s">
        <v>86</v>
      </c>
      <c r="R205" s="37" t="s">
        <v>63</v>
      </c>
      <c r="T205" s="55"/>
      <c r="U205" s="73" t="str">
        <f>F205&amp;"-"&amp;COUNTIF($F$2:F205,F205)</f>
        <v>140942-2</v>
      </c>
      <c r="V205" s="50">
        <f t="shared" ref="V205:V268" si="15">+A205</f>
        <v>194</v>
      </c>
      <c r="W205" s="70"/>
      <c r="X205" s="72"/>
      <c r="Y205" s="49" t="s">
        <v>1843</v>
      </c>
      <c r="Z205" s="49">
        <v>194</v>
      </c>
      <c r="AA205" s="72"/>
      <c r="AB205" s="72"/>
      <c r="AC205" s="72"/>
      <c r="AD205" s="72"/>
      <c r="AE205" s="71"/>
      <c r="AF205" s="71"/>
      <c r="AG205" s="71"/>
      <c r="AH205" s="71"/>
      <c r="AI205" s="71"/>
      <c r="AJ205" s="71"/>
      <c r="AK205" s="71"/>
      <c r="AL205" s="71"/>
      <c r="AP205" s="185">
        <v>194</v>
      </c>
      <c r="AQ205" s="185" t="s">
        <v>12</v>
      </c>
      <c r="AR205" s="195" t="s">
        <v>12</v>
      </c>
    </row>
    <row r="206" spans="1:44" ht="24.95" customHeight="1" x14ac:dyDescent="0.25">
      <c r="A206" s="183">
        <v>195</v>
      </c>
      <c r="B206" s="183" t="s">
        <v>1123</v>
      </c>
      <c r="C206" s="34" t="str">
        <f t="shared" si="12"/>
        <v>BS AF  - 140950</v>
      </c>
      <c r="D206" s="186" t="s">
        <v>36</v>
      </c>
      <c r="E206" s="33" t="s">
        <v>12</v>
      </c>
      <c r="F206" s="189">
        <v>140950</v>
      </c>
      <c r="G206" s="191" t="s">
        <v>357</v>
      </c>
      <c r="H206" s="34" t="str">
        <f t="shared" si="13"/>
        <v>G  - OB - 21 - 25</v>
      </c>
      <c r="I206" s="185" t="s">
        <v>16</v>
      </c>
      <c r="J206" s="185" t="s">
        <v>1098</v>
      </c>
      <c r="K206" s="185" t="s">
        <v>18</v>
      </c>
      <c r="L206" s="193">
        <v>30</v>
      </c>
      <c r="M206" s="196" t="s">
        <v>602</v>
      </c>
      <c r="N206" s="196" t="s">
        <v>603</v>
      </c>
      <c r="O206" s="44" t="str">
        <f t="shared" si="14"/>
        <v xml:space="preserve"> Raza Hussain Lashari  ( 0321-4916355 )</v>
      </c>
      <c r="P206" s="42" t="s">
        <v>50</v>
      </c>
      <c r="Q206" s="36" t="s">
        <v>86</v>
      </c>
      <c r="R206" s="37" t="s">
        <v>52</v>
      </c>
      <c r="T206" s="55"/>
      <c r="U206" s="73" t="str">
        <f>F206&amp;"-"&amp;COUNTIF($F$2:F206,F206)</f>
        <v>140950-1</v>
      </c>
      <c r="V206" s="50">
        <f t="shared" si="15"/>
        <v>195</v>
      </c>
      <c r="W206" s="70"/>
      <c r="X206" s="72"/>
      <c r="Y206" s="49" t="s">
        <v>1844</v>
      </c>
      <c r="Z206" s="49">
        <v>195</v>
      </c>
      <c r="AA206" s="72"/>
      <c r="AB206" s="72"/>
      <c r="AC206" s="72"/>
      <c r="AD206" s="72"/>
      <c r="AE206" s="71"/>
      <c r="AF206" s="71"/>
      <c r="AG206" s="71"/>
      <c r="AH206" s="71"/>
      <c r="AI206" s="71"/>
      <c r="AJ206" s="71"/>
      <c r="AK206" s="71"/>
      <c r="AL206" s="71"/>
      <c r="AP206" s="185">
        <v>195</v>
      </c>
      <c r="AQ206" s="185" t="s">
        <v>12</v>
      </c>
      <c r="AR206" s="195" t="s">
        <v>12</v>
      </c>
    </row>
    <row r="207" spans="1:44" ht="24.95" customHeight="1" x14ac:dyDescent="0.25">
      <c r="A207" s="183">
        <v>196</v>
      </c>
      <c r="B207" s="183" t="s">
        <v>1123</v>
      </c>
      <c r="C207" s="34" t="str">
        <f t="shared" si="12"/>
        <v>BS Eng.  - 141059</v>
      </c>
      <c r="D207" s="186" t="s">
        <v>30</v>
      </c>
      <c r="E207" s="33" t="s">
        <v>12</v>
      </c>
      <c r="F207" s="189">
        <v>141059</v>
      </c>
      <c r="G207" s="191" t="s">
        <v>323</v>
      </c>
      <c r="H207" s="34" t="str">
        <f t="shared" si="13"/>
        <v>G  - OB - 21 - 25</v>
      </c>
      <c r="I207" s="185" t="s">
        <v>16</v>
      </c>
      <c r="J207" s="185" t="s">
        <v>1098</v>
      </c>
      <c r="K207" s="185" t="s">
        <v>18</v>
      </c>
      <c r="L207" s="193">
        <v>16</v>
      </c>
      <c r="M207" s="196" t="s">
        <v>474</v>
      </c>
      <c r="N207" s="196" t="s">
        <v>475</v>
      </c>
      <c r="O207" s="44" t="str">
        <f t="shared" si="14"/>
        <v xml:space="preserve"> Ms. Amina Saud  ( 0336-1469770 )</v>
      </c>
      <c r="P207" s="42" t="s">
        <v>46</v>
      </c>
      <c r="Q207" s="36" t="s">
        <v>86</v>
      </c>
      <c r="R207" s="37" t="s">
        <v>56</v>
      </c>
      <c r="T207" s="55"/>
      <c r="U207" s="73" t="str">
        <f>F207&amp;"-"&amp;COUNTIF($F$2:F207,F207)</f>
        <v>141059-1</v>
      </c>
      <c r="V207" s="50">
        <f t="shared" si="15"/>
        <v>196</v>
      </c>
      <c r="W207" s="70"/>
      <c r="X207" s="72"/>
      <c r="Y207" s="49" t="s">
        <v>1845</v>
      </c>
      <c r="Z207" s="49">
        <v>196</v>
      </c>
      <c r="AA207" s="72"/>
      <c r="AB207" s="72"/>
      <c r="AC207" s="72"/>
      <c r="AD207" s="72"/>
      <c r="AE207" s="71"/>
      <c r="AF207" s="71"/>
      <c r="AG207" s="71"/>
      <c r="AH207" s="71"/>
      <c r="AI207" s="71"/>
      <c r="AJ207" s="71"/>
      <c r="AK207" s="71"/>
      <c r="AL207" s="71"/>
      <c r="AP207" s="185">
        <v>196</v>
      </c>
      <c r="AQ207" s="185" t="s">
        <v>12</v>
      </c>
      <c r="AR207" s="195" t="s">
        <v>12</v>
      </c>
    </row>
    <row r="208" spans="1:44" ht="24.95" customHeight="1" x14ac:dyDescent="0.25">
      <c r="A208" s="183">
        <v>197</v>
      </c>
      <c r="B208" s="183" t="s">
        <v>1123</v>
      </c>
      <c r="C208" s="34" t="str">
        <f t="shared" si="12"/>
        <v>BS Eng.  - 141072</v>
      </c>
      <c r="D208" s="186" t="s">
        <v>30</v>
      </c>
      <c r="E208" s="33" t="s">
        <v>12</v>
      </c>
      <c r="F208" s="189">
        <v>141072</v>
      </c>
      <c r="G208" s="191" t="s">
        <v>291</v>
      </c>
      <c r="H208" s="34" t="str">
        <f t="shared" si="13"/>
        <v>G  - OB - 21 - 25</v>
      </c>
      <c r="I208" s="185" t="s">
        <v>16</v>
      </c>
      <c r="J208" s="185" t="s">
        <v>1098</v>
      </c>
      <c r="K208" s="185" t="s">
        <v>18</v>
      </c>
      <c r="L208" s="193">
        <v>21</v>
      </c>
      <c r="M208" s="196" t="s">
        <v>508</v>
      </c>
      <c r="N208" s="196" t="s">
        <v>509</v>
      </c>
      <c r="O208" s="44" t="str">
        <f t="shared" si="14"/>
        <v xml:space="preserve"> Sundus Gohar  ( 0333-1610502 )</v>
      </c>
      <c r="P208" s="42" t="s">
        <v>46</v>
      </c>
      <c r="Q208" s="36" t="s">
        <v>86</v>
      </c>
      <c r="R208" s="37" t="s">
        <v>62</v>
      </c>
      <c r="T208" s="55"/>
      <c r="U208" s="73" t="str">
        <f>F208&amp;"-"&amp;COUNTIF($F$2:F208,F208)</f>
        <v>141072-1</v>
      </c>
      <c r="V208" s="50">
        <f t="shared" si="15"/>
        <v>197</v>
      </c>
      <c r="W208" s="70"/>
      <c r="X208" s="72"/>
      <c r="Y208" s="49" t="s">
        <v>1846</v>
      </c>
      <c r="Z208" s="49">
        <v>197</v>
      </c>
      <c r="AA208" s="72"/>
      <c r="AB208" s="72"/>
      <c r="AC208" s="72"/>
      <c r="AD208" s="72"/>
      <c r="AE208" s="71"/>
      <c r="AF208" s="71"/>
      <c r="AG208" s="71"/>
      <c r="AH208" s="71"/>
      <c r="AI208" s="71"/>
      <c r="AJ208" s="71"/>
      <c r="AK208" s="71"/>
      <c r="AL208" s="71"/>
      <c r="AP208" s="185">
        <v>197</v>
      </c>
      <c r="AQ208" s="185" t="s">
        <v>12</v>
      </c>
      <c r="AR208" s="195" t="s">
        <v>12</v>
      </c>
    </row>
    <row r="209" spans="1:44" ht="24.95" customHeight="1" x14ac:dyDescent="0.25">
      <c r="A209" s="183">
        <v>198</v>
      </c>
      <c r="B209" s="183" t="s">
        <v>1123</v>
      </c>
      <c r="C209" s="34" t="str">
        <f t="shared" si="12"/>
        <v>BS IR  - 140965</v>
      </c>
      <c r="D209" s="186" t="s">
        <v>92</v>
      </c>
      <c r="E209" s="33" t="s">
        <v>12</v>
      </c>
      <c r="F209" s="189">
        <v>140965</v>
      </c>
      <c r="G209" s="191" t="s">
        <v>1216</v>
      </c>
      <c r="H209" s="34" t="str">
        <f t="shared" si="13"/>
        <v>G  - OB - 21 - 25</v>
      </c>
      <c r="I209" s="185" t="s">
        <v>16</v>
      </c>
      <c r="J209" s="185" t="s">
        <v>1098</v>
      </c>
      <c r="K209" s="185" t="s">
        <v>18</v>
      </c>
      <c r="L209" s="193">
        <v>19</v>
      </c>
      <c r="M209" s="196" t="s">
        <v>565</v>
      </c>
      <c r="N209" s="196" t="s">
        <v>566</v>
      </c>
      <c r="O209" s="44" t="str">
        <f t="shared" si="14"/>
        <v xml:space="preserve"> Anas Bin Tariq  ( 3318440684 )</v>
      </c>
      <c r="P209" s="42" t="s">
        <v>46</v>
      </c>
      <c r="Q209" s="36" t="s">
        <v>86</v>
      </c>
      <c r="R209" s="37" t="s">
        <v>83</v>
      </c>
      <c r="T209" s="55"/>
      <c r="U209" s="73" t="str">
        <f>F209&amp;"-"&amp;COUNTIF($F$2:F209,F209)</f>
        <v>140965-1</v>
      </c>
      <c r="V209" s="50">
        <f t="shared" si="15"/>
        <v>198</v>
      </c>
      <c r="W209" s="70"/>
      <c r="X209" s="72"/>
      <c r="Y209" s="49" t="s">
        <v>1847</v>
      </c>
      <c r="Z209" s="49">
        <v>198</v>
      </c>
      <c r="AA209" s="72"/>
      <c r="AB209" s="72"/>
      <c r="AC209" s="72"/>
      <c r="AD209" s="72"/>
      <c r="AE209" s="71"/>
      <c r="AF209" s="71"/>
      <c r="AG209" s="71"/>
      <c r="AH209" s="71"/>
      <c r="AI209" s="71"/>
      <c r="AJ209" s="71"/>
      <c r="AK209" s="71"/>
      <c r="AL209" s="71"/>
      <c r="AP209" s="185">
        <v>198</v>
      </c>
      <c r="AQ209" s="185" t="s">
        <v>12</v>
      </c>
      <c r="AR209" s="195" t="s">
        <v>12</v>
      </c>
    </row>
    <row r="210" spans="1:44" ht="24.95" customHeight="1" x14ac:dyDescent="0.25">
      <c r="A210" s="183">
        <v>199</v>
      </c>
      <c r="B210" s="183" t="s">
        <v>1123</v>
      </c>
      <c r="C210" s="34" t="str">
        <f t="shared" si="12"/>
        <v>BS IR  - 140984</v>
      </c>
      <c r="D210" s="186" t="s">
        <v>92</v>
      </c>
      <c r="E210" s="33" t="s">
        <v>12</v>
      </c>
      <c r="F210" s="189">
        <v>140984</v>
      </c>
      <c r="G210" s="191" t="s">
        <v>1217</v>
      </c>
      <c r="H210" s="34" t="str">
        <f t="shared" si="13"/>
        <v>G  - OB - 21 - 25</v>
      </c>
      <c r="I210" s="185" t="s">
        <v>16</v>
      </c>
      <c r="J210" s="185" t="s">
        <v>1098</v>
      </c>
      <c r="K210" s="185" t="s">
        <v>18</v>
      </c>
      <c r="L210" s="193">
        <v>22</v>
      </c>
      <c r="M210" s="196" t="s">
        <v>1002</v>
      </c>
      <c r="N210" s="196" t="s">
        <v>1003</v>
      </c>
      <c r="O210" s="44" t="str">
        <f t="shared" si="14"/>
        <v xml:space="preserve"> Mr. Kamran Khan   ( 3452369069 )</v>
      </c>
      <c r="P210" s="42" t="s">
        <v>46</v>
      </c>
      <c r="Q210" s="36" t="s">
        <v>86</v>
      </c>
      <c r="R210" s="37" t="s">
        <v>71</v>
      </c>
      <c r="T210" s="55"/>
      <c r="U210" s="73" t="str">
        <f>F210&amp;"-"&amp;COUNTIF($F$2:F210,F210)</f>
        <v>140984-1</v>
      </c>
      <c r="V210" s="50">
        <f t="shared" si="15"/>
        <v>199</v>
      </c>
      <c r="W210" s="70"/>
      <c r="X210" s="72"/>
      <c r="Y210" s="49" t="s">
        <v>1848</v>
      </c>
      <c r="Z210" s="49">
        <v>199</v>
      </c>
      <c r="AA210" s="72"/>
      <c r="AB210" s="72"/>
      <c r="AC210" s="72"/>
      <c r="AD210" s="72"/>
      <c r="AE210" s="71"/>
      <c r="AF210" s="71"/>
      <c r="AG210" s="71"/>
      <c r="AH210" s="71"/>
      <c r="AI210" s="71"/>
      <c r="AJ210" s="71"/>
      <c r="AK210" s="71"/>
      <c r="AL210" s="71"/>
      <c r="AP210" s="185">
        <v>199</v>
      </c>
      <c r="AQ210" s="185" t="s">
        <v>12</v>
      </c>
      <c r="AR210" s="195" t="s">
        <v>12</v>
      </c>
    </row>
    <row r="211" spans="1:44" ht="24.95" customHeight="1" x14ac:dyDescent="0.25">
      <c r="A211" s="183">
        <v>200</v>
      </c>
      <c r="B211" s="183" t="s">
        <v>1123</v>
      </c>
      <c r="C211" s="34" t="str">
        <f t="shared" si="12"/>
        <v>BS BT  - 141114</v>
      </c>
      <c r="D211" s="186" t="s">
        <v>33</v>
      </c>
      <c r="E211" s="33" t="s">
        <v>12</v>
      </c>
      <c r="F211" s="189">
        <v>141114</v>
      </c>
      <c r="G211" s="191" t="s">
        <v>966</v>
      </c>
      <c r="H211" s="34" t="str">
        <f t="shared" si="13"/>
        <v>H  - OB - 78 - 79</v>
      </c>
      <c r="I211" s="185" t="s">
        <v>16</v>
      </c>
      <c r="J211" s="185" t="s">
        <v>253</v>
      </c>
      <c r="K211" s="185" t="s">
        <v>19</v>
      </c>
      <c r="L211" s="193">
        <v>13</v>
      </c>
      <c r="M211" s="196" t="s">
        <v>544</v>
      </c>
      <c r="N211" s="196" t="s">
        <v>545</v>
      </c>
      <c r="O211" s="44" t="str">
        <f t="shared" si="14"/>
        <v xml:space="preserve"> Ms. Humaira Niamat  ( 0321-4642374 )</v>
      </c>
      <c r="P211" s="42" t="s">
        <v>46</v>
      </c>
      <c r="Q211" s="36" t="s">
        <v>86</v>
      </c>
      <c r="R211" s="37" t="s">
        <v>81</v>
      </c>
      <c r="T211" s="55"/>
      <c r="U211" s="73" t="str">
        <f>F211&amp;"-"&amp;COUNTIF($F$2:F211,F211)</f>
        <v>141114-1</v>
      </c>
      <c r="V211" s="50">
        <f t="shared" si="15"/>
        <v>200</v>
      </c>
      <c r="W211" s="70"/>
      <c r="X211" s="72"/>
      <c r="Y211" s="49" t="s">
        <v>1849</v>
      </c>
      <c r="Z211" s="49">
        <v>200</v>
      </c>
      <c r="AA211" s="72"/>
      <c r="AB211" s="72"/>
      <c r="AC211" s="72"/>
      <c r="AD211" s="72"/>
      <c r="AE211" s="71"/>
      <c r="AF211" s="71"/>
      <c r="AG211" s="71"/>
      <c r="AH211" s="71"/>
      <c r="AI211" s="71"/>
      <c r="AJ211" s="71"/>
      <c r="AK211" s="71"/>
      <c r="AL211" s="71"/>
      <c r="AP211" s="185">
        <v>200</v>
      </c>
      <c r="AQ211" s="185" t="s">
        <v>12</v>
      </c>
      <c r="AR211" s="195" t="s">
        <v>12</v>
      </c>
    </row>
    <row r="212" spans="1:44" ht="24.95" customHeight="1" x14ac:dyDescent="0.25">
      <c r="A212" s="183">
        <v>201</v>
      </c>
      <c r="B212" s="183" t="s">
        <v>1123</v>
      </c>
      <c r="C212" s="34" t="str">
        <f t="shared" si="12"/>
        <v>BS Eng.  - 141072</v>
      </c>
      <c r="D212" s="186" t="s">
        <v>30</v>
      </c>
      <c r="E212" s="33" t="s">
        <v>12</v>
      </c>
      <c r="F212" s="189">
        <v>141072</v>
      </c>
      <c r="G212" s="191" t="s">
        <v>291</v>
      </c>
      <c r="H212" s="34" t="str">
        <f t="shared" si="13"/>
        <v>H  - OB - 78 - 79</v>
      </c>
      <c r="I212" s="185" t="s">
        <v>16</v>
      </c>
      <c r="J212" s="185" t="s">
        <v>253</v>
      </c>
      <c r="K212" s="185" t="s">
        <v>19</v>
      </c>
      <c r="L212" s="193">
        <v>12</v>
      </c>
      <c r="M212" s="196" t="s">
        <v>508</v>
      </c>
      <c r="N212" s="196" t="s">
        <v>509</v>
      </c>
      <c r="O212" s="44" t="str">
        <f t="shared" si="14"/>
        <v xml:space="preserve"> Sundus Gohar  ( 0333-1610502 )</v>
      </c>
      <c r="P212" s="42" t="s">
        <v>46</v>
      </c>
      <c r="Q212" s="36" t="s">
        <v>86</v>
      </c>
      <c r="R212" s="37" t="s">
        <v>67</v>
      </c>
      <c r="T212" s="55"/>
      <c r="U212" s="73" t="str">
        <f>F212&amp;"-"&amp;COUNTIF($F$2:F212,F212)</f>
        <v>141072-2</v>
      </c>
      <c r="V212" s="50">
        <f t="shared" si="15"/>
        <v>201</v>
      </c>
      <c r="W212" s="70"/>
      <c r="X212" s="72"/>
      <c r="Y212" s="49" t="s">
        <v>1850</v>
      </c>
      <c r="Z212" s="49">
        <v>201</v>
      </c>
      <c r="AA212" s="72"/>
      <c r="AB212" s="72"/>
      <c r="AC212" s="72"/>
      <c r="AD212" s="72"/>
      <c r="AE212" s="71"/>
      <c r="AF212" s="71"/>
      <c r="AG212" s="71"/>
      <c r="AH212" s="71"/>
      <c r="AI212" s="71"/>
      <c r="AJ212" s="71"/>
      <c r="AK212" s="71"/>
      <c r="AL212" s="71"/>
      <c r="AP212" s="185">
        <v>201</v>
      </c>
      <c r="AQ212" s="185" t="s">
        <v>12</v>
      </c>
      <c r="AR212" s="195" t="s">
        <v>12</v>
      </c>
    </row>
    <row r="213" spans="1:44" ht="24.95" customHeight="1" x14ac:dyDescent="0.25">
      <c r="A213" s="183">
        <v>202</v>
      </c>
      <c r="B213" s="183" t="s">
        <v>1123</v>
      </c>
      <c r="C213" s="34" t="str">
        <f t="shared" si="12"/>
        <v>BS Eng.  - 141079</v>
      </c>
      <c r="D213" s="186" t="s">
        <v>30</v>
      </c>
      <c r="E213" s="33" t="s">
        <v>12</v>
      </c>
      <c r="F213" s="189">
        <v>141079</v>
      </c>
      <c r="G213" s="191" t="s">
        <v>322</v>
      </c>
      <c r="H213" s="34" t="str">
        <f t="shared" si="13"/>
        <v>H  - OB - 78 - 79</v>
      </c>
      <c r="I213" s="185" t="s">
        <v>16</v>
      </c>
      <c r="J213" s="185" t="s">
        <v>253</v>
      </c>
      <c r="K213" s="185" t="s">
        <v>19</v>
      </c>
      <c r="L213" s="193">
        <v>19</v>
      </c>
      <c r="M213" s="196" t="s">
        <v>446</v>
      </c>
      <c r="N213" s="196" t="s">
        <v>447</v>
      </c>
      <c r="O213" s="44" t="str">
        <f t="shared" si="14"/>
        <v xml:space="preserve"> Amna Khalil  ( 0333-4817285 )</v>
      </c>
      <c r="P213" s="42" t="s">
        <v>46</v>
      </c>
      <c r="Q213" s="36" t="s">
        <v>86</v>
      </c>
      <c r="R213" s="37" t="s">
        <v>49</v>
      </c>
      <c r="T213" s="55"/>
      <c r="U213" s="73" t="str">
        <f>F213&amp;"-"&amp;COUNTIF($F$2:F213,F213)</f>
        <v>141079-1</v>
      </c>
      <c r="V213" s="50">
        <f t="shared" si="15"/>
        <v>202</v>
      </c>
      <c r="W213" s="70"/>
      <c r="X213" s="72"/>
      <c r="Y213" s="49" t="s">
        <v>1851</v>
      </c>
      <c r="Z213" s="49">
        <v>202</v>
      </c>
      <c r="AA213" s="72"/>
      <c r="AB213" s="72"/>
      <c r="AC213" s="72"/>
      <c r="AD213" s="72"/>
      <c r="AE213" s="71"/>
      <c r="AF213" s="71"/>
      <c r="AG213" s="71"/>
      <c r="AH213" s="71"/>
      <c r="AI213" s="71"/>
      <c r="AJ213" s="71"/>
      <c r="AK213" s="71"/>
      <c r="AL213" s="71"/>
      <c r="AP213" s="185">
        <v>202</v>
      </c>
      <c r="AQ213" s="185" t="s">
        <v>12</v>
      </c>
      <c r="AR213" s="195" t="s">
        <v>12</v>
      </c>
    </row>
    <row r="214" spans="1:44" ht="24.95" customHeight="1" x14ac:dyDescent="0.25">
      <c r="A214" s="183">
        <v>203</v>
      </c>
      <c r="B214" s="183" t="s">
        <v>1123</v>
      </c>
      <c r="C214" s="34" t="str">
        <f t="shared" si="12"/>
        <v>BS BT  - 141114</v>
      </c>
      <c r="D214" s="186" t="s">
        <v>33</v>
      </c>
      <c r="E214" s="33" t="s">
        <v>12</v>
      </c>
      <c r="F214" s="189">
        <v>141114</v>
      </c>
      <c r="G214" s="191" t="s">
        <v>966</v>
      </c>
      <c r="H214" s="34" t="str">
        <f t="shared" si="13"/>
        <v>I  - OB - 64 - 67</v>
      </c>
      <c r="I214" s="185" t="s">
        <v>16</v>
      </c>
      <c r="J214" s="185" t="s">
        <v>344</v>
      </c>
      <c r="K214" s="185" t="s">
        <v>17</v>
      </c>
      <c r="L214" s="193">
        <v>9</v>
      </c>
      <c r="M214" s="196" t="s">
        <v>544</v>
      </c>
      <c r="N214" s="196" t="s">
        <v>545</v>
      </c>
      <c r="O214" s="44" t="str">
        <f t="shared" si="14"/>
        <v xml:space="preserve"> Ms. Humaira Niamat  ( 0321-4642374 )</v>
      </c>
      <c r="P214" s="42" t="s">
        <v>46</v>
      </c>
      <c r="Q214" s="36" t="s">
        <v>86</v>
      </c>
      <c r="R214" s="37" t="s">
        <v>48</v>
      </c>
      <c r="T214" s="55"/>
      <c r="U214" s="73" t="str">
        <f>F214&amp;"-"&amp;COUNTIF($F$2:F214,F214)</f>
        <v>141114-2</v>
      </c>
      <c r="V214" s="50">
        <f t="shared" si="15"/>
        <v>203</v>
      </c>
      <c r="W214" s="70"/>
      <c r="X214" s="72"/>
      <c r="Y214" s="49" t="s">
        <v>1852</v>
      </c>
      <c r="Z214" s="49">
        <v>203</v>
      </c>
      <c r="AA214" s="72"/>
      <c r="AB214" s="72"/>
      <c r="AC214" s="72"/>
      <c r="AD214" s="72"/>
      <c r="AE214" s="71"/>
      <c r="AF214" s="71"/>
      <c r="AG214" s="71"/>
      <c r="AH214" s="71"/>
      <c r="AI214" s="71"/>
      <c r="AJ214" s="71"/>
      <c r="AK214" s="71"/>
      <c r="AL214" s="71"/>
      <c r="AP214" s="185">
        <v>203</v>
      </c>
      <c r="AQ214" s="185" t="s">
        <v>12</v>
      </c>
      <c r="AR214" s="195" t="s">
        <v>12</v>
      </c>
    </row>
    <row r="215" spans="1:44" ht="24.95" customHeight="1" x14ac:dyDescent="0.25">
      <c r="A215" s="183">
        <v>204</v>
      </c>
      <c r="B215" s="183" t="s">
        <v>1123</v>
      </c>
      <c r="C215" s="34" t="str">
        <f t="shared" si="12"/>
        <v>BS BT  - 141128</v>
      </c>
      <c r="D215" s="186" t="s">
        <v>33</v>
      </c>
      <c r="E215" s="33" t="s">
        <v>12</v>
      </c>
      <c r="F215" s="189">
        <v>141128</v>
      </c>
      <c r="G215" s="191" t="s">
        <v>966</v>
      </c>
      <c r="H215" s="34" t="str">
        <f t="shared" si="13"/>
        <v>I  - OB - 64 - 67</v>
      </c>
      <c r="I215" s="185" t="s">
        <v>16</v>
      </c>
      <c r="J215" s="185" t="s">
        <v>344</v>
      </c>
      <c r="K215" s="185" t="s">
        <v>17</v>
      </c>
      <c r="L215" s="193">
        <v>12</v>
      </c>
      <c r="M215" s="196" t="s">
        <v>420</v>
      </c>
      <c r="N215" s="196" t="s">
        <v>421</v>
      </c>
      <c r="O215" s="44" t="str">
        <f t="shared" si="14"/>
        <v xml:space="preserve"> Ms. Huma Shafique  ( 0300-9444040 )</v>
      </c>
      <c r="P215" s="42" t="s">
        <v>46</v>
      </c>
      <c r="Q215" s="36" t="s">
        <v>86</v>
      </c>
      <c r="R215" s="37" t="s">
        <v>53</v>
      </c>
      <c r="T215" s="55"/>
      <c r="U215" s="73" t="str">
        <f>F215&amp;"-"&amp;COUNTIF($F$2:F215,F215)</f>
        <v>141128-1</v>
      </c>
      <c r="V215" s="50">
        <f t="shared" si="15"/>
        <v>204</v>
      </c>
      <c r="W215" s="70"/>
      <c r="X215" s="72"/>
      <c r="Y215" s="49" t="s">
        <v>1853</v>
      </c>
      <c r="Z215" s="49">
        <v>204</v>
      </c>
      <c r="AA215" s="72"/>
      <c r="AB215" s="72"/>
      <c r="AC215" s="72"/>
      <c r="AD215" s="72"/>
      <c r="AE215" s="71"/>
      <c r="AF215" s="71"/>
      <c r="AG215" s="71"/>
      <c r="AH215" s="71"/>
      <c r="AI215" s="71"/>
      <c r="AJ215" s="71"/>
      <c r="AK215" s="71"/>
      <c r="AL215" s="71"/>
      <c r="AP215" s="185">
        <v>204</v>
      </c>
      <c r="AQ215" s="185" t="s">
        <v>12</v>
      </c>
      <c r="AR215" s="195" t="s">
        <v>12</v>
      </c>
    </row>
    <row r="216" spans="1:44" ht="24.95" customHeight="1" x14ac:dyDescent="0.25">
      <c r="A216" s="183">
        <v>205</v>
      </c>
      <c r="B216" s="183" t="s">
        <v>1123</v>
      </c>
      <c r="C216" s="34" t="str">
        <f t="shared" si="12"/>
        <v>BS BT  - 141158</v>
      </c>
      <c r="D216" s="186" t="s">
        <v>33</v>
      </c>
      <c r="E216" s="33" t="s">
        <v>12</v>
      </c>
      <c r="F216" s="189">
        <v>141158</v>
      </c>
      <c r="G216" s="191" t="s">
        <v>215</v>
      </c>
      <c r="H216" s="34" t="str">
        <f t="shared" si="13"/>
        <v>I  - OB - 64 - 67</v>
      </c>
      <c r="I216" s="185" t="s">
        <v>16</v>
      </c>
      <c r="J216" s="185" t="s">
        <v>344</v>
      </c>
      <c r="K216" s="185" t="s">
        <v>17</v>
      </c>
      <c r="L216" s="193">
        <v>22</v>
      </c>
      <c r="M216" s="196" t="s">
        <v>604</v>
      </c>
      <c r="N216" s="196" t="s">
        <v>605</v>
      </c>
      <c r="O216" s="44" t="str">
        <f t="shared" si="14"/>
        <v xml:space="preserve"> Sara Munir  ( 0323-4812724 )</v>
      </c>
      <c r="P216" s="42" t="s">
        <v>46</v>
      </c>
      <c r="Q216" s="36" t="s">
        <v>86</v>
      </c>
      <c r="R216" s="37" t="s">
        <v>65</v>
      </c>
      <c r="T216" s="55"/>
      <c r="U216" s="73" t="str">
        <f>F216&amp;"-"&amp;COUNTIF($F$2:F216,F216)</f>
        <v>141158-1</v>
      </c>
      <c r="V216" s="50">
        <f t="shared" si="15"/>
        <v>205</v>
      </c>
      <c r="W216" s="70"/>
      <c r="X216" s="72"/>
      <c r="Y216" s="49" t="s">
        <v>1854</v>
      </c>
      <c r="Z216" s="49">
        <v>205</v>
      </c>
      <c r="AA216" s="72"/>
      <c r="AB216" s="72"/>
      <c r="AC216" s="72"/>
      <c r="AD216" s="72"/>
      <c r="AE216" s="71"/>
      <c r="AF216" s="71"/>
      <c r="AG216" s="71"/>
      <c r="AH216" s="71"/>
      <c r="AI216" s="71"/>
      <c r="AJ216" s="71"/>
      <c r="AK216" s="71"/>
      <c r="AL216" s="71"/>
      <c r="AP216" s="185">
        <v>205</v>
      </c>
      <c r="AQ216" s="185" t="s">
        <v>12</v>
      </c>
      <c r="AR216" s="195" t="s">
        <v>12</v>
      </c>
    </row>
    <row r="217" spans="1:44" ht="24.95" customHeight="1" x14ac:dyDescent="0.25">
      <c r="A217" s="183">
        <v>206</v>
      </c>
      <c r="B217" s="183" t="s">
        <v>1123</v>
      </c>
      <c r="C217" s="34" t="str">
        <f t="shared" si="12"/>
        <v>BS BT  - 141167</v>
      </c>
      <c r="D217" s="186" t="s">
        <v>33</v>
      </c>
      <c r="E217" s="33" t="s">
        <v>12</v>
      </c>
      <c r="F217" s="189">
        <v>141167</v>
      </c>
      <c r="G217" s="191" t="s">
        <v>393</v>
      </c>
      <c r="H217" s="34" t="str">
        <f t="shared" si="13"/>
        <v>I  - OB - 64 - 67</v>
      </c>
      <c r="I217" s="185" t="s">
        <v>16</v>
      </c>
      <c r="J217" s="185" t="s">
        <v>344</v>
      </c>
      <c r="K217" s="185" t="s">
        <v>17</v>
      </c>
      <c r="L217" s="193">
        <v>31</v>
      </c>
      <c r="M217" s="196" t="s">
        <v>1101</v>
      </c>
      <c r="N217" s="196" t="s">
        <v>1107</v>
      </c>
      <c r="O217" s="44" t="str">
        <f t="shared" si="14"/>
        <v xml:space="preserve"> Ms. Hina Qaiser  ( 0331-4188087 )</v>
      </c>
      <c r="P217" s="42" t="s">
        <v>46</v>
      </c>
      <c r="Q217" s="36" t="s">
        <v>86</v>
      </c>
      <c r="R217" s="37" t="s">
        <v>84</v>
      </c>
      <c r="T217" s="55"/>
      <c r="U217" s="73" t="str">
        <f>F217&amp;"-"&amp;COUNTIF($F$2:F217,F217)</f>
        <v>141167-1</v>
      </c>
      <c r="V217" s="50">
        <f t="shared" si="15"/>
        <v>206</v>
      </c>
      <c r="W217" s="70"/>
      <c r="X217" s="72"/>
      <c r="Y217" s="49" t="s">
        <v>1855</v>
      </c>
      <c r="Z217" s="49">
        <v>206</v>
      </c>
      <c r="AA217" s="72"/>
      <c r="AB217" s="72"/>
      <c r="AC217" s="72"/>
      <c r="AD217" s="72"/>
      <c r="AE217" s="71"/>
      <c r="AF217" s="71"/>
      <c r="AG217" s="71"/>
      <c r="AH217" s="71"/>
      <c r="AI217" s="71"/>
      <c r="AJ217" s="71"/>
      <c r="AK217" s="71"/>
      <c r="AL217" s="71"/>
      <c r="AP217" s="185">
        <v>206</v>
      </c>
      <c r="AQ217" s="185" t="s">
        <v>12</v>
      </c>
      <c r="AR217" s="195" t="s">
        <v>12</v>
      </c>
    </row>
    <row r="218" spans="1:44" ht="24.95" customHeight="1" x14ac:dyDescent="0.25">
      <c r="A218" s="183">
        <v>207</v>
      </c>
      <c r="B218" s="183" t="s">
        <v>1123</v>
      </c>
      <c r="C218" s="34" t="str">
        <f t="shared" si="12"/>
        <v>BS MB  - 141151</v>
      </c>
      <c r="D218" s="186" t="s">
        <v>38</v>
      </c>
      <c r="E218" s="33" t="s">
        <v>12</v>
      </c>
      <c r="F218" s="189">
        <v>141151</v>
      </c>
      <c r="G218" s="191" t="s">
        <v>946</v>
      </c>
      <c r="H218" s="34" t="str">
        <f t="shared" si="13"/>
        <v>I  - OB - 64 - 67</v>
      </c>
      <c r="I218" s="185" t="s">
        <v>16</v>
      </c>
      <c r="J218" s="185" t="s">
        <v>344</v>
      </c>
      <c r="K218" s="185" t="s">
        <v>17</v>
      </c>
      <c r="L218" s="193">
        <v>7</v>
      </c>
      <c r="M218" s="196" t="s">
        <v>775</v>
      </c>
      <c r="N218" s="196" t="s">
        <v>776</v>
      </c>
      <c r="O218" s="44" t="str">
        <f t="shared" si="14"/>
        <v xml:space="preserve"> Muhammad Waqas  ( 0336-4268436 )</v>
      </c>
      <c r="P218" s="42" t="s">
        <v>46</v>
      </c>
      <c r="Q218" s="36" t="s">
        <v>86</v>
      </c>
      <c r="R218" s="37" t="s">
        <v>85</v>
      </c>
      <c r="T218" s="55"/>
      <c r="U218" s="73" t="str">
        <f>F218&amp;"-"&amp;COUNTIF($F$2:F218,F218)</f>
        <v>141151-1</v>
      </c>
      <c r="V218" s="50">
        <f t="shared" si="15"/>
        <v>207</v>
      </c>
      <c r="W218" s="70"/>
      <c r="X218" s="72"/>
      <c r="Y218" s="49" t="s">
        <v>1856</v>
      </c>
      <c r="Z218" s="49">
        <v>207</v>
      </c>
      <c r="AA218" s="72"/>
      <c r="AB218" s="72"/>
      <c r="AC218" s="72"/>
      <c r="AD218" s="72"/>
      <c r="AE218" s="71"/>
      <c r="AF218" s="71"/>
      <c r="AG218" s="71"/>
      <c r="AH218" s="71"/>
      <c r="AI218" s="71"/>
      <c r="AJ218" s="71"/>
      <c r="AK218" s="71"/>
      <c r="AL218" s="71"/>
      <c r="AP218" s="185">
        <v>207</v>
      </c>
      <c r="AQ218" s="185" t="s">
        <v>12</v>
      </c>
      <c r="AR218" s="195" t="s">
        <v>12</v>
      </c>
    </row>
    <row r="219" spans="1:44" ht="24.95" customHeight="1" x14ac:dyDescent="0.25">
      <c r="A219" s="183">
        <v>208</v>
      </c>
      <c r="B219" s="183" t="s">
        <v>1123</v>
      </c>
      <c r="C219" s="34" t="str">
        <f t="shared" si="12"/>
        <v>BS SE  - 141258</v>
      </c>
      <c r="D219" s="186" t="s">
        <v>43</v>
      </c>
      <c r="E219" s="33" t="s">
        <v>12</v>
      </c>
      <c r="F219" s="189">
        <v>141258</v>
      </c>
      <c r="G219" s="191" t="s">
        <v>219</v>
      </c>
      <c r="H219" s="34" t="str">
        <f t="shared" si="13"/>
        <v>I  - OB - 64 - 67</v>
      </c>
      <c r="I219" s="185" t="s">
        <v>16</v>
      </c>
      <c r="J219" s="185" t="s">
        <v>344</v>
      </c>
      <c r="K219" s="185" t="s">
        <v>17</v>
      </c>
      <c r="L219" s="193">
        <v>7</v>
      </c>
      <c r="M219" s="196" t="s">
        <v>3350</v>
      </c>
      <c r="N219" s="196" t="s">
        <v>3351</v>
      </c>
      <c r="O219" s="44" t="str">
        <f t="shared" si="14"/>
        <v xml:space="preserve"> Ms. Nimra Bilal   ( 3200410023 )</v>
      </c>
      <c r="P219" s="42" t="s">
        <v>46</v>
      </c>
      <c r="Q219" s="36" t="s">
        <v>86</v>
      </c>
      <c r="R219" s="37" t="s">
        <v>78</v>
      </c>
      <c r="T219" s="55"/>
      <c r="U219" s="73" t="str">
        <f>F219&amp;"-"&amp;COUNTIF($F$2:F219,F219)</f>
        <v>141258-1</v>
      </c>
      <c r="V219" s="50">
        <f t="shared" si="15"/>
        <v>208</v>
      </c>
      <c r="W219" s="70"/>
      <c r="X219" s="72"/>
      <c r="Y219" s="49" t="s">
        <v>1857</v>
      </c>
      <c r="Z219" s="49">
        <v>208</v>
      </c>
      <c r="AA219" s="72"/>
      <c r="AB219" s="72"/>
      <c r="AC219" s="72"/>
      <c r="AD219" s="72"/>
      <c r="AE219" s="71"/>
      <c r="AF219" s="71"/>
      <c r="AG219" s="71"/>
      <c r="AH219" s="71"/>
      <c r="AI219" s="71"/>
      <c r="AJ219" s="71"/>
      <c r="AK219" s="71"/>
      <c r="AL219" s="71"/>
      <c r="AP219" s="185">
        <v>208</v>
      </c>
      <c r="AQ219" s="185" t="s">
        <v>12</v>
      </c>
      <c r="AR219" s="195" t="s">
        <v>12</v>
      </c>
    </row>
    <row r="220" spans="1:44" ht="24.95" customHeight="1" x14ac:dyDescent="0.25">
      <c r="A220" s="183">
        <v>209</v>
      </c>
      <c r="B220" s="183" t="s">
        <v>1123</v>
      </c>
      <c r="C220" s="34" t="str">
        <f t="shared" si="12"/>
        <v>BS SE  - 141258</v>
      </c>
      <c r="D220" s="186" t="s">
        <v>43</v>
      </c>
      <c r="E220" s="33" t="s">
        <v>12</v>
      </c>
      <c r="F220" s="189">
        <v>141258</v>
      </c>
      <c r="G220" s="191" t="s">
        <v>219</v>
      </c>
      <c r="H220" s="34" t="str">
        <f t="shared" si="13"/>
        <v>J  - OB - 60 - 63</v>
      </c>
      <c r="I220" s="185" t="s">
        <v>16</v>
      </c>
      <c r="J220" s="185" t="s">
        <v>254</v>
      </c>
      <c r="K220" s="185" t="s">
        <v>25</v>
      </c>
      <c r="L220" s="193">
        <v>35</v>
      </c>
      <c r="M220" s="196" t="s">
        <v>3350</v>
      </c>
      <c r="N220" s="196" t="s">
        <v>3351</v>
      </c>
      <c r="O220" s="44" t="str">
        <f t="shared" si="14"/>
        <v xml:space="preserve"> Ms. Nimra Bilal   ( 3200410023 )</v>
      </c>
      <c r="P220" s="42" t="s">
        <v>46</v>
      </c>
      <c r="Q220" s="36" t="s">
        <v>86</v>
      </c>
      <c r="R220" s="37" t="s">
        <v>79</v>
      </c>
      <c r="T220" s="55"/>
      <c r="U220" s="73" t="str">
        <f>F220&amp;"-"&amp;COUNTIF($F$2:F220,F220)</f>
        <v>141258-2</v>
      </c>
      <c r="V220" s="50">
        <f t="shared" si="15"/>
        <v>209</v>
      </c>
      <c r="W220" s="70"/>
      <c r="X220" s="72"/>
      <c r="Y220" s="49" t="s">
        <v>1858</v>
      </c>
      <c r="Z220" s="49">
        <v>209</v>
      </c>
      <c r="AA220" s="72"/>
      <c r="AB220" s="72"/>
      <c r="AC220" s="72"/>
      <c r="AD220" s="72"/>
      <c r="AE220" s="71"/>
      <c r="AF220" s="71"/>
      <c r="AG220" s="71"/>
      <c r="AH220" s="71"/>
      <c r="AI220" s="71"/>
      <c r="AJ220" s="71"/>
      <c r="AK220" s="71"/>
      <c r="AL220" s="71"/>
      <c r="AP220" s="185">
        <v>209</v>
      </c>
      <c r="AQ220" s="185" t="s">
        <v>12</v>
      </c>
      <c r="AR220" s="195" t="s">
        <v>12</v>
      </c>
    </row>
    <row r="221" spans="1:44" ht="24.95" customHeight="1" x14ac:dyDescent="0.25">
      <c r="A221" s="183">
        <v>210</v>
      </c>
      <c r="B221" s="183" t="s">
        <v>1123</v>
      </c>
      <c r="C221" s="34" t="str">
        <f t="shared" si="12"/>
        <v>BS SE  - 141260</v>
      </c>
      <c r="D221" s="186" t="s">
        <v>43</v>
      </c>
      <c r="E221" s="33" t="s">
        <v>12</v>
      </c>
      <c r="F221" s="189">
        <v>141260</v>
      </c>
      <c r="G221" s="191" t="s">
        <v>220</v>
      </c>
      <c r="H221" s="34" t="str">
        <f t="shared" si="13"/>
        <v>J  - OB - 60 - 63</v>
      </c>
      <c r="I221" s="185" t="s">
        <v>16</v>
      </c>
      <c r="J221" s="185" t="s">
        <v>254</v>
      </c>
      <c r="K221" s="185" t="s">
        <v>25</v>
      </c>
      <c r="L221" s="193">
        <v>37</v>
      </c>
      <c r="M221" s="196" t="s">
        <v>3350</v>
      </c>
      <c r="N221" s="196" t="s">
        <v>3351</v>
      </c>
      <c r="O221" s="44" t="str">
        <f t="shared" si="14"/>
        <v xml:space="preserve"> Ms. Nimra Bilal   ( 3200410023 )</v>
      </c>
      <c r="P221" s="42" t="s">
        <v>46</v>
      </c>
      <c r="Q221" s="36" t="s">
        <v>86</v>
      </c>
      <c r="R221" s="37" t="s">
        <v>47</v>
      </c>
      <c r="T221" s="55"/>
      <c r="U221" s="73" t="str">
        <f>F221&amp;"-"&amp;COUNTIF($F$2:F221,F221)</f>
        <v>141260-1</v>
      </c>
      <c r="V221" s="50">
        <f t="shared" si="15"/>
        <v>210</v>
      </c>
      <c r="W221" s="70"/>
      <c r="X221" s="72"/>
      <c r="Y221" s="49" t="s">
        <v>1859</v>
      </c>
      <c r="Z221" s="49">
        <v>210</v>
      </c>
      <c r="AA221" s="72"/>
      <c r="AB221" s="72"/>
      <c r="AC221" s="72"/>
      <c r="AD221" s="72"/>
      <c r="AE221" s="71"/>
      <c r="AF221" s="71"/>
      <c r="AG221" s="71"/>
      <c r="AH221" s="71"/>
      <c r="AI221" s="71"/>
      <c r="AJ221" s="71"/>
      <c r="AK221" s="71"/>
      <c r="AL221" s="71"/>
      <c r="AP221" s="185">
        <v>210</v>
      </c>
      <c r="AQ221" s="185" t="s">
        <v>12</v>
      </c>
      <c r="AR221" s="195" t="s">
        <v>12</v>
      </c>
    </row>
    <row r="222" spans="1:44" ht="24.95" customHeight="1" x14ac:dyDescent="0.25">
      <c r="A222" s="183">
        <v>211</v>
      </c>
      <c r="B222" s="183" t="s">
        <v>1123</v>
      </c>
      <c r="C222" s="34" t="str">
        <f t="shared" si="12"/>
        <v>BS SE  - 141269</v>
      </c>
      <c r="D222" s="186" t="s">
        <v>43</v>
      </c>
      <c r="E222" s="33" t="s">
        <v>12</v>
      </c>
      <c r="F222" s="189">
        <v>141269</v>
      </c>
      <c r="G222" s="191" t="s">
        <v>1218</v>
      </c>
      <c r="H222" s="34" t="str">
        <f t="shared" si="13"/>
        <v>J  - OB - 60 - 63</v>
      </c>
      <c r="I222" s="185" t="s">
        <v>16</v>
      </c>
      <c r="J222" s="185" t="s">
        <v>254</v>
      </c>
      <c r="K222" s="185" t="s">
        <v>25</v>
      </c>
      <c r="L222" s="193">
        <v>15</v>
      </c>
      <c r="M222" s="196" t="s">
        <v>655</v>
      </c>
      <c r="N222" s="196" t="s">
        <v>656</v>
      </c>
      <c r="O222" s="44" t="str">
        <f t="shared" si="14"/>
        <v xml:space="preserve"> Adnan Ahmed  ( 3325064984 )</v>
      </c>
      <c r="P222" s="42" t="s">
        <v>50</v>
      </c>
      <c r="Q222" s="36" t="s">
        <v>86</v>
      </c>
      <c r="R222" s="37" t="s">
        <v>66</v>
      </c>
      <c r="T222" s="55"/>
      <c r="U222" s="73" t="str">
        <f>F222&amp;"-"&amp;COUNTIF($F$2:F222,F222)</f>
        <v>141269-1</v>
      </c>
      <c r="V222" s="50">
        <f t="shared" si="15"/>
        <v>211</v>
      </c>
      <c r="W222" s="70"/>
      <c r="X222" s="72"/>
      <c r="Y222" s="49" t="s">
        <v>1860</v>
      </c>
      <c r="Z222" s="49">
        <v>211</v>
      </c>
      <c r="AA222" s="72"/>
      <c r="AB222" s="72"/>
      <c r="AC222" s="72"/>
      <c r="AD222" s="72"/>
      <c r="AE222" s="71"/>
      <c r="AF222" s="71"/>
      <c r="AG222" s="71"/>
      <c r="AH222" s="71"/>
      <c r="AI222" s="71"/>
      <c r="AJ222" s="71"/>
      <c r="AK222" s="71"/>
      <c r="AL222" s="71"/>
      <c r="AP222" s="185">
        <v>211</v>
      </c>
      <c r="AQ222" s="185" t="s">
        <v>12</v>
      </c>
      <c r="AR222" s="195" t="s">
        <v>12</v>
      </c>
    </row>
    <row r="223" spans="1:44" ht="24.95" customHeight="1" x14ac:dyDescent="0.25">
      <c r="A223" s="183">
        <v>212</v>
      </c>
      <c r="B223" s="183" t="s">
        <v>1123</v>
      </c>
      <c r="C223" s="34" t="str">
        <f t="shared" si="12"/>
        <v>Post ADP (SE)   - 141258</v>
      </c>
      <c r="D223" s="186" t="s">
        <v>1139</v>
      </c>
      <c r="E223" s="33" t="s">
        <v>12</v>
      </c>
      <c r="F223" s="189">
        <v>141258</v>
      </c>
      <c r="G223" s="191" t="s">
        <v>219</v>
      </c>
      <c r="H223" s="34" t="str">
        <f t="shared" si="13"/>
        <v>J  - OB - 60 - 63</v>
      </c>
      <c r="I223" s="185" t="s">
        <v>16</v>
      </c>
      <c r="J223" s="185" t="s">
        <v>254</v>
      </c>
      <c r="K223" s="185" t="s">
        <v>25</v>
      </c>
      <c r="L223" s="193">
        <v>1</v>
      </c>
      <c r="M223" s="196" t="s">
        <v>3350</v>
      </c>
      <c r="N223" s="196" t="s">
        <v>3351</v>
      </c>
      <c r="O223" s="44" t="str">
        <f t="shared" si="14"/>
        <v xml:space="preserve"> Ms. Nimra Bilal   ( 3200410023 )</v>
      </c>
      <c r="P223" s="42" t="s">
        <v>50</v>
      </c>
      <c r="Q223" s="36" t="s">
        <v>86</v>
      </c>
      <c r="R223" s="37" t="s">
        <v>63</v>
      </c>
      <c r="T223" s="55"/>
      <c r="U223" s="73" t="str">
        <f>F223&amp;"-"&amp;COUNTIF($F$2:F223,F223)</f>
        <v>141258-3</v>
      </c>
      <c r="V223" s="50">
        <f t="shared" si="15"/>
        <v>212</v>
      </c>
      <c r="W223" s="70"/>
      <c r="X223" s="72"/>
      <c r="Y223" s="49" t="s">
        <v>1861</v>
      </c>
      <c r="Z223" s="49">
        <v>212</v>
      </c>
      <c r="AA223" s="72"/>
      <c r="AB223" s="72"/>
      <c r="AC223" s="72"/>
      <c r="AD223" s="72"/>
      <c r="AE223" s="71"/>
      <c r="AF223" s="71"/>
      <c r="AG223" s="71"/>
      <c r="AH223" s="71"/>
      <c r="AI223" s="71"/>
      <c r="AJ223" s="71"/>
      <c r="AK223" s="71"/>
      <c r="AL223" s="71"/>
      <c r="AP223" s="185">
        <v>212</v>
      </c>
      <c r="AQ223" s="185" t="s">
        <v>12</v>
      </c>
      <c r="AR223" s="195" t="s">
        <v>12</v>
      </c>
    </row>
    <row r="224" spans="1:44" ht="24.95" customHeight="1" x14ac:dyDescent="0.25">
      <c r="A224" s="183">
        <v>213</v>
      </c>
      <c r="B224" s="183" t="s">
        <v>1123</v>
      </c>
      <c r="C224" s="34" t="str">
        <f t="shared" si="12"/>
        <v>BS SE  - 141269</v>
      </c>
      <c r="D224" s="186" t="s">
        <v>43</v>
      </c>
      <c r="E224" s="33" t="s">
        <v>12</v>
      </c>
      <c r="F224" s="189">
        <v>141269</v>
      </c>
      <c r="G224" s="191" t="s">
        <v>1218</v>
      </c>
      <c r="H224" s="34" t="str">
        <f t="shared" si="13"/>
        <v>K  - OB - 33 - 34</v>
      </c>
      <c r="I224" s="185" t="s">
        <v>16</v>
      </c>
      <c r="J224" s="185" t="s">
        <v>255</v>
      </c>
      <c r="K224" s="185" t="s">
        <v>100</v>
      </c>
      <c r="L224" s="193">
        <v>25</v>
      </c>
      <c r="M224" s="196" t="s">
        <v>655</v>
      </c>
      <c r="N224" s="196" t="s">
        <v>656</v>
      </c>
      <c r="O224" s="44" t="str">
        <f t="shared" si="14"/>
        <v xml:space="preserve"> Adnan Ahmed  ( 3325064984 )</v>
      </c>
      <c r="P224" s="42" t="s">
        <v>46</v>
      </c>
      <c r="Q224" s="36" t="s">
        <v>86</v>
      </c>
      <c r="R224" s="37" t="s">
        <v>67</v>
      </c>
      <c r="T224" s="55"/>
      <c r="U224" s="73" t="str">
        <f>F224&amp;"-"&amp;COUNTIF($F$2:F224,F224)</f>
        <v>141269-2</v>
      </c>
      <c r="V224" s="50">
        <f t="shared" si="15"/>
        <v>213</v>
      </c>
      <c r="W224" s="70"/>
      <c r="X224" s="72"/>
      <c r="Y224" s="49" t="s">
        <v>1862</v>
      </c>
      <c r="Z224" s="49">
        <v>213</v>
      </c>
      <c r="AA224" s="72"/>
      <c r="AB224" s="72"/>
      <c r="AC224" s="72"/>
      <c r="AD224" s="72"/>
      <c r="AE224" s="71"/>
      <c r="AF224" s="71"/>
      <c r="AG224" s="71"/>
      <c r="AH224" s="71"/>
      <c r="AI224" s="71"/>
      <c r="AJ224" s="71"/>
      <c r="AK224" s="71"/>
      <c r="AL224" s="71"/>
      <c r="AP224" s="185">
        <v>213</v>
      </c>
      <c r="AQ224" s="185" t="s">
        <v>12</v>
      </c>
      <c r="AR224" s="195" t="s">
        <v>12</v>
      </c>
    </row>
    <row r="225" spans="1:44" ht="24.95" customHeight="1" x14ac:dyDescent="0.25">
      <c r="A225" s="183">
        <v>214</v>
      </c>
      <c r="B225" s="183" t="s">
        <v>1123</v>
      </c>
      <c r="C225" s="34" t="str">
        <f t="shared" si="12"/>
        <v>BS SE  - 141276</v>
      </c>
      <c r="D225" s="186" t="s">
        <v>43</v>
      </c>
      <c r="E225" s="33" t="s">
        <v>12</v>
      </c>
      <c r="F225" s="189">
        <v>141276</v>
      </c>
      <c r="G225" s="191" t="s">
        <v>1219</v>
      </c>
      <c r="H225" s="34" t="str">
        <f t="shared" si="13"/>
        <v>K  - OB - 33 - 34</v>
      </c>
      <c r="I225" s="185" t="s">
        <v>16</v>
      </c>
      <c r="J225" s="185" t="s">
        <v>255</v>
      </c>
      <c r="K225" s="185" t="s">
        <v>100</v>
      </c>
      <c r="L225" s="193">
        <v>19</v>
      </c>
      <c r="M225" s="196" t="s">
        <v>655</v>
      </c>
      <c r="N225" s="196" t="s">
        <v>656</v>
      </c>
      <c r="O225" s="44" t="str">
        <f t="shared" si="14"/>
        <v xml:space="preserve"> Adnan Ahmed  ( 3325064984 )</v>
      </c>
      <c r="P225" s="42" t="s">
        <v>46</v>
      </c>
      <c r="Q225" s="36" t="s">
        <v>86</v>
      </c>
      <c r="R225" s="37" t="s">
        <v>54</v>
      </c>
      <c r="T225" s="55"/>
      <c r="U225" s="73" t="str">
        <f>F225&amp;"-"&amp;COUNTIF($F$2:F225,F225)</f>
        <v>141276-1</v>
      </c>
      <c r="V225" s="50">
        <f t="shared" si="15"/>
        <v>214</v>
      </c>
      <c r="W225" s="70"/>
      <c r="X225" s="72"/>
      <c r="Y225" s="49" t="s">
        <v>1863</v>
      </c>
      <c r="Z225" s="49">
        <v>214</v>
      </c>
      <c r="AA225" s="72"/>
      <c r="AB225" s="72"/>
      <c r="AC225" s="72"/>
      <c r="AD225" s="72"/>
      <c r="AE225" s="71"/>
      <c r="AF225" s="71"/>
      <c r="AG225" s="71"/>
      <c r="AH225" s="71"/>
      <c r="AI225" s="71"/>
      <c r="AJ225" s="71"/>
      <c r="AK225" s="71"/>
      <c r="AL225" s="71"/>
      <c r="AP225" s="185">
        <v>214</v>
      </c>
      <c r="AQ225" s="185" t="s">
        <v>12</v>
      </c>
      <c r="AR225" s="195" t="s">
        <v>12</v>
      </c>
    </row>
    <row r="226" spans="1:44" ht="24.95" customHeight="1" x14ac:dyDescent="0.25">
      <c r="A226" s="183">
        <v>215</v>
      </c>
      <c r="B226" s="183" t="s">
        <v>1123</v>
      </c>
      <c r="C226" s="34" t="str">
        <f t="shared" si="12"/>
        <v>BS DFCS  - 141395</v>
      </c>
      <c r="D226" s="186" t="s">
        <v>91</v>
      </c>
      <c r="E226" s="33" t="s">
        <v>12</v>
      </c>
      <c r="F226" s="189">
        <v>141395</v>
      </c>
      <c r="G226" s="191" t="s">
        <v>917</v>
      </c>
      <c r="H226" s="34" t="str">
        <f t="shared" si="13"/>
        <v>M  - OB - 35 - 37</v>
      </c>
      <c r="I226" s="185" t="s">
        <v>16</v>
      </c>
      <c r="J226" s="185" t="s">
        <v>256</v>
      </c>
      <c r="K226" s="185" t="s">
        <v>101</v>
      </c>
      <c r="L226" s="193">
        <v>57</v>
      </c>
      <c r="M226" s="196" t="s">
        <v>410</v>
      </c>
      <c r="N226" s="196" t="s">
        <v>411</v>
      </c>
      <c r="O226" s="44" t="str">
        <f t="shared" si="14"/>
        <v xml:space="preserve"> Iqra Zubair Awan  ( 3000144584 )</v>
      </c>
      <c r="P226" s="42" t="s">
        <v>46</v>
      </c>
      <c r="Q226" s="36" t="s">
        <v>86</v>
      </c>
      <c r="R226" s="37" t="s">
        <v>68</v>
      </c>
      <c r="T226" s="55"/>
      <c r="U226" s="73" t="str">
        <f>F226&amp;"-"&amp;COUNTIF($F$2:F226,F226)</f>
        <v>141395-1</v>
      </c>
      <c r="V226" s="50">
        <f t="shared" si="15"/>
        <v>215</v>
      </c>
      <c r="W226" s="70"/>
      <c r="X226" s="72"/>
      <c r="Y226" s="49" t="s">
        <v>1864</v>
      </c>
      <c r="Z226" s="49">
        <v>215</v>
      </c>
      <c r="AA226" s="72"/>
      <c r="AB226" s="72"/>
      <c r="AC226" s="72"/>
      <c r="AD226" s="72"/>
      <c r="AE226" s="71"/>
      <c r="AF226" s="71"/>
      <c r="AG226" s="71"/>
      <c r="AH226" s="71"/>
      <c r="AI226" s="71"/>
      <c r="AJ226" s="71"/>
      <c r="AK226" s="71"/>
      <c r="AL226" s="71"/>
      <c r="AP226" s="185">
        <v>215</v>
      </c>
      <c r="AQ226" s="185" t="s">
        <v>12</v>
      </c>
      <c r="AR226" s="195" t="s">
        <v>12</v>
      </c>
    </row>
    <row r="227" spans="1:44" ht="24.95" customHeight="1" x14ac:dyDescent="0.25">
      <c r="A227" s="183">
        <v>216</v>
      </c>
      <c r="B227" s="183" t="s">
        <v>1123</v>
      </c>
      <c r="C227" s="34" t="str">
        <f t="shared" si="12"/>
        <v>BS SE  - 141276</v>
      </c>
      <c r="D227" s="186" t="s">
        <v>43</v>
      </c>
      <c r="E227" s="33" t="s">
        <v>12</v>
      </c>
      <c r="F227" s="189">
        <v>141276</v>
      </c>
      <c r="G227" s="191" t="s">
        <v>1219</v>
      </c>
      <c r="H227" s="34" t="str">
        <f t="shared" si="13"/>
        <v>M  - OB - 35 - 37</v>
      </c>
      <c r="I227" s="185" t="s">
        <v>16</v>
      </c>
      <c r="J227" s="185" t="s">
        <v>256</v>
      </c>
      <c r="K227" s="185" t="s">
        <v>101</v>
      </c>
      <c r="L227" s="193">
        <v>7</v>
      </c>
      <c r="M227" s="196" t="s">
        <v>655</v>
      </c>
      <c r="N227" s="196" t="s">
        <v>656</v>
      </c>
      <c r="O227" s="44" t="str">
        <f t="shared" si="14"/>
        <v xml:space="preserve"> Adnan Ahmed  ( 3325064984 )</v>
      </c>
      <c r="P227" s="42" t="s">
        <v>50</v>
      </c>
      <c r="Q227" s="36" t="s">
        <v>86</v>
      </c>
      <c r="R227" s="37">
        <v>1</v>
      </c>
      <c r="T227" s="55"/>
      <c r="U227" s="73" t="str">
        <f>F227&amp;"-"&amp;COUNTIF($F$2:F227,F227)</f>
        <v>141276-2</v>
      </c>
      <c r="V227" s="50">
        <f t="shared" si="15"/>
        <v>216</v>
      </c>
      <c r="W227" s="70"/>
      <c r="X227" s="72"/>
      <c r="Y227" s="49" t="s">
        <v>1865</v>
      </c>
      <c r="Z227" s="49">
        <v>216</v>
      </c>
      <c r="AA227" s="72"/>
      <c r="AB227" s="72"/>
      <c r="AC227" s="72"/>
      <c r="AD227" s="72"/>
      <c r="AE227" s="71"/>
      <c r="AF227" s="71"/>
      <c r="AG227" s="71"/>
      <c r="AH227" s="71"/>
      <c r="AI227" s="71"/>
      <c r="AJ227" s="71"/>
      <c r="AK227" s="71"/>
      <c r="AL227" s="71"/>
      <c r="AP227" s="185">
        <v>216</v>
      </c>
      <c r="AQ227" s="185" t="s">
        <v>12</v>
      </c>
      <c r="AR227" s="195" t="s">
        <v>12</v>
      </c>
    </row>
    <row r="228" spans="1:44" ht="24.95" customHeight="1" x14ac:dyDescent="0.25">
      <c r="A228" s="183">
        <v>217</v>
      </c>
      <c r="B228" s="183" t="s">
        <v>1123</v>
      </c>
      <c r="C228" s="34" t="str">
        <f t="shared" si="12"/>
        <v>MSCP  - 141404</v>
      </c>
      <c r="D228" s="186" t="s">
        <v>144</v>
      </c>
      <c r="E228" s="33" t="s">
        <v>12</v>
      </c>
      <c r="F228" s="189">
        <v>141404</v>
      </c>
      <c r="G228" s="191" t="s">
        <v>1220</v>
      </c>
      <c r="H228" s="34" t="str">
        <f t="shared" si="13"/>
        <v>M  - OB - 35 - 37</v>
      </c>
      <c r="I228" s="185" t="s">
        <v>16</v>
      </c>
      <c r="J228" s="185" t="s">
        <v>256</v>
      </c>
      <c r="K228" s="185" t="s">
        <v>101</v>
      </c>
      <c r="L228" s="193">
        <v>2</v>
      </c>
      <c r="M228" s="196" t="s">
        <v>476</v>
      </c>
      <c r="N228" s="196" t="s">
        <v>477</v>
      </c>
      <c r="O228" s="44" t="str">
        <f t="shared" si="14"/>
        <v xml:space="preserve"> FATIMA SALMAN  ( 0322-4061556 )</v>
      </c>
      <c r="P228" s="42" t="s">
        <v>50</v>
      </c>
      <c r="Q228" s="36" t="s">
        <v>86</v>
      </c>
      <c r="R228" s="37">
        <v>1</v>
      </c>
      <c r="T228" s="55"/>
      <c r="U228" s="73" t="str">
        <f>F228&amp;"-"&amp;COUNTIF($F$2:F228,F228)</f>
        <v>141404-1</v>
      </c>
      <c r="V228" s="50">
        <f t="shared" si="15"/>
        <v>217</v>
      </c>
      <c r="W228" s="70"/>
      <c r="X228" s="72"/>
      <c r="Y228" s="49" t="s">
        <v>1866</v>
      </c>
      <c r="Z228" s="49">
        <v>217</v>
      </c>
      <c r="AA228" s="72"/>
      <c r="AB228" s="72"/>
      <c r="AC228" s="72"/>
      <c r="AD228" s="72"/>
      <c r="AE228" s="71"/>
      <c r="AF228" s="71"/>
      <c r="AG228" s="71"/>
      <c r="AH228" s="71"/>
      <c r="AI228" s="71"/>
      <c r="AJ228" s="71"/>
      <c r="AK228" s="71"/>
      <c r="AL228" s="71"/>
      <c r="AP228" s="185">
        <v>217</v>
      </c>
      <c r="AQ228" s="185" t="s">
        <v>12</v>
      </c>
      <c r="AR228" s="195" t="s">
        <v>12</v>
      </c>
    </row>
    <row r="229" spans="1:44" ht="24.95" customHeight="1" x14ac:dyDescent="0.25">
      <c r="A229" s="183">
        <v>218</v>
      </c>
      <c r="B229" s="183" t="s">
        <v>1123</v>
      </c>
      <c r="C229" s="34" t="str">
        <f t="shared" si="12"/>
        <v>BS IT  - 141568</v>
      </c>
      <c r="D229" s="186" t="s">
        <v>37</v>
      </c>
      <c r="E229" s="33" t="s">
        <v>12</v>
      </c>
      <c r="F229" s="189">
        <v>141568</v>
      </c>
      <c r="G229" s="191" t="s">
        <v>1090</v>
      </c>
      <c r="H229" s="34" t="str">
        <f t="shared" si="13"/>
        <v>N  - OB - 26 - 30</v>
      </c>
      <c r="I229" s="185" t="s">
        <v>16</v>
      </c>
      <c r="J229" s="185" t="s">
        <v>98</v>
      </c>
      <c r="K229" s="185" t="s">
        <v>102</v>
      </c>
      <c r="L229" s="193">
        <v>37</v>
      </c>
      <c r="M229" s="196" t="s">
        <v>1033</v>
      </c>
      <c r="N229" s="196" t="s">
        <v>1034</v>
      </c>
      <c r="O229" s="44" t="str">
        <f t="shared" si="14"/>
        <v xml:space="preserve"> Moeeza Shahid Dar  ( 3228504132 )</v>
      </c>
      <c r="P229" s="42" t="s">
        <v>50</v>
      </c>
      <c r="Q229" s="36" t="s">
        <v>86</v>
      </c>
      <c r="R229" s="37">
        <v>6</v>
      </c>
      <c r="T229" s="55"/>
      <c r="U229" s="73" t="str">
        <f>F229&amp;"-"&amp;COUNTIF($F$2:F229,F229)</f>
        <v>141568-1</v>
      </c>
      <c r="V229" s="50">
        <f t="shared" si="15"/>
        <v>218</v>
      </c>
      <c r="W229" s="70"/>
      <c r="X229" s="72"/>
      <c r="Y229" s="49" t="s">
        <v>1867</v>
      </c>
      <c r="Z229" s="49">
        <v>218</v>
      </c>
      <c r="AA229" s="72"/>
      <c r="AB229" s="72"/>
      <c r="AC229" s="72"/>
      <c r="AD229" s="72"/>
      <c r="AE229" s="71"/>
      <c r="AF229" s="71"/>
      <c r="AG229" s="71"/>
      <c r="AH229" s="71"/>
      <c r="AI229" s="71"/>
      <c r="AJ229" s="71"/>
      <c r="AK229" s="71"/>
      <c r="AL229" s="71"/>
      <c r="AP229" s="185">
        <v>218</v>
      </c>
      <c r="AQ229" s="185" t="s">
        <v>12</v>
      </c>
      <c r="AR229" s="195" t="s">
        <v>12</v>
      </c>
    </row>
    <row r="230" spans="1:44" ht="24.95" customHeight="1" x14ac:dyDescent="0.25">
      <c r="A230" s="183">
        <v>219</v>
      </c>
      <c r="B230" s="183" t="s">
        <v>1123</v>
      </c>
      <c r="C230" s="34" t="str">
        <f t="shared" si="12"/>
        <v>BS IT  - 141594</v>
      </c>
      <c r="D230" s="186" t="s">
        <v>37</v>
      </c>
      <c r="E230" s="33" t="s">
        <v>12</v>
      </c>
      <c r="F230" s="189">
        <v>141594</v>
      </c>
      <c r="G230" s="191" t="s">
        <v>178</v>
      </c>
      <c r="H230" s="34" t="str">
        <f t="shared" si="13"/>
        <v>N  - OB - 26 - 30</v>
      </c>
      <c r="I230" s="185" t="s">
        <v>16</v>
      </c>
      <c r="J230" s="185" t="s">
        <v>98</v>
      </c>
      <c r="K230" s="185" t="s">
        <v>102</v>
      </c>
      <c r="L230" s="193">
        <v>17</v>
      </c>
      <c r="M230" s="196" t="s">
        <v>794</v>
      </c>
      <c r="N230" s="196" t="s">
        <v>795</v>
      </c>
      <c r="O230" s="44" t="str">
        <f t="shared" si="14"/>
        <v xml:space="preserve"> Muhammad Shujat Ali  ( 3004177172 )</v>
      </c>
      <c r="P230" s="42" t="s">
        <v>50</v>
      </c>
      <c r="Q230" s="36" t="s">
        <v>86</v>
      </c>
      <c r="R230" s="37">
        <v>15</v>
      </c>
      <c r="T230" s="55"/>
      <c r="U230" s="73" t="str">
        <f>F230&amp;"-"&amp;COUNTIF($F$2:F230,F230)</f>
        <v>141594-1</v>
      </c>
      <c r="V230" s="50">
        <f t="shared" si="15"/>
        <v>219</v>
      </c>
      <c r="W230" s="70"/>
      <c r="X230" s="72"/>
      <c r="Y230" s="49" t="s">
        <v>1868</v>
      </c>
      <c r="Z230" s="49">
        <v>219</v>
      </c>
      <c r="AA230" s="72"/>
      <c r="AB230" s="72"/>
      <c r="AC230" s="72"/>
      <c r="AD230" s="72"/>
      <c r="AE230" s="71"/>
      <c r="AF230" s="71"/>
      <c r="AG230" s="71"/>
      <c r="AH230" s="71"/>
      <c r="AI230" s="71"/>
      <c r="AJ230" s="71"/>
      <c r="AK230" s="71"/>
      <c r="AL230" s="71"/>
      <c r="AP230" s="185">
        <v>219</v>
      </c>
      <c r="AQ230" s="185" t="s">
        <v>12</v>
      </c>
      <c r="AR230" s="195" t="s">
        <v>12</v>
      </c>
    </row>
    <row r="231" spans="1:44" ht="24.95" customHeight="1" x14ac:dyDescent="0.25">
      <c r="A231" s="183">
        <v>220</v>
      </c>
      <c r="B231" s="183" t="s">
        <v>1123</v>
      </c>
      <c r="C231" s="34" t="str">
        <f t="shared" si="12"/>
        <v>BSCP  - 141483</v>
      </c>
      <c r="D231" s="186" t="s">
        <v>300</v>
      </c>
      <c r="E231" s="33" t="s">
        <v>12</v>
      </c>
      <c r="F231" s="189">
        <v>141483</v>
      </c>
      <c r="G231" s="191" t="s">
        <v>1221</v>
      </c>
      <c r="H231" s="34" t="str">
        <f t="shared" si="13"/>
        <v>N  - OB - 26 - 30</v>
      </c>
      <c r="I231" s="185" t="s">
        <v>16</v>
      </c>
      <c r="J231" s="185" t="s">
        <v>98</v>
      </c>
      <c r="K231" s="185" t="s">
        <v>102</v>
      </c>
      <c r="L231" s="193">
        <v>24</v>
      </c>
      <c r="M231" s="196" t="s">
        <v>462</v>
      </c>
      <c r="N231" s="196" t="s">
        <v>463</v>
      </c>
      <c r="O231" s="44" t="str">
        <f t="shared" si="14"/>
        <v xml:space="preserve"> Zuhaa Hassan  ( 3204790017 )</v>
      </c>
      <c r="P231" s="42" t="s">
        <v>50</v>
      </c>
      <c r="Q231" s="36" t="s">
        <v>86</v>
      </c>
      <c r="R231" s="37" t="s">
        <v>58</v>
      </c>
      <c r="T231" s="55"/>
      <c r="U231" s="73" t="str">
        <f>F231&amp;"-"&amp;COUNTIF($F$2:F231,F231)</f>
        <v>141483-1</v>
      </c>
      <c r="V231" s="50">
        <f t="shared" si="15"/>
        <v>220</v>
      </c>
      <c r="W231" s="70"/>
      <c r="X231" s="72"/>
      <c r="Y231" s="49" t="s">
        <v>1869</v>
      </c>
      <c r="Z231" s="49">
        <v>220</v>
      </c>
      <c r="AA231" s="72"/>
      <c r="AB231" s="72"/>
      <c r="AC231" s="72"/>
      <c r="AD231" s="72"/>
      <c r="AE231" s="71"/>
      <c r="AF231" s="71"/>
      <c r="AG231" s="71"/>
      <c r="AH231" s="71"/>
      <c r="AI231" s="71"/>
      <c r="AJ231" s="71"/>
      <c r="AK231" s="71"/>
      <c r="AL231" s="71"/>
      <c r="AP231" s="185">
        <v>220</v>
      </c>
      <c r="AQ231" s="185" t="s">
        <v>12</v>
      </c>
      <c r="AR231" s="195" t="s">
        <v>12</v>
      </c>
    </row>
    <row r="232" spans="1:44" ht="24.95" customHeight="1" x14ac:dyDescent="0.25">
      <c r="A232" s="183">
        <v>221</v>
      </c>
      <c r="B232" s="183" t="s">
        <v>1123</v>
      </c>
      <c r="C232" s="34" t="str">
        <f t="shared" si="12"/>
        <v>MSCP  - 141404</v>
      </c>
      <c r="D232" s="186" t="s">
        <v>144</v>
      </c>
      <c r="E232" s="33" t="s">
        <v>12</v>
      </c>
      <c r="F232" s="189">
        <v>141404</v>
      </c>
      <c r="G232" s="191" t="s">
        <v>1220</v>
      </c>
      <c r="H232" s="34" t="str">
        <f t="shared" si="13"/>
        <v>N  - OB - 26 - 30</v>
      </c>
      <c r="I232" s="185" t="s">
        <v>16</v>
      </c>
      <c r="J232" s="185" t="s">
        <v>98</v>
      </c>
      <c r="K232" s="185" t="s">
        <v>102</v>
      </c>
      <c r="L232" s="193">
        <v>32</v>
      </c>
      <c r="M232" s="196" t="s">
        <v>476</v>
      </c>
      <c r="N232" s="196" t="s">
        <v>477</v>
      </c>
      <c r="O232" s="44" t="str">
        <f t="shared" si="14"/>
        <v xml:space="preserve"> FATIMA SALMAN  ( 0322-4061556 )</v>
      </c>
      <c r="P232" s="42" t="s">
        <v>50</v>
      </c>
      <c r="Q232" s="36" t="s">
        <v>86</v>
      </c>
      <c r="R232" s="37" t="s">
        <v>59</v>
      </c>
      <c r="T232" s="55"/>
      <c r="U232" s="73" t="str">
        <f>F232&amp;"-"&amp;COUNTIF($F$2:F232,F232)</f>
        <v>141404-2</v>
      </c>
      <c r="V232" s="50">
        <f t="shared" si="15"/>
        <v>221</v>
      </c>
      <c r="W232" s="70"/>
      <c r="X232" s="72"/>
      <c r="Y232" s="49" t="s">
        <v>1870</v>
      </c>
      <c r="Z232" s="49">
        <v>221</v>
      </c>
      <c r="AA232" s="72"/>
      <c r="AB232" s="72"/>
      <c r="AC232" s="72"/>
      <c r="AD232" s="72"/>
      <c r="AE232" s="71"/>
      <c r="AF232" s="71"/>
      <c r="AG232" s="71"/>
      <c r="AH232" s="71"/>
      <c r="AI232" s="71"/>
      <c r="AJ232" s="71"/>
      <c r="AK232" s="71"/>
      <c r="AL232" s="71"/>
      <c r="AP232" s="185">
        <v>221</v>
      </c>
      <c r="AQ232" s="185" t="s">
        <v>12</v>
      </c>
      <c r="AR232" s="195" t="s">
        <v>12</v>
      </c>
    </row>
    <row r="233" spans="1:44" ht="24.95" customHeight="1" x14ac:dyDescent="0.25">
      <c r="A233" s="183">
        <v>222</v>
      </c>
      <c r="B233" s="183" t="s">
        <v>1123</v>
      </c>
      <c r="C233" s="34" t="str">
        <f t="shared" si="12"/>
        <v>BS IT  - 141598</v>
      </c>
      <c r="D233" s="186" t="s">
        <v>37</v>
      </c>
      <c r="E233" s="33" t="s">
        <v>12</v>
      </c>
      <c r="F233" s="189">
        <v>141598</v>
      </c>
      <c r="G233" s="191" t="s">
        <v>219</v>
      </c>
      <c r="H233" s="34" t="str">
        <f t="shared" si="13"/>
        <v>P  - OB - 69 - 71</v>
      </c>
      <c r="I233" s="185" t="s">
        <v>16</v>
      </c>
      <c r="J233" s="185" t="s">
        <v>293</v>
      </c>
      <c r="K233" s="185" t="s">
        <v>250</v>
      </c>
      <c r="L233" s="193">
        <v>31</v>
      </c>
      <c r="M233" s="196" t="s">
        <v>1031</v>
      </c>
      <c r="N233" s="196" t="s">
        <v>1032</v>
      </c>
      <c r="O233" s="44" t="str">
        <f t="shared" si="14"/>
        <v xml:space="preserve"> Zara Janjua  ( 3368433101 )</v>
      </c>
      <c r="P233" s="42" t="s">
        <v>50</v>
      </c>
      <c r="Q233" s="36" t="s">
        <v>86</v>
      </c>
      <c r="R233" s="37" t="s">
        <v>55</v>
      </c>
      <c r="T233" s="55"/>
      <c r="U233" s="73" t="str">
        <f>F233&amp;"-"&amp;COUNTIF($F$2:F233,F233)</f>
        <v>141598-1</v>
      </c>
      <c r="V233" s="50">
        <f t="shared" si="15"/>
        <v>222</v>
      </c>
      <c r="W233" s="70"/>
      <c r="X233" s="72"/>
      <c r="Y233" s="49" t="s">
        <v>1871</v>
      </c>
      <c r="Z233" s="49">
        <v>222</v>
      </c>
      <c r="AA233" s="72"/>
      <c r="AB233" s="72"/>
      <c r="AC233" s="72"/>
      <c r="AD233" s="72"/>
      <c r="AE233" s="71"/>
      <c r="AF233" s="71"/>
      <c r="AG233" s="71"/>
      <c r="AH233" s="71"/>
      <c r="AI233" s="71"/>
      <c r="AJ233" s="71"/>
      <c r="AK233" s="71"/>
      <c r="AL233" s="71"/>
      <c r="AP233" s="185">
        <v>222</v>
      </c>
      <c r="AQ233" s="185" t="s">
        <v>12</v>
      </c>
      <c r="AR233" s="195" t="s">
        <v>12</v>
      </c>
    </row>
    <row r="234" spans="1:44" ht="24.95" customHeight="1" x14ac:dyDescent="0.25">
      <c r="A234" s="183">
        <v>223</v>
      </c>
      <c r="B234" s="183" t="s">
        <v>1123</v>
      </c>
      <c r="C234" s="34" t="str">
        <f t="shared" si="12"/>
        <v>BS IT  - 141616</v>
      </c>
      <c r="D234" s="186" t="s">
        <v>37</v>
      </c>
      <c r="E234" s="33" t="s">
        <v>12</v>
      </c>
      <c r="F234" s="189">
        <v>141616</v>
      </c>
      <c r="G234" s="191" t="s">
        <v>220</v>
      </c>
      <c r="H234" s="34" t="str">
        <f t="shared" si="13"/>
        <v>P  - OB - 69 - 71</v>
      </c>
      <c r="I234" s="185" t="s">
        <v>16</v>
      </c>
      <c r="J234" s="185" t="s">
        <v>293</v>
      </c>
      <c r="K234" s="185" t="s">
        <v>250</v>
      </c>
      <c r="L234" s="193">
        <v>28</v>
      </c>
      <c r="M234" s="196" t="s">
        <v>1031</v>
      </c>
      <c r="N234" s="196" t="s">
        <v>1032</v>
      </c>
      <c r="O234" s="44" t="str">
        <f t="shared" si="14"/>
        <v xml:space="preserve"> Zara Janjua  ( 3368433101 )</v>
      </c>
      <c r="P234" s="42" t="s">
        <v>50</v>
      </c>
      <c r="Q234" s="36" t="s">
        <v>86</v>
      </c>
      <c r="R234" s="37" t="s">
        <v>60</v>
      </c>
      <c r="T234" s="55"/>
      <c r="U234" s="73" t="str">
        <f>F234&amp;"-"&amp;COUNTIF($F$2:F234,F234)</f>
        <v>141616-1</v>
      </c>
      <c r="V234" s="50">
        <f t="shared" si="15"/>
        <v>223</v>
      </c>
      <c r="W234" s="70"/>
      <c r="X234" s="72"/>
      <c r="Y234" s="49" t="s">
        <v>1872</v>
      </c>
      <c r="Z234" s="49">
        <v>223</v>
      </c>
      <c r="AA234" s="72"/>
      <c r="AB234" s="72"/>
      <c r="AC234" s="72"/>
      <c r="AD234" s="72"/>
      <c r="AE234" s="71"/>
      <c r="AF234" s="71"/>
      <c r="AG234" s="71"/>
      <c r="AH234" s="71"/>
      <c r="AI234" s="71"/>
      <c r="AJ234" s="71"/>
      <c r="AK234" s="71"/>
      <c r="AL234" s="71"/>
      <c r="AP234" s="185">
        <v>223</v>
      </c>
      <c r="AQ234" s="185" t="s">
        <v>12</v>
      </c>
      <c r="AR234" s="195" t="s">
        <v>12</v>
      </c>
    </row>
    <row r="235" spans="1:44" ht="24.95" customHeight="1" x14ac:dyDescent="0.25">
      <c r="A235" s="183">
        <v>224</v>
      </c>
      <c r="B235" s="183" t="s">
        <v>1123</v>
      </c>
      <c r="C235" s="34" t="str">
        <f t="shared" si="12"/>
        <v>BSCS  - 141946</v>
      </c>
      <c r="D235" s="186" t="s">
        <v>35</v>
      </c>
      <c r="E235" s="33" t="s">
        <v>12</v>
      </c>
      <c r="F235" s="189">
        <v>141946</v>
      </c>
      <c r="G235" s="191" t="s">
        <v>227</v>
      </c>
      <c r="H235" s="34" t="str">
        <f t="shared" si="13"/>
        <v>P  - OB - 69 - 71</v>
      </c>
      <c r="I235" s="185" t="s">
        <v>16</v>
      </c>
      <c r="J235" s="185" t="s">
        <v>293</v>
      </c>
      <c r="K235" s="185" t="s">
        <v>250</v>
      </c>
      <c r="L235" s="193">
        <v>7</v>
      </c>
      <c r="M235" s="196" t="s">
        <v>1044</v>
      </c>
      <c r="N235" s="196" t="s">
        <v>1045</v>
      </c>
      <c r="O235" s="44" t="str">
        <f t="shared" si="14"/>
        <v xml:space="preserve"> Mr. Faiz Rasool   ( 3012084520 )</v>
      </c>
      <c r="P235" s="42" t="s">
        <v>50</v>
      </c>
      <c r="Q235" s="36" t="s">
        <v>86</v>
      </c>
      <c r="R235" s="37" t="s">
        <v>56</v>
      </c>
      <c r="T235" s="55"/>
      <c r="U235" s="73" t="str">
        <f>F235&amp;"-"&amp;COUNTIF($F$2:F235,F235)</f>
        <v>141946-1</v>
      </c>
      <c r="V235" s="50">
        <f t="shared" si="15"/>
        <v>224</v>
      </c>
      <c r="W235" s="70"/>
      <c r="X235" s="72"/>
      <c r="Y235" s="49" t="s">
        <v>1873</v>
      </c>
      <c r="Z235" s="49">
        <v>224</v>
      </c>
      <c r="AA235" s="72"/>
      <c r="AB235" s="72"/>
      <c r="AC235" s="72"/>
      <c r="AD235" s="72"/>
      <c r="AE235" s="71"/>
      <c r="AF235" s="71"/>
      <c r="AG235" s="71"/>
      <c r="AH235" s="71"/>
      <c r="AI235" s="71"/>
      <c r="AJ235" s="71"/>
      <c r="AK235" s="71"/>
      <c r="AL235" s="71"/>
      <c r="AP235" s="185">
        <v>224</v>
      </c>
      <c r="AQ235" s="185" t="s">
        <v>12</v>
      </c>
      <c r="AR235" s="195" t="s">
        <v>12</v>
      </c>
    </row>
    <row r="236" spans="1:44" ht="24.95" customHeight="1" x14ac:dyDescent="0.25">
      <c r="A236" s="183">
        <v>225</v>
      </c>
      <c r="B236" s="183" t="s">
        <v>1123</v>
      </c>
      <c r="C236" s="34" t="str">
        <f t="shared" si="12"/>
        <v>BSCS  - 141946</v>
      </c>
      <c r="D236" s="186" t="s">
        <v>35</v>
      </c>
      <c r="E236" s="33" t="s">
        <v>12</v>
      </c>
      <c r="F236" s="189">
        <v>141946</v>
      </c>
      <c r="G236" s="191" t="s">
        <v>227</v>
      </c>
      <c r="H236" s="34" t="str">
        <f t="shared" si="13"/>
        <v>Q  - OB - 38 - 42</v>
      </c>
      <c r="I236" s="185" t="s">
        <v>16</v>
      </c>
      <c r="J236" s="185" t="s">
        <v>257</v>
      </c>
      <c r="K236" s="185" t="s">
        <v>251</v>
      </c>
      <c r="L236" s="193">
        <v>52</v>
      </c>
      <c r="M236" s="196" t="s">
        <v>1044</v>
      </c>
      <c r="N236" s="196" t="s">
        <v>1045</v>
      </c>
      <c r="O236" s="44" t="str">
        <f t="shared" si="14"/>
        <v xml:space="preserve"> Mr. Faiz Rasool   ( 3012084520 )</v>
      </c>
      <c r="P236" s="42" t="s">
        <v>50</v>
      </c>
      <c r="Q236" s="36" t="s">
        <v>86</v>
      </c>
      <c r="R236" s="37" t="s">
        <v>62</v>
      </c>
      <c r="T236" s="55"/>
      <c r="U236" s="73" t="str">
        <f>F236&amp;"-"&amp;COUNTIF($F$2:F236,F236)</f>
        <v>141946-2</v>
      </c>
      <c r="V236" s="50">
        <f t="shared" si="15"/>
        <v>225</v>
      </c>
      <c r="W236" s="70"/>
      <c r="X236" s="72"/>
      <c r="Y236" s="49" t="s">
        <v>1874</v>
      </c>
      <c r="Z236" s="49">
        <v>225</v>
      </c>
      <c r="AA236" s="72"/>
      <c r="AB236" s="72"/>
      <c r="AC236" s="72"/>
      <c r="AD236" s="72"/>
      <c r="AE236" s="71"/>
      <c r="AF236" s="71"/>
      <c r="AG236" s="71"/>
      <c r="AH236" s="71"/>
      <c r="AI236" s="71"/>
      <c r="AJ236" s="71"/>
      <c r="AK236" s="71"/>
      <c r="AL236" s="71"/>
      <c r="AP236" s="185">
        <v>225</v>
      </c>
      <c r="AQ236" s="185" t="s">
        <v>12</v>
      </c>
      <c r="AR236" s="195" t="s">
        <v>12</v>
      </c>
    </row>
    <row r="237" spans="1:44" ht="24.95" customHeight="1" x14ac:dyDescent="0.25">
      <c r="A237" s="183">
        <v>226</v>
      </c>
      <c r="B237" s="183" t="s">
        <v>1123</v>
      </c>
      <c r="C237" s="34" t="str">
        <f t="shared" si="12"/>
        <v>BSCS  - 141947</v>
      </c>
      <c r="D237" s="186" t="s">
        <v>35</v>
      </c>
      <c r="E237" s="33" t="s">
        <v>12</v>
      </c>
      <c r="F237" s="189">
        <v>141947</v>
      </c>
      <c r="G237" s="191" t="s">
        <v>228</v>
      </c>
      <c r="H237" s="34" t="str">
        <f t="shared" si="13"/>
        <v>Q  - OB - 38 - 42</v>
      </c>
      <c r="I237" s="185" t="s">
        <v>16</v>
      </c>
      <c r="J237" s="185" t="s">
        <v>257</v>
      </c>
      <c r="K237" s="185" t="s">
        <v>251</v>
      </c>
      <c r="L237" s="193">
        <v>44</v>
      </c>
      <c r="M237" s="196" t="s">
        <v>1044</v>
      </c>
      <c r="N237" s="196" t="s">
        <v>1045</v>
      </c>
      <c r="O237" s="44" t="str">
        <f t="shared" si="14"/>
        <v xml:space="preserve"> Mr. Faiz Rasool   ( 3012084520 )</v>
      </c>
      <c r="P237" s="42" t="s">
        <v>50</v>
      </c>
      <c r="Q237" s="36" t="s">
        <v>86</v>
      </c>
      <c r="R237" s="37" t="s">
        <v>52</v>
      </c>
      <c r="T237" s="55"/>
      <c r="U237" s="73" t="str">
        <f>F237&amp;"-"&amp;COUNTIF($F$2:F237,F237)</f>
        <v>141947-1</v>
      </c>
      <c r="V237" s="50">
        <f t="shared" si="15"/>
        <v>226</v>
      </c>
      <c r="W237" s="70"/>
      <c r="X237" s="72"/>
      <c r="Y237" s="49" t="s">
        <v>1875</v>
      </c>
      <c r="Z237" s="49">
        <v>226</v>
      </c>
      <c r="AA237" s="72"/>
      <c r="AB237" s="72"/>
      <c r="AC237" s="72"/>
      <c r="AD237" s="72"/>
      <c r="AE237" s="71"/>
      <c r="AF237" s="71"/>
      <c r="AG237" s="71"/>
      <c r="AH237" s="71"/>
      <c r="AI237" s="71"/>
      <c r="AJ237" s="71"/>
      <c r="AK237" s="71"/>
      <c r="AL237" s="71"/>
      <c r="AP237" s="185">
        <v>226</v>
      </c>
      <c r="AQ237" s="185" t="s">
        <v>12</v>
      </c>
      <c r="AR237" s="195" t="s">
        <v>12</v>
      </c>
    </row>
    <row r="238" spans="1:44" ht="24.95" customHeight="1" x14ac:dyDescent="0.25">
      <c r="A238" s="183">
        <v>227</v>
      </c>
      <c r="B238" s="183" t="s">
        <v>1123</v>
      </c>
      <c r="C238" s="34" t="str">
        <f t="shared" si="12"/>
        <v>BSCS  - 141948</v>
      </c>
      <c r="D238" s="186" t="s">
        <v>35</v>
      </c>
      <c r="E238" s="33" t="s">
        <v>12</v>
      </c>
      <c r="F238" s="189">
        <v>141948</v>
      </c>
      <c r="G238" s="191" t="s">
        <v>963</v>
      </c>
      <c r="H238" s="34" t="str">
        <f t="shared" si="13"/>
        <v>Q  - OB - 38 - 42</v>
      </c>
      <c r="I238" s="185" t="s">
        <v>16</v>
      </c>
      <c r="J238" s="185" t="s">
        <v>257</v>
      </c>
      <c r="K238" s="185" t="s">
        <v>251</v>
      </c>
      <c r="L238" s="193">
        <v>14</v>
      </c>
      <c r="M238" s="196" t="s">
        <v>1044</v>
      </c>
      <c r="N238" s="196" t="s">
        <v>1045</v>
      </c>
      <c r="O238" s="44" t="str">
        <f t="shared" si="14"/>
        <v xml:space="preserve"> Mr. Faiz Rasool   ( 3012084520 )</v>
      </c>
      <c r="P238" s="42" t="s">
        <v>50</v>
      </c>
      <c r="Q238" s="36" t="s">
        <v>86</v>
      </c>
      <c r="R238" s="37" t="s">
        <v>57</v>
      </c>
      <c r="T238" s="55"/>
      <c r="U238" s="73" t="str">
        <f>F238&amp;"-"&amp;COUNTIF($F$2:F238,F238)</f>
        <v>141948-1</v>
      </c>
      <c r="V238" s="50">
        <f t="shared" si="15"/>
        <v>227</v>
      </c>
      <c r="W238" s="70"/>
      <c r="X238" s="72"/>
      <c r="Y238" s="49" t="s">
        <v>1876</v>
      </c>
      <c r="Z238" s="49">
        <v>227</v>
      </c>
      <c r="AA238" s="72"/>
      <c r="AB238" s="72"/>
      <c r="AC238" s="72"/>
      <c r="AD238" s="72"/>
      <c r="AE238" s="71"/>
      <c r="AF238" s="71"/>
      <c r="AG238" s="71"/>
      <c r="AH238" s="71"/>
      <c r="AI238" s="71"/>
      <c r="AJ238" s="71"/>
      <c r="AK238" s="71"/>
      <c r="AL238" s="71"/>
      <c r="AP238" s="185">
        <v>227</v>
      </c>
      <c r="AQ238" s="185" t="s">
        <v>12</v>
      </c>
      <c r="AR238" s="195" t="s">
        <v>12</v>
      </c>
    </row>
    <row r="239" spans="1:44" ht="24.95" customHeight="1" x14ac:dyDescent="0.25">
      <c r="A239" s="183">
        <v>228</v>
      </c>
      <c r="B239" s="183" t="s">
        <v>1123</v>
      </c>
      <c r="C239" s="34" t="str">
        <f t="shared" si="12"/>
        <v>BS IT  - 141984</v>
      </c>
      <c r="D239" s="186" t="s">
        <v>37</v>
      </c>
      <c r="E239" s="33" t="s">
        <v>12</v>
      </c>
      <c r="F239" s="189">
        <v>141984</v>
      </c>
      <c r="G239" s="191" t="s">
        <v>178</v>
      </c>
      <c r="H239" s="34" t="str">
        <f t="shared" si="13"/>
        <v>R  - OB - 45 - 49</v>
      </c>
      <c r="I239" s="185" t="s">
        <v>16</v>
      </c>
      <c r="J239" s="185" t="s">
        <v>258</v>
      </c>
      <c r="K239" s="185" t="s">
        <v>252</v>
      </c>
      <c r="L239" s="193">
        <v>1</v>
      </c>
      <c r="M239" s="196" t="s">
        <v>794</v>
      </c>
      <c r="N239" s="196" t="s">
        <v>795</v>
      </c>
      <c r="O239" s="44" t="str">
        <f t="shared" si="14"/>
        <v xml:space="preserve"> Muhammad Shujat Ali  ( 3004177172 )</v>
      </c>
      <c r="P239" s="42" t="s">
        <v>50</v>
      </c>
      <c r="Q239" s="36" t="s">
        <v>86</v>
      </c>
      <c r="R239" s="37" t="s">
        <v>64</v>
      </c>
      <c r="T239" s="55"/>
      <c r="U239" s="73" t="str">
        <f>F239&amp;"-"&amp;COUNTIF($F$2:F239,F239)</f>
        <v>141984-1</v>
      </c>
      <c r="V239" s="50">
        <f t="shared" si="15"/>
        <v>228</v>
      </c>
      <c r="W239" s="70"/>
      <c r="X239" s="72"/>
      <c r="Y239" s="49" t="s">
        <v>1877</v>
      </c>
      <c r="Z239" s="49">
        <v>228</v>
      </c>
      <c r="AA239" s="72"/>
      <c r="AB239" s="72"/>
      <c r="AC239" s="72"/>
      <c r="AD239" s="72"/>
      <c r="AE239" s="71"/>
      <c r="AF239" s="71"/>
      <c r="AG239" s="71"/>
      <c r="AH239" s="71"/>
      <c r="AI239" s="71"/>
      <c r="AJ239" s="71"/>
      <c r="AK239" s="71"/>
      <c r="AL239" s="71"/>
      <c r="AP239" s="185">
        <v>228</v>
      </c>
      <c r="AQ239" s="185" t="s">
        <v>12</v>
      </c>
      <c r="AR239" s="195" t="s">
        <v>12</v>
      </c>
    </row>
    <row r="240" spans="1:44" ht="24.95" customHeight="1" x14ac:dyDescent="0.25">
      <c r="A240" s="183">
        <v>229</v>
      </c>
      <c r="B240" s="183" t="s">
        <v>1123</v>
      </c>
      <c r="C240" s="34" t="str">
        <f t="shared" si="12"/>
        <v>BSCS  - 141948</v>
      </c>
      <c r="D240" s="186" t="s">
        <v>35</v>
      </c>
      <c r="E240" s="33" t="s">
        <v>12</v>
      </c>
      <c r="F240" s="189">
        <v>141948</v>
      </c>
      <c r="G240" s="191" t="s">
        <v>963</v>
      </c>
      <c r="H240" s="34" t="str">
        <f t="shared" si="13"/>
        <v>R  - OB - 45 - 49</v>
      </c>
      <c r="I240" s="185" t="s">
        <v>16</v>
      </c>
      <c r="J240" s="185" t="s">
        <v>258</v>
      </c>
      <c r="K240" s="185" t="s">
        <v>252</v>
      </c>
      <c r="L240" s="193">
        <v>36</v>
      </c>
      <c r="M240" s="196" t="s">
        <v>1044</v>
      </c>
      <c r="N240" s="196" t="s">
        <v>1045</v>
      </c>
      <c r="O240" s="44" t="str">
        <f t="shared" si="14"/>
        <v xml:space="preserve"> Mr. Faiz Rasool   ( 3012084520 )</v>
      </c>
      <c r="P240" s="42" t="s">
        <v>46</v>
      </c>
      <c r="Q240" s="36" t="s">
        <v>86</v>
      </c>
      <c r="R240" s="37">
        <v>25</v>
      </c>
      <c r="T240" s="55"/>
      <c r="U240" s="73" t="str">
        <f>F240&amp;"-"&amp;COUNTIF($F$2:F240,F240)</f>
        <v>141948-2</v>
      </c>
      <c r="V240" s="50">
        <f t="shared" si="15"/>
        <v>229</v>
      </c>
      <c r="W240" s="70"/>
      <c r="X240" s="72"/>
      <c r="Y240" s="49" t="s">
        <v>1878</v>
      </c>
      <c r="Z240" s="49">
        <v>229</v>
      </c>
      <c r="AA240" s="72"/>
      <c r="AB240" s="72"/>
      <c r="AC240" s="72"/>
      <c r="AD240" s="72"/>
      <c r="AE240" s="71"/>
      <c r="AF240" s="71"/>
      <c r="AG240" s="71"/>
      <c r="AH240" s="71"/>
      <c r="AI240" s="71"/>
      <c r="AJ240" s="71"/>
      <c r="AK240" s="71"/>
      <c r="AL240" s="71"/>
      <c r="AP240" s="185">
        <v>229</v>
      </c>
      <c r="AQ240" s="185" t="s">
        <v>12</v>
      </c>
      <c r="AR240" s="195" t="s">
        <v>12</v>
      </c>
    </row>
    <row r="241" spans="1:44" ht="24.95" customHeight="1" x14ac:dyDescent="0.25">
      <c r="A241" s="183">
        <v>230</v>
      </c>
      <c r="B241" s="183" t="s">
        <v>1123</v>
      </c>
      <c r="C241" s="34" t="str">
        <f t="shared" si="12"/>
        <v>BSCS  - 142073</v>
      </c>
      <c r="D241" s="186" t="s">
        <v>35</v>
      </c>
      <c r="E241" s="33" t="s">
        <v>12</v>
      </c>
      <c r="F241" s="189">
        <v>142073</v>
      </c>
      <c r="G241" s="191" t="s">
        <v>278</v>
      </c>
      <c r="H241" s="34" t="str">
        <f t="shared" si="13"/>
        <v>R  - OB - 45 - 49</v>
      </c>
      <c r="I241" s="185" t="s">
        <v>16</v>
      </c>
      <c r="J241" s="185" t="s">
        <v>258</v>
      </c>
      <c r="K241" s="185" t="s">
        <v>252</v>
      </c>
      <c r="L241" s="193">
        <v>28</v>
      </c>
      <c r="M241" s="196" t="s">
        <v>669</v>
      </c>
      <c r="N241" s="196" t="s">
        <v>670</v>
      </c>
      <c r="O241" s="44" t="str">
        <f t="shared" si="14"/>
        <v xml:space="preserve"> Ahsan Ali Haroon  ( 3008183946 )</v>
      </c>
      <c r="P241" s="42" t="s">
        <v>46</v>
      </c>
      <c r="Q241" s="36" t="s">
        <v>86</v>
      </c>
      <c r="R241" s="37">
        <v>77</v>
      </c>
      <c r="T241" s="55"/>
      <c r="U241" s="73" t="str">
        <f>F241&amp;"-"&amp;COUNTIF($F$2:F241,F241)</f>
        <v>142073-1</v>
      </c>
      <c r="V241" s="50">
        <f t="shared" si="15"/>
        <v>230</v>
      </c>
      <c r="W241" s="70"/>
      <c r="X241" s="72"/>
      <c r="Y241" s="49" t="s">
        <v>1879</v>
      </c>
      <c r="Z241" s="49">
        <v>230</v>
      </c>
      <c r="AA241" s="72"/>
      <c r="AB241" s="72"/>
      <c r="AC241" s="72"/>
      <c r="AD241" s="72"/>
      <c r="AE241" s="71"/>
      <c r="AF241" s="71"/>
      <c r="AG241" s="71"/>
      <c r="AH241" s="71"/>
      <c r="AI241" s="71"/>
      <c r="AJ241" s="71"/>
      <c r="AK241" s="71"/>
      <c r="AL241" s="71"/>
      <c r="AP241" s="185">
        <v>230</v>
      </c>
      <c r="AQ241" s="185" t="s">
        <v>12</v>
      </c>
      <c r="AR241" s="195" t="s">
        <v>12</v>
      </c>
    </row>
    <row r="242" spans="1:44" ht="24.95" customHeight="1" x14ac:dyDescent="0.25">
      <c r="A242" s="183">
        <v>231</v>
      </c>
      <c r="B242" s="183" t="s">
        <v>1123</v>
      </c>
      <c r="C242" s="34" t="str">
        <f t="shared" si="12"/>
        <v>BSCS  - 142074</v>
      </c>
      <c r="D242" s="186" t="s">
        <v>35</v>
      </c>
      <c r="E242" s="33" t="s">
        <v>12</v>
      </c>
      <c r="F242" s="189">
        <v>142074</v>
      </c>
      <c r="G242" s="191" t="s">
        <v>231</v>
      </c>
      <c r="H242" s="34" t="str">
        <f t="shared" si="13"/>
        <v>R  - OB - 45 - 49</v>
      </c>
      <c r="I242" s="185" t="s">
        <v>16</v>
      </c>
      <c r="J242" s="185" t="s">
        <v>258</v>
      </c>
      <c r="K242" s="185" t="s">
        <v>252</v>
      </c>
      <c r="L242" s="193">
        <v>33</v>
      </c>
      <c r="M242" s="196" t="s">
        <v>669</v>
      </c>
      <c r="N242" s="196" t="s">
        <v>670</v>
      </c>
      <c r="O242" s="44" t="str">
        <f t="shared" si="14"/>
        <v xml:space="preserve"> Ahsan Ali Haroon  ( 3008183946 )</v>
      </c>
      <c r="P242" s="42" t="s">
        <v>46</v>
      </c>
      <c r="Q242" s="36" t="s">
        <v>86</v>
      </c>
      <c r="R242" s="37" t="s">
        <v>69</v>
      </c>
      <c r="T242" s="55"/>
      <c r="U242" s="73" t="str">
        <f>F242&amp;"-"&amp;COUNTIF($F$2:F242,F242)</f>
        <v>142074-1</v>
      </c>
      <c r="V242" s="50">
        <f t="shared" si="15"/>
        <v>231</v>
      </c>
      <c r="W242" s="70"/>
      <c r="X242" s="72"/>
      <c r="Y242" s="49" t="s">
        <v>1880</v>
      </c>
      <c r="Z242" s="49">
        <v>231</v>
      </c>
      <c r="AA242" s="72"/>
      <c r="AB242" s="72"/>
      <c r="AC242" s="72"/>
      <c r="AD242" s="72"/>
      <c r="AE242" s="71"/>
      <c r="AF242" s="71"/>
      <c r="AG242" s="71"/>
      <c r="AH242" s="71"/>
      <c r="AI242" s="71"/>
      <c r="AJ242" s="71"/>
      <c r="AK242" s="71"/>
      <c r="AL242" s="71"/>
      <c r="AP242" s="185">
        <v>231</v>
      </c>
      <c r="AQ242" s="185" t="s">
        <v>12</v>
      </c>
      <c r="AR242" s="195" t="s">
        <v>12</v>
      </c>
    </row>
    <row r="243" spans="1:44" ht="24.95" customHeight="1" x14ac:dyDescent="0.25">
      <c r="A243" s="183">
        <v>232</v>
      </c>
      <c r="B243" s="183" t="s">
        <v>1123</v>
      </c>
      <c r="C243" s="34" t="str">
        <f t="shared" si="12"/>
        <v>BSCS  - 142075</v>
      </c>
      <c r="D243" s="186" t="s">
        <v>35</v>
      </c>
      <c r="E243" s="33" t="s">
        <v>12</v>
      </c>
      <c r="F243" s="189">
        <v>142075</v>
      </c>
      <c r="G243" s="191" t="s">
        <v>364</v>
      </c>
      <c r="H243" s="34" t="str">
        <f t="shared" si="13"/>
        <v>R  - OB - 45 - 49</v>
      </c>
      <c r="I243" s="185" t="s">
        <v>16</v>
      </c>
      <c r="J243" s="185" t="s">
        <v>258</v>
      </c>
      <c r="K243" s="185" t="s">
        <v>252</v>
      </c>
      <c r="L243" s="193">
        <v>12</v>
      </c>
      <c r="M243" s="196" t="s">
        <v>669</v>
      </c>
      <c r="N243" s="196" t="s">
        <v>670</v>
      </c>
      <c r="O243" s="44" t="str">
        <f t="shared" si="14"/>
        <v xml:space="preserve"> Ahsan Ali Haroon  ( 3008183946 )</v>
      </c>
      <c r="P243" s="42" t="s">
        <v>46</v>
      </c>
      <c r="Q243" s="36" t="s">
        <v>86</v>
      </c>
      <c r="R243" s="37" t="s">
        <v>56</v>
      </c>
      <c r="T243" s="55"/>
      <c r="U243" s="73" t="str">
        <f>F243&amp;"-"&amp;COUNTIF($F$2:F243,F243)</f>
        <v>142075-1</v>
      </c>
      <c r="V243" s="50">
        <f t="shared" si="15"/>
        <v>232</v>
      </c>
      <c r="W243" s="70"/>
      <c r="X243" s="72"/>
      <c r="Y243" s="49" t="s">
        <v>1881</v>
      </c>
      <c r="Z243" s="49">
        <v>232</v>
      </c>
      <c r="AA243" s="72"/>
      <c r="AB243" s="72"/>
      <c r="AC243" s="72"/>
      <c r="AD243" s="72"/>
      <c r="AE243" s="71"/>
      <c r="AF243" s="71"/>
      <c r="AG243" s="71"/>
      <c r="AH243" s="71"/>
      <c r="AI243" s="71"/>
      <c r="AJ243" s="71"/>
      <c r="AK243" s="71"/>
      <c r="AL243" s="71"/>
      <c r="AP243" s="185">
        <v>232</v>
      </c>
      <c r="AQ243" s="185" t="s">
        <v>12</v>
      </c>
      <c r="AR243" s="195" t="s">
        <v>12</v>
      </c>
    </row>
    <row r="244" spans="1:44" ht="24.95" customHeight="1" x14ac:dyDescent="0.25">
      <c r="A244" s="183">
        <v>233</v>
      </c>
      <c r="B244" s="183" t="s">
        <v>1123</v>
      </c>
      <c r="C244" s="34" t="str">
        <f t="shared" si="12"/>
        <v>BSCS  - 142075</v>
      </c>
      <c r="D244" s="186" t="s">
        <v>35</v>
      </c>
      <c r="E244" s="33" t="s">
        <v>12</v>
      </c>
      <c r="F244" s="189">
        <v>142075</v>
      </c>
      <c r="G244" s="191" t="s">
        <v>364</v>
      </c>
      <c r="H244" s="34" t="str">
        <f t="shared" si="13"/>
        <v>S  - NB - SEMINAR - 1</v>
      </c>
      <c r="I244" s="185" t="s">
        <v>16</v>
      </c>
      <c r="J244" s="185" t="s">
        <v>292</v>
      </c>
      <c r="K244" s="185" t="s">
        <v>103</v>
      </c>
      <c r="L244" s="193">
        <v>20</v>
      </c>
      <c r="M244" s="196" t="s">
        <v>669</v>
      </c>
      <c r="N244" s="196" t="s">
        <v>670</v>
      </c>
      <c r="O244" s="44" t="str">
        <f t="shared" si="14"/>
        <v xml:space="preserve"> Ahsan Ali Haroon  ( 3008183946 )</v>
      </c>
      <c r="P244" s="42" t="s">
        <v>46</v>
      </c>
      <c r="Q244" s="36" t="s">
        <v>86</v>
      </c>
      <c r="R244" s="37" t="s">
        <v>65</v>
      </c>
      <c r="T244" s="55"/>
      <c r="U244" s="73" t="str">
        <f>F244&amp;"-"&amp;COUNTIF($F$2:F244,F244)</f>
        <v>142075-2</v>
      </c>
      <c r="V244" s="50">
        <f t="shared" si="15"/>
        <v>233</v>
      </c>
      <c r="W244" s="70"/>
      <c r="X244" s="72"/>
      <c r="Y244" s="49" t="s">
        <v>1882</v>
      </c>
      <c r="Z244" s="49">
        <v>233</v>
      </c>
      <c r="AA244" s="72"/>
      <c r="AB244" s="72"/>
      <c r="AC244" s="72"/>
      <c r="AD244" s="72"/>
      <c r="AE244" s="71"/>
      <c r="AF244" s="71"/>
      <c r="AG244" s="71"/>
      <c r="AH244" s="71"/>
      <c r="AI244" s="71"/>
      <c r="AJ244" s="71"/>
      <c r="AK244" s="71"/>
      <c r="AL244" s="71"/>
      <c r="AP244" s="185">
        <v>233</v>
      </c>
      <c r="AQ244" s="185" t="s">
        <v>12</v>
      </c>
      <c r="AR244" s="195" t="s">
        <v>12</v>
      </c>
    </row>
    <row r="245" spans="1:44" ht="24.95" customHeight="1" x14ac:dyDescent="0.25">
      <c r="A245" s="183">
        <v>234</v>
      </c>
      <c r="B245" s="183" t="s">
        <v>1123</v>
      </c>
      <c r="C245" s="34" t="str">
        <f t="shared" si="12"/>
        <v>BSCS  - 142076</v>
      </c>
      <c r="D245" s="186" t="s">
        <v>35</v>
      </c>
      <c r="E245" s="33" t="s">
        <v>12</v>
      </c>
      <c r="F245" s="189">
        <v>142076</v>
      </c>
      <c r="G245" s="191" t="s">
        <v>1222</v>
      </c>
      <c r="H245" s="34" t="str">
        <f t="shared" si="13"/>
        <v>S  - NB - SEMINAR - 1</v>
      </c>
      <c r="I245" s="185" t="s">
        <v>16</v>
      </c>
      <c r="J245" s="185" t="s">
        <v>292</v>
      </c>
      <c r="K245" s="185" t="s">
        <v>103</v>
      </c>
      <c r="L245" s="193">
        <v>24</v>
      </c>
      <c r="M245" s="196" t="s">
        <v>849</v>
      </c>
      <c r="N245" s="196" t="s">
        <v>850</v>
      </c>
      <c r="O245" s="44" t="str">
        <f t="shared" si="14"/>
        <v xml:space="preserve"> Mumtaz Ahmad  ( 3313569826 )</v>
      </c>
      <c r="P245" s="42" t="s">
        <v>46</v>
      </c>
      <c r="Q245" s="36" t="s">
        <v>86</v>
      </c>
      <c r="R245" s="37" t="s">
        <v>70</v>
      </c>
      <c r="T245" s="55"/>
      <c r="U245" s="73" t="str">
        <f>F245&amp;"-"&amp;COUNTIF($F$2:F245,F245)</f>
        <v>142076-1</v>
      </c>
      <c r="V245" s="50">
        <f t="shared" si="15"/>
        <v>234</v>
      </c>
      <c r="W245" s="70"/>
      <c r="X245" s="72"/>
      <c r="Y245" s="49" t="s">
        <v>1883</v>
      </c>
      <c r="Z245" s="49">
        <v>234</v>
      </c>
      <c r="AA245" s="72"/>
      <c r="AB245" s="72"/>
      <c r="AC245" s="72"/>
      <c r="AD245" s="72"/>
      <c r="AE245" s="71"/>
      <c r="AF245" s="71"/>
      <c r="AG245" s="71"/>
      <c r="AH245" s="71"/>
      <c r="AI245" s="71"/>
      <c r="AJ245" s="71"/>
      <c r="AK245" s="71"/>
      <c r="AL245" s="71"/>
      <c r="AP245" s="185">
        <v>234</v>
      </c>
      <c r="AQ245" s="185" t="s">
        <v>12</v>
      </c>
      <c r="AR245" s="195" t="s">
        <v>12</v>
      </c>
    </row>
    <row r="246" spans="1:44" ht="24.95" customHeight="1" x14ac:dyDescent="0.25">
      <c r="A246" s="183">
        <v>235</v>
      </c>
      <c r="B246" s="183" t="s">
        <v>1123</v>
      </c>
      <c r="C246" s="34" t="str">
        <f t="shared" si="12"/>
        <v>BS MC  - 142090</v>
      </c>
      <c r="D246" s="186" t="s">
        <v>41</v>
      </c>
      <c r="E246" s="33" t="s">
        <v>12</v>
      </c>
      <c r="F246" s="189">
        <v>142090</v>
      </c>
      <c r="G246" s="191" t="s">
        <v>284</v>
      </c>
      <c r="H246" s="34" t="str">
        <f t="shared" si="13"/>
        <v>T  - NB - SEMINAR - 3</v>
      </c>
      <c r="I246" s="185" t="s">
        <v>16</v>
      </c>
      <c r="J246" s="185" t="s">
        <v>259</v>
      </c>
      <c r="K246" s="185" t="s">
        <v>104</v>
      </c>
      <c r="L246" s="193">
        <v>18</v>
      </c>
      <c r="M246" s="196" t="s">
        <v>792</v>
      </c>
      <c r="N246" s="196" t="s">
        <v>793</v>
      </c>
      <c r="O246" s="44" t="str">
        <f t="shared" si="14"/>
        <v xml:space="preserve"> Dr. Hassan Ali Maan  ( 0321-4919979 )</v>
      </c>
      <c r="P246" s="42" t="s">
        <v>50</v>
      </c>
      <c r="Q246" s="36" t="s">
        <v>86</v>
      </c>
      <c r="R246" s="37">
        <v>32</v>
      </c>
      <c r="T246" s="55"/>
      <c r="U246" s="73" t="str">
        <f>F246&amp;"-"&amp;COUNTIF($F$2:F246,F246)</f>
        <v>142090-1</v>
      </c>
      <c r="V246" s="50">
        <f t="shared" si="15"/>
        <v>235</v>
      </c>
      <c r="W246" s="70"/>
      <c r="X246" s="72"/>
      <c r="Y246" s="49" t="s">
        <v>1884</v>
      </c>
      <c r="Z246" s="49">
        <v>235</v>
      </c>
      <c r="AA246" s="72"/>
      <c r="AB246" s="72"/>
      <c r="AC246" s="72"/>
      <c r="AD246" s="72"/>
      <c r="AE246" s="71"/>
      <c r="AF246" s="71"/>
      <c r="AG246" s="71"/>
      <c r="AH246" s="71"/>
      <c r="AI246" s="71"/>
      <c r="AJ246" s="71"/>
      <c r="AK246" s="71"/>
      <c r="AL246" s="71"/>
      <c r="AP246" s="185">
        <v>235</v>
      </c>
      <c r="AQ246" s="185" t="s">
        <v>12</v>
      </c>
      <c r="AR246" s="195" t="s">
        <v>12</v>
      </c>
    </row>
    <row r="247" spans="1:44" ht="24.95" customHeight="1" x14ac:dyDescent="0.25">
      <c r="A247" s="183">
        <v>236</v>
      </c>
      <c r="B247" s="183" t="s">
        <v>1123</v>
      </c>
      <c r="C247" s="34" t="str">
        <f t="shared" si="12"/>
        <v>BSCS  - 142076</v>
      </c>
      <c r="D247" s="186" t="s">
        <v>35</v>
      </c>
      <c r="E247" s="33" t="s">
        <v>12</v>
      </c>
      <c r="F247" s="189">
        <v>142076</v>
      </c>
      <c r="G247" s="191" t="s">
        <v>1222</v>
      </c>
      <c r="H247" s="34" t="str">
        <f t="shared" si="13"/>
        <v>T  - NB - SEMINAR - 3</v>
      </c>
      <c r="I247" s="185" t="s">
        <v>16</v>
      </c>
      <c r="J247" s="185" t="s">
        <v>259</v>
      </c>
      <c r="K247" s="185" t="s">
        <v>104</v>
      </c>
      <c r="L247" s="193">
        <v>26</v>
      </c>
      <c r="M247" s="196" t="s">
        <v>849</v>
      </c>
      <c r="N247" s="196" t="s">
        <v>850</v>
      </c>
      <c r="O247" s="44" t="str">
        <f t="shared" si="14"/>
        <v xml:space="preserve"> Mumtaz Ahmad  ( 3313569826 )</v>
      </c>
      <c r="P247" s="42" t="s">
        <v>46</v>
      </c>
      <c r="Q247" s="36" t="s">
        <v>86</v>
      </c>
      <c r="R247" s="37" t="s">
        <v>62</v>
      </c>
      <c r="T247" s="55"/>
      <c r="U247" s="73" t="str">
        <f>F247&amp;"-"&amp;COUNTIF($F$2:F247,F247)</f>
        <v>142076-2</v>
      </c>
      <c r="V247" s="50">
        <f t="shared" si="15"/>
        <v>236</v>
      </c>
      <c r="W247" s="70"/>
      <c r="X247" s="72"/>
      <c r="Y247" s="49" t="s">
        <v>1885</v>
      </c>
      <c r="Z247" s="49">
        <v>236</v>
      </c>
      <c r="AA247" s="72"/>
      <c r="AB247" s="72"/>
      <c r="AC247" s="72"/>
      <c r="AD247" s="72"/>
      <c r="AE247" s="71"/>
      <c r="AF247" s="71"/>
      <c r="AG247" s="71"/>
      <c r="AH247" s="71"/>
      <c r="AI247" s="71"/>
      <c r="AJ247" s="71"/>
      <c r="AK247" s="71"/>
      <c r="AL247" s="71"/>
      <c r="AP247" s="185">
        <v>236</v>
      </c>
      <c r="AQ247" s="185" t="s">
        <v>12</v>
      </c>
      <c r="AR247" s="195" t="s">
        <v>12</v>
      </c>
    </row>
    <row r="248" spans="1:44" ht="24.95" customHeight="1" x14ac:dyDescent="0.25">
      <c r="A248" s="183">
        <v>237</v>
      </c>
      <c r="B248" s="183" t="s">
        <v>1123</v>
      </c>
      <c r="C248" s="34" t="str">
        <f t="shared" si="12"/>
        <v>BS DFCS  - 142096</v>
      </c>
      <c r="D248" s="186" t="s">
        <v>91</v>
      </c>
      <c r="E248" s="33" t="s">
        <v>12</v>
      </c>
      <c r="F248" s="189">
        <v>142096</v>
      </c>
      <c r="G248" s="191" t="s">
        <v>1223</v>
      </c>
      <c r="H248" s="34" t="str">
        <f t="shared" si="13"/>
        <v>U  - NB - SEMINAR - 4</v>
      </c>
      <c r="I248" s="185" t="s">
        <v>16</v>
      </c>
      <c r="J248" s="185" t="s">
        <v>1099</v>
      </c>
      <c r="K248" s="185" t="s">
        <v>1100</v>
      </c>
      <c r="L248" s="193">
        <v>33</v>
      </c>
      <c r="M248" s="196" t="s">
        <v>3348</v>
      </c>
      <c r="N248" s="196" t="s">
        <v>3349</v>
      </c>
      <c r="O248" s="44" t="str">
        <f t="shared" si="14"/>
        <v xml:space="preserve"> Mr. Ali Hussain  ( 3017174390 )</v>
      </c>
      <c r="P248" s="42" t="s">
        <v>50</v>
      </c>
      <c r="Q248" s="36" t="s">
        <v>86</v>
      </c>
      <c r="R248" s="37" t="s">
        <v>59</v>
      </c>
      <c r="T248" s="55"/>
      <c r="U248" s="73" t="str">
        <f>F248&amp;"-"&amp;COUNTIF($F$2:F248,F248)</f>
        <v>142096-1</v>
      </c>
      <c r="V248" s="50">
        <f t="shared" si="15"/>
        <v>237</v>
      </c>
      <c r="W248" s="70"/>
      <c r="X248" s="72"/>
      <c r="Y248" s="49" t="s">
        <v>1886</v>
      </c>
      <c r="Z248" s="49">
        <v>237</v>
      </c>
      <c r="AA248" s="72"/>
      <c r="AB248" s="72"/>
      <c r="AC248" s="72"/>
      <c r="AD248" s="72"/>
      <c r="AE248" s="71"/>
      <c r="AF248" s="71"/>
      <c r="AG248" s="71"/>
      <c r="AH248" s="71"/>
      <c r="AI248" s="71"/>
      <c r="AJ248" s="71"/>
      <c r="AK248" s="71"/>
      <c r="AL248" s="71"/>
      <c r="AP248" s="185">
        <v>237</v>
      </c>
      <c r="AQ248" s="185" t="s">
        <v>12</v>
      </c>
      <c r="AR248" s="195" t="s">
        <v>12</v>
      </c>
    </row>
    <row r="249" spans="1:44" ht="24.95" customHeight="1" x14ac:dyDescent="0.25">
      <c r="A249" s="183">
        <v>238</v>
      </c>
      <c r="B249" s="183" t="s">
        <v>1123</v>
      </c>
      <c r="C249" s="34" t="str">
        <f t="shared" si="12"/>
        <v>BS DFCS  - 142097</v>
      </c>
      <c r="D249" s="186" t="s">
        <v>91</v>
      </c>
      <c r="E249" s="33" t="s">
        <v>12</v>
      </c>
      <c r="F249" s="189">
        <v>142097</v>
      </c>
      <c r="G249" s="191" t="s">
        <v>1203</v>
      </c>
      <c r="H249" s="34" t="str">
        <f t="shared" si="13"/>
        <v>U  - NB - SEMINAR - 4</v>
      </c>
      <c r="I249" s="185" t="s">
        <v>16</v>
      </c>
      <c r="J249" s="185" t="s">
        <v>1099</v>
      </c>
      <c r="K249" s="185" t="s">
        <v>1100</v>
      </c>
      <c r="L249" s="193">
        <v>8</v>
      </c>
      <c r="M249" s="196" t="s">
        <v>3348</v>
      </c>
      <c r="N249" s="196" t="s">
        <v>3349</v>
      </c>
      <c r="O249" s="44" t="str">
        <f t="shared" si="14"/>
        <v xml:space="preserve"> Mr. Ali Hussain  ( 3017174390 )</v>
      </c>
      <c r="P249" s="42" t="s">
        <v>50</v>
      </c>
      <c r="Q249" s="36" t="s">
        <v>86</v>
      </c>
      <c r="R249" s="37">
        <v>32</v>
      </c>
      <c r="T249" s="55"/>
      <c r="U249" s="73" t="str">
        <f>F249&amp;"-"&amp;COUNTIF($F$2:F249,F249)</f>
        <v>142097-2</v>
      </c>
      <c r="V249" s="50">
        <f t="shared" si="15"/>
        <v>238</v>
      </c>
      <c r="W249" s="70"/>
      <c r="X249" s="72"/>
      <c r="Y249" s="49" t="s">
        <v>1887</v>
      </c>
      <c r="Z249" s="49">
        <v>238</v>
      </c>
      <c r="AA249" s="72"/>
      <c r="AB249" s="72"/>
      <c r="AC249" s="72"/>
      <c r="AD249" s="72"/>
      <c r="AE249" s="71"/>
      <c r="AF249" s="71"/>
      <c r="AG249" s="71"/>
      <c r="AH249" s="71"/>
      <c r="AI249" s="71"/>
      <c r="AJ249" s="71"/>
      <c r="AK249" s="71"/>
      <c r="AL249" s="71"/>
      <c r="AP249" s="185">
        <v>238</v>
      </c>
      <c r="AQ249" s="185" t="s">
        <v>12</v>
      </c>
      <c r="AR249" s="195" t="s">
        <v>12</v>
      </c>
    </row>
    <row r="250" spans="1:44" ht="24.95" customHeight="1" x14ac:dyDescent="0.25">
      <c r="A250" s="183">
        <v>239</v>
      </c>
      <c r="B250" s="183" t="s">
        <v>1123</v>
      </c>
      <c r="C250" s="34" t="str">
        <f t="shared" si="12"/>
        <v>BS MC  - 142090</v>
      </c>
      <c r="D250" s="186" t="s">
        <v>41</v>
      </c>
      <c r="E250" s="33" t="s">
        <v>12</v>
      </c>
      <c r="F250" s="189">
        <v>142090</v>
      </c>
      <c r="G250" s="191" t="s">
        <v>284</v>
      </c>
      <c r="H250" s="34" t="str">
        <f t="shared" si="13"/>
        <v>U  - NB - SEMINAR - 4</v>
      </c>
      <c r="I250" s="185" t="s">
        <v>16</v>
      </c>
      <c r="J250" s="185" t="s">
        <v>1099</v>
      </c>
      <c r="K250" s="185" t="s">
        <v>1100</v>
      </c>
      <c r="L250" s="193">
        <v>3</v>
      </c>
      <c r="M250" s="196" t="s">
        <v>792</v>
      </c>
      <c r="N250" s="196" t="s">
        <v>793</v>
      </c>
      <c r="O250" s="44" t="str">
        <f t="shared" si="14"/>
        <v xml:space="preserve"> Dr. Hassan Ali Maan  ( 0321-4919979 )</v>
      </c>
      <c r="P250" s="42" t="s">
        <v>50</v>
      </c>
      <c r="Q250" s="36" t="s">
        <v>86</v>
      </c>
      <c r="R250" s="37" t="s">
        <v>63</v>
      </c>
      <c r="T250" s="55"/>
      <c r="U250" s="73" t="str">
        <f>F250&amp;"-"&amp;COUNTIF($F$2:F250,F250)</f>
        <v>142090-2</v>
      </c>
      <c r="V250" s="50">
        <f t="shared" si="15"/>
        <v>239</v>
      </c>
      <c r="W250" s="70"/>
      <c r="X250" s="72"/>
      <c r="Y250" s="49" t="s">
        <v>1888</v>
      </c>
      <c r="Z250" s="49">
        <v>239</v>
      </c>
      <c r="AA250" s="72"/>
      <c r="AB250" s="72"/>
      <c r="AC250" s="72"/>
      <c r="AD250" s="72"/>
      <c r="AE250" s="71"/>
      <c r="AF250" s="71"/>
      <c r="AG250" s="71"/>
      <c r="AH250" s="71"/>
      <c r="AI250" s="71"/>
      <c r="AJ250" s="71"/>
      <c r="AK250" s="71"/>
      <c r="AL250" s="71"/>
      <c r="AP250" s="185">
        <v>239</v>
      </c>
      <c r="AQ250" s="185" t="s">
        <v>12</v>
      </c>
      <c r="AR250" s="195" t="s">
        <v>12</v>
      </c>
    </row>
    <row r="251" spans="1:44" ht="24.95" customHeight="1" x14ac:dyDescent="0.25">
      <c r="A251" s="183">
        <v>240</v>
      </c>
      <c r="B251" s="183" t="s">
        <v>1123</v>
      </c>
      <c r="C251" s="34" t="str">
        <f t="shared" si="12"/>
        <v>ADP (MC)   - 142383</v>
      </c>
      <c r="D251" s="186" t="s">
        <v>866</v>
      </c>
      <c r="E251" s="33" t="s">
        <v>12</v>
      </c>
      <c r="F251" s="189">
        <v>142383</v>
      </c>
      <c r="G251" s="191" t="s">
        <v>974</v>
      </c>
      <c r="H251" s="34" t="str">
        <f t="shared" si="13"/>
        <v>A  - NB - 1 - 8</v>
      </c>
      <c r="I251" s="185" t="s">
        <v>93</v>
      </c>
      <c r="J251" s="185" t="s">
        <v>94</v>
      </c>
      <c r="K251" s="185" t="s">
        <v>13</v>
      </c>
      <c r="L251" s="193">
        <v>2</v>
      </c>
      <c r="M251" s="196" t="s">
        <v>3352</v>
      </c>
      <c r="N251" s="196" t="s">
        <v>3353</v>
      </c>
      <c r="O251" s="44" t="str">
        <f t="shared" si="14"/>
        <v xml:space="preserve"> Mr. Ali Faraz   ( 3016535658 )</v>
      </c>
      <c r="P251" s="42" t="s">
        <v>46</v>
      </c>
      <c r="Q251" s="36" t="s">
        <v>86</v>
      </c>
      <c r="R251" s="37">
        <v>25</v>
      </c>
      <c r="T251" s="55"/>
      <c r="U251" s="73" t="str">
        <f>F251&amp;"-"&amp;COUNTIF($F$2:F251,F251)</f>
        <v>142383-1</v>
      </c>
      <c r="V251" s="50">
        <f t="shared" si="15"/>
        <v>240</v>
      </c>
      <c r="W251" s="70"/>
      <c r="X251" s="72"/>
      <c r="Y251" s="49" t="s">
        <v>1889</v>
      </c>
      <c r="Z251" s="49">
        <v>240</v>
      </c>
      <c r="AA251" s="72"/>
      <c r="AB251" s="72"/>
      <c r="AC251" s="72"/>
      <c r="AD251" s="72"/>
      <c r="AE251" s="71"/>
      <c r="AF251" s="71"/>
      <c r="AG251" s="71"/>
      <c r="AH251" s="71"/>
      <c r="AI251" s="71"/>
      <c r="AJ251" s="71"/>
      <c r="AK251" s="71"/>
      <c r="AL251" s="71"/>
      <c r="AP251" s="185">
        <v>240</v>
      </c>
      <c r="AQ251" s="185" t="s">
        <v>12</v>
      </c>
      <c r="AR251" s="195" t="s">
        <v>12</v>
      </c>
    </row>
    <row r="252" spans="1:44" ht="24.95" customHeight="1" x14ac:dyDescent="0.25">
      <c r="A252" s="183">
        <v>241</v>
      </c>
      <c r="B252" s="183" t="s">
        <v>1123</v>
      </c>
      <c r="C252" s="34" t="str">
        <f t="shared" si="12"/>
        <v>BBA (Hons)  - 142163</v>
      </c>
      <c r="D252" s="186" t="s">
        <v>42</v>
      </c>
      <c r="E252" s="33" t="s">
        <v>12</v>
      </c>
      <c r="F252" s="189">
        <v>142163</v>
      </c>
      <c r="G252" s="191" t="s">
        <v>286</v>
      </c>
      <c r="H252" s="34" t="str">
        <f t="shared" si="13"/>
        <v>A  - NB - 1 - 8</v>
      </c>
      <c r="I252" s="185" t="s">
        <v>93</v>
      </c>
      <c r="J252" s="185" t="s">
        <v>94</v>
      </c>
      <c r="K252" s="185" t="s">
        <v>13</v>
      </c>
      <c r="L252" s="193">
        <v>21</v>
      </c>
      <c r="M252" s="196" t="s">
        <v>606</v>
      </c>
      <c r="N252" s="196" t="s">
        <v>607</v>
      </c>
      <c r="O252" s="44" t="str">
        <f t="shared" si="14"/>
        <v xml:space="preserve"> Sofia Safdar  ( 0336-4275902 )</v>
      </c>
      <c r="P252" s="42" t="s">
        <v>46</v>
      </c>
      <c r="Q252" s="36" t="s">
        <v>86</v>
      </c>
      <c r="R252" s="37">
        <v>63</v>
      </c>
      <c r="T252" s="55"/>
      <c r="U252" s="73" t="str">
        <f>F252&amp;"-"&amp;COUNTIF($F$2:F252,F252)</f>
        <v>142163-1</v>
      </c>
      <c r="V252" s="50">
        <f t="shared" si="15"/>
        <v>241</v>
      </c>
      <c r="W252" s="70"/>
      <c r="X252" s="72"/>
      <c r="Y252" s="49" t="s">
        <v>1890</v>
      </c>
      <c r="Z252" s="49">
        <v>241</v>
      </c>
      <c r="AA252" s="72"/>
      <c r="AB252" s="72"/>
      <c r="AC252" s="72"/>
      <c r="AD252" s="72"/>
      <c r="AE252" s="71"/>
      <c r="AF252" s="71"/>
      <c r="AG252" s="71"/>
      <c r="AH252" s="71"/>
      <c r="AI252" s="71"/>
      <c r="AJ252" s="71"/>
      <c r="AK252" s="71"/>
      <c r="AL252" s="71"/>
      <c r="AP252" s="185">
        <v>241</v>
      </c>
      <c r="AQ252" s="185" t="s">
        <v>12</v>
      </c>
      <c r="AR252" s="195" t="s">
        <v>12</v>
      </c>
    </row>
    <row r="253" spans="1:44" ht="24.95" customHeight="1" x14ac:dyDescent="0.25">
      <c r="A253" s="183">
        <v>242</v>
      </c>
      <c r="B253" s="183" t="s">
        <v>1123</v>
      </c>
      <c r="C253" s="34" t="str">
        <f t="shared" si="12"/>
        <v>BS AP  - 142225</v>
      </c>
      <c r="D253" s="186" t="s">
        <v>40</v>
      </c>
      <c r="E253" s="33" t="s">
        <v>12</v>
      </c>
      <c r="F253" s="189">
        <v>142225</v>
      </c>
      <c r="G253" s="191" t="s">
        <v>210</v>
      </c>
      <c r="H253" s="34" t="str">
        <f t="shared" si="13"/>
        <v>A  - NB - 1 - 8</v>
      </c>
      <c r="I253" s="185" t="s">
        <v>93</v>
      </c>
      <c r="J253" s="185" t="s">
        <v>94</v>
      </c>
      <c r="K253" s="185" t="s">
        <v>13</v>
      </c>
      <c r="L253" s="193">
        <v>1</v>
      </c>
      <c r="M253" s="196" t="s">
        <v>617</v>
      </c>
      <c r="N253" s="196" t="s">
        <v>618</v>
      </c>
      <c r="O253" s="44" t="str">
        <f t="shared" si="14"/>
        <v xml:space="preserve"> SAIRA MAQSOOD  ( 0310-4720314 )</v>
      </c>
      <c r="P253" s="42" t="s">
        <v>46</v>
      </c>
      <c r="Q253" s="36" t="s">
        <v>86</v>
      </c>
      <c r="R253" s="37">
        <v>63</v>
      </c>
      <c r="T253" s="55"/>
      <c r="U253" s="73" t="str">
        <f>F253&amp;"-"&amp;COUNTIF($F$2:F253,F253)</f>
        <v>142225-1</v>
      </c>
      <c r="V253" s="50">
        <f t="shared" si="15"/>
        <v>242</v>
      </c>
      <c r="W253" s="70"/>
      <c r="X253" s="72"/>
      <c r="Y253" s="49" t="s">
        <v>1891</v>
      </c>
      <c r="Z253" s="49">
        <v>242</v>
      </c>
      <c r="AA253" s="72"/>
      <c r="AB253" s="72"/>
      <c r="AC253" s="72"/>
      <c r="AD253" s="72"/>
      <c r="AE253" s="71"/>
      <c r="AF253" s="71"/>
      <c r="AG253" s="71"/>
      <c r="AH253" s="71"/>
      <c r="AI253" s="71"/>
      <c r="AJ253" s="71"/>
      <c r="AK253" s="71"/>
      <c r="AL253" s="71"/>
      <c r="AP253" s="185">
        <v>242</v>
      </c>
      <c r="AQ253" s="185" t="s">
        <v>12</v>
      </c>
      <c r="AR253" s="195" t="s">
        <v>12</v>
      </c>
    </row>
    <row r="254" spans="1:44" ht="24.95" customHeight="1" x14ac:dyDescent="0.25">
      <c r="A254" s="183">
        <v>243</v>
      </c>
      <c r="B254" s="183" t="s">
        <v>1123</v>
      </c>
      <c r="C254" s="34" t="str">
        <f t="shared" si="12"/>
        <v>BS Eng.  - 142432</v>
      </c>
      <c r="D254" s="186" t="s">
        <v>30</v>
      </c>
      <c r="E254" s="33" t="s">
        <v>12</v>
      </c>
      <c r="F254" s="189">
        <v>142432</v>
      </c>
      <c r="G254" s="191" t="s">
        <v>916</v>
      </c>
      <c r="H254" s="34" t="str">
        <f t="shared" si="13"/>
        <v>A  - NB - 1 - 8</v>
      </c>
      <c r="I254" s="185" t="s">
        <v>93</v>
      </c>
      <c r="J254" s="185" t="s">
        <v>94</v>
      </c>
      <c r="K254" s="185" t="s">
        <v>13</v>
      </c>
      <c r="L254" s="193">
        <v>8</v>
      </c>
      <c r="M254" s="196" t="s">
        <v>506</v>
      </c>
      <c r="N254" s="196" t="s">
        <v>507</v>
      </c>
      <c r="O254" s="44" t="str">
        <f t="shared" si="14"/>
        <v xml:space="preserve"> Umaimah Riaz Malik   ( 3360356859 )</v>
      </c>
      <c r="P254" s="42" t="s">
        <v>46</v>
      </c>
      <c r="Q254" s="36" t="s">
        <v>86</v>
      </c>
      <c r="R254" s="37" t="s">
        <v>71</v>
      </c>
      <c r="T254" s="55"/>
      <c r="U254" s="73" t="str">
        <f>F254&amp;"-"&amp;COUNTIF($F$2:F254,F254)</f>
        <v>142432-1</v>
      </c>
      <c r="V254" s="50">
        <f t="shared" si="15"/>
        <v>243</v>
      </c>
      <c r="W254" s="70"/>
      <c r="X254" s="72"/>
      <c r="Y254" s="49" t="s">
        <v>1892</v>
      </c>
      <c r="Z254" s="49">
        <v>243</v>
      </c>
      <c r="AA254" s="72"/>
      <c r="AB254" s="72"/>
      <c r="AC254" s="72"/>
      <c r="AD254" s="72"/>
      <c r="AE254" s="71"/>
      <c r="AF254" s="71"/>
      <c r="AG254" s="71"/>
      <c r="AH254" s="71"/>
      <c r="AI254" s="71"/>
      <c r="AJ254" s="71"/>
      <c r="AK254" s="71"/>
      <c r="AL254" s="71"/>
      <c r="AP254" s="185">
        <v>243</v>
      </c>
      <c r="AQ254" s="185" t="s">
        <v>12</v>
      </c>
      <c r="AR254" s="195" t="s">
        <v>12</v>
      </c>
    </row>
    <row r="255" spans="1:44" ht="24.95" customHeight="1" x14ac:dyDescent="0.25">
      <c r="A255" s="183">
        <v>244</v>
      </c>
      <c r="B255" s="183" t="s">
        <v>1123</v>
      </c>
      <c r="C255" s="34" t="str">
        <f t="shared" si="12"/>
        <v>BS MC  - 142050</v>
      </c>
      <c r="D255" s="186" t="s">
        <v>41</v>
      </c>
      <c r="E255" s="33" t="s">
        <v>12</v>
      </c>
      <c r="F255" s="189">
        <v>142050</v>
      </c>
      <c r="G255" s="191" t="s">
        <v>1224</v>
      </c>
      <c r="H255" s="34" t="str">
        <f t="shared" si="13"/>
        <v>A  - NB - 1 - 8</v>
      </c>
      <c r="I255" s="185" t="s">
        <v>93</v>
      </c>
      <c r="J255" s="185" t="s">
        <v>94</v>
      </c>
      <c r="K255" s="185" t="s">
        <v>13</v>
      </c>
      <c r="L255" s="193">
        <v>41</v>
      </c>
      <c r="M255" s="196" t="s">
        <v>452</v>
      </c>
      <c r="N255" s="196" t="s">
        <v>453</v>
      </c>
      <c r="O255" s="44" t="str">
        <f t="shared" si="14"/>
        <v xml:space="preserve"> Talha Farooq  ( 3084463109 )</v>
      </c>
      <c r="P255" s="42" t="s">
        <v>50</v>
      </c>
      <c r="Q255" s="36" t="s">
        <v>86</v>
      </c>
      <c r="R255" s="37">
        <v>32</v>
      </c>
      <c r="T255" s="55"/>
      <c r="U255" s="73" t="str">
        <f>F255&amp;"-"&amp;COUNTIF($F$2:F255,F255)</f>
        <v>142050-1</v>
      </c>
      <c r="V255" s="50">
        <f t="shared" si="15"/>
        <v>244</v>
      </c>
      <c r="W255" s="70"/>
      <c r="X255" s="72"/>
      <c r="Y255" s="49" t="s">
        <v>1893</v>
      </c>
      <c r="Z255" s="49">
        <v>244</v>
      </c>
      <c r="AA255" s="72"/>
      <c r="AB255" s="72"/>
      <c r="AC255" s="72"/>
      <c r="AD255" s="72"/>
      <c r="AE255" s="71"/>
      <c r="AF255" s="71"/>
      <c r="AG255" s="71"/>
      <c r="AH255" s="71"/>
      <c r="AI255" s="71"/>
      <c r="AJ255" s="71"/>
      <c r="AK255" s="71"/>
      <c r="AL255" s="71"/>
      <c r="AP255" s="185">
        <v>244</v>
      </c>
      <c r="AQ255" s="185" t="s">
        <v>12</v>
      </c>
      <c r="AR255" s="195" t="s">
        <v>12</v>
      </c>
    </row>
    <row r="256" spans="1:44" ht="24.95" customHeight="1" x14ac:dyDescent="0.25">
      <c r="A256" s="183">
        <v>245</v>
      </c>
      <c r="B256" s="183" t="s">
        <v>1123</v>
      </c>
      <c r="C256" s="34" t="str">
        <f t="shared" si="12"/>
        <v>BSCS  - 142007</v>
      </c>
      <c r="D256" s="186" t="s">
        <v>35</v>
      </c>
      <c r="E256" s="33" t="s">
        <v>12</v>
      </c>
      <c r="F256" s="189">
        <v>142007</v>
      </c>
      <c r="G256" s="191" t="s">
        <v>286</v>
      </c>
      <c r="H256" s="34" t="str">
        <f t="shared" si="13"/>
        <v>A  - NB - 1 - 8</v>
      </c>
      <c r="I256" s="185" t="s">
        <v>93</v>
      </c>
      <c r="J256" s="185" t="s">
        <v>94</v>
      </c>
      <c r="K256" s="185" t="s">
        <v>13</v>
      </c>
      <c r="L256" s="193">
        <v>25</v>
      </c>
      <c r="M256" s="196" t="s">
        <v>608</v>
      </c>
      <c r="N256" s="196" t="s">
        <v>609</v>
      </c>
      <c r="O256" s="44" t="str">
        <f t="shared" si="14"/>
        <v xml:space="preserve"> Asra Jabbar  ( 3334053203 )</v>
      </c>
      <c r="P256" s="42" t="s">
        <v>50</v>
      </c>
      <c r="Q256" s="36" t="s">
        <v>86</v>
      </c>
      <c r="R256" s="37" t="s">
        <v>60</v>
      </c>
      <c r="T256" s="55"/>
      <c r="U256" s="73" t="str">
        <f>F256&amp;"-"&amp;COUNTIF($F$2:F256,F256)</f>
        <v>142007-1</v>
      </c>
      <c r="V256" s="50">
        <f t="shared" si="15"/>
        <v>245</v>
      </c>
      <c r="W256" s="70"/>
      <c r="X256" s="72"/>
      <c r="Y256" s="49" t="s">
        <v>1894</v>
      </c>
      <c r="Z256" s="49">
        <v>245</v>
      </c>
      <c r="AA256" s="72"/>
      <c r="AB256" s="72"/>
      <c r="AC256" s="72"/>
      <c r="AD256" s="72"/>
      <c r="AE256" s="71"/>
      <c r="AF256" s="71"/>
      <c r="AG256" s="71"/>
      <c r="AH256" s="71"/>
      <c r="AI256" s="71"/>
      <c r="AJ256" s="71"/>
      <c r="AK256" s="71"/>
      <c r="AL256" s="71"/>
      <c r="AP256" s="185">
        <v>245</v>
      </c>
      <c r="AQ256" s="185" t="s">
        <v>12</v>
      </c>
      <c r="AR256" s="195" t="s">
        <v>12</v>
      </c>
    </row>
    <row r="257" spans="1:44" ht="24.95" customHeight="1" x14ac:dyDescent="0.25">
      <c r="A257" s="183">
        <v>246</v>
      </c>
      <c r="B257" s="183" t="s">
        <v>1123</v>
      </c>
      <c r="C257" s="34" t="str">
        <f t="shared" si="12"/>
        <v>Post ADP (AF)   - 142184</v>
      </c>
      <c r="D257" s="186" t="s">
        <v>865</v>
      </c>
      <c r="E257" s="33" t="s">
        <v>12</v>
      </c>
      <c r="F257" s="189">
        <v>142184</v>
      </c>
      <c r="G257" s="191" t="s">
        <v>1225</v>
      </c>
      <c r="H257" s="34" t="str">
        <f t="shared" si="13"/>
        <v>A  - NB - 1 - 8</v>
      </c>
      <c r="I257" s="185" t="s">
        <v>93</v>
      </c>
      <c r="J257" s="185" t="s">
        <v>94</v>
      </c>
      <c r="K257" s="185" t="s">
        <v>13</v>
      </c>
      <c r="L257" s="193">
        <v>2</v>
      </c>
      <c r="M257" s="196" t="s">
        <v>606</v>
      </c>
      <c r="N257" s="196" t="s">
        <v>607</v>
      </c>
      <c r="O257" s="44" t="str">
        <f t="shared" si="14"/>
        <v xml:space="preserve"> Sofia Safdar  ( 0336-4275902 )</v>
      </c>
      <c r="P257" s="42" t="s">
        <v>50</v>
      </c>
      <c r="Q257" s="36" t="s">
        <v>86</v>
      </c>
      <c r="R257" s="37" t="s">
        <v>60</v>
      </c>
      <c r="T257" s="55"/>
      <c r="U257" s="73" t="str">
        <f>F257&amp;"-"&amp;COUNTIF($F$2:F257,F257)</f>
        <v>142184-1</v>
      </c>
      <c r="V257" s="50">
        <f t="shared" si="15"/>
        <v>246</v>
      </c>
      <c r="W257" s="70"/>
      <c r="X257" s="72"/>
      <c r="Y257" s="49" t="s">
        <v>1895</v>
      </c>
      <c r="Z257" s="49">
        <v>246</v>
      </c>
      <c r="AA257" s="72"/>
      <c r="AB257" s="72"/>
      <c r="AC257" s="72"/>
      <c r="AD257" s="72"/>
      <c r="AE257" s="71"/>
      <c r="AF257" s="71"/>
      <c r="AG257" s="71"/>
      <c r="AH257" s="71"/>
      <c r="AI257" s="71"/>
      <c r="AJ257" s="71"/>
      <c r="AK257" s="71"/>
      <c r="AL257" s="71"/>
      <c r="AP257" s="185">
        <v>246</v>
      </c>
      <c r="AQ257" s="185" t="s">
        <v>12</v>
      </c>
      <c r="AR257" s="195" t="s">
        <v>12</v>
      </c>
    </row>
    <row r="258" spans="1:44" ht="24.95" customHeight="1" x14ac:dyDescent="0.25">
      <c r="A258" s="183">
        <v>247</v>
      </c>
      <c r="B258" s="183" t="s">
        <v>1123</v>
      </c>
      <c r="C258" s="34" t="str">
        <f t="shared" si="12"/>
        <v>Post ADP (AF)   - 142488</v>
      </c>
      <c r="D258" s="186" t="s">
        <v>865</v>
      </c>
      <c r="E258" s="33" t="s">
        <v>12</v>
      </c>
      <c r="F258" s="189">
        <v>142488</v>
      </c>
      <c r="G258" s="191" t="s">
        <v>1226</v>
      </c>
      <c r="H258" s="34" t="str">
        <f t="shared" si="13"/>
        <v>A  - NB - 1 - 8</v>
      </c>
      <c r="I258" s="185" t="s">
        <v>93</v>
      </c>
      <c r="J258" s="185" t="s">
        <v>94</v>
      </c>
      <c r="K258" s="185" t="s">
        <v>13</v>
      </c>
      <c r="L258" s="193">
        <v>1</v>
      </c>
      <c r="M258" s="196" t="s">
        <v>441</v>
      </c>
      <c r="N258" s="196" t="s">
        <v>442</v>
      </c>
      <c r="O258" s="44" t="str">
        <f t="shared" si="14"/>
        <v xml:space="preserve"> Shafqat Mehmood Khan  ( 0300-8106448 )</v>
      </c>
      <c r="P258" s="42" t="s">
        <v>46</v>
      </c>
      <c r="Q258" s="36" t="s">
        <v>86</v>
      </c>
      <c r="R258" s="37" t="s">
        <v>71</v>
      </c>
      <c r="T258" s="55"/>
      <c r="U258" s="73" t="str">
        <f>F258&amp;"-"&amp;COUNTIF($F$2:F258,F258)</f>
        <v>142488-1</v>
      </c>
      <c r="V258" s="50">
        <f t="shared" si="15"/>
        <v>247</v>
      </c>
      <c r="W258" s="70"/>
      <c r="X258" s="72"/>
      <c r="Y258" s="49" t="s">
        <v>1896</v>
      </c>
      <c r="Z258" s="49">
        <v>247</v>
      </c>
      <c r="AA258" s="72"/>
      <c r="AB258" s="72"/>
      <c r="AC258" s="72"/>
      <c r="AD258" s="72"/>
      <c r="AE258" s="71"/>
      <c r="AF258" s="71"/>
      <c r="AG258" s="71"/>
      <c r="AH258" s="71"/>
      <c r="AI258" s="71"/>
      <c r="AJ258" s="71"/>
      <c r="AK258" s="71"/>
      <c r="AL258" s="71"/>
      <c r="AP258" s="185">
        <v>247</v>
      </c>
      <c r="AQ258" s="185" t="s">
        <v>12</v>
      </c>
      <c r="AR258" s="195" t="s">
        <v>12</v>
      </c>
    </row>
    <row r="259" spans="1:44" ht="24.95" customHeight="1" x14ac:dyDescent="0.25">
      <c r="A259" s="183">
        <v>248</v>
      </c>
      <c r="B259" s="183" t="s">
        <v>1123</v>
      </c>
      <c r="C259" s="34" t="str">
        <f t="shared" si="12"/>
        <v>Post ADP (Eng.)   - 142545</v>
      </c>
      <c r="D259" s="186" t="s">
        <v>1140</v>
      </c>
      <c r="E259" s="33" t="s">
        <v>12</v>
      </c>
      <c r="F259" s="189">
        <v>142545</v>
      </c>
      <c r="G259" s="191" t="s">
        <v>916</v>
      </c>
      <c r="H259" s="34" t="str">
        <f t="shared" si="13"/>
        <v>A  - NB - 1 - 8</v>
      </c>
      <c r="I259" s="185" t="s">
        <v>93</v>
      </c>
      <c r="J259" s="185" t="s">
        <v>94</v>
      </c>
      <c r="K259" s="185" t="s">
        <v>13</v>
      </c>
      <c r="L259" s="193">
        <v>2</v>
      </c>
      <c r="M259" s="196" t="s">
        <v>506</v>
      </c>
      <c r="N259" s="196" t="s">
        <v>507</v>
      </c>
      <c r="O259" s="44" t="str">
        <f t="shared" si="14"/>
        <v xml:space="preserve"> Umaimah Riaz Malik   ( 3360356859 )</v>
      </c>
      <c r="P259" s="42" t="s">
        <v>46</v>
      </c>
      <c r="Q259" s="36" t="s">
        <v>86</v>
      </c>
      <c r="R259" s="37" t="s">
        <v>72</v>
      </c>
      <c r="T259" s="55"/>
      <c r="U259" s="73" t="str">
        <f>F259&amp;"-"&amp;COUNTIF($F$2:F259,F259)</f>
        <v>142545-1</v>
      </c>
      <c r="V259" s="50">
        <f t="shared" si="15"/>
        <v>248</v>
      </c>
      <c r="W259" s="70"/>
      <c r="X259" s="72"/>
      <c r="Y259" s="49" t="s">
        <v>1897</v>
      </c>
      <c r="Z259" s="49">
        <v>248</v>
      </c>
      <c r="AA259" s="72"/>
      <c r="AB259" s="72"/>
      <c r="AC259" s="72"/>
      <c r="AD259" s="72"/>
      <c r="AE259" s="71"/>
      <c r="AF259" s="71"/>
      <c r="AG259" s="71"/>
      <c r="AH259" s="71"/>
      <c r="AI259" s="71"/>
      <c r="AJ259" s="71"/>
      <c r="AK259" s="71"/>
      <c r="AL259" s="71"/>
      <c r="AP259" s="185">
        <v>248</v>
      </c>
      <c r="AQ259" s="185" t="s">
        <v>12</v>
      </c>
      <c r="AR259" s="195" t="s">
        <v>12</v>
      </c>
    </row>
    <row r="260" spans="1:44" ht="24.95" customHeight="1" x14ac:dyDescent="0.25">
      <c r="A260" s="183">
        <v>249</v>
      </c>
      <c r="B260" s="183" t="s">
        <v>1123</v>
      </c>
      <c r="C260" s="34" t="str">
        <f t="shared" si="12"/>
        <v>BBA (Hons)  - 141002</v>
      </c>
      <c r="D260" s="186" t="s">
        <v>42</v>
      </c>
      <c r="E260" s="33" t="s">
        <v>12</v>
      </c>
      <c r="F260" s="189">
        <v>141002</v>
      </c>
      <c r="G260" s="191" t="s">
        <v>973</v>
      </c>
      <c r="H260" s="34" t="str">
        <f t="shared" si="13"/>
        <v>C  - NB - 17 - 24</v>
      </c>
      <c r="I260" s="185" t="s">
        <v>93</v>
      </c>
      <c r="J260" s="185" t="s">
        <v>96</v>
      </c>
      <c r="K260" s="185" t="s">
        <v>15</v>
      </c>
      <c r="L260" s="193">
        <v>27</v>
      </c>
      <c r="M260" s="196" t="s">
        <v>486</v>
      </c>
      <c r="N260" s="196" t="s">
        <v>487</v>
      </c>
      <c r="O260" s="44" t="str">
        <f t="shared" si="14"/>
        <v xml:space="preserve"> Hafiza Saadia Sharif  ( 0331-9693573 )</v>
      </c>
      <c r="P260" s="42" t="s">
        <v>46</v>
      </c>
      <c r="Q260" s="36" t="s">
        <v>86</v>
      </c>
      <c r="R260" s="37" t="s">
        <v>79</v>
      </c>
      <c r="T260" s="55"/>
      <c r="U260" s="73" t="str">
        <f>F260&amp;"-"&amp;COUNTIF($F$2:F260,F260)</f>
        <v>141002-1</v>
      </c>
      <c r="V260" s="50">
        <f t="shared" si="15"/>
        <v>249</v>
      </c>
      <c r="W260" s="70"/>
      <c r="X260" s="72"/>
      <c r="Y260" s="49" t="s">
        <v>1898</v>
      </c>
      <c r="Z260" s="49">
        <v>249</v>
      </c>
      <c r="AA260" s="72"/>
      <c r="AB260" s="72"/>
      <c r="AC260" s="72"/>
      <c r="AD260" s="72"/>
      <c r="AE260" s="71"/>
      <c r="AF260" s="71"/>
      <c r="AG260" s="71"/>
      <c r="AH260" s="71"/>
      <c r="AI260" s="71"/>
      <c r="AJ260" s="71"/>
      <c r="AK260" s="71"/>
      <c r="AL260" s="71"/>
      <c r="AP260" s="185">
        <v>249</v>
      </c>
      <c r="AQ260" s="185" t="s">
        <v>12</v>
      </c>
      <c r="AR260" s="195" t="s">
        <v>12</v>
      </c>
    </row>
    <row r="261" spans="1:44" ht="24.95" customHeight="1" x14ac:dyDescent="0.25">
      <c r="A261" s="183">
        <v>250</v>
      </c>
      <c r="B261" s="183" t="s">
        <v>1123</v>
      </c>
      <c r="C261" s="34" t="str">
        <f t="shared" si="12"/>
        <v>BBA (Hons)  - 141008</v>
      </c>
      <c r="D261" s="186" t="s">
        <v>42</v>
      </c>
      <c r="E261" s="33" t="s">
        <v>12</v>
      </c>
      <c r="F261" s="189">
        <v>141008</v>
      </c>
      <c r="G261" s="191" t="s">
        <v>1227</v>
      </c>
      <c r="H261" s="34" t="str">
        <f t="shared" si="13"/>
        <v>C  - NB - 17 - 24</v>
      </c>
      <c r="I261" s="185" t="s">
        <v>93</v>
      </c>
      <c r="J261" s="185" t="s">
        <v>96</v>
      </c>
      <c r="K261" s="185" t="s">
        <v>15</v>
      </c>
      <c r="L261" s="193">
        <v>14</v>
      </c>
      <c r="M261" s="196" t="s">
        <v>486</v>
      </c>
      <c r="N261" s="196" t="s">
        <v>487</v>
      </c>
      <c r="O261" s="44" t="str">
        <f t="shared" si="14"/>
        <v xml:space="preserve"> Hafiza Saadia Sharif  ( 0331-9693573 )</v>
      </c>
      <c r="P261" s="42" t="s">
        <v>46</v>
      </c>
      <c r="Q261" s="36" t="s">
        <v>86</v>
      </c>
      <c r="R261" s="37" t="s">
        <v>49</v>
      </c>
      <c r="T261" s="55"/>
      <c r="U261" s="73" t="str">
        <f>F261&amp;"-"&amp;COUNTIF($F$2:F261,F261)</f>
        <v>141008-1</v>
      </c>
      <c r="V261" s="50">
        <f t="shared" si="15"/>
        <v>250</v>
      </c>
      <c r="W261" s="70"/>
      <c r="X261" s="72"/>
      <c r="Y261" s="49" t="s">
        <v>1899</v>
      </c>
      <c r="Z261" s="49">
        <v>250</v>
      </c>
      <c r="AA261" s="72"/>
      <c r="AB261" s="72"/>
      <c r="AC261" s="72"/>
      <c r="AD261" s="72"/>
      <c r="AE261" s="71"/>
      <c r="AF261" s="71"/>
      <c r="AG261" s="71"/>
      <c r="AH261" s="71"/>
      <c r="AI261" s="71"/>
      <c r="AJ261" s="71"/>
      <c r="AK261" s="71"/>
      <c r="AL261" s="71"/>
      <c r="AP261" s="185">
        <v>250</v>
      </c>
      <c r="AQ261" s="185" t="s">
        <v>12</v>
      </c>
      <c r="AR261" s="195" t="s">
        <v>12</v>
      </c>
    </row>
    <row r="262" spans="1:44" ht="24.95" customHeight="1" x14ac:dyDescent="0.25">
      <c r="A262" s="183">
        <v>251</v>
      </c>
      <c r="B262" s="183" t="s">
        <v>1123</v>
      </c>
      <c r="C262" s="34" t="str">
        <f t="shared" si="12"/>
        <v>BS AF  - 140929</v>
      </c>
      <c r="D262" s="186" t="s">
        <v>36</v>
      </c>
      <c r="E262" s="33" t="s">
        <v>12</v>
      </c>
      <c r="F262" s="189">
        <v>140929</v>
      </c>
      <c r="G262" s="191" t="s">
        <v>973</v>
      </c>
      <c r="H262" s="34" t="str">
        <f t="shared" si="13"/>
        <v>C  - NB - 17 - 24</v>
      </c>
      <c r="I262" s="185" t="s">
        <v>93</v>
      </c>
      <c r="J262" s="185" t="s">
        <v>96</v>
      </c>
      <c r="K262" s="185" t="s">
        <v>15</v>
      </c>
      <c r="L262" s="193">
        <v>16</v>
      </c>
      <c r="M262" s="196" t="s">
        <v>486</v>
      </c>
      <c r="N262" s="196" t="s">
        <v>487</v>
      </c>
      <c r="O262" s="44" t="str">
        <f t="shared" si="14"/>
        <v xml:space="preserve"> Hafiza Saadia Sharif  ( 0331-9693573 )</v>
      </c>
      <c r="P262" s="42" t="s">
        <v>46</v>
      </c>
      <c r="Q262" s="36" t="s">
        <v>86</v>
      </c>
      <c r="R262" s="37" t="s">
        <v>53</v>
      </c>
      <c r="T262" s="55"/>
      <c r="U262" s="73" t="str">
        <f>F262&amp;"-"&amp;COUNTIF($F$2:F262,F262)</f>
        <v>140929-1</v>
      </c>
      <c r="V262" s="50">
        <f t="shared" si="15"/>
        <v>251</v>
      </c>
      <c r="W262" s="70"/>
      <c r="X262" s="72"/>
      <c r="Y262" s="49" t="s">
        <v>1900</v>
      </c>
      <c r="Z262" s="49">
        <v>251</v>
      </c>
      <c r="AA262" s="72"/>
      <c r="AB262" s="72"/>
      <c r="AC262" s="72"/>
      <c r="AD262" s="72"/>
      <c r="AE262" s="71"/>
      <c r="AF262" s="71"/>
      <c r="AG262" s="71"/>
      <c r="AH262" s="71"/>
      <c r="AI262" s="71"/>
      <c r="AJ262" s="71"/>
      <c r="AK262" s="71"/>
      <c r="AL262" s="71"/>
      <c r="AP262" s="185">
        <v>251</v>
      </c>
      <c r="AQ262" s="185" t="s">
        <v>12</v>
      </c>
      <c r="AR262" s="195" t="s">
        <v>12</v>
      </c>
    </row>
    <row r="263" spans="1:44" ht="24.95" customHeight="1" x14ac:dyDescent="0.25">
      <c r="A263" s="183">
        <v>252</v>
      </c>
      <c r="B263" s="183" t="s">
        <v>1123</v>
      </c>
      <c r="C263" s="34" t="str">
        <f t="shared" si="12"/>
        <v>BS AF  - 140961</v>
      </c>
      <c r="D263" s="186" t="s">
        <v>36</v>
      </c>
      <c r="E263" s="33" t="s">
        <v>12</v>
      </c>
      <c r="F263" s="189">
        <v>140961</v>
      </c>
      <c r="G263" s="191" t="s">
        <v>1226</v>
      </c>
      <c r="H263" s="34" t="str">
        <f t="shared" si="13"/>
        <v>C  - NB - 17 - 24</v>
      </c>
      <c r="I263" s="185" t="s">
        <v>93</v>
      </c>
      <c r="J263" s="185" t="s">
        <v>96</v>
      </c>
      <c r="K263" s="185" t="s">
        <v>15</v>
      </c>
      <c r="L263" s="193">
        <v>11</v>
      </c>
      <c r="M263" s="196" t="s">
        <v>441</v>
      </c>
      <c r="N263" s="196" t="s">
        <v>442</v>
      </c>
      <c r="O263" s="44" t="str">
        <f t="shared" si="14"/>
        <v xml:space="preserve"> Shafqat Mehmood Khan  ( 0300-8106448 )</v>
      </c>
      <c r="P263" s="42" t="s">
        <v>46</v>
      </c>
      <c r="Q263" s="36" t="s">
        <v>86</v>
      </c>
      <c r="R263" s="37" t="s">
        <v>48</v>
      </c>
      <c r="T263" s="55"/>
      <c r="U263" s="73" t="str">
        <f>F263&amp;"-"&amp;COUNTIF($F$2:F263,F263)</f>
        <v>140961-1</v>
      </c>
      <c r="V263" s="50">
        <f t="shared" si="15"/>
        <v>252</v>
      </c>
      <c r="W263" s="70"/>
      <c r="X263" s="72"/>
      <c r="Y263" s="49" t="s">
        <v>1901</v>
      </c>
      <c r="Z263" s="49">
        <v>252</v>
      </c>
      <c r="AA263" s="72"/>
      <c r="AB263" s="72"/>
      <c r="AC263" s="72"/>
      <c r="AD263" s="72"/>
      <c r="AE263" s="71"/>
      <c r="AF263" s="71"/>
      <c r="AG263" s="71"/>
      <c r="AH263" s="71"/>
      <c r="AI263" s="71"/>
      <c r="AJ263" s="71"/>
      <c r="AK263" s="71"/>
      <c r="AL263" s="71"/>
      <c r="AP263" s="185">
        <v>252</v>
      </c>
      <c r="AQ263" s="185" t="s">
        <v>12</v>
      </c>
      <c r="AR263" s="195" t="s">
        <v>12</v>
      </c>
    </row>
    <row r="264" spans="1:44" ht="24.95" customHeight="1" x14ac:dyDescent="0.25">
      <c r="A264" s="183">
        <v>253</v>
      </c>
      <c r="B264" s="183" t="s">
        <v>1123</v>
      </c>
      <c r="C264" s="34" t="str">
        <f t="shared" si="12"/>
        <v>BS AP  - 140852</v>
      </c>
      <c r="D264" s="186" t="s">
        <v>40</v>
      </c>
      <c r="E264" s="33" t="s">
        <v>12</v>
      </c>
      <c r="F264" s="189">
        <v>140852</v>
      </c>
      <c r="G264" s="191" t="s">
        <v>902</v>
      </c>
      <c r="H264" s="34" t="str">
        <f t="shared" si="13"/>
        <v>C  - NB - 17 - 24</v>
      </c>
      <c r="I264" s="185" t="s">
        <v>93</v>
      </c>
      <c r="J264" s="185" t="s">
        <v>96</v>
      </c>
      <c r="K264" s="185" t="s">
        <v>15</v>
      </c>
      <c r="L264" s="193">
        <v>8</v>
      </c>
      <c r="M264" s="196" t="s">
        <v>3337</v>
      </c>
      <c r="N264" s="196" t="s">
        <v>530</v>
      </c>
      <c r="O264" s="44" t="str">
        <f t="shared" si="14"/>
        <v xml:space="preserve"> Dr. Madeha Naz  ( 3014751026 )</v>
      </c>
      <c r="P264" s="42" t="s">
        <v>50</v>
      </c>
      <c r="Q264" s="36" t="s">
        <v>86</v>
      </c>
      <c r="R264" s="37" t="s">
        <v>73</v>
      </c>
      <c r="T264" s="55"/>
      <c r="U264" s="73" t="str">
        <f>F264&amp;"-"&amp;COUNTIF($F$2:F264,F264)</f>
        <v>140852-1</v>
      </c>
      <c r="V264" s="50">
        <f t="shared" si="15"/>
        <v>253</v>
      </c>
      <c r="W264" s="70"/>
      <c r="X264" s="72"/>
      <c r="Y264" s="49" t="s">
        <v>1902</v>
      </c>
      <c r="Z264" s="49">
        <v>253</v>
      </c>
      <c r="AA264" s="72"/>
      <c r="AB264" s="72"/>
      <c r="AC264" s="72"/>
      <c r="AD264" s="72"/>
      <c r="AE264" s="71"/>
      <c r="AF264" s="71"/>
      <c r="AG264" s="71"/>
      <c r="AH264" s="71"/>
      <c r="AI264" s="71"/>
      <c r="AJ264" s="71"/>
      <c r="AK264" s="71"/>
      <c r="AL264" s="71"/>
      <c r="AP264" s="185">
        <v>253</v>
      </c>
      <c r="AQ264" s="185" t="s">
        <v>12</v>
      </c>
      <c r="AR264" s="195" t="s">
        <v>12</v>
      </c>
    </row>
    <row r="265" spans="1:44" ht="24.95" customHeight="1" x14ac:dyDescent="0.25">
      <c r="A265" s="183">
        <v>254</v>
      </c>
      <c r="B265" s="183" t="s">
        <v>1123</v>
      </c>
      <c r="C265" s="34" t="str">
        <f t="shared" si="12"/>
        <v>BS AP  - 140863</v>
      </c>
      <c r="D265" s="186" t="s">
        <v>40</v>
      </c>
      <c r="E265" s="33" t="s">
        <v>12</v>
      </c>
      <c r="F265" s="189">
        <v>140863</v>
      </c>
      <c r="G265" s="191" t="s">
        <v>210</v>
      </c>
      <c r="H265" s="34" t="str">
        <f t="shared" si="13"/>
        <v>C  - NB - 17 - 24</v>
      </c>
      <c r="I265" s="185" t="s">
        <v>93</v>
      </c>
      <c r="J265" s="185" t="s">
        <v>96</v>
      </c>
      <c r="K265" s="185" t="s">
        <v>15</v>
      </c>
      <c r="L265" s="193">
        <v>11</v>
      </c>
      <c r="M265" s="196" t="s">
        <v>617</v>
      </c>
      <c r="N265" s="196" t="s">
        <v>618</v>
      </c>
      <c r="O265" s="44" t="str">
        <f t="shared" si="14"/>
        <v xml:space="preserve"> SAIRA MAQSOOD  ( 0310-4720314 )</v>
      </c>
      <c r="P265" s="42" t="s">
        <v>50</v>
      </c>
      <c r="Q265" s="36" t="s">
        <v>86</v>
      </c>
      <c r="R265" s="37" t="s">
        <v>73</v>
      </c>
      <c r="T265" s="55"/>
      <c r="U265" s="73" t="str">
        <f>F265&amp;"-"&amp;COUNTIF($F$2:F265,F265)</f>
        <v>140863-1</v>
      </c>
      <c r="V265" s="50">
        <f t="shared" si="15"/>
        <v>254</v>
      </c>
      <c r="W265" s="70"/>
      <c r="X265" s="72"/>
      <c r="Y265" s="49" t="s">
        <v>1903</v>
      </c>
      <c r="Z265" s="49">
        <v>254</v>
      </c>
      <c r="AA265" s="72"/>
      <c r="AB265" s="72"/>
      <c r="AC265" s="72"/>
      <c r="AD265" s="72"/>
      <c r="AE265" s="71"/>
      <c r="AF265" s="71"/>
      <c r="AG265" s="71"/>
      <c r="AH265" s="71"/>
      <c r="AI265" s="71"/>
      <c r="AJ265" s="71"/>
      <c r="AK265" s="71"/>
      <c r="AL265" s="71"/>
      <c r="AP265" s="185">
        <v>254</v>
      </c>
      <c r="AQ265" s="185" t="s">
        <v>12</v>
      </c>
      <c r="AR265" s="195" t="s">
        <v>12</v>
      </c>
    </row>
    <row r="266" spans="1:44" ht="24.95" customHeight="1" x14ac:dyDescent="0.25">
      <c r="A266" s="183">
        <v>255</v>
      </c>
      <c r="B266" s="183" t="s">
        <v>1123</v>
      </c>
      <c r="C266" s="34" t="str">
        <f t="shared" si="12"/>
        <v>BS AP  - 140865</v>
      </c>
      <c r="D266" s="186" t="s">
        <v>40</v>
      </c>
      <c r="E266" s="33" t="s">
        <v>12</v>
      </c>
      <c r="F266" s="189">
        <v>140865</v>
      </c>
      <c r="G266" s="191" t="s">
        <v>211</v>
      </c>
      <c r="H266" s="34" t="str">
        <f t="shared" si="13"/>
        <v>C  - NB - 17 - 24</v>
      </c>
      <c r="I266" s="185" t="s">
        <v>93</v>
      </c>
      <c r="J266" s="185" t="s">
        <v>96</v>
      </c>
      <c r="K266" s="185" t="s">
        <v>15</v>
      </c>
      <c r="L266" s="193">
        <v>12</v>
      </c>
      <c r="M266" s="196" t="s">
        <v>617</v>
      </c>
      <c r="N266" s="196" t="s">
        <v>618</v>
      </c>
      <c r="O266" s="44" t="str">
        <f t="shared" si="14"/>
        <v xml:space="preserve"> SAIRA MAQSOOD  ( 0310-4720314 )</v>
      </c>
      <c r="P266" s="42" t="s">
        <v>50</v>
      </c>
      <c r="Q266" s="36" t="s">
        <v>86</v>
      </c>
      <c r="R266" s="37" t="s">
        <v>58</v>
      </c>
      <c r="T266" s="55"/>
      <c r="U266" s="73" t="str">
        <f>F266&amp;"-"&amp;COUNTIF($F$2:F266,F266)</f>
        <v>140865-1</v>
      </c>
      <c r="V266" s="50">
        <f t="shared" si="15"/>
        <v>255</v>
      </c>
      <c r="W266" s="70"/>
      <c r="X266" s="72"/>
      <c r="Y266" s="49" t="s">
        <v>1904</v>
      </c>
      <c r="Z266" s="49">
        <v>255</v>
      </c>
      <c r="AA266" s="72"/>
      <c r="AB266" s="72"/>
      <c r="AC266" s="72"/>
      <c r="AD266" s="72"/>
      <c r="AE266" s="71"/>
      <c r="AF266" s="71"/>
      <c r="AG266" s="71"/>
      <c r="AH266" s="71"/>
      <c r="AI266" s="71"/>
      <c r="AJ266" s="71"/>
      <c r="AK266" s="71"/>
      <c r="AL266" s="71"/>
      <c r="AP266" s="185">
        <v>255</v>
      </c>
      <c r="AQ266" s="185" t="s">
        <v>12</v>
      </c>
      <c r="AR266" s="195" t="s">
        <v>12</v>
      </c>
    </row>
    <row r="267" spans="1:44" ht="24.95" customHeight="1" x14ac:dyDescent="0.25">
      <c r="A267" s="183">
        <v>256</v>
      </c>
      <c r="B267" s="183" t="s">
        <v>1123</v>
      </c>
      <c r="C267" s="34" t="str">
        <f t="shared" si="12"/>
        <v>BS CHEM.  - 140755</v>
      </c>
      <c r="D267" s="186" t="s">
        <v>34</v>
      </c>
      <c r="E267" s="33" t="s">
        <v>12</v>
      </c>
      <c r="F267" s="189">
        <v>140755</v>
      </c>
      <c r="G267" s="191" t="s">
        <v>1228</v>
      </c>
      <c r="H267" s="34" t="str">
        <f t="shared" si="13"/>
        <v>C  - NB - 17 - 24</v>
      </c>
      <c r="I267" s="185" t="s">
        <v>93</v>
      </c>
      <c r="J267" s="185" t="s">
        <v>96</v>
      </c>
      <c r="K267" s="185" t="s">
        <v>15</v>
      </c>
      <c r="L267" s="193">
        <v>11</v>
      </c>
      <c r="M267" s="196" t="s">
        <v>558</v>
      </c>
      <c r="N267" s="196" t="s">
        <v>559</v>
      </c>
      <c r="O267" s="44" t="str">
        <f t="shared" si="14"/>
        <v xml:space="preserve"> Dr. Sadaf Sarfraz  ( 0334-9988306 )</v>
      </c>
      <c r="P267" s="42" t="s">
        <v>50</v>
      </c>
      <c r="Q267" s="36" t="s">
        <v>86</v>
      </c>
      <c r="R267" s="37" t="s">
        <v>59</v>
      </c>
      <c r="T267" s="55"/>
      <c r="U267" s="73" t="str">
        <f>F267&amp;"-"&amp;COUNTIF($F$2:F267,F267)</f>
        <v>140755-1</v>
      </c>
      <c r="V267" s="50">
        <f t="shared" si="15"/>
        <v>256</v>
      </c>
      <c r="W267" s="70"/>
      <c r="X267" s="72"/>
      <c r="Y267" s="49" t="s">
        <v>1905</v>
      </c>
      <c r="Z267" s="49">
        <v>256</v>
      </c>
      <c r="AA267" s="72"/>
      <c r="AB267" s="72"/>
      <c r="AC267" s="72"/>
      <c r="AD267" s="72"/>
      <c r="AE267" s="71"/>
      <c r="AF267" s="71"/>
      <c r="AG267" s="71"/>
      <c r="AH267" s="71"/>
      <c r="AI267" s="71"/>
      <c r="AJ267" s="71"/>
      <c r="AK267" s="71"/>
      <c r="AL267" s="71"/>
      <c r="AP267" s="185">
        <v>256</v>
      </c>
      <c r="AQ267" s="185" t="s">
        <v>12</v>
      </c>
      <c r="AR267" s="195" t="s">
        <v>12</v>
      </c>
    </row>
    <row r="268" spans="1:44" ht="24.95" customHeight="1" x14ac:dyDescent="0.25">
      <c r="A268" s="183">
        <v>257</v>
      </c>
      <c r="B268" s="183" t="s">
        <v>1123</v>
      </c>
      <c r="C268" s="34" t="str">
        <f t="shared" ref="C268:C331" si="16">CONCATENATE(D268," "," - ",F268)</f>
        <v>BS CHEM.  - 140764</v>
      </c>
      <c r="D268" s="186" t="s">
        <v>34</v>
      </c>
      <c r="E268" s="33" t="s">
        <v>12</v>
      </c>
      <c r="F268" s="189">
        <v>140764</v>
      </c>
      <c r="G268" s="191" t="s">
        <v>1229</v>
      </c>
      <c r="H268" s="34" t="str">
        <f t="shared" ref="H268:H331" si="17">CONCATENATE(K268," "," - ",J268)</f>
        <v>C  - NB - 17 - 24</v>
      </c>
      <c r="I268" s="185" t="s">
        <v>93</v>
      </c>
      <c r="J268" s="185" t="s">
        <v>96</v>
      </c>
      <c r="K268" s="185" t="s">
        <v>15</v>
      </c>
      <c r="L268" s="193">
        <v>16</v>
      </c>
      <c r="M268" s="196" t="s">
        <v>522</v>
      </c>
      <c r="N268" s="196" t="s">
        <v>523</v>
      </c>
      <c r="O268" s="44" t="str">
        <f t="shared" si="14"/>
        <v xml:space="preserve"> Dr. Farwa Batool  ( 03461113772 )</v>
      </c>
      <c r="P268" s="42" t="s">
        <v>50</v>
      </c>
      <c r="Q268" s="36" t="s">
        <v>86</v>
      </c>
      <c r="R268" s="37" t="s">
        <v>56</v>
      </c>
      <c r="T268" s="55"/>
      <c r="U268" s="73" t="str">
        <f>F268&amp;"-"&amp;COUNTIF($F$2:F268,F268)</f>
        <v>140764-1</v>
      </c>
      <c r="V268" s="50">
        <f t="shared" si="15"/>
        <v>257</v>
      </c>
      <c r="W268" s="70"/>
      <c r="X268" s="72"/>
      <c r="Y268" s="49" t="s">
        <v>1906</v>
      </c>
      <c r="Z268" s="49">
        <v>257</v>
      </c>
      <c r="AA268" s="72"/>
      <c r="AB268" s="72"/>
      <c r="AC268" s="72"/>
      <c r="AD268" s="72"/>
      <c r="AE268" s="71"/>
      <c r="AF268" s="71"/>
      <c r="AG268" s="71"/>
      <c r="AH268" s="71"/>
      <c r="AI268" s="71"/>
      <c r="AJ268" s="71"/>
      <c r="AK268" s="71"/>
      <c r="AL268" s="71"/>
      <c r="AP268" s="185">
        <v>257</v>
      </c>
      <c r="AQ268" s="185" t="s">
        <v>12</v>
      </c>
      <c r="AR268" s="195" t="s">
        <v>12</v>
      </c>
    </row>
    <row r="269" spans="1:44" ht="24.95" customHeight="1" x14ac:dyDescent="0.25">
      <c r="A269" s="183">
        <v>258</v>
      </c>
      <c r="B269" s="183" t="s">
        <v>1123</v>
      </c>
      <c r="C269" s="34" t="str">
        <f t="shared" si="16"/>
        <v>BS CHEM.  - 140766</v>
      </c>
      <c r="D269" s="186" t="s">
        <v>34</v>
      </c>
      <c r="E269" s="33" t="s">
        <v>12</v>
      </c>
      <c r="F269" s="189">
        <v>140766</v>
      </c>
      <c r="G269" s="191" t="s">
        <v>1230</v>
      </c>
      <c r="H269" s="34" t="str">
        <f t="shared" si="17"/>
        <v>C  - NB - 17 - 24</v>
      </c>
      <c r="I269" s="185" t="s">
        <v>93</v>
      </c>
      <c r="J269" s="185" t="s">
        <v>96</v>
      </c>
      <c r="K269" s="185" t="s">
        <v>15</v>
      </c>
      <c r="L269" s="193">
        <v>14</v>
      </c>
      <c r="M269" s="196" t="s">
        <v>408</v>
      </c>
      <c r="N269" s="196" t="s">
        <v>409</v>
      </c>
      <c r="O269" s="44" t="str">
        <f t="shared" ref="O269:O332" si="18">CONCATENATE(" ", M269, " ", " ("," ",N269, " ",")")</f>
        <v xml:space="preserve"> Dr. Tanzeela Gulab Shahzady  ( 0337-7019377 )</v>
      </c>
      <c r="P269" s="42" t="s">
        <v>50</v>
      </c>
      <c r="Q269" s="36" t="s">
        <v>86</v>
      </c>
      <c r="R269" s="37" t="s">
        <v>76</v>
      </c>
      <c r="T269" s="55"/>
      <c r="U269" s="73" t="str">
        <f>F269&amp;"-"&amp;COUNTIF($F$2:F269,F269)</f>
        <v>140766-1</v>
      </c>
      <c r="V269" s="50">
        <f t="shared" ref="V269:V332" si="19">+A269</f>
        <v>258</v>
      </c>
      <c r="W269" s="70"/>
      <c r="X269" s="72"/>
      <c r="Y269" s="49" t="s">
        <v>1907</v>
      </c>
      <c r="Z269" s="49">
        <v>258</v>
      </c>
      <c r="AA269" s="72"/>
      <c r="AB269" s="72"/>
      <c r="AC269" s="72"/>
      <c r="AD269" s="72"/>
      <c r="AE269" s="71"/>
      <c r="AF269" s="71"/>
      <c r="AG269" s="71"/>
      <c r="AH269" s="71"/>
      <c r="AI269" s="71"/>
      <c r="AJ269" s="71"/>
      <c r="AK269" s="71"/>
      <c r="AL269" s="71"/>
      <c r="AP269" s="185">
        <v>258</v>
      </c>
      <c r="AQ269" s="185" t="s">
        <v>12</v>
      </c>
      <c r="AR269" s="195" t="s">
        <v>12</v>
      </c>
    </row>
    <row r="270" spans="1:44" ht="24.95" customHeight="1" x14ac:dyDescent="0.25">
      <c r="A270" s="183">
        <v>259</v>
      </c>
      <c r="B270" s="183" t="s">
        <v>1123</v>
      </c>
      <c r="C270" s="34" t="str">
        <f t="shared" si="16"/>
        <v>BS CHEM.  - 140770</v>
      </c>
      <c r="D270" s="186" t="s">
        <v>34</v>
      </c>
      <c r="E270" s="33" t="s">
        <v>12</v>
      </c>
      <c r="F270" s="189">
        <v>140770</v>
      </c>
      <c r="G270" s="191" t="s">
        <v>1231</v>
      </c>
      <c r="H270" s="34" t="str">
        <f t="shared" si="17"/>
        <v>C  - NB - 17 - 24</v>
      </c>
      <c r="I270" s="185" t="s">
        <v>93</v>
      </c>
      <c r="J270" s="185" t="s">
        <v>96</v>
      </c>
      <c r="K270" s="185" t="s">
        <v>15</v>
      </c>
      <c r="L270" s="193">
        <v>8</v>
      </c>
      <c r="M270" s="196" t="s">
        <v>533</v>
      </c>
      <c r="N270" s="196" t="s">
        <v>534</v>
      </c>
      <c r="O270" s="44" t="str">
        <f t="shared" si="18"/>
        <v xml:space="preserve"> Dr. Syeda Shaista Gillani  ( 0300-4126540 )</v>
      </c>
      <c r="P270" s="42" t="s">
        <v>50</v>
      </c>
      <c r="Q270" s="36" t="s">
        <v>86</v>
      </c>
      <c r="R270" s="37" t="s">
        <v>76</v>
      </c>
      <c r="T270" s="55"/>
      <c r="U270" s="73" t="str">
        <f>F270&amp;"-"&amp;COUNTIF($F$2:F270,F270)</f>
        <v>140770-1</v>
      </c>
      <c r="V270" s="50">
        <f t="shared" si="19"/>
        <v>259</v>
      </c>
      <c r="W270" s="70"/>
      <c r="X270" s="72"/>
      <c r="Y270" s="49" t="s">
        <v>1908</v>
      </c>
      <c r="Z270" s="49">
        <v>259</v>
      </c>
      <c r="AA270" s="72"/>
      <c r="AB270" s="72"/>
      <c r="AC270" s="72"/>
      <c r="AD270" s="72"/>
      <c r="AE270" s="71"/>
      <c r="AF270" s="71"/>
      <c r="AG270" s="71"/>
      <c r="AH270" s="71"/>
      <c r="AI270" s="71"/>
      <c r="AJ270" s="71"/>
      <c r="AK270" s="71"/>
      <c r="AL270" s="71"/>
      <c r="AP270" s="185">
        <v>259</v>
      </c>
      <c r="AQ270" s="185" t="s">
        <v>12</v>
      </c>
      <c r="AR270" s="195" t="s">
        <v>12</v>
      </c>
    </row>
    <row r="271" spans="1:44" ht="24.95" customHeight="1" x14ac:dyDescent="0.25">
      <c r="A271" s="183">
        <v>260</v>
      </c>
      <c r="B271" s="183" t="s">
        <v>1123</v>
      </c>
      <c r="C271" s="34" t="str">
        <f t="shared" si="16"/>
        <v>BS IR  - 140904</v>
      </c>
      <c r="D271" s="186" t="s">
        <v>92</v>
      </c>
      <c r="E271" s="33" t="s">
        <v>12</v>
      </c>
      <c r="F271" s="189">
        <v>140904</v>
      </c>
      <c r="G271" s="191" t="s">
        <v>1232</v>
      </c>
      <c r="H271" s="34" t="str">
        <f t="shared" si="17"/>
        <v>C  - NB - 17 - 24</v>
      </c>
      <c r="I271" s="185" t="s">
        <v>93</v>
      </c>
      <c r="J271" s="185" t="s">
        <v>96</v>
      </c>
      <c r="K271" s="185" t="s">
        <v>15</v>
      </c>
      <c r="L271" s="193">
        <v>16</v>
      </c>
      <c r="M271" s="196" t="s">
        <v>1002</v>
      </c>
      <c r="N271" s="196" t="s">
        <v>1003</v>
      </c>
      <c r="O271" s="44" t="str">
        <f t="shared" si="18"/>
        <v xml:space="preserve"> Mr. Kamran Khan   ( 3452369069 )</v>
      </c>
      <c r="P271" s="42" t="s">
        <v>50</v>
      </c>
      <c r="Q271" s="36" t="s">
        <v>86</v>
      </c>
      <c r="R271" s="37" t="s">
        <v>64</v>
      </c>
      <c r="T271" s="55"/>
      <c r="U271" s="73" t="str">
        <f>F271&amp;"-"&amp;COUNTIF($F$2:F271,F271)</f>
        <v>140904-1</v>
      </c>
      <c r="V271" s="50">
        <f t="shared" si="19"/>
        <v>260</v>
      </c>
      <c r="W271" s="70"/>
      <c r="X271" s="72"/>
      <c r="Y271" s="49" t="s">
        <v>1909</v>
      </c>
      <c r="Z271" s="49">
        <v>260</v>
      </c>
      <c r="AA271" s="72"/>
      <c r="AB271" s="72"/>
      <c r="AC271" s="72"/>
      <c r="AD271" s="72"/>
      <c r="AE271" s="71"/>
      <c r="AF271" s="71"/>
      <c r="AG271" s="71"/>
      <c r="AH271" s="71"/>
      <c r="AI271" s="71"/>
      <c r="AJ271" s="71"/>
      <c r="AK271" s="71"/>
      <c r="AL271" s="71"/>
      <c r="AP271" s="185">
        <v>260</v>
      </c>
      <c r="AQ271" s="185" t="s">
        <v>12</v>
      </c>
      <c r="AR271" s="195" t="s">
        <v>12</v>
      </c>
    </row>
    <row r="272" spans="1:44" ht="24.95" customHeight="1" x14ac:dyDescent="0.25">
      <c r="A272" s="183">
        <v>261</v>
      </c>
      <c r="B272" s="183" t="s">
        <v>1123</v>
      </c>
      <c r="C272" s="34" t="str">
        <f t="shared" si="16"/>
        <v>BS MB  - 140939</v>
      </c>
      <c r="D272" s="186" t="s">
        <v>38</v>
      </c>
      <c r="E272" s="33" t="s">
        <v>12</v>
      </c>
      <c r="F272" s="189">
        <v>140939</v>
      </c>
      <c r="G272" s="191" t="s">
        <v>1233</v>
      </c>
      <c r="H272" s="34" t="str">
        <f t="shared" si="17"/>
        <v>C  - NB - 17 - 24</v>
      </c>
      <c r="I272" s="185" t="s">
        <v>93</v>
      </c>
      <c r="J272" s="185" t="s">
        <v>96</v>
      </c>
      <c r="K272" s="185" t="s">
        <v>15</v>
      </c>
      <c r="L272" s="193">
        <v>12</v>
      </c>
      <c r="M272" s="196" t="s">
        <v>3354</v>
      </c>
      <c r="N272" s="196" t="s">
        <v>560</v>
      </c>
      <c r="O272" s="44" t="str">
        <f t="shared" si="18"/>
        <v xml:space="preserve"> Ms. Afeefa Chaudhry  ( 0322-8402967 )</v>
      </c>
      <c r="P272" s="42" t="s">
        <v>46</v>
      </c>
      <c r="Q272" s="36" t="s">
        <v>86</v>
      </c>
      <c r="R272" s="37">
        <v>25</v>
      </c>
      <c r="T272" s="55"/>
      <c r="U272" s="73" t="str">
        <f>F272&amp;"-"&amp;COUNTIF($F$2:F272,F272)</f>
        <v>140939-1</v>
      </c>
      <c r="V272" s="50">
        <f t="shared" si="19"/>
        <v>261</v>
      </c>
      <c r="W272" s="70"/>
      <c r="X272" s="72"/>
      <c r="Y272" s="49" t="s">
        <v>1910</v>
      </c>
      <c r="Z272" s="49">
        <v>261</v>
      </c>
      <c r="AA272" s="72"/>
      <c r="AB272" s="72"/>
      <c r="AC272" s="72"/>
      <c r="AD272" s="72"/>
      <c r="AE272" s="71"/>
      <c r="AF272" s="71"/>
      <c r="AG272" s="71"/>
      <c r="AH272" s="71"/>
      <c r="AI272" s="71"/>
      <c r="AJ272" s="71"/>
      <c r="AK272" s="71"/>
      <c r="AL272" s="71"/>
      <c r="AP272" s="185">
        <v>261</v>
      </c>
      <c r="AQ272" s="185" t="s">
        <v>12</v>
      </c>
      <c r="AR272" s="195" t="s">
        <v>12</v>
      </c>
    </row>
    <row r="273" spans="1:44" ht="24.95" customHeight="1" x14ac:dyDescent="0.25">
      <c r="A273" s="183">
        <v>262</v>
      </c>
      <c r="B273" s="183" t="s">
        <v>1123</v>
      </c>
      <c r="C273" s="34" t="str">
        <f t="shared" si="16"/>
        <v>BBA (Hons)  - 141008</v>
      </c>
      <c r="D273" s="186" t="s">
        <v>42</v>
      </c>
      <c r="E273" s="33" t="s">
        <v>12</v>
      </c>
      <c r="F273" s="189">
        <v>141008</v>
      </c>
      <c r="G273" s="191" t="s">
        <v>1227</v>
      </c>
      <c r="H273" s="34" t="str">
        <f t="shared" si="17"/>
        <v>D  - NB - 25 - 32</v>
      </c>
      <c r="I273" s="185" t="s">
        <v>93</v>
      </c>
      <c r="J273" s="185" t="s">
        <v>97</v>
      </c>
      <c r="K273" s="185" t="s">
        <v>24</v>
      </c>
      <c r="L273" s="193">
        <v>6</v>
      </c>
      <c r="M273" s="196" t="s">
        <v>486</v>
      </c>
      <c r="N273" s="196" t="s">
        <v>487</v>
      </c>
      <c r="O273" s="44" t="str">
        <f t="shared" si="18"/>
        <v xml:space="preserve"> Hafiza Saadia Sharif  ( 0331-9693573 )</v>
      </c>
      <c r="P273" s="42" t="s">
        <v>46</v>
      </c>
      <c r="Q273" s="36" t="s">
        <v>86</v>
      </c>
      <c r="R273" s="37" t="s">
        <v>69</v>
      </c>
      <c r="T273" s="55"/>
      <c r="U273" s="73" t="str">
        <f>F273&amp;"-"&amp;COUNTIF($F$2:F273,F273)</f>
        <v>141008-2</v>
      </c>
      <c r="V273" s="50">
        <f t="shared" si="19"/>
        <v>262</v>
      </c>
      <c r="W273" s="70"/>
      <c r="X273" s="72"/>
      <c r="Y273" s="49" t="s">
        <v>1911</v>
      </c>
      <c r="Z273" s="49">
        <v>262</v>
      </c>
      <c r="AA273" s="72"/>
      <c r="AB273" s="72"/>
      <c r="AC273" s="72"/>
      <c r="AD273" s="72"/>
      <c r="AE273" s="71"/>
      <c r="AF273" s="71"/>
      <c r="AG273" s="71"/>
      <c r="AH273" s="71"/>
      <c r="AI273" s="71"/>
      <c r="AJ273" s="71"/>
      <c r="AK273" s="71"/>
      <c r="AL273" s="71"/>
      <c r="AP273" s="185">
        <v>262</v>
      </c>
      <c r="AQ273" s="185" t="s">
        <v>12</v>
      </c>
      <c r="AR273" s="195" t="s">
        <v>12</v>
      </c>
    </row>
    <row r="274" spans="1:44" ht="24.95" customHeight="1" x14ac:dyDescent="0.25">
      <c r="A274" s="183">
        <v>263</v>
      </c>
      <c r="B274" s="183" t="s">
        <v>1123</v>
      </c>
      <c r="C274" s="34" t="str">
        <f t="shared" si="16"/>
        <v>BBA (Hons)  - 141017</v>
      </c>
      <c r="D274" s="186" t="s">
        <v>42</v>
      </c>
      <c r="E274" s="33" t="s">
        <v>12</v>
      </c>
      <c r="F274" s="189">
        <v>141017</v>
      </c>
      <c r="G274" s="191" t="s">
        <v>210</v>
      </c>
      <c r="H274" s="34" t="str">
        <f t="shared" si="17"/>
        <v>D  - NB - 25 - 32</v>
      </c>
      <c r="I274" s="185" t="s">
        <v>93</v>
      </c>
      <c r="J274" s="185" t="s">
        <v>97</v>
      </c>
      <c r="K274" s="185" t="s">
        <v>24</v>
      </c>
      <c r="L274" s="193">
        <v>28</v>
      </c>
      <c r="M274" s="196" t="s">
        <v>606</v>
      </c>
      <c r="N274" s="196" t="s">
        <v>607</v>
      </c>
      <c r="O274" s="44" t="str">
        <f t="shared" si="18"/>
        <v xml:space="preserve"> Sofia Safdar  ( 0336-4275902 )</v>
      </c>
      <c r="P274" s="42" t="s">
        <v>50</v>
      </c>
      <c r="Q274" s="36" t="s">
        <v>86</v>
      </c>
      <c r="R274" s="37" t="s">
        <v>58</v>
      </c>
      <c r="T274" s="55"/>
      <c r="U274" s="73" t="str">
        <f>F274&amp;"-"&amp;COUNTIF($F$2:F274,F274)</f>
        <v>141017-1</v>
      </c>
      <c r="V274" s="50">
        <f t="shared" si="19"/>
        <v>263</v>
      </c>
      <c r="W274" s="70"/>
      <c r="X274" s="72"/>
      <c r="Y274" s="49" t="s">
        <v>1912</v>
      </c>
      <c r="Z274" s="49">
        <v>263</v>
      </c>
      <c r="AA274" s="72"/>
      <c r="AB274" s="72"/>
      <c r="AC274" s="72"/>
      <c r="AD274" s="72"/>
      <c r="AE274" s="71"/>
      <c r="AF274" s="71"/>
      <c r="AG274" s="71"/>
      <c r="AH274" s="71"/>
      <c r="AI274" s="71"/>
      <c r="AJ274" s="71"/>
      <c r="AK274" s="71"/>
      <c r="AL274" s="71"/>
      <c r="AP274" s="185">
        <v>263</v>
      </c>
      <c r="AQ274" s="185" t="s">
        <v>12</v>
      </c>
      <c r="AR274" s="195" t="s">
        <v>12</v>
      </c>
    </row>
    <row r="275" spans="1:44" ht="24.95" customHeight="1" x14ac:dyDescent="0.25">
      <c r="A275" s="183">
        <v>264</v>
      </c>
      <c r="B275" s="183" t="s">
        <v>1123</v>
      </c>
      <c r="C275" s="34" t="str">
        <f t="shared" si="16"/>
        <v>BBA (Hons)  - 141023</v>
      </c>
      <c r="D275" s="186" t="s">
        <v>42</v>
      </c>
      <c r="E275" s="33" t="s">
        <v>12</v>
      </c>
      <c r="F275" s="189">
        <v>141023</v>
      </c>
      <c r="G275" s="191" t="s">
        <v>211</v>
      </c>
      <c r="H275" s="34" t="str">
        <f t="shared" si="17"/>
        <v>D  - NB - 25 - 32</v>
      </c>
      <c r="I275" s="185" t="s">
        <v>93</v>
      </c>
      <c r="J275" s="185" t="s">
        <v>97</v>
      </c>
      <c r="K275" s="185" t="s">
        <v>24</v>
      </c>
      <c r="L275" s="193">
        <v>23</v>
      </c>
      <c r="M275" s="196" t="s">
        <v>606</v>
      </c>
      <c r="N275" s="196" t="s">
        <v>607</v>
      </c>
      <c r="O275" s="44" t="str">
        <f t="shared" si="18"/>
        <v xml:space="preserve"> Sofia Safdar  ( 0336-4275902 )</v>
      </c>
      <c r="P275" s="42" t="s">
        <v>50</v>
      </c>
      <c r="Q275" s="36" t="s">
        <v>86</v>
      </c>
      <c r="R275" s="37" t="s">
        <v>82</v>
      </c>
      <c r="T275" s="55"/>
      <c r="U275" s="73" t="str">
        <f>F275&amp;"-"&amp;COUNTIF($F$2:F275,F275)</f>
        <v>141023-1</v>
      </c>
      <c r="V275" s="50">
        <f t="shared" si="19"/>
        <v>264</v>
      </c>
      <c r="W275" s="70"/>
      <c r="X275" s="72"/>
      <c r="Y275" s="49" t="s">
        <v>1913</v>
      </c>
      <c r="Z275" s="49">
        <v>264</v>
      </c>
      <c r="AA275" s="72"/>
      <c r="AB275" s="72"/>
      <c r="AC275" s="72"/>
      <c r="AD275" s="72"/>
      <c r="AE275" s="71"/>
      <c r="AF275" s="71"/>
      <c r="AG275" s="71"/>
      <c r="AH275" s="71"/>
      <c r="AI275" s="71"/>
      <c r="AJ275" s="71"/>
      <c r="AK275" s="71"/>
      <c r="AL275" s="71"/>
      <c r="AP275" s="185">
        <v>264</v>
      </c>
      <c r="AQ275" s="185" t="s">
        <v>12</v>
      </c>
      <c r="AR275" s="195" t="s">
        <v>12</v>
      </c>
    </row>
    <row r="276" spans="1:44" ht="24.95" customHeight="1" x14ac:dyDescent="0.25">
      <c r="A276" s="183">
        <v>265</v>
      </c>
      <c r="B276" s="183" t="s">
        <v>1123</v>
      </c>
      <c r="C276" s="34" t="str">
        <f t="shared" si="16"/>
        <v>BS AF  - 141032</v>
      </c>
      <c r="D276" s="186" t="s">
        <v>36</v>
      </c>
      <c r="E276" s="33" t="s">
        <v>12</v>
      </c>
      <c r="F276" s="189">
        <v>141032</v>
      </c>
      <c r="G276" s="191" t="s">
        <v>1225</v>
      </c>
      <c r="H276" s="34" t="str">
        <f t="shared" si="17"/>
        <v>D  - NB - 25 - 32</v>
      </c>
      <c r="I276" s="185" t="s">
        <v>93</v>
      </c>
      <c r="J276" s="185" t="s">
        <v>97</v>
      </c>
      <c r="K276" s="185" t="s">
        <v>24</v>
      </c>
      <c r="L276" s="193">
        <v>20</v>
      </c>
      <c r="M276" s="196" t="s">
        <v>606</v>
      </c>
      <c r="N276" s="196" t="s">
        <v>607</v>
      </c>
      <c r="O276" s="44" t="str">
        <f t="shared" si="18"/>
        <v xml:space="preserve"> Sofia Safdar  ( 0336-4275902 )</v>
      </c>
      <c r="P276" s="42" t="s">
        <v>46</v>
      </c>
      <c r="Q276" s="36" t="s">
        <v>86</v>
      </c>
      <c r="R276" s="37" t="s">
        <v>48</v>
      </c>
      <c r="T276" s="55"/>
      <c r="U276" s="73" t="str">
        <f>F276&amp;"-"&amp;COUNTIF($F$2:F276,F276)</f>
        <v>141032-1</v>
      </c>
      <c r="V276" s="50">
        <f t="shared" si="19"/>
        <v>265</v>
      </c>
      <c r="W276" s="70"/>
      <c r="X276" s="72"/>
      <c r="Y276" s="49" t="s">
        <v>1914</v>
      </c>
      <c r="Z276" s="49">
        <v>265</v>
      </c>
      <c r="AA276" s="72"/>
      <c r="AB276" s="72"/>
      <c r="AC276" s="72"/>
      <c r="AD276" s="72"/>
      <c r="AE276" s="71"/>
      <c r="AF276" s="71"/>
      <c r="AG276" s="71"/>
      <c r="AH276" s="71"/>
      <c r="AI276" s="71"/>
      <c r="AJ276" s="71"/>
      <c r="AK276" s="71"/>
      <c r="AL276" s="71"/>
      <c r="AP276" s="185">
        <v>265</v>
      </c>
      <c r="AQ276" s="185" t="s">
        <v>12</v>
      </c>
      <c r="AR276" s="195" t="s">
        <v>12</v>
      </c>
    </row>
    <row r="277" spans="1:44" ht="24.95" customHeight="1" x14ac:dyDescent="0.25">
      <c r="A277" s="183">
        <v>266</v>
      </c>
      <c r="B277" s="183" t="s">
        <v>1123</v>
      </c>
      <c r="C277" s="34" t="str">
        <f t="shared" si="16"/>
        <v>BS Eng.  - 141048</v>
      </c>
      <c r="D277" s="186" t="s">
        <v>30</v>
      </c>
      <c r="E277" s="33" t="s">
        <v>12</v>
      </c>
      <c r="F277" s="189">
        <v>141048</v>
      </c>
      <c r="G277" s="191" t="s">
        <v>973</v>
      </c>
      <c r="H277" s="34" t="str">
        <f t="shared" si="17"/>
        <v>D  - NB - 25 - 32</v>
      </c>
      <c r="I277" s="185" t="s">
        <v>93</v>
      </c>
      <c r="J277" s="185" t="s">
        <v>97</v>
      </c>
      <c r="K277" s="185" t="s">
        <v>24</v>
      </c>
      <c r="L277" s="193">
        <v>25</v>
      </c>
      <c r="M277" s="196" t="s">
        <v>575</v>
      </c>
      <c r="N277" s="196" t="s">
        <v>576</v>
      </c>
      <c r="O277" s="44" t="str">
        <f t="shared" si="18"/>
        <v xml:space="preserve"> Komal Ashraf Qureshi  ( 3204620115 )</v>
      </c>
      <c r="P277" s="42" t="s">
        <v>50</v>
      </c>
      <c r="Q277" s="36" t="s">
        <v>86</v>
      </c>
      <c r="R277" s="37" t="s">
        <v>63</v>
      </c>
      <c r="T277" s="55"/>
      <c r="U277" s="73" t="str">
        <f>F277&amp;"-"&amp;COUNTIF($F$2:F277,F277)</f>
        <v>141048-1</v>
      </c>
      <c r="V277" s="50">
        <f t="shared" si="19"/>
        <v>266</v>
      </c>
      <c r="W277" s="70"/>
      <c r="X277" s="72"/>
      <c r="Y277" s="49" t="s">
        <v>1915</v>
      </c>
      <c r="Z277" s="49">
        <v>266</v>
      </c>
      <c r="AA277" s="72"/>
      <c r="AB277" s="72"/>
      <c r="AC277" s="72"/>
      <c r="AD277" s="72"/>
      <c r="AE277" s="71"/>
      <c r="AF277" s="71"/>
      <c r="AG277" s="71"/>
      <c r="AH277" s="71"/>
      <c r="AI277" s="71"/>
      <c r="AJ277" s="71"/>
      <c r="AK277" s="71"/>
      <c r="AL277" s="71"/>
      <c r="AP277" s="185">
        <v>266</v>
      </c>
      <c r="AQ277" s="185" t="s">
        <v>12</v>
      </c>
      <c r="AR277" s="195" t="s">
        <v>12</v>
      </c>
    </row>
    <row r="278" spans="1:44" ht="24.95" customHeight="1" x14ac:dyDescent="0.25">
      <c r="A278" s="183">
        <v>267</v>
      </c>
      <c r="B278" s="183" t="s">
        <v>1123</v>
      </c>
      <c r="C278" s="34" t="str">
        <f t="shared" si="16"/>
        <v>BS Eng.  - 141069</v>
      </c>
      <c r="D278" s="186" t="s">
        <v>30</v>
      </c>
      <c r="E278" s="33" t="s">
        <v>12</v>
      </c>
      <c r="F278" s="189">
        <v>141069</v>
      </c>
      <c r="G278" s="191" t="s">
        <v>210</v>
      </c>
      <c r="H278" s="34" t="str">
        <f t="shared" si="17"/>
        <v>D  - NB - 25 - 32</v>
      </c>
      <c r="I278" s="185" t="s">
        <v>93</v>
      </c>
      <c r="J278" s="185" t="s">
        <v>97</v>
      </c>
      <c r="K278" s="185" t="s">
        <v>24</v>
      </c>
      <c r="L278" s="193">
        <v>27</v>
      </c>
      <c r="M278" s="196" t="s">
        <v>606</v>
      </c>
      <c r="N278" s="196" t="s">
        <v>607</v>
      </c>
      <c r="O278" s="44" t="str">
        <f t="shared" si="18"/>
        <v xml:space="preserve"> Sofia Safdar  ( 0336-4275902 )</v>
      </c>
      <c r="P278" s="42" t="s">
        <v>50</v>
      </c>
      <c r="Q278" s="36" t="s">
        <v>86</v>
      </c>
      <c r="R278" s="37" t="s">
        <v>75</v>
      </c>
      <c r="T278" s="55"/>
      <c r="U278" s="73" t="str">
        <f>F278&amp;"-"&amp;COUNTIF($F$2:F278,F278)</f>
        <v>141069-1</v>
      </c>
      <c r="V278" s="50">
        <f t="shared" si="19"/>
        <v>267</v>
      </c>
      <c r="W278" s="70"/>
      <c r="X278" s="72"/>
      <c r="Y278" s="49" t="s">
        <v>1916</v>
      </c>
      <c r="Z278" s="49">
        <v>267</v>
      </c>
      <c r="AA278" s="72"/>
      <c r="AB278" s="72"/>
      <c r="AC278" s="72"/>
      <c r="AD278" s="72"/>
      <c r="AE278" s="71"/>
      <c r="AF278" s="71"/>
      <c r="AG278" s="71"/>
      <c r="AH278" s="71"/>
      <c r="AI278" s="71"/>
      <c r="AJ278" s="71"/>
      <c r="AK278" s="71"/>
      <c r="AL278" s="71"/>
      <c r="AP278" s="185">
        <v>267</v>
      </c>
      <c r="AQ278" s="185" t="s">
        <v>12</v>
      </c>
      <c r="AR278" s="195" t="s">
        <v>12</v>
      </c>
    </row>
    <row r="279" spans="1:44" ht="24.95" customHeight="1" x14ac:dyDescent="0.25">
      <c r="A279" s="183">
        <v>268</v>
      </c>
      <c r="B279" s="183" t="s">
        <v>1123</v>
      </c>
      <c r="C279" s="34" t="str">
        <f t="shared" si="16"/>
        <v>BS IR  - 141040</v>
      </c>
      <c r="D279" s="186" t="s">
        <v>92</v>
      </c>
      <c r="E279" s="33" t="s">
        <v>12</v>
      </c>
      <c r="F279" s="189">
        <v>141040</v>
      </c>
      <c r="G279" s="191" t="s">
        <v>1234</v>
      </c>
      <c r="H279" s="34" t="str">
        <f t="shared" si="17"/>
        <v>D  - NB - 25 - 32</v>
      </c>
      <c r="I279" s="185" t="s">
        <v>93</v>
      </c>
      <c r="J279" s="185" t="s">
        <v>97</v>
      </c>
      <c r="K279" s="185" t="s">
        <v>24</v>
      </c>
      <c r="L279" s="193">
        <v>10</v>
      </c>
      <c r="M279" s="196" t="s">
        <v>575</v>
      </c>
      <c r="N279" s="196" t="s">
        <v>576</v>
      </c>
      <c r="O279" s="44" t="str">
        <f t="shared" si="18"/>
        <v xml:space="preserve"> Komal Ashraf Qureshi  ( 3204620115 )</v>
      </c>
      <c r="P279" s="42" t="s">
        <v>46</v>
      </c>
      <c r="Q279" s="36" t="s">
        <v>86</v>
      </c>
      <c r="R279" s="37" t="s">
        <v>63</v>
      </c>
      <c r="T279" s="55"/>
      <c r="U279" s="73" t="str">
        <f>F279&amp;"-"&amp;COUNTIF($F$2:F279,F279)</f>
        <v>141040-1</v>
      </c>
      <c r="V279" s="50">
        <f t="shared" si="19"/>
        <v>268</v>
      </c>
      <c r="W279" s="70"/>
      <c r="X279" s="72"/>
      <c r="Y279" s="49" t="s">
        <v>1917</v>
      </c>
      <c r="Z279" s="49">
        <v>268</v>
      </c>
      <c r="AA279" s="72"/>
      <c r="AB279" s="72"/>
      <c r="AC279" s="72"/>
      <c r="AD279" s="72"/>
      <c r="AE279" s="71"/>
      <c r="AF279" s="71"/>
      <c r="AG279" s="71"/>
      <c r="AH279" s="71"/>
      <c r="AI279" s="71"/>
      <c r="AJ279" s="71"/>
      <c r="AK279" s="71"/>
      <c r="AL279" s="71"/>
      <c r="AP279" s="185">
        <v>268</v>
      </c>
      <c r="AQ279" s="185" t="s">
        <v>12</v>
      </c>
      <c r="AR279" s="195" t="s">
        <v>12</v>
      </c>
    </row>
    <row r="280" spans="1:44" ht="24.95" customHeight="1" x14ac:dyDescent="0.25">
      <c r="A280" s="183">
        <v>269</v>
      </c>
      <c r="B280" s="183" t="s">
        <v>1123</v>
      </c>
      <c r="C280" s="34" t="str">
        <f t="shared" si="16"/>
        <v>BS Maths  - 141101</v>
      </c>
      <c r="D280" s="186" t="s">
        <v>32</v>
      </c>
      <c r="E280" s="33" t="s">
        <v>12</v>
      </c>
      <c r="F280" s="189">
        <v>141101</v>
      </c>
      <c r="G280" s="191" t="s">
        <v>1235</v>
      </c>
      <c r="H280" s="34" t="str">
        <f t="shared" si="17"/>
        <v>D  - NB - 25 - 32</v>
      </c>
      <c r="I280" s="185" t="s">
        <v>93</v>
      </c>
      <c r="J280" s="185" t="s">
        <v>97</v>
      </c>
      <c r="K280" s="185" t="s">
        <v>24</v>
      </c>
      <c r="L280" s="193">
        <v>7</v>
      </c>
      <c r="M280" s="196" t="s">
        <v>1007</v>
      </c>
      <c r="N280" s="196" t="s">
        <v>1008</v>
      </c>
      <c r="O280" s="44" t="str">
        <f t="shared" si="18"/>
        <v xml:space="preserve"> Ms. Mahrukh Irfan  ( 0334-9807465 )</v>
      </c>
      <c r="P280" s="42" t="s">
        <v>46</v>
      </c>
      <c r="Q280" s="36" t="s">
        <v>86</v>
      </c>
      <c r="R280" s="37" t="s">
        <v>69</v>
      </c>
      <c r="T280" s="55"/>
      <c r="U280" s="73" t="str">
        <f>F280&amp;"-"&amp;COUNTIF($F$2:F280,F280)</f>
        <v>141101-1</v>
      </c>
      <c r="V280" s="50">
        <f t="shared" si="19"/>
        <v>269</v>
      </c>
      <c r="W280" s="70"/>
      <c r="X280" s="72"/>
      <c r="Y280" s="49" t="s">
        <v>1918</v>
      </c>
      <c r="Z280" s="49">
        <v>269</v>
      </c>
      <c r="AA280" s="72"/>
      <c r="AB280" s="72"/>
      <c r="AC280" s="72"/>
      <c r="AD280" s="72"/>
      <c r="AE280" s="71"/>
      <c r="AF280" s="71"/>
      <c r="AG280" s="71"/>
      <c r="AH280" s="71"/>
      <c r="AI280" s="71"/>
      <c r="AJ280" s="71"/>
      <c r="AK280" s="71"/>
      <c r="AL280" s="71"/>
      <c r="AP280" s="185">
        <v>269</v>
      </c>
      <c r="AQ280" s="185" t="s">
        <v>12</v>
      </c>
      <c r="AR280" s="195" t="s">
        <v>12</v>
      </c>
    </row>
    <row r="281" spans="1:44" ht="24.95" customHeight="1" x14ac:dyDescent="0.25">
      <c r="A281" s="183">
        <v>270</v>
      </c>
      <c r="B281" s="183" t="s">
        <v>1123</v>
      </c>
      <c r="C281" s="34" t="str">
        <f t="shared" si="16"/>
        <v>BS Maths  - 141131</v>
      </c>
      <c r="D281" s="186" t="s">
        <v>32</v>
      </c>
      <c r="E281" s="33" t="s">
        <v>12</v>
      </c>
      <c r="F281" s="189">
        <v>141131</v>
      </c>
      <c r="G281" s="191" t="s">
        <v>1236</v>
      </c>
      <c r="H281" s="34" t="str">
        <f t="shared" si="17"/>
        <v>D  - NB - 25 - 32</v>
      </c>
      <c r="I281" s="185" t="s">
        <v>93</v>
      </c>
      <c r="J281" s="185" t="s">
        <v>97</v>
      </c>
      <c r="K281" s="185" t="s">
        <v>24</v>
      </c>
      <c r="L281" s="193">
        <v>12</v>
      </c>
      <c r="M281" s="196" t="s">
        <v>610</v>
      </c>
      <c r="N281" s="196" t="s">
        <v>611</v>
      </c>
      <c r="O281" s="44" t="str">
        <f t="shared" si="18"/>
        <v xml:space="preserve"> Ms. Aleen Ijaz Chaudhary  ( 0336-7543497 )</v>
      </c>
      <c r="P281" s="42" t="s">
        <v>46</v>
      </c>
      <c r="Q281" s="36" t="s">
        <v>86</v>
      </c>
      <c r="R281" s="37" t="s">
        <v>56</v>
      </c>
      <c r="T281" s="55"/>
      <c r="U281" s="73" t="str">
        <f>F281&amp;"-"&amp;COUNTIF($F$2:F281,F281)</f>
        <v>141131-1</v>
      </c>
      <c r="V281" s="50">
        <f t="shared" si="19"/>
        <v>270</v>
      </c>
      <c r="W281" s="70"/>
      <c r="X281" s="72"/>
      <c r="Y281" s="49" t="s">
        <v>1919</v>
      </c>
      <c r="Z281" s="49">
        <v>270</v>
      </c>
      <c r="AA281" s="72"/>
      <c r="AB281" s="72"/>
      <c r="AC281" s="72"/>
      <c r="AD281" s="72"/>
      <c r="AE281" s="71"/>
      <c r="AF281" s="71"/>
      <c r="AG281" s="71"/>
      <c r="AH281" s="71"/>
      <c r="AI281" s="71"/>
      <c r="AJ281" s="71"/>
      <c r="AK281" s="71"/>
      <c r="AL281" s="71"/>
      <c r="AP281" s="185">
        <v>270</v>
      </c>
      <c r="AQ281" s="185" t="s">
        <v>12</v>
      </c>
      <c r="AR281" s="195" t="s">
        <v>12</v>
      </c>
    </row>
    <row r="282" spans="1:44" ht="24.95" customHeight="1" x14ac:dyDescent="0.25">
      <c r="A282" s="183">
        <v>271</v>
      </c>
      <c r="B282" s="183" t="s">
        <v>1123</v>
      </c>
      <c r="C282" s="34" t="str">
        <f t="shared" si="16"/>
        <v>BS Maths  - 141182</v>
      </c>
      <c r="D282" s="186" t="s">
        <v>32</v>
      </c>
      <c r="E282" s="33" t="s">
        <v>12</v>
      </c>
      <c r="F282" s="189">
        <v>141182</v>
      </c>
      <c r="G282" s="191" t="s">
        <v>1237</v>
      </c>
      <c r="H282" s="34" t="str">
        <f t="shared" si="17"/>
        <v>D  - NB - 25 - 32</v>
      </c>
      <c r="I282" s="185" t="s">
        <v>93</v>
      </c>
      <c r="J282" s="185" t="s">
        <v>97</v>
      </c>
      <c r="K282" s="185" t="s">
        <v>24</v>
      </c>
      <c r="L282" s="193">
        <v>13</v>
      </c>
      <c r="M282" s="196" t="s">
        <v>677</v>
      </c>
      <c r="N282" s="196" t="s">
        <v>678</v>
      </c>
      <c r="O282" s="44" t="str">
        <f t="shared" si="18"/>
        <v xml:space="preserve"> Dr. Muhammad Nadeem  ( 3229775153 )</v>
      </c>
      <c r="P282" s="42" t="s">
        <v>46</v>
      </c>
      <c r="Q282" s="36" t="s">
        <v>86</v>
      </c>
      <c r="R282" s="37">
        <v>30</v>
      </c>
      <c r="T282" s="55"/>
      <c r="U282" s="73" t="str">
        <f>F282&amp;"-"&amp;COUNTIF($F$2:F282,F282)</f>
        <v>141182-1</v>
      </c>
      <c r="V282" s="50">
        <f t="shared" si="19"/>
        <v>271</v>
      </c>
      <c r="W282" s="70"/>
      <c r="X282" s="72"/>
      <c r="Y282" s="49" t="s">
        <v>1920</v>
      </c>
      <c r="Z282" s="49">
        <v>271</v>
      </c>
      <c r="AA282" s="72"/>
      <c r="AB282" s="72"/>
      <c r="AC282" s="72"/>
      <c r="AD282" s="72"/>
      <c r="AE282" s="71"/>
      <c r="AF282" s="71"/>
      <c r="AG282" s="71"/>
      <c r="AH282" s="71"/>
      <c r="AI282" s="71"/>
      <c r="AJ282" s="71"/>
      <c r="AK282" s="71"/>
      <c r="AL282" s="71"/>
      <c r="AP282" s="185">
        <v>271</v>
      </c>
      <c r="AQ282" s="185" t="s">
        <v>12</v>
      </c>
      <c r="AR282" s="195" t="s">
        <v>12</v>
      </c>
    </row>
    <row r="283" spans="1:44" ht="24.95" customHeight="1" x14ac:dyDescent="0.25">
      <c r="A283" s="183">
        <v>272</v>
      </c>
      <c r="B283" s="183" t="s">
        <v>1123</v>
      </c>
      <c r="C283" s="34" t="str">
        <f t="shared" si="16"/>
        <v>BS SE  - 141215</v>
      </c>
      <c r="D283" s="186" t="s">
        <v>43</v>
      </c>
      <c r="E283" s="33" t="s">
        <v>12</v>
      </c>
      <c r="F283" s="189">
        <v>141215</v>
      </c>
      <c r="G283" s="191" t="s">
        <v>973</v>
      </c>
      <c r="H283" s="34" t="str">
        <f t="shared" si="17"/>
        <v>D  - NB - 25 - 32</v>
      </c>
      <c r="I283" s="185" t="s">
        <v>93</v>
      </c>
      <c r="J283" s="185" t="s">
        <v>97</v>
      </c>
      <c r="K283" s="185" t="s">
        <v>24</v>
      </c>
      <c r="L283" s="193">
        <v>5</v>
      </c>
      <c r="M283" s="196" t="s">
        <v>486</v>
      </c>
      <c r="N283" s="196" t="s">
        <v>487</v>
      </c>
      <c r="O283" s="44" t="str">
        <f t="shared" si="18"/>
        <v xml:space="preserve"> Hafiza Saadia Sharif  ( 0331-9693573 )</v>
      </c>
      <c r="P283" s="42" t="s">
        <v>46</v>
      </c>
      <c r="Q283" s="36" t="s">
        <v>86</v>
      </c>
      <c r="R283" s="37" t="s">
        <v>63</v>
      </c>
      <c r="T283" s="55"/>
      <c r="U283" s="73" t="str">
        <f>F283&amp;"-"&amp;COUNTIF($F$2:F283,F283)</f>
        <v>141215-1</v>
      </c>
      <c r="V283" s="50">
        <f t="shared" si="19"/>
        <v>272</v>
      </c>
      <c r="W283" s="70"/>
      <c r="X283" s="72"/>
      <c r="Y283" s="49" t="s">
        <v>1921</v>
      </c>
      <c r="Z283" s="49">
        <v>272</v>
      </c>
      <c r="AA283" s="72"/>
      <c r="AB283" s="72"/>
      <c r="AC283" s="72"/>
      <c r="AD283" s="72"/>
      <c r="AE283" s="71"/>
      <c r="AF283" s="71"/>
      <c r="AG283" s="71"/>
      <c r="AH283" s="71"/>
      <c r="AI283" s="71"/>
      <c r="AJ283" s="71"/>
      <c r="AK283" s="71"/>
      <c r="AL283" s="71"/>
      <c r="AP283" s="185">
        <v>272</v>
      </c>
      <c r="AQ283" s="185" t="s">
        <v>12</v>
      </c>
      <c r="AR283" s="195" t="s">
        <v>12</v>
      </c>
    </row>
    <row r="284" spans="1:44" ht="24.95" customHeight="1" x14ac:dyDescent="0.25">
      <c r="A284" s="183">
        <v>273</v>
      </c>
      <c r="B284" s="183" t="s">
        <v>1123</v>
      </c>
      <c r="C284" s="34" t="str">
        <f t="shared" si="16"/>
        <v>BS SE  - 141215</v>
      </c>
      <c r="D284" s="186" t="s">
        <v>43</v>
      </c>
      <c r="E284" s="33" t="s">
        <v>12</v>
      </c>
      <c r="F284" s="189">
        <v>141215</v>
      </c>
      <c r="G284" s="191" t="s">
        <v>973</v>
      </c>
      <c r="H284" s="34" t="str">
        <f t="shared" si="17"/>
        <v>E  - OB - 18 , 51 - 52</v>
      </c>
      <c r="I284" s="185" t="s">
        <v>93</v>
      </c>
      <c r="J284" s="185" t="s">
        <v>1096</v>
      </c>
      <c r="K284" s="185" t="s">
        <v>294</v>
      </c>
      <c r="L284" s="193">
        <v>39</v>
      </c>
      <c r="M284" s="196" t="s">
        <v>486</v>
      </c>
      <c r="N284" s="196" t="s">
        <v>487</v>
      </c>
      <c r="O284" s="44" t="str">
        <f t="shared" si="18"/>
        <v xml:space="preserve"> Hafiza Saadia Sharif  ( 0331-9693573 )</v>
      </c>
      <c r="P284" s="42" t="s">
        <v>46</v>
      </c>
      <c r="Q284" s="36" t="s">
        <v>86</v>
      </c>
      <c r="R284" s="37" t="s">
        <v>80</v>
      </c>
      <c r="T284" s="55"/>
      <c r="U284" s="73" t="str">
        <f>F284&amp;"-"&amp;COUNTIF($F$2:F284,F284)</f>
        <v>141215-2</v>
      </c>
      <c r="V284" s="50">
        <f t="shared" si="19"/>
        <v>273</v>
      </c>
      <c r="W284" s="70"/>
      <c r="X284" s="72"/>
      <c r="Y284" s="49" t="s">
        <v>1922</v>
      </c>
      <c r="Z284" s="49">
        <v>273</v>
      </c>
      <c r="AA284" s="72"/>
      <c r="AB284" s="72"/>
      <c r="AC284" s="72"/>
      <c r="AD284" s="72"/>
      <c r="AE284" s="71"/>
      <c r="AF284" s="71"/>
      <c r="AG284" s="71"/>
      <c r="AH284" s="71"/>
      <c r="AI284" s="71"/>
      <c r="AJ284" s="71"/>
      <c r="AK284" s="71"/>
      <c r="AL284" s="71"/>
      <c r="AP284" s="185">
        <v>273</v>
      </c>
      <c r="AQ284" s="185" t="s">
        <v>12</v>
      </c>
      <c r="AR284" s="195" t="s">
        <v>12</v>
      </c>
    </row>
    <row r="285" spans="1:44" ht="24.95" customHeight="1" x14ac:dyDescent="0.25">
      <c r="A285" s="183">
        <v>274</v>
      </c>
      <c r="B285" s="183" t="s">
        <v>1123</v>
      </c>
      <c r="C285" s="34" t="str">
        <f t="shared" si="16"/>
        <v>BS SE  - 141216</v>
      </c>
      <c r="D285" s="186" t="s">
        <v>43</v>
      </c>
      <c r="E285" s="33" t="s">
        <v>12</v>
      </c>
      <c r="F285" s="189">
        <v>141216</v>
      </c>
      <c r="G285" s="191" t="s">
        <v>1227</v>
      </c>
      <c r="H285" s="34" t="str">
        <f t="shared" si="17"/>
        <v>E  - OB - 18 , 51 - 52</v>
      </c>
      <c r="I285" s="185" t="s">
        <v>93</v>
      </c>
      <c r="J285" s="185" t="s">
        <v>1096</v>
      </c>
      <c r="K285" s="185" t="s">
        <v>294</v>
      </c>
      <c r="L285" s="193">
        <v>27</v>
      </c>
      <c r="M285" s="196" t="s">
        <v>486</v>
      </c>
      <c r="N285" s="196" t="s">
        <v>487</v>
      </c>
      <c r="O285" s="44" t="str">
        <f t="shared" si="18"/>
        <v xml:space="preserve"> Hafiza Saadia Sharif  ( 0331-9693573 )</v>
      </c>
      <c r="P285" s="42" t="s">
        <v>46</v>
      </c>
      <c r="Q285" s="36" t="s">
        <v>86</v>
      </c>
      <c r="R285" s="37" t="s">
        <v>80</v>
      </c>
      <c r="T285" s="55"/>
      <c r="U285" s="73" t="str">
        <f>F285&amp;"-"&amp;COUNTIF($F$2:F285,F285)</f>
        <v>141216-1</v>
      </c>
      <c r="V285" s="50">
        <f t="shared" si="19"/>
        <v>274</v>
      </c>
      <c r="W285" s="70"/>
      <c r="X285" s="72"/>
      <c r="Y285" s="49" t="s">
        <v>1923</v>
      </c>
      <c r="Z285" s="49">
        <v>274</v>
      </c>
      <c r="AA285" s="72"/>
      <c r="AB285" s="72"/>
      <c r="AC285" s="72"/>
      <c r="AD285" s="72"/>
      <c r="AE285" s="71"/>
      <c r="AF285" s="71"/>
      <c r="AG285" s="71"/>
      <c r="AH285" s="71"/>
      <c r="AI285" s="71"/>
      <c r="AJ285" s="71"/>
      <c r="AK285" s="71"/>
      <c r="AL285" s="71"/>
      <c r="AP285" s="185">
        <v>274</v>
      </c>
      <c r="AQ285" s="185" t="s">
        <v>12</v>
      </c>
      <c r="AR285" s="195" t="s">
        <v>12</v>
      </c>
    </row>
    <row r="286" spans="1:44" ht="24.95" customHeight="1" x14ac:dyDescent="0.25">
      <c r="A286" s="183">
        <v>275</v>
      </c>
      <c r="B286" s="183" t="s">
        <v>1123</v>
      </c>
      <c r="C286" s="34" t="str">
        <f t="shared" si="16"/>
        <v>BS SE  - 141216</v>
      </c>
      <c r="D286" s="186" t="s">
        <v>43</v>
      </c>
      <c r="E286" s="33" t="s">
        <v>12</v>
      </c>
      <c r="F286" s="189">
        <v>141216</v>
      </c>
      <c r="G286" s="191" t="s">
        <v>1227</v>
      </c>
      <c r="H286" s="34" t="str">
        <f t="shared" si="17"/>
        <v>F  - OB - 53 - 57</v>
      </c>
      <c r="I286" s="185" t="s">
        <v>93</v>
      </c>
      <c r="J286" s="185" t="s">
        <v>1097</v>
      </c>
      <c r="K286" s="185" t="s">
        <v>22</v>
      </c>
      <c r="L286" s="193">
        <v>9</v>
      </c>
      <c r="M286" s="196" t="s">
        <v>486</v>
      </c>
      <c r="N286" s="196" t="s">
        <v>487</v>
      </c>
      <c r="O286" s="44" t="str">
        <f t="shared" si="18"/>
        <v xml:space="preserve"> Hafiza Saadia Sharif  ( 0331-9693573 )</v>
      </c>
      <c r="P286" s="42" t="s">
        <v>46</v>
      </c>
      <c r="Q286" s="36" t="s">
        <v>86</v>
      </c>
      <c r="R286" s="37">
        <v>49</v>
      </c>
      <c r="T286" s="55"/>
      <c r="U286" s="73" t="str">
        <f>F286&amp;"-"&amp;COUNTIF($F$2:F286,F286)</f>
        <v>141216-2</v>
      </c>
      <c r="V286" s="50">
        <f t="shared" si="19"/>
        <v>275</v>
      </c>
      <c r="W286" s="70"/>
      <c r="X286" s="72"/>
      <c r="Y286" s="49" t="s">
        <v>1924</v>
      </c>
      <c r="Z286" s="49">
        <v>275</v>
      </c>
      <c r="AA286" s="72"/>
      <c r="AB286" s="72"/>
      <c r="AC286" s="72"/>
      <c r="AD286" s="72"/>
      <c r="AE286" s="71"/>
      <c r="AF286" s="71"/>
      <c r="AG286" s="71"/>
      <c r="AH286" s="71"/>
      <c r="AI286" s="71"/>
      <c r="AJ286" s="71"/>
      <c r="AK286" s="71"/>
      <c r="AL286" s="71"/>
      <c r="AP286" s="185">
        <v>275</v>
      </c>
      <c r="AQ286" s="185" t="s">
        <v>12</v>
      </c>
      <c r="AR286" s="195" t="s">
        <v>12</v>
      </c>
    </row>
    <row r="287" spans="1:44" ht="24.95" customHeight="1" x14ac:dyDescent="0.25">
      <c r="A287" s="183">
        <v>276</v>
      </c>
      <c r="B287" s="183" t="s">
        <v>1123</v>
      </c>
      <c r="C287" s="34" t="str">
        <f t="shared" si="16"/>
        <v>BS SE  - 141217</v>
      </c>
      <c r="D287" s="186" t="s">
        <v>43</v>
      </c>
      <c r="E287" s="33" t="s">
        <v>12</v>
      </c>
      <c r="F287" s="189">
        <v>141217</v>
      </c>
      <c r="G287" s="191" t="s">
        <v>1238</v>
      </c>
      <c r="H287" s="34" t="str">
        <f t="shared" si="17"/>
        <v>F  - OB - 53 - 57</v>
      </c>
      <c r="I287" s="185" t="s">
        <v>93</v>
      </c>
      <c r="J287" s="185" t="s">
        <v>1097</v>
      </c>
      <c r="K287" s="185" t="s">
        <v>22</v>
      </c>
      <c r="L287" s="193">
        <v>47</v>
      </c>
      <c r="M287" s="196" t="s">
        <v>3355</v>
      </c>
      <c r="N287" s="196" t="s">
        <v>3356</v>
      </c>
      <c r="O287" s="44" t="str">
        <f t="shared" si="18"/>
        <v xml:space="preserve"> Mr. Abdul Wahab   ( 3211119933 )</v>
      </c>
      <c r="P287" s="42" t="s">
        <v>46</v>
      </c>
      <c r="Q287" s="36" t="s">
        <v>86</v>
      </c>
      <c r="R287" s="37" t="s">
        <v>48</v>
      </c>
      <c r="T287" s="55"/>
      <c r="U287" s="73" t="str">
        <f>F287&amp;"-"&amp;COUNTIF($F$2:F287,F287)</f>
        <v>141217-1</v>
      </c>
      <c r="V287" s="50">
        <f t="shared" si="19"/>
        <v>276</v>
      </c>
      <c r="W287" s="70"/>
      <c r="X287" s="72"/>
      <c r="Y287" s="49" t="s">
        <v>1925</v>
      </c>
      <c r="Z287" s="49">
        <v>276</v>
      </c>
      <c r="AA287" s="72"/>
      <c r="AB287" s="72"/>
      <c r="AC287" s="72"/>
      <c r="AD287" s="72"/>
      <c r="AE287" s="71"/>
      <c r="AF287" s="71"/>
      <c r="AG287" s="71"/>
      <c r="AH287" s="71"/>
      <c r="AI287" s="71"/>
      <c r="AJ287" s="71"/>
      <c r="AK287" s="71"/>
      <c r="AL287" s="71"/>
      <c r="AP287" s="185">
        <v>276</v>
      </c>
      <c r="AQ287" s="185" t="s">
        <v>12</v>
      </c>
      <c r="AR287" s="195" t="s">
        <v>12</v>
      </c>
    </row>
    <row r="288" spans="1:44" ht="24.95" customHeight="1" x14ac:dyDescent="0.25">
      <c r="A288" s="183">
        <v>277</v>
      </c>
      <c r="B288" s="183" t="s">
        <v>1123</v>
      </c>
      <c r="C288" s="34" t="str">
        <f t="shared" si="16"/>
        <v>BS SE  - 141219</v>
      </c>
      <c r="D288" s="186" t="s">
        <v>43</v>
      </c>
      <c r="E288" s="33" t="s">
        <v>12</v>
      </c>
      <c r="F288" s="189">
        <v>141219</v>
      </c>
      <c r="G288" s="191" t="s">
        <v>1239</v>
      </c>
      <c r="H288" s="34" t="str">
        <f t="shared" si="17"/>
        <v>F  - OB - 53 - 57</v>
      </c>
      <c r="I288" s="185" t="s">
        <v>93</v>
      </c>
      <c r="J288" s="185" t="s">
        <v>1097</v>
      </c>
      <c r="K288" s="185" t="s">
        <v>22</v>
      </c>
      <c r="L288" s="193">
        <v>40</v>
      </c>
      <c r="M288" s="196" t="s">
        <v>575</v>
      </c>
      <c r="N288" s="196" t="s">
        <v>576</v>
      </c>
      <c r="O288" s="44" t="str">
        <f t="shared" si="18"/>
        <v xml:space="preserve"> Komal Ashraf Qureshi  ( 3204620115 )</v>
      </c>
      <c r="P288" s="42" t="s">
        <v>46</v>
      </c>
      <c r="Q288" s="36" t="s">
        <v>86</v>
      </c>
      <c r="R288" s="37" t="s">
        <v>62</v>
      </c>
      <c r="T288" s="55"/>
      <c r="U288" s="73" t="str">
        <f>F288&amp;"-"&amp;COUNTIF($F$2:F288,F288)</f>
        <v>141219-1</v>
      </c>
      <c r="V288" s="50">
        <f t="shared" si="19"/>
        <v>277</v>
      </c>
      <c r="W288" s="70"/>
      <c r="X288" s="72"/>
      <c r="Y288" s="49" t="s">
        <v>1926</v>
      </c>
      <c r="Z288" s="49">
        <v>277</v>
      </c>
      <c r="AA288" s="72"/>
      <c r="AB288" s="72"/>
      <c r="AC288" s="72"/>
      <c r="AD288" s="72"/>
      <c r="AE288" s="71"/>
      <c r="AF288" s="71"/>
      <c r="AG288" s="71"/>
      <c r="AH288" s="71"/>
      <c r="AI288" s="71"/>
      <c r="AJ288" s="71"/>
      <c r="AK288" s="71"/>
      <c r="AL288" s="71"/>
      <c r="AP288" s="185">
        <v>277</v>
      </c>
      <c r="AQ288" s="185" t="s">
        <v>12</v>
      </c>
      <c r="AR288" s="195" t="s">
        <v>12</v>
      </c>
    </row>
    <row r="289" spans="1:44" ht="24.95" customHeight="1" x14ac:dyDescent="0.25">
      <c r="A289" s="183">
        <v>278</v>
      </c>
      <c r="B289" s="183" t="s">
        <v>1123</v>
      </c>
      <c r="C289" s="34" t="str">
        <f t="shared" si="16"/>
        <v>BS SE  - 141261</v>
      </c>
      <c r="D289" s="186" t="s">
        <v>43</v>
      </c>
      <c r="E289" s="33" t="s">
        <v>12</v>
      </c>
      <c r="F289" s="189">
        <v>141261</v>
      </c>
      <c r="G289" s="191" t="s">
        <v>210</v>
      </c>
      <c r="H289" s="34" t="str">
        <f t="shared" si="17"/>
        <v>F  - OB - 53 - 57</v>
      </c>
      <c r="I289" s="185" t="s">
        <v>93</v>
      </c>
      <c r="J289" s="185" t="s">
        <v>1097</v>
      </c>
      <c r="K289" s="185" t="s">
        <v>22</v>
      </c>
      <c r="L289" s="193">
        <v>6</v>
      </c>
      <c r="M289" s="196" t="s">
        <v>608</v>
      </c>
      <c r="N289" s="196" t="s">
        <v>609</v>
      </c>
      <c r="O289" s="44" t="str">
        <f t="shared" si="18"/>
        <v xml:space="preserve"> Asra Jabbar  ( 3334053203 )</v>
      </c>
      <c r="P289" s="42" t="s">
        <v>46</v>
      </c>
      <c r="Q289" s="36" t="s">
        <v>86</v>
      </c>
      <c r="R289" s="37" t="s">
        <v>53</v>
      </c>
      <c r="T289" s="55"/>
      <c r="U289" s="73" t="str">
        <f>F289&amp;"-"&amp;COUNTIF($F$2:F289,F289)</f>
        <v>141261-1</v>
      </c>
      <c r="V289" s="50">
        <f t="shared" si="19"/>
        <v>278</v>
      </c>
      <c r="W289" s="70"/>
      <c r="X289" s="72"/>
      <c r="Y289" s="49" t="s">
        <v>1927</v>
      </c>
      <c r="Z289" s="49">
        <v>278</v>
      </c>
      <c r="AA289" s="72"/>
      <c r="AB289" s="72"/>
      <c r="AC289" s="72"/>
      <c r="AD289" s="72"/>
      <c r="AE289" s="71"/>
      <c r="AF289" s="71"/>
      <c r="AG289" s="71"/>
      <c r="AH289" s="71"/>
      <c r="AI289" s="71"/>
      <c r="AJ289" s="71"/>
      <c r="AK289" s="71"/>
      <c r="AL289" s="71"/>
      <c r="AP289" s="185">
        <v>278</v>
      </c>
      <c r="AQ289" s="185" t="s">
        <v>12</v>
      </c>
      <c r="AR289" s="195" t="s">
        <v>12</v>
      </c>
    </row>
    <row r="290" spans="1:44" ht="24.95" customHeight="1" x14ac:dyDescent="0.25">
      <c r="A290" s="183">
        <v>279</v>
      </c>
      <c r="B290" s="183" t="s">
        <v>1123</v>
      </c>
      <c r="C290" s="34" t="str">
        <f t="shared" si="16"/>
        <v>BS SE  - 141262</v>
      </c>
      <c r="D290" s="186" t="s">
        <v>43</v>
      </c>
      <c r="E290" s="33" t="s">
        <v>12</v>
      </c>
      <c r="F290" s="189">
        <v>141262</v>
      </c>
      <c r="G290" s="191" t="s">
        <v>211</v>
      </c>
      <c r="H290" s="34" t="str">
        <f t="shared" si="17"/>
        <v>F  - OB - 53 - 57</v>
      </c>
      <c r="I290" s="185" t="s">
        <v>93</v>
      </c>
      <c r="J290" s="185" t="s">
        <v>1097</v>
      </c>
      <c r="K290" s="185" t="s">
        <v>22</v>
      </c>
      <c r="L290" s="193">
        <v>8</v>
      </c>
      <c r="M290" s="196" t="s">
        <v>608</v>
      </c>
      <c r="N290" s="196" t="s">
        <v>609</v>
      </c>
      <c r="O290" s="44" t="str">
        <f t="shared" si="18"/>
        <v xml:space="preserve"> Asra Jabbar  ( 3334053203 )</v>
      </c>
      <c r="P290" s="42" t="s">
        <v>46</v>
      </c>
      <c r="Q290" s="36" t="s">
        <v>86</v>
      </c>
      <c r="R290" s="37" t="s">
        <v>49</v>
      </c>
      <c r="T290" s="55"/>
      <c r="U290" s="73" t="str">
        <f>F290&amp;"-"&amp;COUNTIF($F$2:F290,F290)</f>
        <v>141262-1</v>
      </c>
      <c r="V290" s="50">
        <f t="shared" si="19"/>
        <v>279</v>
      </c>
      <c r="W290" s="70"/>
      <c r="X290" s="72"/>
      <c r="Y290" s="49" t="s">
        <v>1928</v>
      </c>
      <c r="Z290" s="49">
        <v>279</v>
      </c>
      <c r="AA290" s="72"/>
      <c r="AB290" s="72"/>
      <c r="AC290" s="72"/>
      <c r="AD290" s="72"/>
      <c r="AE290" s="71"/>
      <c r="AF290" s="71"/>
      <c r="AG290" s="71"/>
      <c r="AH290" s="71"/>
      <c r="AI290" s="71"/>
      <c r="AJ290" s="71"/>
      <c r="AK290" s="71"/>
      <c r="AL290" s="71"/>
      <c r="AP290" s="185">
        <v>279</v>
      </c>
      <c r="AQ290" s="185" t="s">
        <v>12</v>
      </c>
      <c r="AR290" s="195" t="s">
        <v>12</v>
      </c>
    </row>
    <row r="291" spans="1:44" ht="24.95" customHeight="1" x14ac:dyDescent="0.25">
      <c r="A291" s="183">
        <v>280</v>
      </c>
      <c r="B291" s="183" t="s">
        <v>1123</v>
      </c>
      <c r="C291" s="34" t="str">
        <f t="shared" si="16"/>
        <v>BS IT  - 141575</v>
      </c>
      <c r="D291" s="186" t="s">
        <v>37</v>
      </c>
      <c r="E291" s="33" t="s">
        <v>12</v>
      </c>
      <c r="F291" s="189">
        <v>141575</v>
      </c>
      <c r="G291" s="191" t="s">
        <v>975</v>
      </c>
      <c r="H291" s="34" t="str">
        <f t="shared" si="17"/>
        <v>G  - OB - 21 - 25</v>
      </c>
      <c r="I291" s="185" t="s">
        <v>93</v>
      </c>
      <c r="J291" s="185" t="s">
        <v>1098</v>
      </c>
      <c r="K291" s="185" t="s">
        <v>18</v>
      </c>
      <c r="L291" s="193">
        <v>44</v>
      </c>
      <c r="M291" s="196" t="s">
        <v>565</v>
      </c>
      <c r="N291" s="196" t="s">
        <v>566</v>
      </c>
      <c r="O291" s="44" t="str">
        <f t="shared" si="18"/>
        <v xml:space="preserve"> Anas Bin Tariq  ( 3318440684 )</v>
      </c>
      <c r="P291" s="42" t="s">
        <v>46</v>
      </c>
      <c r="Q291" s="36" t="s">
        <v>86</v>
      </c>
      <c r="R291" s="37" t="s">
        <v>48</v>
      </c>
      <c r="T291" s="55"/>
      <c r="U291" s="73" t="str">
        <f>F291&amp;"-"&amp;COUNTIF($F$2:F291,F291)</f>
        <v>141575-1</v>
      </c>
      <c r="V291" s="50">
        <f t="shared" si="19"/>
        <v>280</v>
      </c>
      <c r="W291" s="70"/>
      <c r="X291" s="72"/>
      <c r="Y291" s="49" t="s">
        <v>1929</v>
      </c>
      <c r="Z291" s="49">
        <v>280</v>
      </c>
      <c r="AA291" s="72"/>
      <c r="AB291" s="72"/>
      <c r="AC291" s="72"/>
      <c r="AD291" s="72"/>
      <c r="AE291" s="71"/>
      <c r="AF291" s="71"/>
      <c r="AG291" s="71"/>
      <c r="AH291" s="71"/>
      <c r="AI291" s="71"/>
      <c r="AJ291" s="71"/>
      <c r="AK291" s="71"/>
      <c r="AL291" s="71"/>
      <c r="AP291" s="185">
        <v>280</v>
      </c>
      <c r="AQ291" s="185" t="s">
        <v>12</v>
      </c>
      <c r="AR291" s="195" t="s">
        <v>12</v>
      </c>
    </row>
    <row r="292" spans="1:44" ht="24.95" customHeight="1" x14ac:dyDescent="0.25">
      <c r="A292" s="183">
        <v>281</v>
      </c>
      <c r="B292" s="183" t="s">
        <v>1123</v>
      </c>
      <c r="C292" s="34" t="str">
        <f t="shared" si="16"/>
        <v>BS IT  - 141625</v>
      </c>
      <c r="D292" s="186" t="s">
        <v>37</v>
      </c>
      <c r="E292" s="33" t="s">
        <v>12</v>
      </c>
      <c r="F292" s="189">
        <v>141625</v>
      </c>
      <c r="G292" s="191" t="s">
        <v>1240</v>
      </c>
      <c r="H292" s="34" t="str">
        <f t="shared" si="17"/>
        <v>G  - OB - 21 - 25</v>
      </c>
      <c r="I292" s="185" t="s">
        <v>93</v>
      </c>
      <c r="J292" s="185" t="s">
        <v>1098</v>
      </c>
      <c r="K292" s="185" t="s">
        <v>18</v>
      </c>
      <c r="L292" s="193">
        <v>8</v>
      </c>
      <c r="M292" s="196" t="s">
        <v>565</v>
      </c>
      <c r="N292" s="196" t="s">
        <v>566</v>
      </c>
      <c r="O292" s="44" t="str">
        <f t="shared" si="18"/>
        <v xml:space="preserve"> Anas Bin Tariq  ( 3318440684 )</v>
      </c>
      <c r="P292" s="42" t="s">
        <v>50</v>
      </c>
      <c r="Q292" s="36" t="s">
        <v>86</v>
      </c>
      <c r="R292" s="37">
        <v>5</v>
      </c>
      <c r="T292" s="55"/>
      <c r="U292" s="73" t="str">
        <f>F292&amp;"-"&amp;COUNTIF($F$2:F292,F292)</f>
        <v>141625-1</v>
      </c>
      <c r="V292" s="50">
        <f t="shared" si="19"/>
        <v>281</v>
      </c>
      <c r="W292" s="70"/>
      <c r="X292" s="72"/>
      <c r="Y292" s="49" t="s">
        <v>1930</v>
      </c>
      <c r="Z292" s="49">
        <v>281</v>
      </c>
      <c r="AA292" s="72"/>
      <c r="AB292" s="72"/>
      <c r="AC292" s="72"/>
      <c r="AD292" s="72"/>
      <c r="AE292" s="71"/>
      <c r="AF292" s="71"/>
      <c r="AG292" s="71"/>
      <c r="AH292" s="71"/>
      <c r="AI292" s="71"/>
      <c r="AJ292" s="71"/>
      <c r="AK292" s="71"/>
      <c r="AL292" s="71"/>
      <c r="AP292" s="185">
        <v>281</v>
      </c>
      <c r="AQ292" s="185" t="s">
        <v>12</v>
      </c>
      <c r="AR292" s="195" t="s">
        <v>12</v>
      </c>
    </row>
    <row r="293" spans="1:44" ht="24.95" customHeight="1" x14ac:dyDescent="0.25">
      <c r="A293" s="183">
        <v>282</v>
      </c>
      <c r="B293" s="183" t="s">
        <v>1123</v>
      </c>
      <c r="C293" s="34" t="str">
        <f t="shared" si="16"/>
        <v>BS Phys  - 141503</v>
      </c>
      <c r="D293" s="186" t="s">
        <v>31</v>
      </c>
      <c r="E293" s="33" t="s">
        <v>12</v>
      </c>
      <c r="F293" s="189">
        <v>141503</v>
      </c>
      <c r="G293" s="191" t="s">
        <v>1241</v>
      </c>
      <c r="H293" s="34" t="str">
        <f t="shared" si="17"/>
        <v>G  - OB - 21 - 25</v>
      </c>
      <c r="I293" s="185" t="s">
        <v>93</v>
      </c>
      <c r="J293" s="185" t="s">
        <v>1098</v>
      </c>
      <c r="K293" s="185" t="s">
        <v>18</v>
      </c>
      <c r="L293" s="193">
        <v>10</v>
      </c>
      <c r="M293" s="196" t="s">
        <v>1030</v>
      </c>
      <c r="N293" s="196" t="s">
        <v>614</v>
      </c>
      <c r="O293" s="44" t="str">
        <f t="shared" si="18"/>
        <v xml:space="preserve"> Dr. Fatima Aslam  ( 0321-4811230 )</v>
      </c>
      <c r="P293" s="42" t="s">
        <v>50</v>
      </c>
      <c r="Q293" s="36" t="s">
        <v>86</v>
      </c>
      <c r="R293" s="37" t="s">
        <v>82</v>
      </c>
      <c r="T293" s="55"/>
      <c r="U293" s="73" t="str">
        <f>F293&amp;"-"&amp;COUNTIF($F$2:F293,F293)</f>
        <v>141503-1</v>
      </c>
      <c r="V293" s="50">
        <f t="shared" si="19"/>
        <v>282</v>
      </c>
      <c r="W293" s="70"/>
      <c r="X293" s="72"/>
      <c r="Y293" s="49" t="s">
        <v>1931</v>
      </c>
      <c r="Z293" s="49">
        <v>282</v>
      </c>
      <c r="AA293" s="72"/>
      <c r="AB293" s="72"/>
      <c r="AC293" s="72"/>
      <c r="AD293" s="72"/>
      <c r="AE293" s="71"/>
      <c r="AF293" s="71"/>
      <c r="AG293" s="71"/>
      <c r="AH293" s="71"/>
      <c r="AI293" s="71"/>
      <c r="AJ293" s="71"/>
      <c r="AK293" s="71"/>
      <c r="AL293" s="71"/>
      <c r="AP293" s="185">
        <v>282</v>
      </c>
      <c r="AQ293" s="185" t="s">
        <v>12</v>
      </c>
      <c r="AR293" s="195" t="s">
        <v>12</v>
      </c>
    </row>
    <row r="294" spans="1:44" ht="24.95" customHeight="1" x14ac:dyDescent="0.25">
      <c r="A294" s="183">
        <v>283</v>
      </c>
      <c r="B294" s="183" t="s">
        <v>1123</v>
      </c>
      <c r="C294" s="34" t="str">
        <f t="shared" si="16"/>
        <v>BS SE  - 141262</v>
      </c>
      <c r="D294" s="186" t="s">
        <v>43</v>
      </c>
      <c r="E294" s="33" t="s">
        <v>12</v>
      </c>
      <c r="F294" s="189">
        <v>141262</v>
      </c>
      <c r="G294" s="191" t="s">
        <v>211</v>
      </c>
      <c r="H294" s="34" t="str">
        <f t="shared" si="17"/>
        <v>G  - OB - 21 - 25</v>
      </c>
      <c r="I294" s="185" t="s">
        <v>93</v>
      </c>
      <c r="J294" s="185" t="s">
        <v>1098</v>
      </c>
      <c r="K294" s="185" t="s">
        <v>18</v>
      </c>
      <c r="L294" s="193">
        <v>21</v>
      </c>
      <c r="M294" s="196" t="s">
        <v>608</v>
      </c>
      <c r="N294" s="196" t="s">
        <v>609</v>
      </c>
      <c r="O294" s="44" t="str">
        <f t="shared" si="18"/>
        <v xml:space="preserve"> Asra Jabbar  ( 3334053203 )</v>
      </c>
      <c r="P294" s="42" t="s">
        <v>46</v>
      </c>
      <c r="Q294" s="36" t="s">
        <v>86</v>
      </c>
      <c r="R294" s="37" t="s">
        <v>62</v>
      </c>
      <c r="T294" s="55"/>
      <c r="U294" s="73" t="str">
        <f>F294&amp;"-"&amp;COUNTIF($F$2:F294,F294)</f>
        <v>141262-2</v>
      </c>
      <c r="V294" s="50">
        <f t="shared" si="19"/>
        <v>283</v>
      </c>
      <c r="W294" s="70"/>
      <c r="X294" s="72"/>
      <c r="Y294" s="49" t="s">
        <v>1932</v>
      </c>
      <c r="Z294" s="49">
        <v>283</v>
      </c>
      <c r="AA294" s="72"/>
      <c r="AB294" s="72"/>
      <c r="AC294" s="72"/>
      <c r="AD294" s="72"/>
      <c r="AE294" s="71"/>
      <c r="AF294" s="71"/>
      <c r="AG294" s="71"/>
      <c r="AH294" s="71"/>
      <c r="AI294" s="71"/>
      <c r="AJ294" s="71"/>
      <c r="AK294" s="71"/>
      <c r="AL294" s="71"/>
      <c r="AP294" s="185">
        <v>283</v>
      </c>
      <c r="AQ294" s="185" t="s">
        <v>12</v>
      </c>
      <c r="AR294" s="195" t="s">
        <v>12</v>
      </c>
    </row>
    <row r="295" spans="1:44" ht="24.95" customHeight="1" x14ac:dyDescent="0.25">
      <c r="A295" s="183">
        <v>284</v>
      </c>
      <c r="B295" s="183" t="s">
        <v>1123</v>
      </c>
      <c r="C295" s="34" t="str">
        <f t="shared" si="16"/>
        <v>BS SE  - 141263</v>
      </c>
      <c r="D295" s="186" t="s">
        <v>43</v>
      </c>
      <c r="E295" s="33" t="s">
        <v>12</v>
      </c>
      <c r="F295" s="189">
        <v>141263</v>
      </c>
      <c r="G295" s="191" t="s">
        <v>286</v>
      </c>
      <c r="H295" s="34" t="str">
        <f t="shared" si="17"/>
        <v>G  - OB - 21 - 25</v>
      </c>
      <c r="I295" s="185" t="s">
        <v>93</v>
      </c>
      <c r="J295" s="185" t="s">
        <v>1098</v>
      </c>
      <c r="K295" s="185" t="s">
        <v>18</v>
      </c>
      <c r="L295" s="193">
        <v>1</v>
      </c>
      <c r="M295" s="196" t="s">
        <v>608</v>
      </c>
      <c r="N295" s="196" t="s">
        <v>609</v>
      </c>
      <c r="O295" s="44" t="str">
        <f t="shared" si="18"/>
        <v xml:space="preserve"> Asra Jabbar  ( 3334053203 )</v>
      </c>
      <c r="P295" s="42" t="s">
        <v>46</v>
      </c>
      <c r="Q295" s="36" t="s">
        <v>86</v>
      </c>
      <c r="R295" s="37" t="s">
        <v>65</v>
      </c>
      <c r="T295" s="55"/>
      <c r="U295" s="73" t="str">
        <f>F295&amp;"-"&amp;COUNTIF($F$2:F295,F295)</f>
        <v>141263-1</v>
      </c>
      <c r="V295" s="50">
        <f t="shared" si="19"/>
        <v>284</v>
      </c>
      <c r="W295" s="70"/>
      <c r="X295" s="72"/>
      <c r="Y295" s="49" t="s">
        <v>1933</v>
      </c>
      <c r="Z295" s="49">
        <v>284</v>
      </c>
      <c r="AA295" s="72"/>
      <c r="AB295" s="72"/>
      <c r="AC295" s="72"/>
      <c r="AD295" s="72"/>
      <c r="AE295" s="71"/>
      <c r="AF295" s="71"/>
      <c r="AG295" s="71"/>
      <c r="AH295" s="71"/>
      <c r="AI295" s="71"/>
      <c r="AJ295" s="71"/>
      <c r="AK295" s="71"/>
      <c r="AL295" s="71"/>
      <c r="AP295" s="185">
        <v>284</v>
      </c>
      <c r="AQ295" s="185" t="s">
        <v>12</v>
      </c>
      <c r="AR295" s="195" t="s">
        <v>12</v>
      </c>
    </row>
    <row r="296" spans="1:44" ht="24.95" customHeight="1" x14ac:dyDescent="0.25">
      <c r="A296" s="183">
        <v>285</v>
      </c>
      <c r="B296" s="183" t="s">
        <v>1123</v>
      </c>
      <c r="C296" s="34" t="str">
        <f t="shared" si="16"/>
        <v>BS SE  - 141264</v>
      </c>
      <c r="D296" s="186" t="s">
        <v>43</v>
      </c>
      <c r="E296" s="33" t="s">
        <v>12</v>
      </c>
      <c r="F296" s="189">
        <v>141264</v>
      </c>
      <c r="G296" s="191" t="s">
        <v>262</v>
      </c>
      <c r="H296" s="34" t="str">
        <f t="shared" si="17"/>
        <v>G  - OB - 21 - 25</v>
      </c>
      <c r="I296" s="185" t="s">
        <v>93</v>
      </c>
      <c r="J296" s="185" t="s">
        <v>1098</v>
      </c>
      <c r="K296" s="185" t="s">
        <v>18</v>
      </c>
      <c r="L296" s="193">
        <v>6</v>
      </c>
      <c r="M296" s="196" t="s">
        <v>484</v>
      </c>
      <c r="N296" s="196" t="s">
        <v>485</v>
      </c>
      <c r="O296" s="44" t="str">
        <f t="shared" si="18"/>
        <v xml:space="preserve"> Ms. Humera  ( 0333-4654351 )</v>
      </c>
      <c r="P296" s="42" t="s">
        <v>46</v>
      </c>
      <c r="Q296" s="36" t="s">
        <v>86</v>
      </c>
      <c r="R296" s="37" t="s">
        <v>78</v>
      </c>
      <c r="T296" s="55"/>
      <c r="U296" s="73" t="str">
        <f>F296&amp;"-"&amp;COUNTIF($F$2:F296,F296)</f>
        <v>141264-1</v>
      </c>
      <c r="V296" s="50">
        <f t="shared" si="19"/>
        <v>285</v>
      </c>
      <c r="W296" s="70"/>
      <c r="X296" s="72"/>
      <c r="Y296" s="49" t="s">
        <v>1934</v>
      </c>
      <c r="Z296" s="49">
        <v>285</v>
      </c>
      <c r="AA296" s="72"/>
      <c r="AB296" s="72"/>
      <c r="AC296" s="72"/>
      <c r="AD296" s="72"/>
      <c r="AE296" s="71"/>
      <c r="AF296" s="71"/>
      <c r="AG296" s="71"/>
      <c r="AH296" s="71"/>
      <c r="AI296" s="71"/>
      <c r="AJ296" s="71"/>
      <c r="AK296" s="71"/>
      <c r="AL296" s="71"/>
      <c r="AP296" s="185">
        <v>285</v>
      </c>
      <c r="AQ296" s="185" t="s">
        <v>12</v>
      </c>
      <c r="AR296" s="195" t="s">
        <v>12</v>
      </c>
    </row>
    <row r="297" spans="1:44" ht="24.95" customHeight="1" x14ac:dyDescent="0.25">
      <c r="A297" s="183">
        <v>286</v>
      </c>
      <c r="B297" s="183" t="s">
        <v>1123</v>
      </c>
      <c r="C297" s="34" t="str">
        <f t="shared" si="16"/>
        <v>BS WCCI  - 141475</v>
      </c>
      <c r="D297" s="186" t="s">
        <v>301</v>
      </c>
      <c r="E297" s="33" t="s">
        <v>12</v>
      </c>
      <c r="F297" s="189">
        <v>141475</v>
      </c>
      <c r="G297" s="191" t="s">
        <v>1242</v>
      </c>
      <c r="H297" s="34" t="str">
        <f t="shared" si="17"/>
        <v>G  - OB - 21 - 25</v>
      </c>
      <c r="I297" s="185" t="s">
        <v>93</v>
      </c>
      <c r="J297" s="185" t="s">
        <v>1098</v>
      </c>
      <c r="K297" s="185" t="s">
        <v>18</v>
      </c>
      <c r="L297" s="193">
        <v>7</v>
      </c>
      <c r="M297" s="196" t="s">
        <v>1102</v>
      </c>
      <c r="N297" s="196" t="s">
        <v>443</v>
      </c>
      <c r="O297" s="44" t="str">
        <f t="shared" si="18"/>
        <v xml:space="preserve"> Dr. Anam Fazal  ( 3234557015 )</v>
      </c>
      <c r="P297" s="42" t="s">
        <v>50</v>
      </c>
      <c r="Q297" s="36" t="s">
        <v>86</v>
      </c>
      <c r="R297" s="37" t="s">
        <v>63</v>
      </c>
      <c r="T297" s="55"/>
      <c r="U297" s="73" t="str">
        <f>F297&amp;"-"&amp;COUNTIF($F$2:F297,F297)</f>
        <v>141475-1</v>
      </c>
      <c r="V297" s="50">
        <f t="shared" si="19"/>
        <v>286</v>
      </c>
      <c r="W297" s="70"/>
      <c r="X297" s="72"/>
      <c r="Y297" s="49" t="s">
        <v>1935</v>
      </c>
      <c r="Z297" s="49">
        <v>286</v>
      </c>
      <c r="AA297" s="72"/>
      <c r="AB297" s="72"/>
      <c r="AC297" s="72"/>
      <c r="AD297" s="72"/>
      <c r="AE297" s="71"/>
      <c r="AF297" s="71"/>
      <c r="AG297" s="71"/>
      <c r="AH297" s="71"/>
      <c r="AI297" s="71"/>
      <c r="AJ297" s="71"/>
      <c r="AK297" s="71"/>
      <c r="AL297" s="71"/>
      <c r="AP297" s="185">
        <v>286</v>
      </c>
      <c r="AQ297" s="185" t="s">
        <v>12</v>
      </c>
      <c r="AR297" s="195" t="s">
        <v>12</v>
      </c>
    </row>
    <row r="298" spans="1:44" ht="24.95" customHeight="1" x14ac:dyDescent="0.25">
      <c r="A298" s="183">
        <v>287</v>
      </c>
      <c r="B298" s="183" t="s">
        <v>1123</v>
      </c>
      <c r="C298" s="34" t="str">
        <f t="shared" si="16"/>
        <v>MSCP  - 141371</v>
      </c>
      <c r="D298" s="186" t="s">
        <v>144</v>
      </c>
      <c r="E298" s="33" t="s">
        <v>12</v>
      </c>
      <c r="F298" s="189">
        <v>141371</v>
      </c>
      <c r="G298" s="191" t="s">
        <v>248</v>
      </c>
      <c r="H298" s="34" t="str">
        <f t="shared" si="17"/>
        <v>G  - OB - 21 - 25</v>
      </c>
      <c r="I298" s="185" t="s">
        <v>93</v>
      </c>
      <c r="J298" s="185" t="s">
        <v>1098</v>
      </c>
      <c r="K298" s="185" t="s">
        <v>18</v>
      </c>
      <c r="L298" s="193">
        <v>13</v>
      </c>
      <c r="M298" s="196" t="s">
        <v>528</v>
      </c>
      <c r="N298" s="196" t="s">
        <v>529</v>
      </c>
      <c r="O298" s="44" t="str">
        <f t="shared" si="18"/>
        <v xml:space="preserve"> Dr. Shamshad Bashir  ( 03003461060 )</v>
      </c>
      <c r="P298" s="42" t="s">
        <v>46</v>
      </c>
      <c r="Q298" s="36" t="s">
        <v>86</v>
      </c>
      <c r="R298" s="37">
        <v>50</v>
      </c>
      <c r="T298" s="55"/>
      <c r="U298" s="73" t="str">
        <f>F298&amp;"-"&amp;COUNTIF($F$2:F298,F298)</f>
        <v>141371-1</v>
      </c>
      <c r="V298" s="50">
        <f t="shared" si="19"/>
        <v>287</v>
      </c>
      <c r="W298" s="70"/>
      <c r="X298" s="72"/>
      <c r="Y298" s="49" t="s">
        <v>1936</v>
      </c>
      <c r="Z298" s="49">
        <v>287</v>
      </c>
      <c r="AA298" s="72"/>
      <c r="AB298" s="72"/>
      <c r="AC298" s="72"/>
      <c r="AD298" s="72"/>
      <c r="AE298" s="71"/>
      <c r="AF298" s="71"/>
      <c r="AG298" s="71"/>
      <c r="AH298" s="71"/>
      <c r="AI298" s="71"/>
      <c r="AJ298" s="71"/>
      <c r="AK298" s="71"/>
      <c r="AL298" s="71"/>
      <c r="AP298" s="185">
        <v>287</v>
      </c>
      <c r="AQ298" s="185" t="s">
        <v>12</v>
      </c>
      <c r="AR298" s="195" t="s">
        <v>12</v>
      </c>
    </row>
    <row r="299" spans="1:44" ht="24.95" customHeight="1" x14ac:dyDescent="0.25">
      <c r="A299" s="183">
        <v>288</v>
      </c>
      <c r="B299" s="183" t="s">
        <v>1123</v>
      </c>
      <c r="C299" s="34" t="str">
        <f t="shared" si="16"/>
        <v>BS IT  - 141625</v>
      </c>
      <c r="D299" s="186" t="s">
        <v>37</v>
      </c>
      <c r="E299" s="33" t="s">
        <v>12</v>
      </c>
      <c r="F299" s="189">
        <v>141625</v>
      </c>
      <c r="G299" s="191" t="s">
        <v>1240</v>
      </c>
      <c r="H299" s="34" t="str">
        <f t="shared" si="17"/>
        <v>H  - OB - 78 - 79</v>
      </c>
      <c r="I299" s="185" t="s">
        <v>93</v>
      </c>
      <c r="J299" s="185" t="s">
        <v>253</v>
      </c>
      <c r="K299" s="185" t="s">
        <v>19</v>
      </c>
      <c r="L299" s="193">
        <v>32</v>
      </c>
      <c r="M299" s="196" t="s">
        <v>565</v>
      </c>
      <c r="N299" s="196" t="s">
        <v>566</v>
      </c>
      <c r="O299" s="44" t="str">
        <f t="shared" si="18"/>
        <v xml:space="preserve"> Anas Bin Tariq  ( 3318440684 )</v>
      </c>
      <c r="P299" s="42" t="s">
        <v>46</v>
      </c>
      <c r="Q299" s="36" t="s">
        <v>86</v>
      </c>
      <c r="R299" s="37">
        <v>63</v>
      </c>
      <c r="T299" s="55"/>
      <c r="U299" s="73" t="str">
        <f>F299&amp;"-"&amp;COUNTIF($F$2:F299,F299)</f>
        <v>141625-2</v>
      </c>
      <c r="V299" s="50">
        <f t="shared" si="19"/>
        <v>288</v>
      </c>
      <c r="W299" s="70"/>
      <c r="X299" s="72"/>
      <c r="Y299" s="49" t="s">
        <v>1937</v>
      </c>
      <c r="Z299" s="49">
        <v>288</v>
      </c>
      <c r="AA299" s="72"/>
      <c r="AB299" s="72"/>
      <c r="AC299" s="72"/>
      <c r="AD299" s="72"/>
      <c r="AE299" s="71"/>
      <c r="AF299" s="71"/>
      <c r="AG299" s="71"/>
      <c r="AH299" s="71"/>
      <c r="AI299" s="71"/>
      <c r="AJ299" s="71"/>
      <c r="AK299" s="71"/>
      <c r="AL299" s="71"/>
      <c r="AP299" s="185">
        <v>288</v>
      </c>
      <c r="AQ299" s="185" t="s">
        <v>12</v>
      </c>
      <c r="AR299" s="195" t="s">
        <v>12</v>
      </c>
    </row>
    <row r="300" spans="1:44" ht="24.95" customHeight="1" x14ac:dyDescent="0.25">
      <c r="A300" s="183">
        <v>289</v>
      </c>
      <c r="B300" s="183" t="s">
        <v>1123</v>
      </c>
      <c r="C300" s="34" t="str">
        <f t="shared" si="16"/>
        <v>BSCS  - 141700</v>
      </c>
      <c r="D300" s="186" t="s">
        <v>35</v>
      </c>
      <c r="E300" s="33" t="s">
        <v>12</v>
      </c>
      <c r="F300" s="189">
        <v>141700</v>
      </c>
      <c r="G300" s="191" t="s">
        <v>210</v>
      </c>
      <c r="H300" s="34" t="str">
        <f t="shared" si="17"/>
        <v>H  - OB - 78 - 79</v>
      </c>
      <c r="I300" s="185" t="s">
        <v>93</v>
      </c>
      <c r="J300" s="185" t="s">
        <v>253</v>
      </c>
      <c r="K300" s="185" t="s">
        <v>19</v>
      </c>
      <c r="L300" s="193">
        <v>12</v>
      </c>
      <c r="M300" s="196" t="s">
        <v>602</v>
      </c>
      <c r="N300" s="196" t="s">
        <v>603</v>
      </c>
      <c r="O300" s="44" t="str">
        <f t="shared" si="18"/>
        <v xml:space="preserve"> Raza Hussain Lashari  ( 0321-4916355 )</v>
      </c>
      <c r="P300" s="42" t="s">
        <v>46</v>
      </c>
      <c r="Q300" s="36" t="s">
        <v>86</v>
      </c>
      <c r="R300" s="37" t="s">
        <v>70</v>
      </c>
      <c r="T300" s="55"/>
      <c r="U300" s="73" t="str">
        <f>F300&amp;"-"&amp;COUNTIF($F$2:F300,F300)</f>
        <v>141700-1</v>
      </c>
      <c r="V300" s="50">
        <f t="shared" si="19"/>
        <v>289</v>
      </c>
      <c r="W300" s="70"/>
      <c r="X300" s="72"/>
      <c r="Y300" s="49" t="s">
        <v>1938</v>
      </c>
      <c r="Z300" s="49">
        <v>289</v>
      </c>
      <c r="AA300" s="72"/>
      <c r="AB300" s="72"/>
      <c r="AC300" s="72"/>
      <c r="AD300" s="72"/>
      <c r="AE300" s="71"/>
      <c r="AF300" s="71"/>
      <c r="AG300" s="71"/>
      <c r="AH300" s="71"/>
      <c r="AI300" s="71"/>
      <c r="AJ300" s="71"/>
      <c r="AK300" s="71"/>
      <c r="AL300" s="71"/>
      <c r="AP300" s="185">
        <v>289</v>
      </c>
      <c r="AQ300" s="185" t="s">
        <v>12</v>
      </c>
      <c r="AR300" s="195" t="s">
        <v>12</v>
      </c>
    </row>
    <row r="301" spans="1:44" ht="24.95" customHeight="1" x14ac:dyDescent="0.25">
      <c r="A301" s="183">
        <v>290</v>
      </c>
      <c r="B301" s="183" t="s">
        <v>1123</v>
      </c>
      <c r="C301" s="34" t="str">
        <f t="shared" si="16"/>
        <v>BS SE  - 141710</v>
      </c>
      <c r="D301" s="186" t="s">
        <v>43</v>
      </c>
      <c r="E301" s="33" t="s">
        <v>12</v>
      </c>
      <c r="F301" s="189">
        <v>141710</v>
      </c>
      <c r="G301" s="191" t="s">
        <v>210</v>
      </c>
      <c r="H301" s="34" t="str">
        <f t="shared" si="17"/>
        <v>I  - OB - 64 - 67</v>
      </c>
      <c r="I301" s="185" t="s">
        <v>93</v>
      </c>
      <c r="J301" s="185" t="s">
        <v>344</v>
      </c>
      <c r="K301" s="185" t="s">
        <v>17</v>
      </c>
      <c r="L301" s="193">
        <v>3</v>
      </c>
      <c r="M301" s="196" t="s">
        <v>608</v>
      </c>
      <c r="N301" s="196" t="s">
        <v>609</v>
      </c>
      <c r="O301" s="44" t="str">
        <f t="shared" si="18"/>
        <v xml:space="preserve"> Asra Jabbar  ( 3334053203 )</v>
      </c>
      <c r="P301" s="42" t="s">
        <v>46</v>
      </c>
      <c r="Q301" s="36" t="s">
        <v>86</v>
      </c>
      <c r="R301" s="37" t="s">
        <v>78</v>
      </c>
      <c r="T301" s="55"/>
      <c r="U301" s="73" t="str">
        <f>F301&amp;"-"&amp;COUNTIF($F$2:F301,F301)</f>
        <v>141710-1</v>
      </c>
      <c r="V301" s="50">
        <f t="shared" si="19"/>
        <v>290</v>
      </c>
      <c r="W301" s="70"/>
      <c r="X301" s="72"/>
      <c r="Y301" s="49" t="s">
        <v>1939</v>
      </c>
      <c r="Z301" s="49">
        <v>290</v>
      </c>
      <c r="AA301" s="72"/>
      <c r="AB301" s="72"/>
      <c r="AC301" s="72"/>
      <c r="AD301" s="72"/>
      <c r="AE301" s="71"/>
      <c r="AF301" s="71"/>
      <c r="AG301" s="71"/>
      <c r="AH301" s="71"/>
      <c r="AI301" s="71"/>
      <c r="AJ301" s="71"/>
      <c r="AK301" s="71"/>
      <c r="AL301" s="71"/>
      <c r="AP301" s="185">
        <v>290</v>
      </c>
      <c r="AQ301" s="185" t="s">
        <v>12</v>
      </c>
      <c r="AR301" s="195" t="s">
        <v>12</v>
      </c>
    </row>
    <row r="302" spans="1:44" ht="24.95" customHeight="1" x14ac:dyDescent="0.25">
      <c r="A302" s="183">
        <v>291</v>
      </c>
      <c r="B302" s="183" t="s">
        <v>1123</v>
      </c>
      <c r="C302" s="34" t="str">
        <f t="shared" si="16"/>
        <v>BSCS  - 141700</v>
      </c>
      <c r="D302" s="186" t="s">
        <v>35</v>
      </c>
      <c r="E302" s="33" t="s">
        <v>12</v>
      </c>
      <c r="F302" s="189">
        <v>141700</v>
      </c>
      <c r="G302" s="191" t="s">
        <v>210</v>
      </c>
      <c r="H302" s="34" t="str">
        <f t="shared" si="17"/>
        <v>I  - OB - 64 - 67</v>
      </c>
      <c r="I302" s="185" t="s">
        <v>93</v>
      </c>
      <c r="J302" s="185" t="s">
        <v>344</v>
      </c>
      <c r="K302" s="185" t="s">
        <v>17</v>
      </c>
      <c r="L302" s="193">
        <v>35</v>
      </c>
      <c r="M302" s="196" t="s">
        <v>602</v>
      </c>
      <c r="N302" s="196" t="s">
        <v>603</v>
      </c>
      <c r="O302" s="44" t="str">
        <f t="shared" si="18"/>
        <v xml:space="preserve"> Raza Hussain Lashari  ( 0321-4916355 )</v>
      </c>
      <c r="P302" s="42" t="s">
        <v>46</v>
      </c>
      <c r="Q302" s="36" t="s">
        <v>86</v>
      </c>
      <c r="R302" s="37" t="s">
        <v>80</v>
      </c>
      <c r="T302" s="55"/>
      <c r="U302" s="73" t="str">
        <f>F302&amp;"-"&amp;COUNTIF($F$2:F302,F302)</f>
        <v>141700-2</v>
      </c>
      <c r="V302" s="50">
        <f t="shared" si="19"/>
        <v>291</v>
      </c>
      <c r="W302" s="70"/>
      <c r="X302" s="72"/>
      <c r="Y302" s="49" t="s">
        <v>1940</v>
      </c>
      <c r="Z302" s="49">
        <v>291</v>
      </c>
      <c r="AA302" s="72"/>
      <c r="AB302" s="72"/>
      <c r="AC302" s="72"/>
      <c r="AD302" s="72"/>
      <c r="AE302" s="71"/>
      <c r="AF302" s="71"/>
      <c r="AG302" s="71"/>
      <c r="AH302" s="71"/>
      <c r="AI302" s="71"/>
      <c r="AJ302" s="71"/>
      <c r="AK302" s="71"/>
      <c r="AL302" s="71"/>
      <c r="AP302" s="185">
        <v>291</v>
      </c>
      <c r="AQ302" s="185" t="s">
        <v>12</v>
      </c>
      <c r="AR302" s="195" t="s">
        <v>12</v>
      </c>
    </row>
    <row r="303" spans="1:44" ht="24.95" customHeight="1" x14ac:dyDescent="0.25">
      <c r="A303" s="183">
        <v>292</v>
      </c>
      <c r="B303" s="183" t="s">
        <v>1123</v>
      </c>
      <c r="C303" s="34" t="str">
        <f t="shared" si="16"/>
        <v>BSCS  - 141701</v>
      </c>
      <c r="D303" s="186" t="s">
        <v>35</v>
      </c>
      <c r="E303" s="33" t="s">
        <v>12</v>
      </c>
      <c r="F303" s="189">
        <v>141701</v>
      </c>
      <c r="G303" s="191" t="s">
        <v>211</v>
      </c>
      <c r="H303" s="34" t="str">
        <f t="shared" si="17"/>
        <v>I  - OB - 64 - 67</v>
      </c>
      <c r="I303" s="185" t="s">
        <v>93</v>
      </c>
      <c r="J303" s="185" t="s">
        <v>344</v>
      </c>
      <c r="K303" s="185" t="s">
        <v>17</v>
      </c>
      <c r="L303" s="193">
        <v>50</v>
      </c>
      <c r="M303" s="196" t="s">
        <v>602</v>
      </c>
      <c r="N303" s="196" t="s">
        <v>603</v>
      </c>
      <c r="O303" s="44" t="str">
        <f t="shared" si="18"/>
        <v xml:space="preserve"> Raza Hussain Lashari  ( 0321-4916355 )</v>
      </c>
      <c r="P303" s="42" t="s">
        <v>46</v>
      </c>
      <c r="Q303" s="36" t="s">
        <v>86</v>
      </c>
      <c r="R303" s="37" t="s">
        <v>80</v>
      </c>
      <c r="T303" s="55"/>
      <c r="U303" s="73" t="str">
        <f>F303&amp;"-"&amp;COUNTIF($F$2:F303,F303)</f>
        <v>141701-1</v>
      </c>
      <c r="V303" s="50">
        <f t="shared" si="19"/>
        <v>292</v>
      </c>
      <c r="W303" s="70"/>
      <c r="X303" s="72"/>
      <c r="Y303" s="49" t="s">
        <v>1941</v>
      </c>
      <c r="Z303" s="49">
        <v>292</v>
      </c>
      <c r="AA303" s="72"/>
      <c r="AB303" s="72"/>
      <c r="AC303" s="72"/>
      <c r="AD303" s="72"/>
      <c r="AE303" s="71"/>
      <c r="AF303" s="71"/>
      <c r="AG303" s="71"/>
      <c r="AH303" s="71"/>
      <c r="AI303" s="71"/>
      <c r="AJ303" s="71"/>
      <c r="AK303" s="71"/>
      <c r="AL303" s="71"/>
      <c r="AP303" s="185">
        <v>292</v>
      </c>
      <c r="AQ303" s="185" t="s">
        <v>12</v>
      </c>
      <c r="AR303" s="195" t="s">
        <v>12</v>
      </c>
    </row>
    <row r="304" spans="1:44" ht="24.95" customHeight="1" x14ac:dyDescent="0.25">
      <c r="A304" s="183">
        <v>293</v>
      </c>
      <c r="B304" s="183" t="s">
        <v>1123</v>
      </c>
      <c r="C304" s="34" t="str">
        <f t="shared" si="16"/>
        <v>BS SE  - 141710</v>
      </c>
      <c r="D304" s="186" t="s">
        <v>43</v>
      </c>
      <c r="E304" s="33" t="s">
        <v>12</v>
      </c>
      <c r="F304" s="189">
        <v>141710</v>
      </c>
      <c r="G304" s="191" t="s">
        <v>210</v>
      </c>
      <c r="H304" s="34" t="str">
        <f t="shared" si="17"/>
        <v>J  - OB - 60 - 63</v>
      </c>
      <c r="I304" s="185" t="s">
        <v>93</v>
      </c>
      <c r="J304" s="185" t="s">
        <v>254</v>
      </c>
      <c r="K304" s="185" t="s">
        <v>25</v>
      </c>
      <c r="L304" s="193">
        <v>21</v>
      </c>
      <c r="M304" s="196" t="s">
        <v>608</v>
      </c>
      <c r="N304" s="196" t="s">
        <v>609</v>
      </c>
      <c r="O304" s="44" t="str">
        <f t="shared" si="18"/>
        <v xml:space="preserve"> Asra Jabbar  ( 3334053203 )</v>
      </c>
      <c r="P304" s="42" t="s">
        <v>46</v>
      </c>
      <c r="Q304" s="36" t="s">
        <v>86</v>
      </c>
      <c r="R304" s="37" t="s">
        <v>79</v>
      </c>
      <c r="T304" s="55"/>
      <c r="U304" s="73" t="str">
        <f>F304&amp;"-"&amp;COUNTIF($F$2:F304,F304)</f>
        <v>141710-2</v>
      </c>
      <c r="V304" s="50">
        <f t="shared" si="19"/>
        <v>293</v>
      </c>
      <c r="W304" s="70"/>
      <c r="X304" s="72"/>
      <c r="Y304" s="49" t="s">
        <v>1942</v>
      </c>
      <c r="Z304" s="49">
        <v>293</v>
      </c>
      <c r="AA304" s="72"/>
      <c r="AB304" s="72"/>
      <c r="AC304" s="72"/>
      <c r="AD304" s="72"/>
      <c r="AE304" s="71"/>
      <c r="AF304" s="71"/>
      <c r="AG304" s="71"/>
      <c r="AH304" s="71"/>
      <c r="AI304" s="71"/>
      <c r="AJ304" s="71"/>
      <c r="AK304" s="71"/>
      <c r="AL304" s="71"/>
      <c r="AP304" s="185">
        <v>293</v>
      </c>
      <c r="AQ304" s="185" t="s">
        <v>12</v>
      </c>
      <c r="AR304" s="195" t="s">
        <v>12</v>
      </c>
    </row>
    <row r="305" spans="1:44" ht="24.95" customHeight="1" x14ac:dyDescent="0.25">
      <c r="A305" s="183">
        <v>294</v>
      </c>
      <c r="B305" s="183" t="s">
        <v>1123</v>
      </c>
      <c r="C305" s="34" t="str">
        <f t="shared" si="16"/>
        <v>BS SE  - 141726</v>
      </c>
      <c r="D305" s="186" t="s">
        <v>43</v>
      </c>
      <c r="E305" s="33" t="s">
        <v>12</v>
      </c>
      <c r="F305" s="189">
        <v>141726</v>
      </c>
      <c r="G305" s="191" t="s">
        <v>211</v>
      </c>
      <c r="H305" s="34" t="str">
        <f t="shared" si="17"/>
        <v>J  - OB - 60 - 63</v>
      </c>
      <c r="I305" s="185" t="s">
        <v>93</v>
      </c>
      <c r="J305" s="185" t="s">
        <v>254</v>
      </c>
      <c r="K305" s="185" t="s">
        <v>25</v>
      </c>
      <c r="L305" s="193">
        <v>16</v>
      </c>
      <c r="M305" s="196" t="s">
        <v>608</v>
      </c>
      <c r="N305" s="196" t="s">
        <v>609</v>
      </c>
      <c r="O305" s="44" t="str">
        <f t="shared" si="18"/>
        <v xml:space="preserve"> Asra Jabbar  ( 3334053203 )</v>
      </c>
      <c r="P305" s="42" t="s">
        <v>46</v>
      </c>
      <c r="Q305" s="36" t="s">
        <v>86</v>
      </c>
      <c r="R305" s="37">
        <v>33</v>
      </c>
      <c r="T305" s="55"/>
      <c r="U305" s="73" t="str">
        <f>F305&amp;"-"&amp;COUNTIF($F$2:F305,F305)</f>
        <v>141726-1</v>
      </c>
      <c r="V305" s="50">
        <f t="shared" si="19"/>
        <v>294</v>
      </c>
      <c r="W305" s="70"/>
      <c r="X305" s="72"/>
      <c r="Y305" s="49" t="s">
        <v>1943</v>
      </c>
      <c r="Z305" s="49">
        <v>294</v>
      </c>
      <c r="AA305" s="72"/>
      <c r="AB305" s="72"/>
      <c r="AC305" s="72"/>
      <c r="AD305" s="72"/>
      <c r="AE305" s="71"/>
      <c r="AF305" s="71"/>
      <c r="AG305" s="71"/>
      <c r="AH305" s="71"/>
      <c r="AI305" s="71"/>
      <c r="AJ305" s="71"/>
      <c r="AK305" s="71"/>
      <c r="AL305" s="71"/>
      <c r="AP305" s="185">
        <v>294</v>
      </c>
      <c r="AQ305" s="185" t="s">
        <v>12</v>
      </c>
      <c r="AR305" s="195" t="s">
        <v>12</v>
      </c>
    </row>
    <row r="306" spans="1:44" ht="24.95" customHeight="1" x14ac:dyDescent="0.25">
      <c r="A306" s="183">
        <v>295</v>
      </c>
      <c r="B306" s="183" t="s">
        <v>1123</v>
      </c>
      <c r="C306" s="34" t="str">
        <f t="shared" si="16"/>
        <v>BS SE  - 141727</v>
      </c>
      <c r="D306" s="186" t="s">
        <v>43</v>
      </c>
      <c r="E306" s="33" t="s">
        <v>12</v>
      </c>
      <c r="F306" s="189">
        <v>141727</v>
      </c>
      <c r="G306" s="191" t="s">
        <v>286</v>
      </c>
      <c r="H306" s="34" t="str">
        <f t="shared" si="17"/>
        <v>J  - OB - 60 - 63</v>
      </c>
      <c r="I306" s="185" t="s">
        <v>93</v>
      </c>
      <c r="J306" s="185" t="s">
        <v>254</v>
      </c>
      <c r="K306" s="185" t="s">
        <v>25</v>
      </c>
      <c r="L306" s="193">
        <v>36</v>
      </c>
      <c r="M306" s="196" t="s">
        <v>608</v>
      </c>
      <c r="N306" s="196" t="s">
        <v>609</v>
      </c>
      <c r="O306" s="44" t="str">
        <f t="shared" si="18"/>
        <v xml:space="preserve"> Asra Jabbar  ( 3334053203 )</v>
      </c>
      <c r="P306" s="42" t="s">
        <v>50</v>
      </c>
      <c r="Q306" s="36" t="s">
        <v>86</v>
      </c>
      <c r="R306" s="37">
        <v>8</v>
      </c>
      <c r="T306" s="55"/>
      <c r="U306" s="73" t="str">
        <f>F306&amp;"-"&amp;COUNTIF($F$2:F306,F306)</f>
        <v>141727-1</v>
      </c>
      <c r="V306" s="50">
        <f t="shared" si="19"/>
        <v>295</v>
      </c>
      <c r="W306" s="70"/>
      <c r="X306" s="72"/>
      <c r="Y306" s="49" t="s">
        <v>1944</v>
      </c>
      <c r="Z306" s="49">
        <v>295</v>
      </c>
      <c r="AA306" s="72"/>
      <c r="AB306" s="72"/>
      <c r="AC306" s="72"/>
      <c r="AD306" s="72"/>
      <c r="AE306" s="71"/>
      <c r="AF306" s="71"/>
      <c r="AG306" s="71"/>
      <c r="AH306" s="71"/>
      <c r="AI306" s="71"/>
      <c r="AJ306" s="71"/>
      <c r="AK306" s="71"/>
      <c r="AL306" s="71"/>
      <c r="AP306" s="185">
        <v>295</v>
      </c>
      <c r="AQ306" s="185" t="s">
        <v>12</v>
      </c>
      <c r="AR306" s="195" t="s">
        <v>12</v>
      </c>
    </row>
    <row r="307" spans="1:44" ht="24.95" customHeight="1" x14ac:dyDescent="0.25">
      <c r="A307" s="183">
        <v>296</v>
      </c>
      <c r="B307" s="183" t="s">
        <v>1123</v>
      </c>
      <c r="C307" s="34" t="str">
        <f t="shared" si="16"/>
        <v>BS SE  - 141728</v>
      </c>
      <c r="D307" s="186" t="s">
        <v>43</v>
      </c>
      <c r="E307" s="33" t="s">
        <v>12</v>
      </c>
      <c r="F307" s="189">
        <v>141728</v>
      </c>
      <c r="G307" s="191" t="s">
        <v>262</v>
      </c>
      <c r="H307" s="34" t="str">
        <f t="shared" si="17"/>
        <v>J  - OB - 60 - 63</v>
      </c>
      <c r="I307" s="185" t="s">
        <v>93</v>
      </c>
      <c r="J307" s="185" t="s">
        <v>254</v>
      </c>
      <c r="K307" s="185" t="s">
        <v>25</v>
      </c>
      <c r="L307" s="193">
        <v>15</v>
      </c>
      <c r="M307" s="196" t="s">
        <v>484</v>
      </c>
      <c r="N307" s="196" t="s">
        <v>485</v>
      </c>
      <c r="O307" s="44" t="str">
        <f t="shared" si="18"/>
        <v xml:space="preserve"> Ms. Humera  ( 0333-4654351 )</v>
      </c>
      <c r="P307" s="42" t="s">
        <v>46</v>
      </c>
      <c r="Q307" s="36" t="s">
        <v>86</v>
      </c>
      <c r="R307" s="37">
        <v>18</v>
      </c>
      <c r="T307" s="55"/>
      <c r="U307" s="73" t="str">
        <f>F307&amp;"-"&amp;COUNTIF($F$2:F307,F307)</f>
        <v>141728-1</v>
      </c>
      <c r="V307" s="50">
        <f t="shared" si="19"/>
        <v>296</v>
      </c>
      <c r="W307" s="70"/>
      <c r="X307" s="72"/>
      <c r="Y307" s="49" t="s">
        <v>1945</v>
      </c>
      <c r="Z307" s="49">
        <v>296</v>
      </c>
      <c r="AA307" s="72"/>
      <c r="AB307" s="72"/>
      <c r="AC307" s="72"/>
      <c r="AD307" s="72"/>
      <c r="AE307" s="71"/>
      <c r="AF307" s="71"/>
      <c r="AG307" s="71"/>
      <c r="AH307" s="71"/>
      <c r="AI307" s="71"/>
      <c r="AJ307" s="71"/>
      <c r="AK307" s="71"/>
      <c r="AL307" s="71"/>
      <c r="AP307" s="185">
        <v>296</v>
      </c>
      <c r="AQ307" s="185" t="s">
        <v>12</v>
      </c>
      <c r="AR307" s="195" t="s">
        <v>12</v>
      </c>
    </row>
    <row r="308" spans="1:44" ht="24.95" customHeight="1" x14ac:dyDescent="0.25">
      <c r="A308" s="183">
        <v>297</v>
      </c>
      <c r="B308" s="183" t="s">
        <v>1123</v>
      </c>
      <c r="C308" s="34" t="str">
        <f t="shared" si="16"/>
        <v>BS SE  - 141728</v>
      </c>
      <c r="D308" s="186" t="s">
        <v>43</v>
      </c>
      <c r="E308" s="33" t="s">
        <v>12</v>
      </c>
      <c r="F308" s="189">
        <v>141728</v>
      </c>
      <c r="G308" s="191" t="s">
        <v>262</v>
      </c>
      <c r="H308" s="34" t="str">
        <f t="shared" si="17"/>
        <v>K  - OB - 33 - 34</v>
      </c>
      <c r="I308" s="185" t="s">
        <v>93</v>
      </c>
      <c r="J308" s="185" t="s">
        <v>255</v>
      </c>
      <c r="K308" s="185" t="s">
        <v>100</v>
      </c>
      <c r="L308" s="193">
        <v>9</v>
      </c>
      <c r="M308" s="196" t="s">
        <v>484</v>
      </c>
      <c r="N308" s="196" t="s">
        <v>485</v>
      </c>
      <c r="O308" s="44" t="str">
        <f t="shared" si="18"/>
        <v xml:space="preserve"> Ms. Humera  ( 0333-4654351 )</v>
      </c>
      <c r="P308" s="42" t="s">
        <v>46</v>
      </c>
      <c r="Q308" s="36" t="s">
        <v>86</v>
      </c>
      <c r="R308" s="37" t="s">
        <v>63</v>
      </c>
      <c r="T308" s="55"/>
      <c r="U308" s="73" t="str">
        <f>F308&amp;"-"&amp;COUNTIF($F$2:F308,F308)</f>
        <v>141728-2</v>
      </c>
      <c r="V308" s="50">
        <f t="shared" si="19"/>
        <v>297</v>
      </c>
      <c r="W308" s="70"/>
      <c r="X308" s="72"/>
      <c r="Y308" s="49" t="s">
        <v>1946</v>
      </c>
      <c r="Z308" s="49">
        <v>297</v>
      </c>
      <c r="AA308" s="72"/>
      <c r="AB308" s="72"/>
      <c r="AC308" s="72"/>
      <c r="AD308" s="72"/>
      <c r="AE308" s="71"/>
      <c r="AF308" s="71"/>
      <c r="AG308" s="71"/>
      <c r="AH308" s="71"/>
      <c r="AI308" s="71"/>
      <c r="AJ308" s="71"/>
      <c r="AK308" s="71"/>
      <c r="AL308" s="71"/>
      <c r="AP308" s="185">
        <v>297</v>
      </c>
      <c r="AQ308" s="185" t="s">
        <v>12</v>
      </c>
      <c r="AR308" s="195" t="s">
        <v>12</v>
      </c>
    </row>
    <row r="309" spans="1:44" ht="24.95" customHeight="1" x14ac:dyDescent="0.25">
      <c r="A309" s="183">
        <v>298</v>
      </c>
      <c r="B309" s="183" t="s">
        <v>1123</v>
      </c>
      <c r="C309" s="34" t="str">
        <f t="shared" si="16"/>
        <v>BSCS  - 141860</v>
      </c>
      <c r="D309" s="186" t="s">
        <v>35</v>
      </c>
      <c r="E309" s="33" t="s">
        <v>12</v>
      </c>
      <c r="F309" s="189">
        <v>141860</v>
      </c>
      <c r="G309" s="191" t="s">
        <v>973</v>
      </c>
      <c r="H309" s="34" t="str">
        <f t="shared" si="17"/>
        <v>K  - OB - 33 - 34</v>
      </c>
      <c r="I309" s="185" t="s">
        <v>93</v>
      </c>
      <c r="J309" s="185" t="s">
        <v>255</v>
      </c>
      <c r="K309" s="185" t="s">
        <v>100</v>
      </c>
      <c r="L309" s="193">
        <v>35</v>
      </c>
      <c r="M309" s="196" t="s">
        <v>1103</v>
      </c>
      <c r="N309" s="196" t="s">
        <v>1108</v>
      </c>
      <c r="O309" s="44" t="str">
        <f t="shared" si="18"/>
        <v xml:space="preserve"> Ms. Zoofishan Amir   ( 3224682958 )</v>
      </c>
      <c r="P309" s="42" t="s">
        <v>46</v>
      </c>
      <c r="Q309" s="36" t="s">
        <v>86</v>
      </c>
      <c r="R309" s="37" t="s">
        <v>81</v>
      </c>
      <c r="T309" s="55"/>
      <c r="U309" s="73" t="str">
        <f>F309&amp;"-"&amp;COUNTIF($F$2:F309,F309)</f>
        <v>141860-1</v>
      </c>
      <c r="V309" s="50">
        <f t="shared" si="19"/>
        <v>298</v>
      </c>
      <c r="W309" s="70"/>
      <c r="X309" s="72"/>
      <c r="Y309" s="49" t="s">
        <v>1947</v>
      </c>
      <c r="Z309" s="49">
        <v>298</v>
      </c>
      <c r="AA309" s="72"/>
      <c r="AB309" s="72"/>
      <c r="AC309" s="72"/>
      <c r="AD309" s="72"/>
      <c r="AE309" s="71"/>
      <c r="AF309" s="71"/>
      <c r="AG309" s="71"/>
      <c r="AH309" s="71"/>
      <c r="AI309" s="71"/>
      <c r="AJ309" s="71"/>
      <c r="AK309" s="71"/>
      <c r="AL309" s="71"/>
      <c r="AP309" s="185">
        <v>298</v>
      </c>
      <c r="AQ309" s="185" t="s">
        <v>12</v>
      </c>
      <c r="AR309" s="195" t="s">
        <v>12</v>
      </c>
    </row>
    <row r="310" spans="1:44" ht="24.95" customHeight="1" x14ac:dyDescent="0.25">
      <c r="A310" s="183">
        <v>299</v>
      </c>
      <c r="B310" s="183" t="s">
        <v>1123</v>
      </c>
      <c r="C310" s="34" t="str">
        <f t="shared" si="16"/>
        <v>BSCS  - 141860</v>
      </c>
      <c r="D310" s="186" t="s">
        <v>35</v>
      </c>
      <c r="E310" s="33" t="s">
        <v>12</v>
      </c>
      <c r="F310" s="189">
        <v>141860</v>
      </c>
      <c r="G310" s="191" t="s">
        <v>973</v>
      </c>
      <c r="H310" s="34" t="str">
        <f t="shared" si="17"/>
        <v>M  - OB - 35 - 37</v>
      </c>
      <c r="I310" s="185" t="s">
        <v>93</v>
      </c>
      <c r="J310" s="185" t="s">
        <v>256</v>
      </c>
      <c r="K310" s="185" t="s">
        <v>101</v>
      </c>
      <c r="L310" s="193">
        <v>15</v>
      </c>
      <c r="M310" s="196" t="s">
        <v>1103</v>
      </c>
      <c r="N310" s="196" t="s">
        <v>1108</v>
      </c>
      <c r="O310" s="44" t="str">
        <f t="shared" si="18"/>
        <v xml:space="preserve"> Ms. Zoofishan Amir   ( 3224682958 )</v>
      </c>
      <c r="P310" s="42" t="s">
        <v>46</v>
      </c>
      <c r="Q310" s="36" t="s">
        <v>86</v>
      </c>
      <c r="R310" s="37" t="s">
        <v>67</v>
      </c>
      <c r="T310" s="55"/>
      <c r="U310" s="73" t="str">
        <f>F310&amp;"-"&amp;COUNTIF($F$2:F310,F310)</f>
        <v>141860-2</v>
      </c>
      <c r="V310" s="50">
        <f t="shared" si="19"/>
        <v>299</v>
      </c>
      <c r="W310" s="70"/>
      <c r="X310" s="72"/>
      <c r="Y310" s="49" t="s">
        <v>1948</v>
      </c>
      <c r="Z310" s="49">
        <v>299</v>
      </c>
      <c r="AA310" s="72"/>
      <c r="AB310" s="72"/>
      <c r="AC310" s="72"/>
      <c r="AD310" s="72"/>
      <c r="AE310" s="71"/>
      <c r="AF310" s="71"/>
      <c r="AG310" s="71"/>
      <c r="AH310" s="71"/>
      <c r="AI310" s="71"/>
      <c r="AJ310" s="71"/>
      <c r="AK310" s="71"/>
      <c r="AL310" s="71"/>
      <c r="AP310" s="185">
        <v>299</v>
      </c>
      <c r="AQ310" s="185" t="s">
        <v>12</v>
      </c>
      <c r="AR310" s="195" t="s">
        <v>12</v>
      </c>
    </row>
    <row r="311" spans="1:44" ht="24.95" customHeight="1" x14ac:dyDescent="0.25">
      <c r="A311" s="183">
        <v>300</v>
      </c>
      <c r="B311" s="183" t="s">
        <v>1123</v>
      </c>
      <c r="C311" s="34" t="str">
        <f t="shared" si="16"/>
        <v>BSCS  - 141862</v>
      </c>
      <c r="D311" s="186" t="s">
        <v>35</v>
      </c>
      <c r="E311" s="33" t="s">
        <v>12</v>
      </c>
      <c r="F311" s="189">
        <v>141862</v>
      </c>
      <c r="G311" s="191" t="s">
        <v>1227</v>
      </c>
      <c r="H311" s="34" t="str">
        <f t="shared" si="17"/>
        <v>M  - OB - 35 - 37</v>
      </c>
      <c r="I311" s="185" t="s">
        <v>93</v>
      </c>
      <c r="J311" s="185" t="s">
        <v>256</v>
      </c>
      <c r="K311" s="185" t="s">
        <v>101</v>
      </c>
      <c r="L311" s="193">
        <v>48</v>
      </c>
      <c r="M311" s="196" t="s">
        <v>1103</v>
      </c>
      <c r="N311" s="196" t="s">
        <v>1108</v>
      </c>
      <c r="O311" s="44" t="str">
        <f t="shared" si="18"/>
        <v xml:space="preserve"> Ms. Zoofishan Amir   ( 3224682958 )</v>
      </c>
      <c r="P311" s="42" t="s">
        <v>46</v>
      </c>
      <c r="Q311" s="36" t="s">
        <v>86</v>
      </c>
      <c r="R311" s="37" t="s">
        <v>54</v>
      </c>
      <c r="T311" s="55"/>
      <c r="U311" s="73" t="str">
        <f>F311&amp;"-"&amp;COUNTIF($F$2:F311,F311)</f>
        <v>141862-1</v>
      </c>
      <c r="V311" s="50">
        <f t="shared" si="19"/>
        <v>300</v>
      </c>
      <c r="W311" s="70"/>
      <c r="X311" s="72"/>
      <c r="Y311" s="49" t="s">
        <v>1949</v>
      </c>
      <c r="Z311" s="49">
        <v>300</v>
      </c>
      <c r="AA311" s="72"/>
      <c r="AB311" s="72"/>
      <c r="AC311" s="72"/>
      <c r="AD311" s="72"/>
      <c r="AE311" s="71"/>
      <c r="AF311" s="71"/>
      <c r="AG311" s="71"/>
      <c r="AH311" s="71"/>
      <c r="AI311" s="71"/>
      <c r="AJ311" s="71"/>
      <c r="AK311" s="71"/>
      <c r="AL311" s="71"/>
      <c r="AP311" s="185">
        <v>300</v>
      </c>
      <c r="AQ311" s="185" t="s">
        <v>12</v>
      </c>
      <c r="AR311" s="195" t="s">
        <v>12</v>
      </c>
    </row>
    <row r="312" spans="1:44" ht="24.95" customHeight="1" x14ac:dyDescent="0.25">
      <c r="A312" s="183">
        <v>301</v>
      </c>
      <c r="B312" s="183" t="s">
        <v>1123</v>
      </c>
      <c r="C312" s="34" t="str">
        <f t="shared" si="16"/>
        <v>BSCS  - 141863</v>
      </c>
      <c r="D312" s="186" t="s">
        <v>35</v>
      </c>
      <c r="E312" s="33" t="s">
        <v>12</v>
      </c>
      <c r="F312" s="189">
        <v>141863</v>
      </c>
      <c r="G312" s="191" t="s">
        <v>1238</v>
      </c>
      <c r="H312" s="34" t="str">
        <f t="shared" si="17"/>
        <v>M  - OB - 35 - 37</v>
      </c>
      <c r="I312" s="185" t="s">
        <v>93</v>
      </c>
      <c r="J312" s="185" t="s">
        <v>256</v>
      </c>
      <c r="K312" s="185" t="s">
        <v>101</v>
      </c>
      <c r="L312" s="193">
        <v>3</v>
      </c>
      <c r="M312" s="196" t="s">
        <v>1103</v>
      </c>
      <c r="N312" s="196" t="s">
        <v>1108</v>
      </c>
      <c r="O312" s="44" t="str">
        <f t="shared" si="18"/>
        <v xml:space="preserve"> Ms. Zoofishan Amir   ( 3224682958 )</v>
      </c>
      <c r="P312" s="42" t="s">
        <v>46</v>
      </c>
      <c r="Q312" s="36" t="s">
        <v>86</v>
      </c>
      <c r="R312" s="37" t="s">
        <v>68</v>
      </c>
      <c r="T312" s="55"/>
      <c r="U312" s="73" t="str">
        <f>F312&amp;"-"&amp;COUNTIF($F$2:F312,F312)</f>
        <v>141863-1</v>
      </c>
      <c r="V312" s="50">
        <f t="shared" si="19"/>
        <v>301</v>
      </c>
      <c r="W312" s="70"/>
      <c r="X312" s="72"/>
      <c r="Y312" s="49" t="s">
        <v>1950</v>
      </c>
      <c r="Z312" s="49">
        <v>301</v>
      </c>
      <c r="AA312" s="72"/>
      <c r="AB312" s="72"/>
      <c r="AC312" s="72"/>
      <c r="AD312" s="72"/>
      <c r="AE312" s="71"/>
      <c r="AF312" s="71"/>
      <c r="AG312" s="71"/>
      <c r="AH312" s="71"/>
      <c r="AI312" s="71"/>
      <c r="AJ312" s="71"/>
      <c r="AK312" s="71"/>
      <c r="AL312" s="71"/>
      <c r="AP312" s="185">
        <v>301</v>
      </c>
      <c r="AQ312" s="185" t="s">
        <v>12</v>
      </c>
      <c r="AR312" s="195" t="s">
        <v>12</v>
      </c>
    </row>
    <row r="313" spans="1:44" ht="24.95" customHeight="1" x14ac:dyDescent="0.25">
      <c r="A313" s="183">
        <v>302</v>
      </c>
      <c r="B313" s="183" t="s">
        <v>1123</v>
      </c>
      <c r="C313" s="34" t="str">
        <f t="shared" si="16"/>
        <v>BSCS  - 141863</v>
      </c>
      <c r="D313" s="186" t="s">
        <v>35</v>
      </c>
      <c r="E313" s="33" t="s">
        <v>12</v>
      </c>
      <c r="F313" s="189">
        <v>141863</v>
      </c>
      <c r="G313" s="191" t="s">
        <v>1238</v>
      </c>
      <c r="H313" s="34" t="str">
        <f t="shared" si="17"/>
        <v>N  - OB - 26 - 30</v>
      </c>
      <c r="I313" s="185" t="s">
        <v>93</v>
      </c>
      <c r="J313" s="185" t="s">
        <v>98</v>
      </c>
      <c r="K313" s="185" t="s">
        <v>102</v>
      </c>
      <c r="L313" s="193">
        <v>46</v>
      </c>
      <c r="M313" s="196" t="s">
        <v>1103</v>
      </c>
      <c r="N313" s="196" t="s">
        <v>1108</v>
      </c>
      <c r="O313" s="44" t="str">
        <f t="shared" si="18"/>
        <v xml:space="preserve"> Ms. Zoofishan Amir   ( 3224682958 )</v>
      </c>
      <c r="P313" s="42" t="s">
        <v>46</v>
      </c>
      <c r="Q313" s="36" t="s">
        <v>86</v>
      </c>
      <c r="R313" s="37" t="s">
        <v>80</v>
      </c>
      <c r="T313" s="55"/>
      <c r="U313" s="73" t="str">
        <f>F313&amp;"-"&amp;COUNTIF($F$2:F313,F313)</f>
        <v>141863-2</v>
      </c>
      <c r="V313" s="50">
        <f t="shared" si="19"/>
        <v>302</v>
      </c>
      <c r="W313" s="70"/>
      <c r="X313" s="72"/>
      <c r="Y313" s="49" t="s">
        <v>1951</v>
      </c>
      <c r="Z313" s="49">
        <v>302</v>
      </c>
      <c r="AA313" s="72"/>
      <c r="AB313" s="72"/>
      <c r="AC313" s="72"/>
      <c r="AD313" s="72"/>
      <c r="AE313" s="71"/>
      <c r="AF313" s="71"/>
      <c r="AG313" s="71"/>
      <c r="AH313" s="71"/>
      <c r="AI313" s="71"/>
      <c r="AJ313" s="71"/>
      <c r="AK313" s="71"/>
      <c r="AL313" s="71"/>
      <c r="AP313" s="185">
        <v>302</v>
      </c>
      <c r="AQ313" s="185" t="s">
        <v>12</v>
      </c>
      <c r="AR313" s="195" t="s">
        <v>12</v>
      </c>
    </row>
    <row r="314" spans="1:44" ht="24.95" customHeight="1" x14ac:dyDescent="0.25">
      <c r="A314" s="183">
        <v>303</v>
      </c>
      <c r="B314" s="183" t="s">
        <v>1123</v>
      </c>
      <c r="C314" s="34" t="str">
        <f t="shared" si="16"/>
        <v>BSCS  - 141865</v>
      </c>
      <c r="D314" s="186" t="s">
        <v>35</v>
      </c>
      <c r="E314" s="33" t="s">
        <v>12</v>
      </c>
      <c r="F314" s="189">
        <v>141865</v>
      </c>
      <c r="G314" s="191" t="s">
        <v>1239</v>
      </c>
      <c r="H314" s="34" t="str">
        <f t="shared" si="17"/>
        <v>N  - OB - 26 - 30</v>
      </c>
      <c r="I314" s="185" t="s">
        <v>93</v>
      </c>
      <c r="J314" s="185" t="s">
        <v>98</v>
      </c>
      <c r="K314" s="185" t="s">
        <v>102</v>
      </c>
      <c r="L314" s="193">
        <v>46</v>
      </c>
      <c r="M314" s="196" t="s">
        <v>1004</v>
      </c>
      <c r="N314" s="196" t="s">
        <v>1005</v>
      </c>
      <c r="O314" s="44" t="str">
        <f t="shared" si="18"/>
        <v xml:space="preserve"> Ms. Namrah Omer  ( 3214080333 )</v>
      </c>
      <c r="P314" s="42" t="s">
        <v>46</v>
      </c>
      <c r="Q314" s="36" t="s">
        <v>86</v>
      </c>
      <c r="R314" s="37">
        <v>30</v>
      </c>
      <c r="T314" s="55"/>
      <c r="U314" s="73" t="str">
        <f>F314&amp;"-"&amp;COUNTIF($F$2:F314,F314)</f>
        <v>141865-1</v>
      </c>
      <c r="V314" s="50">
        <f t="shared" si="19"/>
        <v>303</v>
      </c>
      <c r="W314" s="70"/>
      <c r="X314" s="72"/>
      <c r="Y314" s="49" t="s">
        <v>1952</v>
      </c>
      <c r="Z314" s="49">
        <v>303</v>
      </c>
      <c r="AA314" s="72"/>
      <c r="AB314" s="72"/>
      <c r="AC314" s="72"/>
      <c r="AD314" s="72"/>
      <c r="AE314" s="71"/>
      <c r="AF314" s="71"/>
      <c r="AG314" s="71"/>
      <c r="AH314" s="71"/>
      <c r="AI314" s="71"/>
      <c r="AJ314" s="71"/>
      <c r="AK314" s="71"/>
      <c r="AL314" s="71"/>
      <c r="AP314" s="185">
        <v>303</v>
      </c>
      <c r="AQ314" s="185" t="s">
        <v>12</v>
      </c>
      <c r="AR314" s="195" t="s">
        <v>12</v>
      </c>
    </row>
    <row r="315" spans="1:44" ht="24.95" customHeight="1" x14ac:dyDescent="0.25">
      <c r="A315" s="183">
        <v>304</v>
      </c>
      <c r="B315" s="183" t="s">
        <v>1123</v>
      </c>
      <c r="C315" s="34" t="str">
        <f t="shared" si="16"/>
        <v>BSCS  - 141867</v>
      </c>
      <c r="D315" s="186" t="s">
        <v>35</v>
      </c>
      <c r="E315" s="33" t="s">
        <v>12</v>
      </c>
      <c r="F315" s="189">
        <v>141867</v>
      </c>
      <c r="G315" s="191" t="s">
        <v>1243</v>
      </c>
      <c r="H315" s="34" t="str">
        <f t="shared" si="17"/>
        <v>N  - OB - 26 - 30</v>
      </c>
      <c r="I315" s="185" t="s">
        <v>93</v>
      </c>
      <c r="J315" s="185" t="s">
        <v>98</v>
      </c>
      <c r="K315" s="185" t="s">
        <v>102</v>
      </c>
      <c r="L315" s="193">
        <v>18</v>
      </c>
      <c r="M315" s="196" t="s">
        <v>1004</v>
      </c>
      <c r="N315" s="196" t="s">
        <v>1005</v>
      </c>
      <c r="O315" s="44" t="str">
        <f t="shared" si="18"/>
        <v xml:space="preserve"> Ms. Namrah Omer  ( 3214080333 )</v>
      </c>
      <c r="P315" s="42" t="s">
        <v>50</v>
      </c>
      <c r="Q315" s="36" t="s">
        <v>86</v>
      </c>
      <c r="R315" s="37" t="s">
        <v>73</v>
      </c>
      <c r="T315" s="55"/>
      <c r="U315" s="73" t="str">
        <f>F315&amp;"-"&amp;COUNTIF($F$2:F315,F315)</f>
        <v>141867-1</v>
      </c>
      <c r="V315" s="50">
        <f t="shared" si="19"/>
        <v>304</v>
      </c>
      <c r="W315" s="70"/>
      <c r="X315" s="72"/>
      <c r="Y315" s="49" t="s">
        <v>1953</v>
      </c>
      <c r="Z315" s="49">
        <v>304</v>
      </c>
      <c r="AA315" s="72"/>
      <c r="AB315" s="72"/>
      <c r="AC315" s="72"/>
      <c r="AD315" s="72"/>
      <c r="AE315" s="71"/>
      <c r="AF315" s="71"/>
      <c r="AG315" s="71"/>
      <c r="AH315" s="71"/>
      <c r="AI315" s="71"/>
      <c r="AJ315" s="71"/>
      <c r="AK315" s="71"/>
      <c r="AL315" s="71"/>
      <c r="AP315" s="185">
        <v>304</v>
      </c>
      <c r="AQ315" s="185" t="s">
        <v>12</v>
      </c>
      <c r="AR315" s="195" t="s">
        <v>12</v>
      </c>
    </row>
    <row r="316" spans="1:44" ht="24.95" customHeight="1" x14ac:dyDescent="0.25">
      <c r="A316" s="183">
        <v>305</v>
      </c>
      <c r="B316" s="183" t="s">
        <v>1123</v>
      </c>
      <c r="C316" s="34" t="str">
        <f t="shared" si="16"/>
        <v>BSCS  - 141867</v>
      </c>
      <c r="D316" s="186" t="s">
        <v>35</v>
      </c>
      <c r="E316" s="33" t="s">
        <v>12</v>
      </c>
      <c r="F316" s="189">
        <v>141867</v>
      </c>
      <c r="G316" s="191" t="s">
        <v>1243</v>
      </c>
      <c r="H316" s="34" t="str">
        <f t="shared" si="17"/>
        <v>P  - OB - 69 - 71</v>
      </c>
      <c r="I316" s="185" t="s">
        <v>93</v>
      </c>
      <c r="J316" s="185" t="s">
        <v>293</v>
      </c>
      <c r="K316" s="185" t="s">
        <v>250</v>
      </c>
      <c r="L316" s="193">
        <v>26</v>
      </c>
      <c r="M316" s="196" t="s">
        <v>1004</v>
      </c>
      <c r="N316" s="196" t="s">
        <v>1005</v>
      </c>
      <c r="O316" s="44" t="str">
        <f t="shared" si="18"/>
        <v xml:space="preserve"> Ms. Namrah Omer  ( 3214080333 )</v>
      </c>
      <c r="P316" s="42" t="s">
        <v>46</v>
      </c>
      <c r="Q316" s="36" t="s">
        <v>86</v>
      </c>
      <c r="R316" s="37">
        <v>49</v>
      </c>
      <c r="T316" s="55"/>
      <c r="U316" s="73" t="str">
        <f>F316&amp;"-"&amp;COUNTIF($F$2:F316,F316)</f>
        <v>141867-2</v>
      </c>
      <c r="V316" s="50">
        <f t="shared" si="19"/>
        <v>305</v>
      </c>
      <c r="W316" s="70"/>
      <c r="X316" s="72"/>
      <c r="Y316" s="49" t="s">
        <v>1954</v>
      </c>
      <c r="Z316" s="49">
        <v>305</v>
      </c>
      <c r="AA316" s="72"/>
      <c r="AB316" s="72"/>
      <c r="AC316" s="72"/>
      <c r="AD316" s="72"/>
      <c r="AE316" s="71"/>
      <c r="AF316" s="71"/>
      <c r="AG316" s="71"/>
      <c r="AH316" s="71"/>
      <c r="AI316" s="71"/>
      <c r="AJ316" s="71"/>
      <c r="AK316" s="71"/>
      <c r="AL316" s="71"/>
      <c r="AP316" s="185">
        <v>305</v>
      </c>
      <c r="AQ316" s="185" t="s">
        <v>12</v>
      </c>
      <c r="AR316" s="195" t="s">
        <v>12</v>
      </c>
    </row>
    <row r="317" spans="1:44" ht="24.95" customHeight="1" x14ac:dyDescent="0.25">
      <c r="A317" s="183">
        <v>306</v>
      </c>
      <c r="B317" s="183" t="s">
        <v>1123</v>
      </c>
      <c r="C317" s="34" t="str">
        <f t="shared" si="16"/>
        <v>BSCS  - 141869</v>
      </c>
      <c r="D317" s="186" t="s">
        <v>35</v>
      </c>
      <c r="E317" s="33" t="s">
        <v>12</v>
      </c>
      <c r="F317" s="189">
        <v>141869</v>
      </c>
      <c r="G317" s="191" t="s">
        <v>1244</v>
      </c>
      <c r="H317" s="34" t="str">
        <f t="shared" si="17"/>
        <v>P  - OB - 69 - 71</v>
      </c>
      <c r="I317" s="185" t="s">
        <v>93</v>
      </c>
      <c r="J317" s="185" t="s">
        <v>293</v>
      </c>
      <c r="K317" s="185" t="s">
        <v>250</v>
      </c>
      <c r="L317" s="193">
        <v>40</v>
      </c>
      <c r="M317" s="196" t="s">
        <v>1004</v>
      </c>
      <c r="N317" s="196" t="s">
        <v>1005</v>
      </c>
      <c r="O317" s="44" t="str">
        <f t="shared" si="18"/>
        <v xml:space="preserve"> Ms. Namrah Omer  ( 3214080333 )</v>
      </c>
      <c r="P317" s="42" t="s">
        <v>46</v>
      </c>
      <c r="Q317" s="36" t="s">
        <v>86</v>
      </c>
      <c r="R317" s="37" t="s">
        <v>78</v>
      </c>
      <c r="T317" s="55"/>
      <c r="U317" s="73" t="str">
        <f>F317&amp;"-"&amp;COUNTIF($F$2:F317,F317)</f>
        <v>141869-1</v>
      </c>
      <c r="V317" s="50">
        <f t="shared" si="19"/>
        <v>306</v>
      </c>
      <c r="W317" s="70"/>
      <c r="X317" s="72"/>
      <c r="Y317" s="49" t="s">
        <v>1955</v>
      </c>
      <c r="Z317" s="49">
        <v>306</v>
      </c>
      <c r="AA317" s="72"/>
      <c r="AB317" s="72"/>
      <c r="AC317" s="72"/>
      <c r="AD317" s="72"/>
      <c r="AE317" s="71"/>
      <c r="AF317" s="71"/>
      <c r="AG317" s="71"/>
      <c r="AH317" s="71"/>
      <c r="AI317" s="71"/>
      <c r="AJ317" s="71"/>
      <c r="AK317" s="71"/>
      <c r="AL317" s="71"/>
      <c r="AP317" s="185">
        <v>306</v>
      </c>
      <c r="AQ317" s="185" t="s">
        <v>12</v>
      </c>
      <c r="AR317" s="195" t="s">
        <v>12</v>
      </c>
    </row>
    <row r="318" spans="1:44" ht="24.95" customHeight="1" x14ac:dyDescent="0.25">
      <c r="A318" s="183">
        <v>307</v>
      </c>
      <c r="B318" s="183" t="s">
        <v>1123</v>
      </c>
      <c r="C318" s="34" t="str">
        <f t="shared" si="16"/>
        <v>BSCS  - 141869</v>
      </c>
      <c r="D318" s="186" t="s">
        <v>35</v>
      </c>
      <c r="E318" s="33" t="s">
        <v>12</v>
      </c>
      <c r="F318" s="189">
        <v>141869</v>
      </c>
      <c r="G318" s="191" t="s">
        <v>1244</v>
      </c>
      <c r="H318" s="34" t="str">
        <f t="shared" si="17"/>
        <v>Q  - OB - 38 - 42</v>
      </c>
      <c r="I318" s="185" t="s">
        <v>93</v>
      </c>
      <c r="J318" s="185" t="s">
        <v>257</v>
      </c>
      <c r="K318" s="185" t="s">
        <v>251</v>
      </c>
      <c r="L318" s="193">
        <v>5</v>
      </c>
      <c r="M318" s="196" t="s">
        <v>1004</v>
      </c>
      <c r="N318" s="196" t="s">
        <v>1005</v>
      </c>
      <c r="O318" s="44" t="str">
        <f t="shared" si="18"/>
        <v xml:space="preserve"> Ms. Namrah Omer  ( 3214080333 )</v>
      </c>
      <c r="P318" s="42" t="s">
        <v>50</v>
      </c>
      <c r="Q318" s="36" t="s">
        <v>86</v>
      </c>
      <c r="R318" s="37" t="s">
        <v>76</v>
      </c>
      <c r="T318" s="55"/>
      <c r="U318" s="73" t="str">
        <f>F318&amp;"-"&amp;COUNTIF($F$2:F318,F318)</f>
        <v>141869-2</v>
      </c>
      <c r="V318" s="50">
        <f t="shared" si="19"/>
        <v>307</v>
      </c>
      <c r="W318" s="70"/>
      <c r="X318" s="72"/>
      <c r="Y318" s="49" t="s">
        <v>1956</v>
      </c>
      <c r="Z318" s="49">
        <v>307</v>
      </c>
      <c r="AA318" s="72"/>
      <c r="AB318" s="72"/>
      <c r="AC318" s="72"/>
      <c r="AD318" s="72"/>
      <c r="AE318" s="71"/>
      <c r="AF318" s="71"/>
      <c r="AG318" s="71"/>
      <c r="AH318" s="71"/>
      <c r="AI318" s="71"/>
      <c r="AJ318" s="71"/>
      <c r="AK318" s="71"/>
      <c r="AL318" s="71"/>
      <c r="AP318" s="185">
        <v>307</v>
      </c>
      <c r="AQ318" s="185" t="s">
        <v>12</v>
      </c>
      <c r="AR318" s="195" t="s">
        <v>12</v>
      </c>
    </row>
    <row r="319" spans="1:44" ht="24.95" customHeight="1" x14ac:dyDescent="0.25">
      <c r="A319" s="183">
        <v>308</v>
      </c>
      <c r="B319" s="183" t="s">
        <v>1123</v>
      </c>
      <c r="C319" s="34" t="str">
        <f t="shared" si="16"/>
        <v>BSCS  - 141870</v>
      </c>
      <c r="D319" s="186" t="s">
        <v>35</v>
      </c>
      <c r="E319" s="33" t="s">
        <v>12</v>
      </c>
      <c r="F319" s="189">
        <v>141870</v>
      </c>
      <c r="G319" s="191" t="s">
        <v>1245</v>
      </c>
      <c r="H319" s="34" t="str">
        <f t="shared" si="17"/>
        <v>Q  - OB - 38 - 42</v>
      </c>
      <c r="I319" s="185" t="s">
        <v>93</v>
      </c>
      <c r="J319" s="185" t="s">
        <v>257</v>
      </c>
      <c r="K319" s="185" t="s">
        <v>251</v>
      </c>
      <c r="L319" s="193">
        <v>44</v>
      </c>
      <c r="M319" s="196" t="s">
        <v>3357</v>
      </c>
      <c r="N319" s="196" t="s">
        <v>3358</v>
      </c>
      <c r="O319" s="44" t="str">
        <f t="shared" si="18"/>
        <v xml:space="preserve"> Ms. Rutt Syed  ( 3054764799 )</v>
      </c>
      <c r="P319" s="42" t="s">
        <v>50</v>
      </c>
      <c r="Q319" s="36" t="s">
        <v>86</v>
      </c>
      <c r="R319" s="37" t="s">
        <v>75</v>
      </c>
      <c r="T319" s="55"/>
      <c r="U319" s="73" t="str">
        <f>F319&amp;"-"&amp;COUNTIF($F$2:F319,F319)</f>
        <v>141870-1</v>
      </c>
      <c r="V319" s="50">
        <f t="shared" si="19"/>
        <v>308</v>
      </c>
      <c r="W319" s="70"/>
      <c r="X319" s="72"/>
      <c r="Y319" s="49" t="s">
        <v>1957</v>
      </c>
      <c r="Z319" s="49">
        <v>308</v>
      </c>
      <c r="AA319" s="72"/>
      <c r="AB319" s="72"/>
      <c r="AC319" s="72"/>
      <c r="AD319" s="72"/>
      <c r="AE319" s="71"/>
      <c r="AF319" s="71"/>
      <c r="AG319" s="71"/>
      <c r="AH319" s="71"/>
      <c r="AI319" s="71"/>
      <c r="AJ319" s="71"/>
      <c r="AK319" s="71"/>
      <c r="AL319" s="71"/>
      <c r="AP319" s="185">
        <v>308</v>
      </c>
      <c r="AQ319" s="185" t="s">
        <v>12</v>
      </c>
      <c r="AR319" s="195" t="s">
        <v>12</v>
      </c>
    </row>
    <row r="320" spans="1:44" ht="24.95" customHeight="1" x14ac:dyDescent="0.25">
      <c r="A320" s="183">
        <v>309</v>
      </c>
      <c r="B320" s="183" t="s">
        <v>1123</v>
      </c>
      <c r="C320" s="34" t="str">
        <f t="shared" si="16"/>
        <v>BSCS  - 141873</v>
      </c>
      <c r="D320" s="186" t="s">
        <v>35</v>
      </c>
      <c r="E320" s="33" t="s">
        <v>12</v>
      </c>
      <c r="F320" s="189">
        <v>141873</v>
      </c>
      <c r="G320" s="191" t="s">
        <v>1246</v>
      </c>
      <c r="H320" s="34" t="str">
        <f t="shared" si="17"/>
        <v>Q  - OB - 38 - 42</v>
      </c>
      <c r="I320" s="185" t="s">
        <v>93</v>
      </c>
      <c r="J320" s="185" t="s">
        <v>257</v>
      </c>
      <c r="K320" s="185" t="s">
        <v>251</v>
      </c>
      <c r="L320" s="193">
        <v>41</v>
      </c>
      <c r="M320" s="196" t="s">
        <v>1006</v>
      </c>
      <c r="N320" s="196" t="s">
        <v>3383</v>
      </c>
      <c r="O320" s="44" t="str">
        <f t="shared" si="18"/>
        <v xml:space="preserve"> Usama Khalid Khan   ( - - - )</v>
      </c>
      <c r="P320" s="42" t="s">
        <v>50</v>
      </c>
      <c r="Q320" s="36" t="s">
        <v>86</v>
      </c>
      <c r="R320" s="37" t="s">
        <v>75</v>
      </c>
      <c r="T320" s="55"/>
      <c r="U320" s="73" t="str">
        <f>F320&amp;"-"&amp;COUNTIF($F$2:F320,F320)</f>
        <v>141873-1</v>
      </c>
      <c r="V320" s="50">
        <f t="shared" si="19"/>
        <v>309</v>
      </c>
      <c r="W320" s="70"/>
      <c r="X320" s="72"/>
      <c r="Y320" s="49" t="s">
        <v>1958</v>
      </c>
      <c r="Z320" s="49">
        <v>309</v>
      </c>
      <c r="AA320" s="72"/>
      <c r="AB320" s="72"/>
      <c r="AC320" s="72"/>
      <c r="AD320" s="72"/>
      <c r="AE320" s="71"/>
      <c r="AF320" s="71"/>
      <c r="AG320" s="71"/>
      <c r="AH320" s="71"/>
      <c r="AI320" s="71"/>
      <c r="AJ320" s="71"/>
      <c r="AK320" s="71"/>
      <c r="AL320" s="71"/>
      <c r="AP320" s="185">
        <v>309</v>
      </c>
      <c r="AQ320" s="185" t="s">
        <v>12</v>
      </c>
      <c r="AR320" s="195" t="s">
        <v>12</v>
      </c>
    </row>
    <row r="321" spans="1:44" ht="24.95" customHeight="1" x14ac:dyDescent="0.25">
      <c r="A321" s="183">
        <v>310</v>
      </c>
      <c r="B321" s="183" t="s">
        <v>1123</v>
      </c>
      <c r="C321" s="34" t="str">
        <f t="shared" si="16"/>
        <v>BSCS  - 141874</v>
      </c>
      <c r="D321" s="186" t="s">
        <v>35</v>
      </c>
      <c r="E321" s="33" t="s">
        <v>12</v>
      </c>
      <c r="F321" s="189">
        <v>141874</v>
      </c>
      <c r="G321" s="191" t="s">
        <v>1247</v>
      </c>
      <c r="H321" s="34" t="str">
        <f t="shared" si="17"/>
        <v>Q  - OB - 38 - 42</v>
      </c>
      <c r="I321" s="185" t="s">
        <v>93</v>
      </c>
      <c r="J321" s="185" t="s">
        <v>257</v>
      </c>
      <c r="K321" s="185" t="s">
        <v>251</v>
      </c>
      <c r="L321" s="193">
        <v>20</v>
      </c>
      <c r="M321" s="196" t="s">
        <v>3355</v>
      </c>
      <c r="N321" s="196" t="s">
        <v>3356</v>
      </c>
      <c r="O321" s="44" t="str">
        <f t="shared" si="18"/>
        <v xml:space="preserve"> Mr. Abdul Wahab   ( 3211119933 )</v>
      </c>
      <c r="P321" s="42" t="s">
        <v>50</v>
      </c>
      <c r="Q321" s="36" t="s">
        <v>86</v>
      </c>
      <c r="R321" s="37" t="s">
        <v>75</v>
      </c>
      <c r="T321" s="55"/>
      <c r="U321" s="73" t="str">
        <f>F321&amp;"-"&amp;COUNTIF($F$2:F321,F321)</f>
        <v>141874-1</v>
      </c>
      <c r="V321" s="50">
        <f t="shared" si="19"/>
        <v>310</v>
      </c>
      <c r="W321" s="70"/>
      <c r="X321" s="72"/>
      <c r="Y321" s="49" t="s">
        <v>1959</v>
      </c>
      <c r="Z321" s="49">
        <v>310</v>
      </c>
      <c r="AA321" s="72"/>
      <c r="AB321" s="72"/>
      <c r="AC321" s="72"/>
      <c r="AD321" s="72"/>
      <c r="AE321" s="71"/>
      <c r="AF321" s="71"/>
      <c r="AG321" s="71"/>
      <c r="AH321" s="71"/>
      <c r="AI321" s="71"/>
      <c r="AJ321" s="71"/>
      <c r="AK321" s="71"/>
      <c r="AL321" s="71"/>
      <c r="AP321" s="185">
        <v>310</v>
      </c>
      <c r="AQ321" s="185" t="s">
        <v>12</v>
      </c>
      <c r="AR321" s="195" t="s">
        <v>12</v>
      </c>
    </row>
    <row r="322" spans="1:44" ht="24.95" customHeight="1" x14ac:dyDescent="0.25">
      <c r="A322" s="183">
        <v>311</v>
      </c>
      <c r="B322" s="183" t="s">
        <v>1123</v>
      </c>
      <c r="C322" s="34" t="str">
        <f t="shared" si="16"/>
        <v>BSCS  - 141874</v>
      </c>
      <c r="D322" s="186" t="s">
        <v>35</v>
      </c>
      <c r="E322" s="33" t="s">
        <v>12</v>
      </c>
      <c r="F322" s="189">
        <v>141874</v>
      </c>
      <c r="G322" s="191" t="s">
        <v>1247</v>
      </c>
      <c r="H322" s="34" t="str">
        <f t="shared" si="17"/>
        <v>R  - OB - 45 - 49</v>
      </c>
      <c r="I322" s="185" t="s">
        <v>93</v>
      </c>
      <c r="J322" s="185" t="s">
        <v>258</v>
      </c>
      <c r="K322" s="185" t="s">
        <v>252</v>
      </c>
      <c r="L322" s="193">
        <v>25</v>
      </c>
      <c r="M322" s="196" t="s">
        <v>3355</v>
      </c>
      <c r="N322" s="196" t="s">
        <v>3356</v>
      </c>
      <c r="O322" s="44" t="str">
        <f t="shared" si="18"/>
        <v xml:space="preserve"> Mr. Abdul Wahab   ( 3211119933 )</v>
      </c>
      <c r="P322" s="42" t="s">
        <v>50</v>
      </c>
      <c r="Q322" s="36" t="s">
        <v>86</v>
      </c>
      <c r="R322" s="37" t="s">
        <v>75</v>
      </c>
      <c r="T322" s="55"/>
      <c r="U322" s="73" t="str">
        <f>F322&amp;"-"&amp;COUNTIF($F$2:F322,F322)</f>
        <v>141874-2</v>
      </c>
      <c r="V322" s="50">
        <f t="shared" si="19"/>
        <v>311</v>
      </c>
      <c r="W322" s="70"/>
      <c r="X322" s="72"/>
      <c r="Y322" s="49" t="s">
        <v>1960</v>
      </c>
      <c r="Z322" s="49">
        <v>311</v>
      </c>
      <c r="AA322" s="72"/>
      <c r="AB322" s="72"/>
      <c r="AC322" s="72"/>
      <c r="AD322" s="72"/>
      <c r="AE322" s="71"/>
      <c r="AF322" s="71"/>
      <c r="AG322" s="71"/>
      <c r="AH322" s="71"/>
      <c r="AI322" s="71"/>
      <c r="AJ322" s="71"/>
      <c r="AK322" s="71"/>
      <c r="AL322" s="71"/>
      <c r="AP322" s="185">
        <v>311</v>
      </c>
      <c r="AQ322" s="185" t="s">
        <v>12</v>
      </c>
      <c r="AR322" s="195" t="s">
        <v>12</v>
      </c>
    </row>
    <row r="323" spans="1:44" ht="24.95" customHeight="1" x14ac:dyDescent="0.25">
      <c r="A323" s="183">
        <v>312</v>
      </c>
      <c r="B323" s="183" t="s">
        <v>1123</v>
      </c>
      <c r="C323" s="34" t="str">
        <f t="shared" si="16"/>
        <v>BSCS  - 141875</v>
      </c>
      <c r="D323" s="186" t="s">
        <v>35</v>
      </c>
      <c r="E323" s="33" t="s">
        <v>12</v>
      </c>
      <c r="F323" s="189">
        <v>141875</v>
      </c>
      <c r="G323" s="191" t="s">
        <v>1248</v>
      </c>
      <c r="H323" s="34" t="str">
        <f t="shared" si="17"/>
        <v>R  - OB - 45 - 49</v>
      </c>
      <c r="I323" s="185" t="s">
        <v>93</v>
      </c>
      <c r="J323" s="185" t="s">
        <v>258</v>
      </c>
      <c r="K323" s="185" t="s">
        <v>252</v>
      </c>
      <c r="L323" s="193">
        <v>42</v>
      </c>
      <c r="M323" s="196" t="s">
        <v>3357</v>
      </c>
      <c r="N323" s="196" t="s">
        <v>3358</v>
      </c>
      <c r="O323" s="44" t="str">
        <f t="shared" si="18"/>
        <v xml:space="preserve"> Ms. Rutt Syed  ( 3054764799 )</v>
      </c>
      <c r="P323" s="42" t="s">
        <v>46</v>
      </c>
      <c r="Q323" s="36" t="s">
        <v>86</v>
      </c>
      <c r="R323" s="37" t="s">
        <v>77</v>
      </c>
      <c r="T323" s="55"/>
      <c r="U323" s="73" t="str">
        <f>F323&amp;"-"&amp;COUNTIF($F$2:F323,F323)</f>
        <v>141875-1</v>
      </c>
      <c r="V323" s="50">
        <f t="shared" si="19"/>
        <v>312</v>
      </c>
      <c r="W323" s="70"/>
      <c r="X323" s="72"/>
      <c r="Y323" s="49" t="s">
        <v>1961</v>
      </c>
      <c r="Z323" s="49">
        <v>312</v>
      </c>
      <c r="AA323" s="72"/>
      <c r="AB323" s="72"/>
      <c r="AC323" s="72"/>
      <c r="AD323" s="72"/>
      <c r="AE323" s="71"/>
      <c r="AF323" s="71"/>
      <c r="AG323" s="71"/>
      <c r="AH323" s="71"/>
      <c r="AI323" s="71"/>
      <c r="AJ323" s="71"/>
      <c r="AK323" s="71"/>
      <c r="AL323" s="71"/>
      <c r="AP323" s="185">
        <v>312</v>
      </c>
      <c r="AQ323" s="185" t="s">
        <v>12</v>
      </c>
      <c r="AR323" s="195" t="s">
        <v>12</v>
      </c>
    </row>
    <row r="324" spans="1:44" ht="24.95" customHeight="1" x14ac:dyDescent="0.25">
      <c r="A324" s="183">
        <v>313</v>
      </c>
      <c r="B324" s="183" t="s">
        <v>1123</v>
      </c>
      <c r="C324" s="34" t="str">
        <f t="shared" si="16"/>
        <v>BSCS  - 141878</v>
      </c>
      <c r="D324" s="186" t="s">
        <v>35</v>
      </c>
      <c r="E324" s="33" t="s">
        <v>12</v>
      </c>
      <c r="F324" s="189">
        <v>141878</v>
      </c>
      <c r="G324" s="191" t="s">
        <v>1249</v>
      </c>
      <c r="H324" s="34" t="str">
        <f t="shared" si="17"/>
        <v>R  - OB - 45 - 49</v>
      </c>
      <c r="I324" s="185" t="s">
        <v>93</v>
      </c>
      <c r="J324" s="185" t="s">
        <v>258</v>
      </c>
      <c r="K324" s="185" t="s">
        <v>252</v>
      </c>
      <c r="L324" s="193">
        <v>40</v>
      </c>
      <c r="M324" s="196" t="s">
        <v>1006</v>
      </c>
      <c r="N324" s="196" t="s">
        <v>3383</v>
      </c>
      <c r="O324" s="44" t="str">
        <f t="shared" si="18"/>
        <v xml:space="preserve"> Usama Khalid Khan   ( - - - )</v>
      </c>
      <c r="P324" s="42" t="s">
        <v>46</v>
      </c>
      <c r="Q324" s="36" t="s">
        <v>86</v>
      </c>
      <c r="R324" s="37">
        <v>18</v>
      </c>
      <c r="T324" s="55"/>
      <c r="U324" s="73" t="str">
        <f>F324&amp;"-"&amp;COUNTIF($F$2:F324,F324)</f>
        <v>141878-1</v>
      </c>
      <c r="V324" s="50">
        <f t="shared" si="19"/>
        <v>313</v>
      </c>
      <c r="W324" s="70"/>
      <c r="X324" s="72"/>
      <c r="Y324" s="49" t="s">
        <v>1962</v>
      </c>
      <c r="Z324" s="49">
        <v>313</v>
      </c>
      <c r="AA324" s="72"/>
      <c r="AB324" s="72"/>
      <c r="AC324" s="72"/>
      <c r="AD324" s="72"/>
      <c r="AE324" s="71"/>
      <c r="AF324" s="71"/>
      <c r="AG324" s="71"/>
      <c r="AH324" s="71"/>
      <c r="AI324" s="71"/>
      <c r="AJ324" s="71"/>
      <c r="AK324" s="71"/>
      <c r="AL324" s="71"/>
      <c r="AP324" s="185">
        <v>313</v>
      </c>
      <c r="AQ324" s="185" t="s">
        <v>12</v>
      </c>
      <c r="AR324" s="195" t="s">
        <v>12</v>
      </c>
    </row>
    <row r="325" spans="1:44" ht="24.95" customHeight="1" x14ac:dyDescent="0.25">
      <c r="A325" s="183">
        <v>314</v>
      </c>
      <c r="B325" s="183" t="s">
        <v>1123</v>
      </c>
      <c r="C325" s="34" t="str">
        <f t="shared" si="16"/>
        <v>BSCS  - 141879</v>
      </c>
      <c r="D325" s="186" t="s">
        <v>35</v>
      </c>
      <c r="E325" s="33" t="s">
        <v>12</v>
      </c>
      <c r="F325" s="189">
        <v>141879</v>
      </c>
      <c r="G325" s="191" t="s">
        <v>1250</v>
      </c>
      <c r="H325" s="34" t="str">
        <f t="shared" si="17"/>
        <v>R  - OB - 45 - 49</v>
      </c>
      <c r="I325" s="185" t="s">
        <v>93</v>
      </c>
      <c r="J325" s="185" t="s">
        <v>258</v>
      </c>
      <c r="K325" s="185" t="s">
        <v>252</v>
      </c>
      <c r="L325" s="193">
        <v>3</v>
      </c>
      <c r="M325" s="196" t="s">
        <v>1006</v>
      </c>
      <c r="N325" s="196" t="s">
        <v>3383</v>
      </c>
      <c r="O325" s="44" t="str">
        <f t="shared" si="18"/>
        <v xml:space="preserve"> Usama Khalid Khan   ( - - - )</v>
      </c>
      <c r="P325" s="42" t="s">
        <v>46</v>
      </c>
      <c r="Q325" s="36" t="s">
        <v>86</v>
      </c>
      <c r="R325" s="37" t="s">
        <v>48</v>
      </c>
      <c r="T325" s="55"/>
      <c r="U325" s="73" t="str">
        <f>F325&amp;"-"&amp;COUNTIF($F$2:F325,F325)</f>
        <v>141879-1</v>
      </c>
      <c r="V325" s="50">
        <f t="shared" si="19"/>
        <v>314</v>
      </c>
      <c r="W325" s="70"/>
      <c r="X325" s="72"/>
      <c r="Y325" s="49" t="s">
        <v>1963</v>
      </c>
      <c r="Z325" s="49">
        <v>314</v>
      </c>
      <c r="AA325" s="72"/>
      <c r="AB325" s="72"/>
      <c r="AC325" s="72"/>
      <c r="AD325" s="72"/>
      <c r="AE325" s="71"/>
      <c r="AF325" s="71"/>
      <c r="AG325" s="71"/>
      <c r="AH325" s="71"/>
      <c r="AI325" s="71"/>
      <c r="AJ325" s="71"/>
      <c r="AK325" s="71"/>
      <c r="AL325" s="71"/>
      <c r="AP325" s="185">
        <v>314</v>
      </c>
      <c r="AQ325" s="185" t="s">
        <v>12</v>
      </c>
      <c r="AR325" s="195" t="s">
        <v>12</v>
      </c>
    </row>
    <row r="326" spans="1:44" ht="24.95" customHeight="1" x14ac:dyDescent="0.25">
      <c r="A326" s="183">
        <v>315</v>
      </c>
      <c r="B326" s="183" t="s">
        <v>1123</v>
      </c>
      <c r="C326" s="34" t="str">
        <f t="shared" si="16"/>
        <v>BSCS  - 141879</v>
      </c>
      <c r="D326" s="186" t="s">
        <v>35</v>
      </c>
      <c r="E326" s="33" t="s">
        <v>12</v>
      </c>
      <c r="F326" s="189">
        <v>141879</v>
      </c>
      <c r="G326" s="191" t="s">
        <v>1250</v>
      </c>
      <c r="H326" s="34" t="str">
        <f t="shared" si="17"/>
        <v>S  - NB - SEMINAR - 1</v>
      </c>
      <c r="I326" s="185" t="s">
        <v>93</v>
      </c>
      <c r="J326" s="185" t="s">
        <v>292</v>
      </c>
      <c r="K326" s="185" t="s">
        <v>103</v>
      </c>
      <c r="L326" s="193">
        <v>36</v>
      </c>
      <c r="M326" s="196" t="s">
        <v>1006</v>
      </c>
      <c r="N326" s="196" t="s">
        <v>3383</v>
      </c>
      <c r="O326" s="44" t="str">
        <f t="shared" si="18"/>
        <v xml:space="preserve"> Usama Khalid Khan   ( - - - )</v>
      </c>
      <c r="P326" s="42" t="s">
        <v>46</v>
      </c>
      <c r="Q326" s="36" t="s">
        <v>86</v>
      </c>
      <c r="R326" s="37" t="s">
        <v>63</v>
      </c>
      <c r="T326" s="55"/>
      <c r="U326" s="73" t="str">
        <f>F326&amp;"-"&amp;COUNTIF($F$2:F326,F326)</f>
        <v>141879-2</v>
      </c>
      <c r="V326" s="50">
        <f t="shared" si="19"/>
        <v>315</v>
      </c>
      <c r="W326" s="70"/>
      <c r="X326" s="72"/>
      <c r="Y326" s="49" t="s">
        <v>1964</v>
      </c>
      <c r="Z326" s="49">
        <v>315</v>
      </c>
      <c r="AA326" s="72"/>
      <c r="AB326" s="72"/>
      <c r="AC326" s="72"/>
      <c r="AD326" s="72"/>
      <c r="AE326" s="71"/>
      <c r="AF326" s="71"/>
      <c r="AG326" s="71"/>
      <c r="AH326" s="71"/>
      <c r="AI326" s="71"/>
      <c r="AJ326" s="71"/>
      <c r="AK326" s="71"/>
      <c r="AL326" s="71"/>
      <c r="AP326" s="185">
        <v>315</v>
      </c>
      <c r="AQ326" s="185" t="s">
        <v>12</v>
      </c>
      <c r="AR326" s="195" t="s">
        <v>12</v>
      </c>
    </row>
    <row r="327" spans="1:44" ht="24.95" customHeight="1" x14ac:dyDescent="0.25">
      <c r="A327" s="183">
        <v>316</v>
      </c>
      <c r="B327" s="183" t="s">
        <v>1123</v>
      </c>
      <c r="C327" s="34" t="str">
        <f t="shared" si="16"/>
        <v>BSCS  - 141880</v>
      </c>
      <c r="D327" s="186" t="s">
        <v>35</v>
      </c>
      <c r="E327" s="33" t="s">
        <v>12</v>
      </c>
      <c r="F327" s="189">
        <v>141880</v>
      </c>
      <c r="G327" s="191" t="s">
        <v>1251</v>
      </c>
      <c r="H327" s="34" t="str">
        <f t="shared" si="17"/>
        <v>S  - NB - SEMINAR - 1</v>
      </c>
      <c r="I327" s="185" t="s">
        <v>93</v>
      </c>
      <c r="J327" s="185" t="s">
        <v>292</v>
      </c>
      <c r="K327" s="185" t="s">
        <v>103</v>
      </c>
      <c r="L327" s="193">
        <v>8</v>
      </c>
      <c r="M327" s="196" t="s">
        <v>3357</v>
      </c>
      <c r="N327" s="196" t="s">
        <v>3358</v>
      </c>
      <c r="O327" s="44" t="str">
        <f t="shared" si="18"/>
        <v xml:space="preserve"> Ms. Rutt Syed  ( 3054764799 )</v>
      </c>
      <c r="P327" s="42" t="s">
        <v>46</v>
      </c>
      <c r="Q327" s="36" t="s">
        <v>86</v>
      </c>
      <c r="R327" s="37" t="s">
        <v>48</v>
      </c>
      <c r="T327" s="55"/>
      <c r="U327" s="73" t="str">
        <f>F327&amp;"-"&amp;COUNTIF($F$2:F327,F327)</f>
        <v>141880-1</v>
      </c>
      <c r="V327" s="50">
        <f t="shared" si="19"/>
        <v>316</v>
      </c>
      <c r="W327" s="70"/>
      <c r="X327" s="72"/>
      <c r="Y327" s="49" t="s">
        <v>1965</v>
      </c>
      <c r="Z327" s="49">
        <v>316</v>
      </c>
      <c r="AA327" s="72"/>
      <c r="AB327" s="72"/>
      <c r="AC327" s="72"/>
      <c r="AD327" s="72"/>
      <c r="AE327" s="71"/>
      <c r="AF327" s="71"/>
      <c r="AG327" s="71"/>
      <c r="AH327" s="71"/>
      <c r="AI327" s="71"/>
      <c r="AJ327" s="71"/>
      <c r="AK327" s="71"/>
      <c r="AL327" s="71"/>
      <c r="AP327" s="185">
        <v>316</v>
      </c>
      <c r="AQ327" s="185" t="s">
        <v>12</v>
      </c>
      <c r="AR327" s="195" t="s">
        <v>12</v>
      </c>
    </row>
    <row r="328" spans="1:44" ht="24.95" customHeight="1" x14ac:dyDescent="0.25">
      <c r="A328" s="183">
        <v>317</v>
      </c>
      <c r="B328" s="183" t="s">
        <v>1123</v>
      </c>
      <c r="C328" s="34" t="str">
        <f t="shared" si="16"/>
        <v>BSCS  - 141880</v>
      </c>
      <c r="D328" s="186" t="s">
        <v>35</v>
      </c>
      <c r="E328" s="33" t="s">
        <v>12</v>
      </c>
      <c r="F328" s="189">
        <v>141880</v>
      </c>
      <c r="G328" s="191" t="s">
        <v>1251</v>
      </c>
      <c r="H328" s="34" t="str">
        <f t="shared" si="17"/>
        <v>T  - NB - SEMINAR - 3</v>
      </c>
      <c r="I328" s="185" t="s">
        <v>93</v>
      </c>
      <c r="J328" s="185" t="s">
        <v>259</v>
      </c>
      <c r="K328" s="185" t="s">
        <v>104</v>
      </c>
      <c r="L328" s="193">
        <v>26</v>
      </c>
      <c r="M328" s="196" t="s">
        <v>3357</v>
      </c>
      <c r="N328" s="196" t="s">
        <v>3358</v>
      </c>
      <c r="O328" s="44" t="str">
        <f t="shared" si="18"/>
        <v xml:space="preserve"> Ms. Rutt Syed  ( 3054764799 )</v>
      </c>
      <c r="P328" s="42" t="s">
        <v>46</v>
      </c>
      <c r="Q328" s="36" t="s">
        <v>86</v>
      </c>
      <c r="R328" s="37" t="s">
        <v>65</v>
      </c>
      <c r="T328" s="55"/>
      <c r="U328" s="73" t="str">
        <f>F328&amp;"-"&amp;COUNTIF($F$2:F328,F328)</f>
        <v>141880-2</v>
      </c>
      <c r="V328" s="50">
        <f t="shared" si="19"/>
        <v>317</v>
      </c>
      <c r="W328" s="70"/>
      <c r="X328" s="72"/>
      <c r="Y328" s="49" t="s">
        <v>1966</v>
      </c>
      <c r="Z328" s="49">
        <v>317</v>
      </c>
      <c r="AA328" s="72"/>
      <c r="AB328" s="72"/>
      <c r="AC328" s="72"/>
      <c r="AD328" s="72"/>
      <c r="AE328" s="71"/>
      <c r="AF328" s="71"/>
      <c r="AG328" s="71"/>
      <c r="AH328" s="71"/>
      <c r="AI328" s="71"/>
      <c r="AJ328" s="71"/>
      <c r="AK328" s="71"/>
      <c r="AL328" s="71"/>
      <c r="AP328" s="185">
        <v>317</v>
      </c>
      <c r="AQ328" s="185" t="s">
        <v>12</v>
      </c>
      <c r="AR328" s="195" t="s">
        <v>12</v>
      </c>
    </row>
    <row r="329" spans="1:44" ht="24.95" customHeight="1" x14ac:dyDescent="0.25">
      <c r="A329" s="183">
        <v>318</v>
      </c>
      <c r="B329" s="183" t="s">
        <v>1123</v>
      </c>
      <c r="C329" s="34" t="str">
        <f t="shared" si="16"/>
        <v>BSCS  - 141881</v>
      </c>
      <c r="D329" s="186" t="s">
        <v>35</v>
      </c>
      <c r="E329" s="33" t="s">
        <v>12</v>
      </c>
      <c r="F329" s="189">
        <v>141881</v>
      </c>
      <c r="G329" s="191" t="s">
        <v>1252</v>
      </c>
      <c r="H329" s="34" t="str">
        <f t="shared" si="17"/>
        <v>T  - NB - SEMINAR - 3</v>
      </c>
      <c r="I329" s="185" t="s">
        <v>93</v>
      </c>
      <c r="J329" s="185" t="s">
        <v>259</v>
      </c>
      <c r="K329" s="185" t="s">
        <v>104</v>
      </c>
      <c r="L329" s="193">
        <v>18</v>
      </c>
      <c r="M329" s="196" t="s">
        <v>3352</v>
      </c>
      <c r="N329" s="196" t="s">
        <v>3353</v>
      </c>
      <c r="O329" s="44" t="str">
        <f t="shared" si="18"/>
        <v xml:space="preserve"> Mr. Ali Faraz   ( 3016535658 )</v>
      </c>
      <c r="P329" s="42" t="s">
        <v>50</v>
      </c>
      <c r="Q329" s="36" t="s">
        <v>86</v>
      </c>
      <c r="R329" s="37" t="s">
        <v>75</v>
      </c>
      <c r="T329" s="55"/>
      <c r="U329" s="73" t="str">
        <f>F329&amp;"-"&amp;COUNTIF($F$2:F329,F329)</f>
        <v>141881-1</v>
      </c>
      <c r="V329" s="50">
        <f t="shared" si="19"/>
        <v>318</v>
      </c>
      <c r="W329" s="70"/>
      <c r="X329" s="72"/>
      <c r="Y329" s="49" t="s">
        <v>1967</v>
      </c>
      <c r="Z329" s="49">
        <v>318</v>
      </c>
      <c r="AA329" s="72"/>
      <c r="AB329" s="72"/>
      <c r="AC329" s="72"/>
      <c r="AD329" s="72"/>
      <c r="AE329" s="71"/>
      <c r="AF329" s="71"/>
      <c r="AG329" s="71"/>
      <c r="AH329" s="71"/>
      <c r="AI329" s="71"/>
      <c r="AJ329" s="71"/>
      <c r="AK329" s="71"/>
      <c r="AL329" s="71"/>
      <c r="AP329" s="185">
        <v>318</v>
      </c>
      <c r="AQ329" s="185" t="s">
        <v>12</v>
      </c>
      <c r="AR329" s="195" t="s">
        <v>12</v>
      </c>
    </row>
    <row r="330" spans="1:44" ht="24.95" customHeight="1" x14ac:dyDescent="0.25">
      <c r="A330" s="183">
        <v>319</v>
      </c>
      <c r="B330" s="183" t="s">
        <v>1123</v>
      </c>
      <c r="C330" s="34" t="str">
        <f t="shared" si="16"/>
        <v>BS MC  - 141988</v>
      </c>
      <c r="D330" s="186" t="s">
        <v>41</v>
      </c>
      <c r="E330" s="33" t="s">
        <v>12</v>
      </c>
      <c r="F330" s="189">
        <v>141988</v>
      </c>
      <c r="G330" s="191" t="s">
        <v>975</v>
      </c>
      <c r="H330" s="34" t="str">
        <f t="shared" si="17"/>
        <v>U  - NB - SEMINAR - 4</v>
      </c>
      <c r="I330" s="185" t="s">
        <v>93</v>
      </c>
      <c r="J330" s="185" t="s">
        <v>1099</v>
      </c>
      <c r="K330" s="185" t="s">
        <v>1100</v>
      </c>
      <c r="L330" s="193">
        <v>21</v>
      </c>
      <c r="M330" s="196" t="s">
        <v>3352</v>
      </c>
      <c r="N330" s="196" t="s">
        <v>3353</v>
      </c>
      <c r="O330" s="44" t="str">
        <f t="shared" si="18"/>
        <v xml:space="preserve"> Mr. Ali Faraz   ( 3016535658 )</v>
      </c>
      <c r="P330" s="42" t="s">
        <v>50</v>
      </c>
      <c r="Q330" s="36" t="s">
        <v>86</v>
      </c>
      <c r="R330" s="37" t="s">
        <v>75</v>
      </c>
      <c r="T330" s="55"/>
      <c r="U330" s="73" t="str">
        <f>F330&amp;"-"&amp;COUNTIF($F$2:F330,F330)</f>
        <v>141988-1</v>
      </c>
      <c r="V330" s="50">
        <f t="shared" si="19"/>
        <v>319</v>
      </c>
      <c r="W330" s="70"/>
      <c r="X330" s="72"/>
      <c r="Y330" s="49" t="s">
        <v>1968</v>
      </c>
      <c r="Z330" s="49">
        <v>319</v>
      </c>
      <c r="AA330" s="72"/>
      <c r="AB330" s="72"/>
      <c r="AC330" s="72"/>
      <c r="AD330" s="72"/>
      <c r="AE330" s="71"/>
      <c r="AF330" s="71"/>
      <c r="AG330" s="71"/>
      <c r="AH330" s="71"/>
      <c r="AI330" s="71"/>
      <c r="AJ330" s="71"/>
      <c r="AK330" s="71"/>
      <c r="AL330" s="71"/>
      <c r="AP330" s="185">
        <v>319</v>
      </c>
      <c r="AQ330" s="185" t="s">
        <v>12</v>
      </c>
      <c r="AR330" s="195" t="s">
        <v>12</v>
      </c>
    </row>
    <row r="331" spans="1:44" ht="24.95" customHeight="1" x14ac:dyDescent="0.25">
      <c r="A331" s="183">
        <v>320</v>
      </c>
      <c r="B331" s="183" t="s">
        <v>1123</v>
      </c>
      <c r="C331" s="34" t="str">
        <f t="shared" si="16"/>
        <v>BSCS  - 141881</v>
      </c>
      <c r="D331" s="186" t="s">
        <v>35</v>
      </c>
      <c r="E331" s="33" t="s">
        <v>12</v>
      </c>
      <c r="F331" s="189">
        <v>141881</v>
      </c>
      <c r="G331" s="191" t="s">
        <v>1252</v>
      </c>
      <c r="H331" s="34" t="str">
        <f t="shared" si="17"/>
        <v>U  - NB - SEMINAR - 4</v>
      </c>
      <c r="I331" s="185" t="s">
        <v>93</v>
      </c>
      <c r="J331" s="185" t="s">
        <v>1099</v>
      </c>
      <c r="K331" s="185" t="s">
        <v>1100</v>
      </c>
      <c r="L331" s="193">
        <v>12</v>
      </c>
      <c r="M331" s="196" t="s">
        <v>3352</v>
      </c>
      <c r="N331" s="196" t="s">
        <v>3353</v>
      </c>
      <c r="O331" s="44" t="str">
        <f t="shared" si="18"/>
        <v xml:space="preserve"> Mr. Ali Faraz   ( 3016535658 )</v>
      </c>
      <c r="P331" s="42" t="s">
        <v>46</v>
      </c>
      <c r="Q331" s="36" t="s">
        <v>86</v>
      </c>
      <c r="R331" s="37">
        <v>42</v>
      </c>
      <c r="T331" s="55"/>
      <c r="U331" s="73" t="str">
        <f>F331&amp;"-"&amp;COUNTIF($F$2:F331,F331)</f>
        <v>141881-2</v>
      </c>
      <c r="V331" s="50">
        <f t="shared" si="19"/>
        <v>320</v>
      </c>
      <c r="W331" s="70"/>
      <c r="X331" s="72"/>
      <c r="Y331" s="49" t="s">
        <v>1969</v>
      </c>
      <c r="Z331" s="49">
        <v>320</v>
      </c>
      <c r="AA331" s="72"/>
      <c r="AB331" s="72"/>
      <c r="AC331" s="72"/>
      <c r="AD331" s="72"/>
      <c r="AE331" s="71"/>
      <c r="AF331" s="71"/>
      <c r="AG331" s="71"/>
      <c r="AH331" s="71"/>
      <c r="AI331" s="71"/>
      <c r="AJ331" s="71"/>
      <c r="AK331" s="71"/>
      <c r="AL331" s="71"/>
      <c r="AP331" s="185">
        <v>320</v>
      </c>
      <c r="AQ331" s="185" t="s">
        <v>12</v>
      </c>
      <c r="AR331" s="195" t="s">
        <v>12</v>
      </c>
    </row>
    <row r="332" spans="1:44" ht="24.95" customHeight="1" x14ac:dyDescent="0.25">
      <c r="A332" s="183">
        <v>321</v>
      </c>
      <c r="B332" s="183" t="s">
        <v>1123</v>
      </c>
      <c r="C332" s="34" t="str">
        <f t="shared" ref="C332:C395" si="20">CONCATENATE(D332," "," - ",F332)</f>
        <v>BSCS  - 142007</v>
      </c>
      <c r="D332" s="186" t="s">
        <v>35</v>
      </c>
      <c r="E332" s="33" t="s">
        <v>12</v>
      </c>
      <c r="F332" s="189">
        <v>142007</v>
      </c>
      <c r="G332" s="191" t="s">
        <v>286</v>
      </c>
      <c r="H332" s="34" t="str">
        <f t="shared" ref="H332:H395" si="21">CONCATENATE(K332," "," - ",J332)</f>
        <v>U  - NB - SEMINAR - 4</v>
      </c>
      <c r="I332" s="185" t="s">
        <v>93</v>
      </c>
      <c r="J332" s="185" t="s">
        <v>1099</v>
      </c>
      <c r="K332" s="185" t="s">
        <v>1100</v>
      </c>
      <c r="L332" s="193">
        <v>11</v>
      </c>
      <c r="M332" s="196" t="s">
        <v>608</v>
      </c>
      <c r="N332" s="196" t="s">
        <v>609</v>
      </c>
      <c r="O332" s="44" t="str">
        <f t="shared" si="18"/>
        <v xml:space="preserve"> Asra Jabbar  ( 3334053203 )</v>
      </c>
      <c r="P332" s="42" t="s">
        <v>46</v>
      </c>
      <c r="Q332" s="36" t="s">
        <v>86</v>
      </c>
      <c r="R332" s="37">
        <v>50</v>
      </c>
      <c r="T332" s="55"/>
      <c r="U332" s="73" t="str">
        <f>F332&amp;"-"&amp;COUNTIF($F$2:F332,F332)</f>
        <v>142007-2</v>
      </c>
      <c r="V332" s="50">
        <f t="shared" si="19"/>
        <v>321</v>
      </c>
      <c r="W332" s="70"/>
      <c r="X332" s="72"/>
      <c r="Y332" s="49" t="s">
        <v>1970</v>
      </c>
      <c r="Z332" s="49">
        <v>321</v>
      </c>
      <c r="AA332" s="72"/>
      <c r="AB332" s="72"/>
      <c r="AC332" s="72"/>
      <c r="AD332" s="72"/>
      <c r="AE332" s="71"/>
      <c r="AF332" s="71"/>
      <c r="AG332" s="71"/>
      <c r="AH332" s="71"/>
      <c r="AI332" s="71"/>
      <c r="AJ332" s="71"/>
      <c r="AK332" s="71"/>
      <c r="AL332" s="71"/>
      <c r="AP332" s="185">
        <v>321</v>
      </c>
      <c r="AQ332" s="185" t="s">
        <v>12</v>
      </c>
      <c r="AR332" s="195" t="s">
        <v>12</v>
      </c>
    </row>
    <row r="333" spans="1:44" ht="24.95" customHeight="1" x14ac:dyDescent="0.25">
      <c r="A333" s="183">
        <v>322</v>
      </c>
      <c r="B333" s="183" t="s">
        <v>1124</v>
      </c>
      <c r="C333" s="34" t="str">
        <f t="shared" si="20"/>
        <v>BS AP  - 140834</v>
      </c>
      <c r="D333" s="186" t="s">
        <v>40</v>
      </c>
      <c r="E333" s="33" t="s">
        <v>12</v>
      </c>
      <c r="F333" s="189">
        <v>140834</v>
      </c>
      <c r="G333" s="191" t="s">
        <v>306</v>
      </c>
      <c r="H333" s="34" t="str">
        <f t="shared" si="21"/>
        <v>B  - NB - 9 - 16</v>
      </c>
      <c r="I333" s="185" t="s">
        <v>17</v>
      </c>
      <c r="J333" s="185" t="s">
        <v>95</v>
      </c>
      <c r="K333" s="185" t="s">
        <v>14</v>
      </c>
      <c r="L333" s="193">
        <v>21</v>
      </c>
      <c r="M333" s="196" t="s">
        <v>696</v>
      </c>
      <c r="N333" s="196" t="s">
        <v>697</v>
      </c>
      <c r="O333" s="44" t="str">
        <f t="shared" ref="O333:O396" si="22">CONCATENATE(" ", M333, " ", " ("," ",N333, " ",")")</f>
        <v xml:space="preserve"> Dr. Nida Zafar  ( -4915346 )</v>
      </c>
      <c r="P333" s="42" t="s">
        <v>46</v>
      </c>
      <c r="Q333" s="36" t="s">
        <v>86</v>
      </c>
      <c r="R333" s="37" t="s">
        <v>68</v>
      </c>
      <c r="T333" s="55"/>
      <c r="U333" s="73" t="str">
        <f>F333&amp;"-"&amp;COUNTIF($F$2:F333,F333)</f>
        <v>140834-1</v>
      </c>
      <c r="V333" s="50">
        <f t="shared" ref="V333:V396" si="23">+A333</f>
        <v>322</v>
      </c>
      <c r="W333" s="70"/>
      <c r="X333" s="72"/>
      <c r="Y333" s="49" t="s">
        <v>1971</v>
      </c>
      <c r="Z333" s="49">
        <v>322</v>
      </c>
      <c r="AA333" s="72"/>
      <c r="AB333" s="72"/>
      <c r="AC333" s="72"/>
      <c r="AD333" s="72"/>
      <c r="AE333" s="71"/>
      <c r="AF333" s="71"/>
      <c r="AG333" s="71"/>
      <c r="AH333" s="71"/>
      <c r="AI333" s="71"/>
      <c r="AJ333" s="71"/>
      <c r="AK333" s="71"/>
      <c r="AL333" s="71"/>
      <c r="AP333" s="185">
        <v>322</v>
      </c>
      <c r="AQ333" s="185" t="s">
        <v>12</v>
      </c>
      <c r="AR333" s="195" t="s">
        <v>12</v>
      </c>
    </row>
    <row r="334" spans="1:44" ht="24.95" customHeight="1" x14ac:dyDescent="0.25">
      <c r="A334" s="183">
        <v>323</v>
      </c>
      <c r="B334" s="183" t="s">
        <v>1124</v>
      </c>
      <c r="C334" s="34" t="str">
        <f t="shared" si="20"/>
        <v>BS AP  - 140837</v>
      </c>
      <c r="D334" s="186" t="s">
        <v>40</v>
      </c>
      <c r="E334" s="33" t="s">
        <v>12</v>
      </c>
      <c r="F334" s="189">
        <v>140837</v>
      </c>
      <c r="G334" s="191" t="s">
        <v>366</v>
      </c>
      <c r="H334" s="34" t="str">
        <f t="shared" si="21"/>
        <v>B  - NB - 9 - 16</v>
      </c>
      <c r="I334" s="185" t="s">
        <v>17</v>
      </c>
      <c r="J334" s="185" t="s">
        <v>95</v>
      </c>
      <c r="K334" s="185" t="s">
        <v>14</v>
      </c>
      <c r="L334" s="193">
        <v>27</v>
      </c>
      <c r="M334" s="196" t="s">
        <v>694</v>
      </c>
      <c r="N334" s="196" t="s">
        <v>695</v>
      </c>
      <c r="O334" s="44" t="str">
        <f t="shared" si="22"/>
        <v xml:space="preserve"> Dr. Zarguna Naseem  ( 0323-5495667 )</v>
      </c>
      <c r="P334" s="42" t="s">
        <v>50</v>
      </c>
      <c r="Q334" s="36" t="s">
        <v>86</v>
      </c>
      <c r="R334" s="37" t="s">
        <v>55</v>
      </c>
      <c r="T334" s="55"/>
      <c r="U334" s="73" t="str">
        <f>F334&amp;"-"&amp;COUNTIF($F$2:F334,F334)</f>
        <v>140837-1</v>
      </c>
      <c r="V334" s="50">
        <f t="shared" si="23"/>
        <v>323</v>
      </c>
      <c r="W334" s="70"/>
      <c r="X334" s="72"/>
      <c r="Y334" s="49" t="s">
        <v>1972</v>
      </c>
      <c r="Z334" s="49">
        <v>323</v>
      </c>
      <c r="AA334" s="72"/>
      <c r="AB334" s="72"/>
      <c r="AC334" s="72"/>
      <c r="AD334" s="72"/>
      <c r="AE334" s="71"/>
      <c r="AF334" s="71"/>
      <c r="AG334" s="71"/>
      <c r="AH334" s="71"/>
      <c r="AI334" s="71"/>
      <c r="AJ334" s="71"/>
      <c r="AK334" s="71"/>
      <c r="AL334" s="71"/>
      <c r="AP334" s="185">
        <v>323</v>
      </c>
      <c r="AQ334" s="185" t="s">
        <v>12</v>
      </c>
      <c r="AR334" s="195" t="s">
        <v>12</v>
      </c>
    </row>
    <row r="335" spans="1:44" ht="24.95" customHeight="1" x14ac:dyDescent="0.25">
      <c r="A335" s="183">
        <v>324</v>
      </c>
      <c r="B335" s="183" t="s">
        <v>1124</v>
      </c>
      <c r="C335" s="34" t="str">
        <f t="shared" si="20"/>
        <v>BS AP  - 140849</v>
      </c>
      <c r="D335" s="186" t="s">
        <v>40</v>
      </c>
      <c r="E335" s="33" t="s">
        <v>12</v>
      </c>
      <c r="F335" s="189">
        <v>140849</v>
      </c>
      <c r="G335" s="191" t="s">
        <v>1253</v>
      </c>
      <c r="H335" s="34" t="str">
        <f t="shared" si="21"/>
        <v>B  - NB - 9 - 16</v>
      </c>
      <c r="I335" s="185" t="s">
        <v>17</v>
      </c>
      <c r="J335" s="185" t="s">
        <v>95</v>
      </c>
      <c r="K335" s="185" t="s">
        <v>14</v>
      </c>
      <c r="L335" s="193">
        <v>30</v>
      </c>
      <c r="M335" s="196" t="s">
        <v>3335</v>
      </c>
      <c r="N335" s="196" t="s">
        <v>3336</v>
      </c>
      <c r="O335" s="44" t="str">
        <f t="shared" si="22"/>
        <v xml:space="preserve"> Dr. Saniya Kokab   ( 3014184648 )</v>
      </c>
      <c r="P335" s="42" t="s">
        <v>50</v>
      </c>
      <c r="Q335" s="36" t="s">
        <v>86</v>
      </c>
      <c r="R335" s="37" t="s">
        <v>62</v>
      </c>
      <c r="T335" s="55"/>
      <c r="U335" s="73" t="str">
        <f>F335&amp;"-"&amp;COUNTIF($F$2:F335,F335)</f>
        <v>140849-1</v>
      </c>
      <c r="V335" s="50">
        <f t="shared" si="23"/>
        <v>324</v>
      </c>
      <c r="W335" s="70"/>
      <c r="X335" s="72"/>
      <c r="Y335" s="49" t="s">
        <v>1973</v>
      </c>
      <c r="Z335" s="49">
        <v>324</v>
      </c>
      <c r="AA335" s="72"/>
      <c r="AB335" s="72"/>
      <c r="AC335" s="72"/>
      <c r="AD335" s="72"/>
      <c r="AE335" s="71"/>
      <c r="AF335" s="71"/>
      <c r="AG335" s="71"/>
      <c r="AH335" s="71"/>
      <c r="AI335" s="71"/>
      <c r="AJ335" s="71"/>
      <c r="AK335" s="71"/>
      <c r="AL335" s="71"/>
      <c r="AP335" s="185">
        <v>324</v>
      </c>
      <c r="AQ335" s="185" t="s">
        <v>12</v>
      </c>
      <c r="AR335" s="195" t="s">
        <v>12</v>
      </c>
    </row>
    <row r="336" spans="1:44" ht="24.95" customHeight="1" x14ac:dyDescent="0.25">
      <c r="A336" s="183">
        <v>325</v>
      </c>
      <c r="B336" s="183" t="s">
        <v>1124</v>
      </c>
      <c r="C336" s="34" t="str">
        <f t="shared" si="20"/>
        <v>BS AP  - 140857</v>
      </c>
      <c r="D336" s="186" t="s">
        <v>40</v>
      </c>
      <c r="E336" s="33" t="s">
        <v>12</v>
      </c>
      <c r="F336" s="189">
        <v>140857</v>
      </c>
      <c r="G336" s="191" t="s">
        <v>874</v>
      </c>
      <c r="H336" s="34" t="str">
        <f t="shared" si="21"/>
        <v>B  - NB - 9 - 16</v>
      </c>
      <c r="I336" s="185" t="s">
        <v>17</v>
      </c>
      <c r="J336" s="185" t="s">
        <v>95</v>
      </c>
      <c r="K336" s="185" t="s">
        <v>14</v>
      </c>
      <c r="L336" s="193">
        <v>21</v>
      </c>
      <c r="M336" s="196" t="s">
        <v>528</v>
      </c>
      <c r="N336" s="196" t="s">
        <v>529</v>
      </c>
      <c r="O336" s="44" t="str">
        <f t="shared" si="22"/>
        <v xml:space="preserve"> Dr. Shamshad Bashir  ( 03003461060 )</v>
      </c>
      <c r="P336" s="42" t="s">
        <v>50</v>
      </c>
      <c r="Q336" s="36" t="s">
        <v>86</v>
      </c>
      <c r="R336" s="37" t="s">
        <v>73</v>
      </c>
      <c r="T336" s="55"/>
      <c r="U336" s="73" t="str">
        <f>F336&amp;"-"&amp;COUNTIF($F$2:F336,F336)</f>
        <v>140857-1</v>
      </c>
      <c r="V336" s="50">
        <f t="shared" si="23"/>
        <v>325</v>
      </c>
      <c r="W336" s="70"/>
      <c r="X336" s="72"/>
      <c r="Y336" s="49" t="s">
        <v>1974</v>
      </c>
      <c r="Z336" s="49">
        <v>325</v>
      </c>
      <c r="AA336" s="72"/>
      <c r="AB336" s="72"/>
      <c r="AC336" s="72"/>
      <c r="AD336" s="72"/>
      <c r="AE336" s="71"/>
      <c r="AF336" s="71"/>
      <c r="AG336" s="71"/>
      <c r="AH336" s="71"/>
      <c r="AI336" s="71"/>
      <c r="AJ336" s="71"/>
      <c r="AK336" s="71"/>
      <c r="AL336" s="71"/>
      <c r="AP336" s="185">
        <v>325</v>
      </c>
      <c r="AQ336" s="185" t="s">
        <v>12</v>
      </c>
      <c r="AR336" s="195" t="s">
        <v>12</v>
      </c>
    </row>
    <row r="337" spans="1:44" ht="24.95" customHeight="1" x14ac:dyDescent="0.25">
      <c r="A337" s="183">
        <v>326</v>
      </c>
      <c r="B337" s="183" t="s">
        <v>1124</v>
      </c>
      <c r="C337" s="34" t="str">
        <f t="shared" si="20"/>
        <v>BS AP  - 140862</v>
      </c>
      <c r="D337" s="186" t="s">
        <v>40</v>
      </c>
      <c r="E337" s="33" t="s">
        <v>12</v>
      </c>
      <c r="F337" s="189">
        <v>140862</v>
      </c>
      <c r="G337" s="191" t="s">
        <v>1254</v>
      </c>
      <c r="H337" s="34" t="str">
        <f t="shared" si="21"/>
        <v>B  - NB - 9 - 16</v>
      </c>
      <c r="I337" s="185" t="s">
        <v>17</v>
      </c>
      <c r="J337" s="185" t="s">
        <v>95</v>
      </c>
      <c r="K337" s="185" t="s">
        <v>14</v>
      </c>
      <c r="L337" s="193">
        <v>17</v>
      </c>
      <c r="M337" s="196" t="s">
        <v>462</v>
      </c>
      <c r="N337" s="196" t="s">
        <v>463</v>
      </c>
      <c r="O337" s="44" t="str">
        <f t="shared" si="22"/>
        <v xml:space="preserve"> Zuhaa Hassan  ( 3204790017 )</v>
      </c>
      <c r="P337" s="42" t="s">
        <v>50</v>
      </c>
      <c r="Q337" s="36" t="s">
        <v>86</v>
      </c>
      <c r="R337" s="37" t="s">
        <v>73</v>
      </c>
      <c r="T337" s="55"/>
      <c r="U337" s="73" t="str">
        <f>F337&amp;"-"&amp;COUNTIF($F$2:F337,F337)</f>
        <v>140862-1</v>
      </c>
      <c r="V337" s="50">
        <f t="shared" si="23"/>
        <v>326</v>
      </c>
      <c r="W337" s="70"/>
      <c r="X337" s="72"/>
      <c r="Y337" s="49" t="s">
        <v>1975</v>
      </c>
      <c r="Z337" s="49">
        <v>326</v>
      </c>
      <c r="AA337" s="72"/>
      <c r="AB337" s="72"/>
      <c r="AC337" s="72"/>
      <c r="AD337" s="72"/>
      <c r="AE337" s="71"/>
      <c r="AF337" s="71"/>
      <c r="AG337" s="71"/>
      <c r="AH337" s="71"/>
      <c r="AI337" s="71"/>
      <c r="AJ337" s="71"/>
      <c r="AK337" s="71"/>
      <c r="AL337" s="71"/>
      <c r="AP337" s="185">
        <v>326</v>
      </c>
      <c r="AQ337" s="185" t="s">
        <v>12</v>
      </c>
      <c r="AR337" s="195" t="s">
        <v>12</v>
      </c>
    </row>
    <row r="338" spans="1:44" ht="24.95" customHeight="1" x14ac:dyDescent="0.25">
      <c r="A338" s="183">
        <v>327</v>
      </c>
      <c r="B338" s="183" t="s">
        <v>1124</v>
      </c>
      <c r="C338" s="34" t="str">
        <f t="shared" si="20"/>
        <v>BS CHEM.  - 140765</v>
      </c>
      <c r="D338" s="186" t="s">
        <v>34</v>
      </c>
      <c r="E338" s="33" t="s">
        <v>12</v>
      </c>
      <c r="F338" s="189">
        <v>140765</v>
      </c>
      <c r="G338" s="191" t="s">
        <v>1094</v>
      </c>
      <c r="H338" s="34" t="str">
        <f t="shared" si="21"/>
        <v>B  - NB - 9 - 16</v>
      </c>
      <c r="I338" s="185" t="s">
        <v>17</v>
      </c>
      <c r="J338" s="185" t="s">
        <v>95</v>
      </c>
      <c r="K338" s="185" t="s">
        <v>14</v>
      </c>
      <c r="L338" s="193">
        <v>16</v>
      </c>
      <c r="M338" s="196" t="s">
        <v>408</v>
      </c>
      <c r="N338" s="196" t="s">
        <v>409</v>
      </c>
      <c r="O338" s="44" t="str">
        <f t="shared" si="22"/>
        <v xml:space="preserve"> Dr. Tanzeela Gulab Shahzady  ( 0337-7019377 )</v>
      </c>
      <c r="P338" s="42" t="s">
        <v>50</v>
      </c>
      <c r="Q338" s="36" t="s">
        <v>86</v>
      </c>
      <c r="R338" s="37" t="s">
        <v>73</v>
      </c>
      <c r="T338" s="55"/>
      <c r="U338" s="73" t="str">
        <f>F338&amp;"-"&amp;COUNTIF($F$2:F338,F338)</f>
        <v>140765-1</v>
      </c>
      <c r="V338" s="50">
        <f t="shared" si="23"/>
        <v>327</v>
      </c>
      <c r="W338" s="70"/>
      <c r="X338" s="72"/>
      <c r="Y338" s="49" t="s">
        <v>1976</v>
      </c>
      <c r="Z338" s="49">
        <v>327</v>
      </c>
      <c r="AA338" s="72"/>
      <c r="AB338" s="72"/>
      <c r="AC338" s="72"/>
      <c r="AD338" s="72"/>
      <c r="AE338" s="71"/>
      <c r="AF338" s="71"/>
      <c r="AG338" s="71"/>
      <c r="AH338" s="71"/>
      <c r="AI338" s="71"/>
      <c r="AJ338" s="71"/>
      <c r="AK338" s="71"/>
      <c r="AL338" s="71"/>
      <c r="AP338" s="185">
        <v>327</v>
      </c>
      <c r="AQ338" s="185" t="s">
        <v>12</v>
      </c>
      <c r="AR338" s="195" t="s">
        <v>12</v>
      </c>
    </row>
    <row r="339" spans="1:44" ht="24.95" customHeight="1" x14ac:dyDescent="0.25">
      <c r="A339" s="183">
        <v>328</v>
      </c>
      <c r="B339" s="183" t="s">
        <v>1124</v>
      </c>
      <c r="C339" s="34" t="str">
        <f t="shared" si="20"/>
        <v>BS CHEM.  - 140774</v>
      </c>
      <c r="D339" s="186" t="s">
        <v>34</v>
      </c>
      <c r="E339" s="33" t="s">
        <v>12</v>
      </c>
      <c r="F339" s="189">
        <v>140774</v>
      </c>
      <c r="G339" s="191" t="s">
        <v>1255</v>
      </c>
      <c r="H339" s="34" t="str">
        <f t="shared" si="21"/>
        <v>B  - NB - 9 - 16</v>
      </c>
      <c r="I339" s="185" t="s">
        <v>17</v>
      </c>
      <c r="J339" s="185" t="s">
        <v>95</v>
      </c>
      <c r="K339" s="185" t="s">
        <v>14</v>
      </c>
      <c r="L339" s="193">
        <v>22</v>
      </c>
      <c r="M339" s="196" t="s">
        <v>775</v>
      </c>
      <c r="N339" s="196" t="s">
        <v>776</v>
      </c>
      <c r="O339" s="44" t="str">
        <f t="shared" si="22"/>
        <v xml:space="preserve"> Muhammad Waqas  ( 0336-4268436 )</v>
      </c>
      <c r="P339" s="42" t="s">
        <v>50</v>
      </c>
      <c r="Q339" s="36" t="s">
        <v>86</v>
      </c>
      <c r="R339" s="37" t="s">
        <v>74</v>
      </c>
      <c r="T339" s="55"/>
      <c r="U339" s="73" t="str">
        <f>F339&amp;"-"&amp;COUNTIF($F$2:F339,F339)</f>
        <v>140774-1</v>
      </c>
      <c r="V339" s="50">
        <f t="shared" si="23"/>
        <v>328</v>
      </c>
      <c r="W339" s="70"/>
      <c r="X339" s="72"/>
      <c r="Y339" s="49" t="s">
        <v>1977</v>
      </c>
      <c r="Z339" s="49">
        <v>328</v>
      </c>
      <c r="AA339" s="72"/>
      <c r="AB339" s="72"/>
      <c r="AC339" s="72"/>
      <c r="AD339" s="72"/>
      <c r="AE339" s="71"/>
      <c r="AF339" s="71"/>
      <c r="AG339" s="71"/>
      <c r="AH339" s="71"/>
      <c r="AI339" s="71"/>
      <c r="AJ339" s="71"/>
      <c r="AK339" s="71"/>
      <c r="AL339" s="71"/>
      <c r="AP339" s="185">
        <v>328</v>
      </c>
      <c r="AQ339" s="185" t="s">
        <v>12</v>
      </c>
      <c r="AR339" s="195" t="s">
        <v>12</v>
      </c>
    </row>
    <row r="340" spans="1:44" ht="24.95" customHeight="1" x14ac:dyDescent="0.25">
      <c r="A340" s="183">
        <v>329</v>
      </c>
      <c r="B340" s="183" t="s">
        <v>1124</v>
      </c>
      <c r="C340" s="34" t="str">
        <f t="shared" si="20"/>
        <v>BBA (Hons)  - 140947</v>
      </c>
      <c r="D340" s="186" t="s">
        <v>42</v>
      </c>
      <c r="E340" s="33" t="s">
        <v>12</v>
      </c>
      <c r="F340" s="189">
        <v>140947</v>
      </c>
      <c r="G340" s="191" t="s">
        <v>234</v>
      </c>
      <c r="H340" s="34" t="str">
        <f t="shared" si="21"/>
        <v>C  - NB - 17 - 24</v>
      </c>
      <c r="I340" s="185" t="s">
        <v>17</v>
      </c>
      <c r="J340" s="185" t="s">
        <v>96</v>
      </c>
      <c r="K340" s="185" t="s">
        <v>15</v>
      </c>
      <c r="L340" s="193">
        <v>40</v>
      </c>
      <c r="M340" s="196" t="s">
        <v>679</v>
      </c>
      <c r="N340" s="196" t="s">
        <v>680</v>
      </c>
      <c r="O340" s="44" t="str">
        <f t="shared" si="22"/>
        <v xml:space="preserve"> Abid Ali  ( 0301-4488950 )</v>
      </c>
      <c r="P340" s="42" t="s">
        <v>50</v>
      </c>
      <c r="Q340" s="36" t="s">
        <v>86</v>
      </c>
      <c r="R340" s="37" t="s">
        <v>66</v>
      </c>
      <c r="T340" s="55"/>
      <c r="U340" s="73" t="str">
        <f>F340&amp;"-"&amp;COUNTIF($F$2:F340,F340)</f>
        <v>140947-1</v>
      </c>
      <c r="V340" s="50">
        <f t="shared" si="23"/>
        <v>329</v>
      </c>
      <c r="W340" s="70"/>
      <c r="X340" s="72"/>
      <c r="Y340" s="49" t="s">
        <v>1978</v>
      </c>
      <c r="Z340" s="49">
        <v>329</v>
      </c>
      <c r="AA340" s="72"/>
      <c r="AB340" s="72"/>
      <c r="AC340" s="72"/>
      <c r="AD340" s="72"/>
      <c r="AE340" s="71"/>
      <c r="AF340" s="71"/>
      <c r="AG340" s="71"/>
      <c r="AH340" s="71"/>
      <c r="AI340" s="71"/>
      <c r="AJ340" s="71"/>
      <c r="AK340" s="71"/>
      <c r="AL340" s="71"/>
      <c r="AP340" s="185">
        <v>329</v>
      </c>
      <c r="AQ340" s="185" t="s">
        <v>12</v>
      </c>
      <c r="AR340" s="195" t="s">
        <v>12</v>
      </c>
    </row>
    <row r="341" spans="1:44" ht="24.95" customHeight="1" x14ac:dyDescent="0.25">
      <c r="A341" s="183">
        <v>330</v>
      </c>
      <c r="B341" s="183" t="s">
        <v>1124</v>
      </c>
      <c r="C341" s="34" t="str">
        <f t="shared" si="20"/>
        <v>BBA (Hons)  - 140969</v>
      </c>
      <c r="D341" s="186" t="s">
        <v>42</v>
      </c>
      <c r="E341" s="33" t="s">
        <v>12</v>
      </c>
      <c r="F341" s="189">
        <v>140969</v>
      </c>
      <c r="G341" s="191" t="s">
        <v>154</v>
      </c>
      <c r="H341" s="34" t="str">
        <f t="shared" si="21"/>
        <v>C  - NB - 17 - 24</v>
      </c>
      <c r="I341" s="185" t="s">
        <v>17</v>
      </c>
      <c r="J341" s="185" t="s">
        <v>96</v>
      </c>
      <c r="K341" s="185" t="s">
        <v>15</v>
      </c>
      <c r="L341" s="193">
        <v>6</v>
      </c>
      <c r="M341" s="196" t="s">
        <v>643</v>
      </c>
      <c r="N341" s="196" t="s">
        <v>644</v>
      </c>
      <c r="O341" s="44" t="str">
        <f t="shared" si="22"/>
        <v xml:space="preserve"> ZARA RAFIQUE  ( 0313-4782428 )</v>
      </c>
      <c r="P341" s="42" t="s">
        <v>50</v>
      </c>
      <c r="Q341" s="36" t="s">
        <v>86</v>
      </c>
      <c r="R341" s="37" t="s">
        <v>55</v>
      </c>
      <c r="T341" s="55"/>
      <c r="U341" s="73" t="str">
        <f>F341&amp;"-"&amp;COUNTIF($F$2:F341,F341)</f>
        <v>140969-1</v>
      </c>
      <c r="V341" s="50">
        <f t="shared" si="23"/>
        <v>330</v>
      </c>
      <c r="W341" s="70"/>
      <c r="X341" s="72"/>
      <c r="Y341" s="49" t="s">
        <v>1979</v>
      </c>
      <c r="Z341" s="49">
        <v>330</v>
      </c>
      <c r="AA341" s="72"/>
      <c r="AB341" s="72"/>
      <c r="AC341" s="72"/>
      <c r="AD341" s="72"/>
      <c r="AE341" s="71"/>
      <c r="AF341" s="71"/>
      <c r="AG341" s="71"/>
      <c r="AH341" s="71"/>
      <c r="AI341" s="71"/>
      <c r="AJ341" s="71"/>
      <c r="AK341" s="71"/>
      <c r="AL341" s="71"/>
      <c r="AP341" s="185">
        <v>330</v>
      </c>
      <c r="AQ341" s="185" t="s">
        <v>12</v>
      </c>
      <c r="AR341" s="195" t="s">
        <v>12</v>
      </c>
    </row>
    <row r="342" spans="1:44" ht="24.95" customHeight="1" x14ac:dyDescent="0.25">
      <c r="A342" s="183">
        <v>331</v>
      </c>
      <c r="B342" s="183" t="s">
        <v>1124</v>
      </c>
      <c r="C342" s="34" t="str">
        <f t="shared" si="20"/>
        <v>BS AF  - 140960</v>
      </c>
      <c r="D342" s="186" t="s">
        <v>36</v>
      </c>
      <c r="E342" s="33" t="s">
        <v>12</v>
      </c>
      <c r="F342" s="189">
        <v>140960</v>
      </c>
      <c r="G342" s="191" t="s">
        <v>897</v>
      </c>
      <c r="H342" s="34" t="str">
        <f t="shared" si="21"/>
        <v>C  - NB - 17 - 24</v>
      </c>
      <c r="I342" s="185" t="s">
        <v>17</v>
      </c>
      <c r="J342" s="185" t="s">
        <v>96</v>
      </c>
      <c r="K342" s="185" t="s">
        <v>15</v>
      </c>
      <c r="L342" s="193">
        <v>12</v>
      </c>
      <c r="M342" s="196" t="s">
        <v>3359</v>
      </c>
      <c r="N342" s="196" t="s">
        <v>3360</v>
      </c>
      <c r="O342" s="44" t="str">
        <f t="shared" si="22"/>
        <v xml:space="preserve"> Ms. Arooj Azhar  ( 3310492828 )</v>
      </c>
      <c r="P342" s="42" t="s">
        <v>50</v>
      </c>
      <c r="Q342" s="36" t="s">
        <v>86</v>
      </c>
      <c r="R342" s="37" t="s">
        <v>62</v>
      </c>
      <c r="T342" s="55"/>
      <c r="U342" s="73" t="str">
        <f>F342&amp;"-"&amp;COUNTIF($F$2:F342,F342)</f>
        <v>140960-1</v>
      </c>
      <c r="V342" s="50">
        <f t="shared" si="23"/>
        <v>331</v>
      </c>
      <c r="W342" s="70"/>
      <c r="X342" s="72"/>
      <c r="Y342" s="49" t="s">
        <v>1980</v>
      </c>
      <c r="Z342" s="49">
        <v>331</v>
      </c>
      <c r="AA342" s="72"/>
      <c r="AB342" s="72"/>
      <c r="AC342" s="72"/>
      <c r="AD342" s="72"/>
      <c r="AE342" s="71"/>
      <c r="AF342" s="71"/>
      <c r="AG342" s="71"/>
      <c r="AH342" s="71"/>
      <c r="AI342" s="71"/>
      <c r="AJ342" s="71"/>
      <c r="AK342" s="71"/>
      <c r="AL342" s="71"/>
      <c r="AP342" s="185">
        <v>331</v>
      </c>
      <c r="AQ342" s="185" t="s">
        <v>12</v>
      </c>
      <c r="AR342" s="195" t="s">
        <v>12</v>
      </c>
    </row>
    <row r="343" spans="1:44" ht="24.95" customHeight="1" x14ac:dyDescent="0.25">
      <c r="A343" s="183">
        <v>332</v>
      </c>
      <c r="B343" s="183" t="s">
        <v>1124</v>
      </c>
      <c r="C343" s="34" t="str">
        <f t="shared" si="20"/>
        <v>BS AP  - 140862</v>
      </c>
      <c r="D343" s="186" t="s">
        <v>40</v>
      </c>
      <c r="E343" s="33" t="s">
        <v>12</v>
      </c>
      <c r="F343" s="189">
        <v>140862</v>
      </c>
      <c r="G343" s="191" t="s">
        <v>1254</v>
      </c>
      <c r="H343" s="34" t="str">
        <f t="shared" si="21"/>
        <v>C  - NB - 17 - 24</v>
      </c>
      <c r="I343" s="185" t="s">
        <v>17</v>
      </c>
      <c r="J343" s="185" t="s">
        <v>96</v>
      </c>
      <c r="K343" s="185" t="s">
        <v>15</v>
      </c>
      <c r="L343" s="193">
        <v>1</v>
      </c>
      <c r="M343" s="196" t="s">
        <v>462</v>
      </c>
      <c r="N343" s="196" t="s">
        <v>463</v>
      </c>
      <c r="O343" s="44" t="str">
        <f t="shared" si="22"/>
        <v xml:space="preserve"> Zuhaa Hassan  ( 3204790017 )</v>
      </c>
      <c r="P343" s="42" t="s">
        <v>46</v>
      </c>
      <c r="Q343" s="36" t="s">
        <v>86</v>
      </c>
      <c r="R343" s="37" t="s">
        <v>72</v>
      </c>
      <c r="T343" s="55"/>
      <c r="U343" s="73" t="str">
        <f>F343&amp;"-"&amp;COUNTIF($F$2:F343,F343)</f>
        <v>140862-2</v>
      </c>
      <c r="V343" s="50">
        <f t="shared" si="23"/>
        <v>332</v>
      </c>
      <c r="W343" s="70"/>
      <c r="X343" s="72"/>
      <c r="Y343" s="49" t="s">
        <v>1981</v>
      </c>
      <c r="Z343" s="49">
        <v>332</v>
      </c>
      <c r="AA343" s="72"/>
      <c r="AB343" s="72"/>
      <c r="AC343" s="72"/>
      <c r="AD343" s="72"/>
      <c r="AE343" s="71"/>
      <c r="AF343" s="71"/>
      <c r="AG343" s="71"/>
      <c r="AH343" s="71"/>
      <c r="AI343" s="71"/>
      <c r="AJ343" s="71"/>
      <c r="AK343" s="71"/>
      <c r="AL343" s="71"/>
      <c r="AP343" s="185">
        <v>332</v>
      </c>
      <c r="AQ343" s="185" t="s">
        <v>12</v>
      </c>
      <c r="AR343" s="195" t="s">
        <v>12</v>
      </c>
    </row>
    <row r="344" spans="1:44" ht="24.95" customHeight="1" x14ac:dyDescent="0.25">
      <c r="A344" s="183">
        <v>333</v>
      </c>
      <c r="B344" s="183" t="s">
        <v>1124</v>
      </c>
      <c r="C344" s="34" t="str">
        <f t="shared" si="20"/>
        <v>BS AP  - 140866</v>
      </c>
      <c r="D344" s="186" t="s">
        <v>40</v>
      </c>
      <c r="E344" s="33" t="s">
        <v>12</v>
      </c>
      <c r="F344" s="189">
        <v>140866</v>
      </c>
      <c r="G344" s="191" t="s">
        <v>1256</v>
      </c>
      <c r="H344" s="34" t="str">
        <f t="shared" si="21"/>
        <v>C  - NB - 17 - 24</v>
      </c>
      <c r="I344" s="185" t="s">
        <v>17</v>
      </c>
      <c r="J344" s="185" t="s">
        <v>96</v>
      </c>
      <c r="K344" s="185" t="s">
        <v>15</v>
      </c>
      <c r="L344" s="193">
        <v>11</v>
      </c>
      <c r="M344" s="196" t="s">
        <v>462</v>
      </c>
      <c r="N344" s="196" t="s">
        <v>463</v>
      </c>
      <c r="O344" s="44" t="str">
        <f t="shared" si="22"/>
        <v xml:space="preserve"> Zuhaa Hassan  ( 3204790017 )</v>
      </c>
      <c r="P344" s="42" t="s">
        <v>50</v>
      </c>
      <c r="Q344" s="36" t="s">
        <v>86</v>
      </c>
      <c r="R344" s="37" t="s">
        <v>64</v>
      </c>
      <c r="T344" s="55"/>
      <c r="U344" s="73" t="str">
        <f>F344&amp;"-"&amp;COUNTIF($F$2:F344,F344)</f>
        <v>140866-1</v>
      </c>
      <c r="V344" s="50">
        <f t="shared" si="23"/>
        <v>333</v>
      </c>
      <c r="W344" s="70"/>
      <c r="X344" s="72"/>
      <c r="Y344" s="49" t="s">
        <v>1982</v>
      </c>
      <c r="Z344" s="49">
        <v>333</v>
      </c>
      <c r="AA344" s="72"/>
      <c r="AB344" s="72"/>
      <c r="AC344" s="72"/>
      <c r="AD344" s="72"/>
      <c r="AE344" s="71"/>
      <c r="AF344" s="71"/>
      <c r="AG344" s="71"/>
      <c r="AH344" s="71"/>
      <c r="AI344" s="71"/>
      <c r="AJ344" s="71"/>
      <c r="AK344" s="71"/>
      <c r="AL344" s="71"/>
      <c r="AP344" s="185">
        <v>333</v>
      </c>
      <c r="AQ344" s="185" t="s">
        <v>12</v>
      </c>
      <c r="AR344" s="195" t="s">
        <v>12</v>
      </c>
    </row>
    <row r="345" spans="1:44" ht="24.95" customHeight="1" x14ac:dyDescent="0.25">
      <c r="A345" s="183">
        <v>334</v>
      </c>
      <c r="B345" s="183" t="s">
        <v>1124</v>
      </c>
      <c r="C345" s="34" t="str">
        <f t="shared" si="20"/>
        <v>BS BCH  - 140887</v>
      </c>
      <c r="D345" s="186" t="s">
        <v>138</v>
      </c>
      <c r="E345" s="33" t="s">
        <v>12</v>
      </c>
      <c r="F345" s="189">
        <v>140887</v>
      </c>
      <c r="G345" s="191" t="s">
        <v>157</v>
      </c>
      <c r="H345" s="34" t="str">
        <f t="shared" si="21"/>
        <v>C  - NB - 17 - 24</v>
      </c>
      <c r="I345" s="185" t="s">
        <v>17</v>
      </c>
      <c r="J345" s="185" t="s">
        <v>96</v>
      </c>
      <c r="K345" s="185" t="s">
        <v>15</v>
      </c>
      <c r="L345" s="193">
        <v>11</v>
      </c>
      <c r="M345" s="196" t="s">
        <v>540</v>
      </c>
      <c r="N345" s="196" t="s">
        <v>541</v>
      </c>
      <c r="O345" s="44" t="str">
        <f t="shared" si="22"/>
        <v xml:space="preserve"> Hamza Abbas Jaffari  ( 3349422223 )</v>
      </c>
      <c r="P345" s="42" t="s">
        <v>50</v>
      </c>
      <c r="Q345" s="36" t="s">
        <v>86</v>
      </c>
      <c r="R345" s="37" t="s">
        <v>64</v>
      </c>
      <c r="T345" s="55"/>
      <c r="U345" s="73" t="str">
        <f>F345&amp;"-"&amp;COUNTIF($F$2:F345,F345)</f>
        <v>140887-1</v>
      </c>
      <c r="V345" s="50">
        <f t="shared" si="23"/>
        <v>334</v>
      </c>
      <c r="W345" s="70"/>
      <c r="X345" s="72"/>
      <c r="Y345" s="49" t="s">
        <v>1983</v>
      </c>
      <c r="Z345" s="49">
        <v>334</v>
      </c>
      <c r="AA345" s="72"/>
      <c r="AB345" s="72"/>
      <c r="AC345" s="72"/>
      <c r="AD345" s="72"/>
      <c r="AE345" s="71"/>
      <c r="AF345" s="71"/>
      <c r="AG345" s="71"/>
      <c r="AH345" s="71"/>
      <c r="AI345" s="71"/>
      <c r="AJ345" s="71"/>
      <c r="AK345" s="71"/>
      <c r="AL345" s="71"/>
      <c r="AP345" s="185">
        <v>334</v>
      </c>
      <c r="AQ345" s="185" t="s">
        <v>12</v>
      </c>
      <c r="AR345" s="195" t="s">
        <v>12</v>
      </c>
    </row>
    <row r="346" spans="1:44" ht="24.95" customHeight="1" x14ac:dyDescent="0.25">
      <c r="A346" s="183">
        <v>335</v>
      </c>
      <c r="B346" s="183" t="s">
        <v>1124</v>
      </c>
      <c r="C346" s="34" t="str">
        <f t="shared" si="20"/>
        <v>BS BT  - 140881</v>
      </c>
      <c r="D346" s="186" t="s">
        <v>33</v>
      </c>
      <c r="E346" s="33" t="s">
        <v>12</v>
      </c>
      <c r="F346" s="189">
        <v>140881</v>
      </c>
      <c r="G346" s="191" t="s">
        <v>157</v>
      </c>
      <c r="H346" s="34" t="str">
        <f t="shared" si="21"/>
        <v>C  - NB - 17 - 24</v>
      </c>
      <c r="I346" s="185" t="s">
        <v>17</v>
      </c>
      <c r="J346" s="185" t="s">
        <v>96</v>
      </c>
      <c r="K346" s="185" t="s">
        <v>15</v>
      </c>
      <c r="L346" s="193">
        <v>11</v>
      </c>
      <c r="M346" s="196" t="s">
        <v>540</v>
      </c>
      <c r="N346" s="196" t="s">
        <v>541</v>
      </c>
      <c r="O346" s="44" t="str">
        <f t="shared" si="22"/>
        <v xml:space="preserve"> Hamza Abbas Jaffari  ( 3349422223 )</v>
      </c>
      <c r="P346" s="42" t="s">
        <v>46</v>
      </c>
      <c r="Q346" s="36" t="s">
        <v>86</v>
      </c>
      <c r="R346" s="37" t="s">
        <v>63</v>
      </c>
      <c r="T346" s="55"/>
      <c r="U346" s="73" t="str">
        <f>F346&amp;"-"&amp;COUNTIF($F$2:F346,F346)</f>
        <v>140881-1</v>
      </c>
      <c r="V346" s="50">
        <f t="shared" si="23"/>
        <v>335</v>
      </c>
      <c r="W346" s="70"/>
      <c r="X346" s="72"/>
      <c r="Y346" s="49" t="s">
        <v>1984</v>
      </c>
      <c r="Z346" s="49">
        <v>335</v>
      </c>
      <c r="AA346" s="72"/>
      <c r="AB346" s="72"/>
      <c r="AC346" s="72"/>
      <c r="AD346" s="72"/>
      <c r="AE346" s="71"/>
      <c r="AF346" s="71"/>
      <c r="AG346" s="71"/>
      <c r="AH346" s="71"/>
      <c r="AI346" s="71"/>
      <c r="AJ346" s="71"/>
      <c r="AK346" s="71"/>
      <c r="AL346" s="71"/>
      <c r="AP346" s="185">
        <v>335</v>
      </c>
      <c r="AQ346" s="185" t="s">
        <v>12</v>
      </c>
      <c r="AR346" s="195" t="s">
        <v>12</v>
      </c>
    </row>
    <row r="347" spans="1:44" ht="24.95" customHeight="1" x14ac:dyDescent="0.25">
      <c r="A347" s="183">
        <v>336</v>
      </c>
      <c r="B347" s="183" t="s">
        <v>1124</v>
      </c>
      <c r="C347" s="34" t="str">
        <f t="shared" si="20"/>
        <v>BS BT  - 140890</v>
      </c>
      <c r="D347" s="186" t="s">
        <v>33</v>
      </c>
      <c r="E347" s="33" t="s">
        <v>12</v>
      </c>
      <c r="F347" s="189">
        <v>140890</v>
      </c>
      <c r="G347" s="191" t="s">
        <v>900</v>
      </c>
      <c r="H347" s="34" t="str">
        <f t="shared" si="21"/>
        <v>C  - NB - 17 - 24</v>
      </c>
      <c r="I347" s="185" t="s">
        <v>17</v>
      </c>
      <c r="J347" s="185" t="s">
        <v>96</v>
      </c>
      <c r="K347" s="185" t="s">
        <v>15</v>
      </c>
      <c r="L347" s="193">
        <v>22</v>
      </c>
      <c r="M347" s="196" t="s">
        <v>3361</v>
      </c>
      <c r="N347" s="196" t="s">
        <v>633</v>
      </c>
      <c r="O347" s="44" t="str">
        <f t="shared" si="22"/>
        <v xml:space="preserve"> Dr. Anum Kamal  ( 3452506951 )</v>
      </c>
      <c r="P347" s="42" t="s">
        <v>46</v>
      </c>
      <c r="Q347" s="36" t="s">
        <v>86</v>
      </c>
      <c r="R347" s="37">
        <v>18</v>
      </c>
      <c r="T347" s="55"/>
      <c r="U347" s="73" t="str">
        <f>F347&amp;"-"&amp;COUNTIF($F$2:F347,F347)</f>
        <v>140890-1</v>
      </c>
      <c r="V347" s="50">
        <f t="shared" si="23"/>
        <v>336</v>
      </c>
      <c r="W347" s="70"/>
      <c r="X347" s="72"/>
      <c r="Y347" s="49" t="s">
        <v>1985</v>
      </c>
      <c r="Z347" s="49">
        <v>336</v>
      </c>
      <c r="AA347" s="72"/>
      <c r="AB347" s="72"/>
      <c r="AC347" s="72"/>
      <c r="AD347" s="72"/>
      <c r="AE347" s="71"/>
      <c r="AF347" s="71"/>
      <c r="AG347" s="71"/>
      <c r="AH347" s="71"/>
      <c r="AI347" s="71"/>
      <c r="AJ347" s="71"/>
      <c r="AK347" s="71"/>
      <c r="AL347" s="71"/>
      <c r="AP347" s="185">
        <v>336</v>
      </c>
      <c r="AQ347" s="185" t="s">
        <v>12</v>
      </c>
      <c r="AR347" s="195" t="s">
        <v>12</v>
      </c>
    </row>
    <row r="348" spans="1:44" ht="24.95" customHeight="1" x14ac:dyDescent="0.25">
      <c r="A348" s="183">
        <v>337</v>
      </c>
      <c r="B348" s="183" t="s">
        <v>1124</v>
      </c>
      <c r="C348" s="34" t="str">
        <f t="shared" si="20"/>
        <v>BS BT  - 140895</v>
      </c>
      <c r="D348" s="186" t="s">
        <v>33</v>
      </c>
      <c r="E348" s="33" t="s">
        <v>12</v>
      </c>
      <c r="F348" s="189">
        <v>140895</v>
      </c>
      <c r="G348" s="191" t="s">
        <v>1257</v>
      </c>
      <c r="H348" s="34" t="str">
        <f t="shared" si="21"/>
        <v>C  - NB - 17 - 24</v>
      </c>
      <c r="I348" s="185" t="s">
        <v>17</v>
      </c>
      <c r="J348" s="185" t="s">
        <v>96</v>
      </c>
      <c r="K348" s="185" t="s">
        <v>15</v>
      </c>
      <c r="L348" s="193">
        <v>27</v>
      </c>
      <c r="M348" s="196" t="s">
        <v>706</v>
      </c>
      <c r="N348" s="196" t="s">
        <v>707</v>
      </c>
      <c r="O348" s="44" t="str">
        <f t="shared" si="22"/>
        <v xml:space="preserve"> Dr. Aqeela Ashraf  ( 0345-8133339 )</v>
      </c>
      <c r="P348" s="42" t="s">
        <v>46</v>
      </c>
      <c r="Q348" s="36" t="s">
        <v>86</v>
      </c>
      <c r="R348" s="37" t="s">
        <v>63</v>
      </c>
      <c r="T348" s="55"/>
      <c r="U348" s="73" t="str">
        <f>F348&amp;"-"&amp;COUNTIF($F$2:F348,F348)</f>
        <v>140895-1</v>
      </c>
      <c r="V348" s="50">
        <f t="shared" si="23"/>
        <v>337</v>
      </c>
      <c r="W348" s="70"/>
      <c r="X348" s="72"/>
      <c r="Y348" s="49" t="s">
        <v>1986</v>
      </c>
      <c r="Z348" s="49">
        <v>337</v>
      </c>
      <c r="AA348" s="72"/>
      <c r="AB348" s="72"/>
      <c r="AC348" s="72"/>
      <c r="AD348" s="72"/>
      <c r="AE348" s="71"/>
      <c r="AF348" s="71"/>
      <c r="AG348" s="71"/>
      <c r="AH348" s="71"/>
      <c r="AI348" s="71"/>
      <c r="AJ348" s="71"/>
      <c r="AK348" s="71"/>
      <c r="AL348" s="71"/>
      <c r="AP348" s="185">
        <v>337</v>
      </c>
      <c r="AQ348" s="185" t="s">
        <v>12</v>
      </c>
      <c r="AR348" s="195" t="s">
        <v>12</v>
      </c>
    </row>
    <row r="349" spans="1:44" ht="24.95" customHeight="1" x14ac:dyDescent="0.25">
      <c r="A349" s="183">
        <v>338</v>
      </c>
      <c r="B349" s="183" t="s">
        <v>1124</v>
      </c>
      <c r="C349" s="34" t="str">
        <f t="shared" si="20"/>
        <v>BS IR  - 140903</v>
      </c>
      <c r="D349" s="186" t="s">
        <v>92</v>
      </c>
      <c r="E349" s="33" t="s">
        <v>12</v>
      </c>
      <c r="F349" s="189">
        <v>140903</v>
      </c>
      <c r="G349" s="191" t="s">
        <v>1258</v>
      </c>
      <c r="H349" s="34" t="str">
        <f t="shared" si="21"/>
        <v>C  - NB - 17 - 24</v>
      </c>
      <c r="I349" s="185" t="s">
        <v>17</v>
      </c>
      <c r="J349" s="185" t="s">
        <v>96</v>
      </c>
      <c r="K349" s="185" t="s">
        <v>15</v>
      </c>
      <c r="L349" s="193">
        <v>16</v>
      </c>
      <c r="M349" s="196" t="s">
        <v>671</v>
      </c>
      <c r="N349" s="196" t="s">
        <v>672</v>
      </c>
      <c r="O349" s="44" t="str">
        <f t="shared" si="22"/>
        <v xml:space="preserve"> Maryam Asif  ( 3434613818 )</v>
      </c>
      <c r="P349" s="42" t="s">
        <v>50</v>
      </c>
      <c r="Q349" s="36" t="s">
        <v>86</v>
      </c>
      <c r="R349" s="37" t="s">
        <v>55</v>
      </c>
      <c r="T349" s="55"/>
      <c r="U349" s="73" t="str">
        <f>F349&amp;"-"&amp;COUNTIF($F$2:F349,F349)</f>
        <v>140903-1</v>
      </c>
      <c r="V349" s="50">
        <f t="shared" si="23"/>
        <v>338</v>
      </c>
      <c r="W349" s="70"/>
      <c r="X349" s="72"/>
      <c r="Y349" s="49" t="s">
        <v>1987</v>
      </c>
      <c r="Z349" s="49">
        <v>338</v>
      </c>
      <c r="AA349" s="72"/>
      <c r="AB349" s="72"/>
      <c r="AC349" s="72"/>
      <c r="AD349" s="72"/>
      <c r="AE349" s="71"/>
      <c r="AF349" s="71"/>
      <c r="AG349" s="71"/>
      <c r="AH349" s="71"/>
      <c r="AI349" s="71"/>
      <c r="AJ349" s="71"/>
      <c r="AK349" s="71"/>
      <c r="AL349" s="71"/>
      <c r="AP349" s="185">
        <v>338</v>
      </c>
      <c r="AQ349" s="185" t="s">
        <v>12</v>
      </c>
      <c r="AR349" s="195" t="s">
        <v>12</v>
      </c>
    </row>
    <row r="350" spans="1:44" ht="24.95" customHeight="1" x14ac:dyDescent="0.25">
      <c r="A350" s="183">
        <v>339</v>
      </c>
      <c r="B350" s="183" t="s">
        <v>1124</v>
      </c>
      <c r="C350" s="34" t="str">
        <f t="shared" si="20"/>
        <v>BS IR  - 140968</v>
      </c>
      <c r="D350" s="186" t="s">
        <v>92</v>
      </c>
      <c r="E350" s="33" t="s">
        <v>12</v>
      </c>
      <c r="F350" s="189">
        <v>140968</v>
      </c>
      <c r="G350" s="191" t="s">
        <v>1259</v>
      </c>
      <c r="H350" s="34" t="str">
        <f t="shared" si="21"/>
        <v>C  - NB - 17 - 24</v>
      </c>
      <c r="I350" s="185" t="s">
        <v>17</v>
      </c>
      <c r="J350" s="185" t="s">
        <v>96</v>
      </c>
      <c r="K350" s="185" t="s">
        <v>15</v>
      </c>
      <c r="L350" s="193">
        <v>19</v>
      </c>
      <c r="M350" s="196" t="s">
        <v>416</v>
      </c>
      <c r="N350" s="196" t="s">
        <v>417</v>
      </c>
      <c r="O350" s="44" t="str">
        <f t="shared" si="22"/>
        <v xml:space="preserve"> Kanwal Hayat  ( 3214711414 )</v>
      </c>
      <c r="P350" s="42" t="s">
        <v>46</v>
      </c>
      <c r="Q350" s="36" t="s">
        <v>86</v>
      </c>
      <c r="R350" s="37" t="s">
        <v>69</v>
      </c>
      <c r="T350" s="55"/>
      <c r="U350" s="73" t="str">
        <f>F350&amp;"-"&amp;COUNTIF($F$2:F350,F350)</f>
        <v>140968-1</v>
      </c>
      <c r="V350" s="50">
        <f t="shared" si="23"/>
        <v>339</v>
      </c>
      <c r="W350" s="70"/>
      <c r="X350" s="72"/>
      <c r="Y350" s="49" t="s">
        <v>1988</v>
      </c>
      <c r="Z350" s="49">
        <v>339</v>
      </c>
      <c r="AA350" s="72"/>
      <c r="AB350" s="72"/>
      <c r="AC350" s="72"/>
      <c r="AD350" s="72"/>
      <c r="AE350" s="71"/>
      <c r="AF350" s="71"/>
      <c r="AG350" s="71"/>
      <c r="AH350" s="71"/>
      <c r="AI350" s="71"/>
      <c r="AJ350" s="71"/>
      <c r="AK350" s="71"/>
      <c r="AL350" s="71"/>
      <c r="AP350" s="185">
        <v>339</v>
      </c>
      <c r="AQ350" s="185" t="s">
        <v>12</v>
      </c>
      <c r="AR350" s="195" t="s">
        <v>12</v>
      </c>
    </row>
    <row r="351" spans="1:44" ht="24.95" customHeight="1" x14ac:dyDescent="0.25">
      <c r="A351" s="183">
        <v>340</v>
      </c>
      <c r="B351" s="183" t="s">
        <v>1124</v>
      </c>
      <c r="C351" s="34" t="str">
        <f t="shared" si="20"/>
        <v>BBA (Hons)  - 140969</v>
      </c>
      <c r="D351" s="186" t="s">
        <v>42</v>
      </c>
      <c r="E351" s="33" t="s">
        <v>12</v>
      </c>
      <c r="F351" s="189">
        <v>140969</v>
      </c>
      <c r="G351" s="191" t="s">
        <v>154</v>
      </c>
      <c r="H351" s="34" t="str">
        <f t="shared" si="21"/>
        <v>D  - NB - 25 - 32</v>
      </c>
      <c r="I351" s="185" t="s">
        <v>17</v>
      </c>
      <c r="J351" s="185" t="s">
        <v>97</v>
      </c>
      <c r="K351" s="185" t="s">
        <v>24</v>
      </c>
      <c r="L351" s="193">
        <v>16</v>
      </c>
      <c r="M351" s="196" t="s">
        <v>643</v>
      </c>
      <c r="N351" s="196" t="s">
        <v>644</v>
      </c>
      <c r="O351" s="44" t="str">
        <f t="shared" si="22"/>
        <v xml:space="preserve"> ZARA RAFIQUE  ( 0313-4782428 )</v>
      </c>
      <c r="P351" s="42" t="s">
        <v>46</v>
      </c>
      <c r="Q351" s="36" t="s">
        <v>86</v>
      </c>
      <c r="R351" s="37" t="s">
        <v>78</v>
      </c>
      <c r="T351" s="55"/>
      <c r="U351" s="73" t="str">
        <f>F351&amp;"-"&amp;COUNTIF($F$2:F351,F351)</f>
        <v>140969-2</v>
      </c>
      <c r="V351" s="50">
        <f t="shared" si="23"/>
        <v>340</v>
      </c>
      <c r="W351" s="70"/>
      <c r="X351" s="72"/>
      <c r="Y351" s="49" t="s">
        <v>1989</v>
      </c>
      <c r="Z351" s="49">
        <v>340</v>
      </c>
      <c r="AA351" s="72"/>
      <c r="AB351" s="72"/>
      <c r="AC351" s="72"/>
      <c r="AD351" s="72"/>
      <c r="AE351" s="71"/>
      <c r="AF351" s="71"/>
      <c r="AG351" s="71"/>
      <c r="AH351" s="71"/>
      <c r="AI351" s="71"/>
      <c r="AJ351" s="71"/>
      <c r="AK351" s="71"/>
      <c r="AL351" s="71"/>
      <c r="AP351" s="185">
        <v>340</v>
      </c>
      <c r="AQ351" s="185" t="s">
        <v>12</v>
      </c>
      <c r="AR351" s="195" t="s">
        <v>12</v>
      </c>
    </row>
    <row r="352" spans="1:44" ht="24.95" customHeight="1" x14ac:dyDescent="0.25">
      <c r="A352" s="183">
        <v>341</v>
      </c>
      <c r="B352" s="183" t="s">
        <v>1124</v>
      </c>
      <c r="C352" s="34" t="str">
        <f t="shared" si="20"/>
        <v>BBA (Hons)  - 140970</v>
      </c>
      <c r="D352" s="186" t="s">
        <v>42</v>
      </c>
      <c r="E352" s="33" t="s">
        <v>12</v>
      </c>
      <c r="F352" s="189">
        <v>140970</v>
      </c>
      <c r="G352" s="191" t="s">
        <v>1260</v>
      </c>
      <c r="H352" s="34" t="str">
        <f t="shared" si="21"/>
        <v>D  - NB - 25 - 32</v>
      </c>
      <c r="I352" s="185" t="s">
        <v>17</v>
      </c>
      <c r="J352" s="185" t="s">
        <v>97</v>
      </c>
      <c r="K352" s="185" t="s">
        <v>24</v>
      </c>
      <c r="L352" s="193">
        <v>17</v>
      </c>
      <c r="M352" s="196" t="s">
        <v>643</v>
      </c>
      <c r="N352" s="196" t="s">
        <v>644</v>
      </c>
      <c r="O352" s="44" t="str">
        <f t="shared" si="22"/>
        <v xml:space="preserve"> ZARA RAFIQUE  ( 0313-4782428 )</v>
      </c>
      <c r="P352" s="42" t="s">
        <v>50</v>
      </c>
      <c r="Q352" s="36" t="s">
        <v>86</v>
      </c>
      <c r="R352" s="37" t="s">
        <v>55</v>
      </c>
      <c r="T352" s="55"/>
      <c r="U352" s="73" t="str">
        <f>F352&amp;"-"&amp;COUNTIF($F$2:F352,F352)</f>
        <v>140970-1</v>
      </c>
      <c r="V352" s="50">
        <f t="shared" si="23"/>
        <v>341</v>
      </c>
      <c r="W352" s="70"/>
      <c r="X352" s="72"/>
      <c r="Y352" s="49" t="s">
        <v>1990</v>
      </c>
      <c r="Z352" s="49">
        <v>341</v>
      </c>
      <c r="AA352" s="72"/>
      <c r="AB352" s="72"/>
      <c r="AC352" s="72"/>
      <c r="AD352" s="72"/>
      <c r="AE352" s="71"/>
      <c r="AF352" s="71"/>
      <c r="AG352" s="71"/>
      <c r="AH352" s="71"/>
      <c r="AI352" s="71"/>
      <c r="AJ352" s="71"/>
      <c r="AK352" s="71"/>
      <c r="AL352" s="71"/>
      <c r="AP352" s="185">
        <v>341</v>
      </c>
      <c r="AQ352" s="185" t="s">
        <v>12</v>
      </c>
      <c r="AR352" s="195" t="s">
        <v>12</v>
      </c>
    </row>
    <row r="353" spans="1:44" ht="24.95" customHeight="1" x14ac:dyDescent="0.25">
      <c r="A353" s="183">
        <v>342</v>
      </c>
      <c r="B353" s="183" t="s">
        <v>1124</v>
      </c>
      <c r="C353" s="34" t="str">
        <f t="shared" si="20"/>
        <v>BBA (Hons)  - 140971</v>
      </c>
      <c r="D353" s="186" t="s">
        <v>42</v>
      </c>
      <c r="E353" s="33" t="s">
        <v>12</v>
      </c>
      <c r="F353" s="189">
        <v>140971</v>
      </c>
      <c r="G353" s="191" t="s">
        <v>1261</v>
      </c>
      <c r="H353" s="34" t="str">
        <f t="shared" si="21"/>
        <v>D  - NB - 25 - 32</v>
      </c>
      <c r="I353" s="185" t="s">
        <v>17</v>
      </c>
      <c r="J353" s="185" t="s">
        <v>97</v>
      </c>
      <c r="K353" s="185" t="s">
        <v>24</v>
      </c>
      <c r="L353" s="193">
        <v>25</v>
      </c>
      <c r="M353" s="196" t="s">
        <v>643</v>
      </c>
      <c r="N353" s="196" t="s">
        <v>644</v>
      </c>
      <c r="O353" s="44" t="str">
        <f t="shared" si="22"/>
        <v xml:space="preserve"> ZARA RAFIQUE  ( 0313-4782428 )</v>
      </c>
      <c r="P353" s="42" t="s">
        <v>46</v>
      </c>
      <c r="Q353" s="36" t="s">
        <v>86</v>
      </c>
      <c r="R353" s="37" t="s">
        <v>71</v>
      </c>
      <c r="T353" s="55"/>
      <c r="U353" s="73" t="str">
        <f>F353&amp;"-"&amp;COUNTIF($F$2:F353,F353)</f>
        <v>140971-1</v>
      </c>
      <c r="V353" s="50">
        <f t="shared" si="23"/>
        <v>342</v>
      </c>
      <c r="W353" s="70"/>
      <c r="X353" s="72"/>
      <c r="Y353" s="49" t="s">
        <v>1991</v>
      </c>
      <c r="Z353" s="49">
        <v>342</v>
      </c>
      <c r="AA353" s="72"/>
      <c r="AB353" s="72"/>
      <c r="AC353" s="72"/>
      <c r="AD353" s="72"/>
      <c r="AE353" s="71"/>
      <c r="AF353" s="71"/>
      <c r="AG353" s="71"/>
      <c r="AH353" s="71"/>
      <c r="AI353" s="71"/>
      <c r="AJ353" s="71"/>
      <c r="AK353" s="71"/>
      <c r="AL353" s="71"/>
      <c r="AP353" s="185">
        <v>342</v>
      </c>
      <c r="AQ353" s="185" t="s">
        <v>12</v>
      </c>
      <c r="AR353" s="195" t="s">
        <v>12</v>
      </c>
    </row>
    <row r="354" spans="1:44" ht="24.95" customHeight="1" x14ac:dyDescent="0.25">
      <c r="A354" s="183">
        <v>343</v>
      </c>
      <c r="B354" s="183" t="s">
        <v>1124</v>
      </c>
      <c r="C354" s="34" t="str">
        <f t="shared" si="20"/>
        <v>BBA (Hons)  - 140972</v>
      </c>
      <c r="D354" s="186" t="s">
        <v>42</v>
      </c>
      <c r="E354" s="33" t="s">
        <v>12</v>
      </c>
      <c r="F354" s="189">
        <v>140972</v>
      </c>
      <c r="G354" s="191" t="s">
        <v>1262</v>
      </c>
      <c r="H354" s="34" t="str">
        <f t="shared" si="21"/>
        <v>D  - NB - 25 - 32</v>
      </c>
      <c r="I354" s="185" t="s">
        <v>17</v>
      </c>
      <c r="J354" s="185" t="s">
        <v>97</v>
      </c>
      <c r="K354" s="185" t="s">
        <v>24</v>
      </c>
      <c r="L354" s="193">
        <v>10</v>
      </c>
      <c r="M354" s="196" t="s">
        <v>643</v>
      </c>
      <c r="N354" s="196" t="s">
        <v>644</v>
      </c>
      <c r="O354" s="44" t="str">
        <f t="shared" si="22"/>
        <v xml:space="preserve"> ZARA RAFIQUE  ( 0313-4782428 )</v>
      </c>
      <c r="P354" s="42" t="s">
        <v>50</v>
      </c>
      <c r="Q354" s="36" t="s">
        <v>86</v>
      </c>
      <c r="R354" s="37" t="s">
        <v>73</v>
      </c>
      <c r="T354" s="55"/>
      <c r="U354" s="73" t="str">
        <f>F354&amp;"-"&amp;COUNTIF($F$2:F354,F354)</f>
        <v>140972-1</v>
      </c>
      <c r="V354" s="50">
        <f t="shared" si="23"/>
        <v>343</v>
      </c>
      <c r="W354" s="70"/>
      <c r="X354" s="72"/>
      <c r="Y354" s="49" t="s">
        <v>1992</v>
      </c>
      <c r="Z354" s="49">
        <v>343</v>
      </c>
      <c r="AA354" s="72"/>
      <c r="AB354" s="72"/>
      <c r="AC354" s="72"/>
      <c r="AD354" s="72"/>
      <c r="AE354" s="71"/>
      <c r="AF354" s="71"/>
      <c r="AG354" s="71"/>
      <c r="AH354" s="71"/>
      <c r="AI354" s="71"/>
      <c r="AJ354" s="71"/>
      <c r="AK354" s="71"/>
      <c r="AL354" s="71"/>
      <c r="AP354" s="185">
        <v>343</v>
      </c>
      <c r="AQ354" s="185" t="s">
        <v>12</v>
      </c>
      <c r="AR354" s="195" t="s">
        <v>12</v>
      </c>
    </row>
    <row r="355" spans="1:44" ht="24.95" customHeight="1" x14ac:dyDescent="0.25">
      <c r="A355" s="183">
        <v>344</v>
      </c>
      <c r="B355" s="183" t="s">
        <v>1124</v>
      </c>
      <c r="C355" s="34" t="str">
        <f t="shared" si="20"/>
        <v>BBA (Hons)  - 141028</v>
      </c>
      <c r="D355" s="186" t="s">
        <v>42</v>
      </c>
      <c r="E355" s="33" t="s">
        <v>12</v>
      </c>
      <c r="F355" s="189">
        <v>141028</v>
      </c>
      <c r="G355" s="191" t="s">
        <v>214</v>
      </c>
      <c r="H355" s="34" t="str">
        <f t="shared" si="21"/>
        <v>D  - NB - 25 - 32</v>
      </c>
      <c r="I355" s="185" t="s">
        <v>17</v>
      </c>
      <c r="J355" s="185" t="s">
        <v>97</v>
      </c>
      <c r="K355" s="185" t="s">
        <v>24</v>
      </c>
      <c r="L355" s="193">
        <v>21</v>
      </c>
      <c r="M355" s="196" t="s">
        <v>484</v>
      </c>
      <c r="N355" s="196" t="s">
        <v>485</v>
      </c>
      <c r="O355" s="44" t="str">
        <f t="shared" si="22"/>
        <v xml:space="preserve"> Ms. Humera  ( 0333-4654351 )</v>
      </c>
      <c r="P355" s="42" t="s">
        <v>50</v>
      </c>
      <c r="Q355" s="36" t="s">
        <v>86</v>
      </c>
      <c r="R355" s="37" t="s">
        <v>73</v>
      </c>
      <c r="T355" s="55"/>
      <c r="U355" s="73" t="str">
        <f>F355&amp;"-"&amp;COUNTIF($F$2:F355,F355)</f>
        <v>141028-1</v>
      </c>
      <c r="V355" s="50">
        <f t="shared" si="23"/>
        <v>344</v>
      </c>
      <c r="W355" s="70"/>
      <c r="X355" s="72"/>
      <c r="Y355" s="49" t="s">
        <v>1993</v>
      </c>
      <c r="Z355" s="49">
        <v>344</v>
      </c>
      <c r="AA355" s="72"/>
      <c r="AB355" s="72"/>
      <c r="AC355" s="72"/>
      <c r="AD355" s="72"/>
      <c r="AE355" s="71"/>
      <c r="AF355" s="71"/>
      <c r="AG355" s="71"/>
      <c r="AH355" s="71"/>
      <c r="AI355" s="71"/>
      <c r="AJ355" s="71"/>
      <c r="AK355" s="71"/>
      <c r="AL355" s="71"/>
      <c r="AP355" s="185">
        <v>344</v>
      </c>
      <c r="AQ355" s="185" t="s">
        <v>12</v>
      </c>
      <c r="AR355" s="195" t="s">
        <v>12</v>
      </c>
    </row>
    <row r="356" spans="1:44" ht="24.95" customHeight="1" x14ac:dyDescent="0.25">
      <c r="A356" s="183">
        <v>345</v>
      </c>
      <c r="B356" s="183" t="s">
        <v>1124</v>
      </c>
      <c r="C356" s="34" t="str">
        <f t="shared" si="20"/>
        <v>BS AF  - 141033</v>
      </c>
      <c r="D356" s="186" t="s">
        <v>36</v>
      </c>
      <c r="E356" s="33" t="s">
        <v>12</v>
      </c>
      <c r="F356" s="189">
        <v>141033</v>
      </c>
      <c r="G356" s="191" t="s">
        <v>154</v>
      </c>
      <c r="H356" s="34" t="str">
        <f t="shared" si="21"/>
        <v>D  - NB - 25 - 32</v>
      </c>
      <c r="I356" s="185" t="s">
        <v>17</v>
      </c>
      <c r="J356" s="185" t="s">
        <v>97</v>
      </c>
      <c r="K356" s="185" t="s">
        <v>24</v>
      </c>
      <c r="L356" s="193">
        <v>19</v>
      </c>
      <c r="M356" s="196" t="s">
        <v>657</v>
      </c>
      <c r="N356" s="196" t="s">
        <v>658</v>
      </c>
      <c r="O356" s="44" t="str">
        <f t="shared" si="22"/>
        <v xml:space="preserve"> Syed Waqar Azeem  ( 0332-4757157 )</v>
      </c>
      <c r="P356" s="42" t="s">
        <v>50</v>
      </c>
      <c r="Q356" s="36" t="s">
        <v>86</v>
      </c>
      <c r="R356" s="37" t="s">
        <v>59</v>
      </c>
      <c r="T356" s="55"/>
      <c r="U356" s="73" t="str">
        <f>F356&amp;"-"&amp;COUNTIF($F$2:F356,F356)</f>
        <v>141033-1</v>
      </c>
      <c r="V356" s="50">
        <f t="shared" si="23"/>
        <v>345</v>
      </c>
      <c r="W356" s="70"/>
      <c r="X356" s="72"/>
      <c r="Y356" s="49" t="s">
        <v>1994</v>
      </c>
      <c r="Z356" s="49">
        <v>345</v>
      </c>
      <c r="AA356" s="72"/>
      <c r="AB356" s="72"/>
      <c r="AC356" s="72"/>
      <c r="AD356" s="72"/>
      <c r="AE356" s="71"/>
      <c r="AF356" s="71"/>
      <c r="AG356" s="71"/>
      <c r="AH356" s="71"/>
      <c r="AI356" s="71"/>
      <c r="AJ356" s="71"/>
      <c r="AK356" s="71"/>
      <c r="AL356" s="71"/>
      <c r="AP356" s="185">
        <v>345</v>
      </c>
      <c r="AQ356" s="185" t="s">
        <v>12</v>
      </c>
      <c r="AR356" s="195" t="s">
        <v>12</v>
      </c>
    </row>
    <row r="357" spans="1:44" ht="24.95" customHeight="1" x14ac:dyDescent="0.25">
      <c r="A357" s="183">
        <v>346</v>
      </c>
      <c r="B357" s="183" t="s">
        <v>1124</v>
      </c>
      <c r="C357" s="34" t="str">
        <f t="shared" si="20"/>
        <v>BS Eng.  - 141070</v>
      </c>
      <c r="D357" s="186" t="s">
        <v>30</v>
      </c>
      <c r="E357" s="33" t="s">
        <v>12</v>
      </c>
      <c r="F357" s="189">
        <v>141070</v>
      </c>
      <c r="G357" s="191" t="s">
        <v>274</v>
      </c>
      <c r="H357" s="34" t="str">
        <f t="shared" si="21"/>
        <v>D  - NB - 25 - 32</v>
      </c>
      <c r="I357" s="185" t="s">
        <v>17</v>
      </c>
      <c r="J357" s="185" t="s">
        <v>97</v>
      </c>
      <c r="K357" s="185" t="s">
        <v>24</v>
      </c>
      <c r="L357" s="193">
        <v>34</v>
      </c>
      <c r="M357" s="196" t="s">
        <v>504</v>
      </c>
      <c r="N357" s="196" t="s">
        <v>505</v>
      </c>
      <c r="O357" s="44" t="str">
        <f t="shared" si="22"/>
        <v xml:space="preserve"> Sumaira Mukhtar  ( 0321-4830000 )</v>
      </c>
      <c r="P357" s="42" t="s">
        <v>50</v>
      </c>
      <c r="Q357" s="36" t="s">
        <v>86</v>
      </c>
      <c r="R357" s="37" t="s">
        <v>60</v>
      </c>
      <c r="T357" s="55"/>
      <c r="U357" s="73" t="str">
        <f>F357&amp;"-"&amp;COUNTIF($F$2:F357,F357)</f>
        <v>141070-1</v>
      </c>
      <c r="V357" s="50">
        <f t="shared" si="23"/>
        <v>346</v>
      </c>
      <c r="W357" s="70"/>
      <c r="X357" s="72"/>
      <c r="Y357" s="49" t="s">
        <v>1995</v>
      </c>
      <c r="Z357" s="49">
        <v>346</v>
      </c>
      <c r="AA357" s="72"/>
      <c r="AB357" s="72"/>
      <c r="AC357" s="72"/>
      <c r="AD357" s="72"/>
      <c r="AE357" s="71"/>
      <c r="AF357" s="71"/>
      <c r="AG357" s="71"/>
      <c r="AH357" s="71"/>
      <c r="AI357" s="71"/>
      <c r="AJ357" s="71"/>
      <c r="AK357" s="71"/>
      <c r="AL357" s="71"/>
      <c r="AP357" s="185">
        <v>346</v>
      </c>
      <c r="AQ357" s="185" t="s">
        <v>12</v>
      </c>
      <c r="AR357" s="195" t="s">
        <v>12</v>
      </c>
    </row>
    <row r="358" spans="1:44" ht="24.95" customHeight="1" x14ac:dyDescent="0.25">
      <c r="A358" s="183">
        <v>347</v>
      </c>
      <c r="B358" s="183" t="s">
        <v>1124</v>
      </c>
      <c r="C358" s="34" t="str">
        <f t="shared" si="20"/>
        <v>BS Eng.  - 141077</v>
      </c>
      <c r="D358" s="186" t="s">
        <v>30</v>
      </c>
      <c r="E358" s="33" t="s">
        <v>12</v>
      </c>
      <c r="F358" s="189">
        <v>141077</v>
      </c>
      <c r="G358" s="191" t="s">
        <v>957</v>
      </c>
      <c r="H358" s="34" t="str">
        <f t="shared" si="21"/>
        <v>D  - NB - 25 - 32</v>
      </c>
      <c r="I358" s="185" t="s">
        <v>17</v>
      </c>
      <c r="J358" s="185" t="s">
        <v>97</v>
      </c>
      <c r="K358" s="185" t="s">
        <v>24</v>
      </c>
      <c r="L358" s="193">
        <v>12</v>
      </c>
      <c r="M358" s="196" t="s">
        <v>565</v>
      </c>
      <c r="N358" s="196" t="s">
        <v>566</v>
      </c>
      <c r="O358" s="44" t="str">
        <f t="shared" si="22"/>
        <v xml:space="preserve"> Anas Bin Tariq  ( 3318440684 )</v>
      </c>
      <c r="P358" s="42" t="s">
        <v>50</v>
      </c>
      <c r="Q358" s="36" t="s">
        <v>86</v>
      </c>
      <c r="R358" s="37" t="s">
        <v>66</v>
      </c>
      <c r="T358" s="55"/>
      <c r="U358" s="73" t="str">
        <f>F358&amp;"-"&amp;COUNTIF($F$2:F358,F358)</f>
        <v>141077-1</v>
      </c>
      <c r="V358" s="50">
        <f t="shared" si="23"/>
        <v>347</v>
      </c>
      <c r="W358" s="70"/>
      <c r="X358" s="72"/>
      <c r="Y358" s="49" t="s">
        <v>1996</v>
      </c>
      <c r="Z358" s="49">
        <v>347</v>
      </c>
      <c r="AA358" s="72"/>
      <c r="AB358" s="72"/>
      <c r="AC358" s="72"/>
      <c r="AD358" s="72"/>
      <c r="AE358" s="71"/>
      <c r="AF358" s="71"/>
      <c r="AG358" s="71"/>
      <c r="AH358" s="71"/>
      <c r="AI358" s="71"/>
      <c r="AJ358" s="71"/>
      <c r="AK358" s="71"/>
      <c r="AL358" s="71"/>
      <c r="AP358" s="185">
        <v>347</v>
      </c>
      <c r="AQ358" s="185" t="s">
        <v>12</v>
      </c>
      <c r="AR358" s="195" t="s">
        <v>12</v>
      </c>
    </row>
    <row r="359" spans="1:44" ht="24.95" customHeight="1" x14ac:dyDescent="0.25">
      <c r="A359" s="183">
        <v>348</v>
      </c>
      <c r="B359" s="183" t="s">
        <v>1124</v>
      </c>
      <c r="C359" s="34" t="str">
        <f t="shared" si="20"/>
        <v>BS IR  - 140982</v>
      </c>
      <c r="D359" s="186" t="s">
        <v>92</v>
      </c>
      <c r="E359" s="33" t="s">
        <v>12</v>
      </c>
      <c r="F359" s="189">
        <v>140982</v>
      </c>
      <c r="G359" s="191" t="s">
        <v>1263</v>
      </c>
      <c r="H359" s="34" t="str">
        <f t="shared" si="21"/>
        <v>D  - NB - 25 - 32</v>
      </c>
      <c r="I359" s="185" t="s">
        <v>17</v>
      </c>
      <c r="J359" s="185" t="s">
        <v>97</v>
      </c>
      <c r="K359" s="185" t="s">
        <v>24</v>
      </c>
      <c r="L359" s="193">
        <v>22</v>
      </c>
      <c r="M359" s="196" t="s">
        <v>486</v>
      </c>
      <c r="N359" s="196" t="s">
        <v>487</v>
      </c>
      <c r="O359" s="44" t="str">
        <f t="shared" si="22"/>
        <v xml:space="preserve"> Hafiza Saadia Sharif  ( 0331-9693573 )</v>
      </c>
      <c r="P359" s="42" t="s">
        <v>50</v>
      </c>
      <c r="Q359" s="36" t="s">
        <v>86</v>
      </c>
      <c r="R359" s="37" t="s">
        <v>82</v>
      </c>
      <c r="T359" s="55"/>
      <c r="U359" s="73" t="str">
        <f>F359&amp;"-"&amp;COUNTIF($F$2:F359,F359)</f>
        <v>140982-1</v>
      </c>
      <c r="V359" s="50">
        <f t="shared" si="23"/>
        <v>348</v>
      </c>
      <c r="W359" s="70"/>
      <c r="X359" s="72"/>
      <c r="Y359" s="49" t="s">
        <v>1997</v>
      </c>
      <c r="Z359" s="49">
        <v>348</v>
      </c>
      <c r="AA359" s="72"/>
      <c r="AB359" s="72"/>
      <c r="AC359" s="72"/>
      <c r="AD359" s="72"/>
      <c r="AE359" s="71"/>
      <c r="AF359" s="71"/>
      <c r="AG359" s="71"/>
      <c r="AH359" s="71"/>
      <c r="AI359" s="71"/>
      <c r="AJ359" s="71"/>
      <c r="AK359" s="71"/>
      <c r="AL359" s="71"/>
      <c r="AP359" s="185">
        <v>348</v>
      </c>
      <c r="AQ359" s="185" t="s">
        <v>12</v>
      </c>
      <c r="AR359" s="195" t="s">
        <v>12</v>
      </c>
    </row>
    <row r="360" spans="1:44" ht="24.95" customHeight="1" x14ac:dyDescent="0.25">
      <c r="A360" s="183">
        <v>349</v>
      </c>
      <c r="B360" s="183" t="s">
        <v>1124</v>
      </c>
      <c r="C360" s="34" t="str">
        <f t="shared" si="20"/>
        <v>BS BT  - 141169</v>
      </c>
      <c r="D360" s="186" t="s">
        <v>33</v>
      </c>
      <c r="E360" s="33" t="s">
        <v>12</v>
      </c>
      <c r="F360" s="189">
        <v>141169</v>
      </c>
      <c r="G360" s="191" t="s">
        <v>972</v>
      </c>
      <c r="H360" s="34" t="str">
        <f t="shared" si="21"/>
        <v>E  - OB - 18 , 51 - 52</v>
      </c>
      <c r="I360" s="185" t="s">
        <v>17</v>
      </c>
      <c r="J360" s="185" t="s">
        <v>1096</v>
      </c>
      <c r="K360" s="185" t="s">
        <v>294</v>
      </c>
      <c r="L360" s="193">
        <v>30</v>
      </c>
      <c r="M360" s="196" t="s">
        <v>542</v>
      </c>
      <c r="N360" s="196" t="s">
        <v>543</v>
      </c>
      <c r="O360" s="44" t="str">
        <f t="shared" si="22"/>
        <v xml:space="preserve"> Dr. Sana Shahbaz  ( 0323-4004098 )</v>
      </c>
      <c r="P360" s="42" t="s">
        <v>50</v>
      </c>
      <c r="Q360" s="36" t="s">
        <v>86</v>
      </c>
      <c r="R360" s="37" t="s">
        <v>66</v>
      </c>
      <c r="T360" s="55"/>
      <c r="U360" s="73" t="str">
        <f>F360&amp;"-"&amp;COUNTIF($F$2:F360,F360)</f>
        <v>141169-1</v>
      </c>
      <c r="V360" s="50">
        <f t="shared" si="23"/>
        <v>349</v>
      </c>
      <c r="W360" s="70"/>
      <c r="X360" s="72"/>
      <c r="Y360" s="49" t="s">
        <v>1998</v>
      </c>
      <c r="Z360" s="49">
        <v>349</v>
      </c>
      <c r="AA360" s="72"/>
      <c r="AB360" s="72"/>
      <c r="AC360" s="72"/>
      <c r="AD360" s="72"/>
      <c r="AE360" s="71"/>
      <c r="AF360" s="71"/>
      <c r="AG360" s="71"/>
      <c r="AH360" s="71"/>
      <c r="AI360" s="71"/>
      <c r="AJ360" s="71"/>
      <c r="AK360" s="71"/>
      <c r="AL360" s="71"/>
      <c r="AP360" s="185">
        <v>349</v>
      </c>
      <c r="AQ360" s="185" t="s">
        <v>12</v>
      </c>
      <c r="AR360" s="195" t="s">
        <v>12</v>
      </c>
    </row>
    <row r="361" spans="1:44" ht="24.95" customHeight="1" x14ac:dyDescent="0.25">
      <c r="A361" s="183">
        <v>350</v>
      </c>
      <c r="B361" s="183" t="s">
        <v>1124</v>
      </c>
      <c r="C361" s="34" t="str">
        <f t="shared" si="20"/>
        <v>BS BT  - 141202</v>
      </c>
      <c r="D361" s="186" t="s">
        <v>33</v>
      </c>
      <c r="E361" s="33" t="s">
        <v>12</v>
      </c>
      <c r="F361" s="189">
        <v>141202</v>
      </c>
      <c r="G361" s="191" t="s">
        <v>901</v>
      </c>
      <c r="H361" s="34" t="str">
        <f t="shared" si="21"/>
        <v>E  - OB - 18 , 51 - 52</v>
      </c>
      <c r="I361" s="185" t="s">
        <v>17</v>
      </c>
      <c r="J361" s="185" t="s">
        <v>1096</v>
      </c>
      <c r="K361" s="185" t="s">
        <v>294</v>
      </c>
      <c r="L361" s="193">
        <v>11</v>
      </c>
      <c r="M361" s="196" t="s">
        <v>412</v>
      </c>
      <c r="N361" s="196" t="s">
        <v>413</v>
      </c>
      <c r="O361" s="44" t="str">
        <f t="shared" si="22"/>
        <v xml:space="preserve"> Dr. Aisha Khalid  ( 3368732862 )</v>
      </c>
      <c r="P361" s="42" t="s">
        <v>50</v>
      </c>
      <c r="Q361" s="36" t="s">
        <v>86</v>
      </c>
      <c r="R361" s="37" t="s">
        <v>66</v>
      </c>
      <c r="T361" s="55"/>
      <c r="U361" s="73" t="str">
        <f>F361&amp;"-"&amp;COUNTIF($F$2:F361,F361)</f>
        <v>141202-1</v>
      </c>
      <c r="V361" s="50">
        <f t="shared" si="23"/>
        <v>350</v>
      </c>
      <c r="W361" s="70"/>
      <c r="X361" s="72"/>
      <c r="Y361" s="49" t="s">
        <v>1999</v>
      </c>
      <c r="Z361" s="49">
        <v>350</v>
      </c>
      <c r="AA361" s="72"/>
      <c r="AB361" s="72"/>
      <c r="AC361" s="72"/>
      <c r="AD361" s="72"/>
      <c r="AE361" s="71"/>
      <c r="AF361" s="71"/>
      <c r="AG361" s="71"/>
      <c r="AH361" s="71"/>
      <c r="AI361" s="71"/>
      <c r="AJ361" s="71"/>
      <c r="AK361" s="71"/>
      <c r="AL361" s="71"/>
      <c r="AP361" s="185">
        <v>350</v>
      </c>
      <c r="AQ361" s="185" t="s">
        <v>12</v>
      </c>
      <c r="AR361" s="195" t="s">
        <v>12</v>
      </c>
    </row>
    <row r="362" spans="1:44" ht="24.95" customHeight="1" x14ac:dyDescent="0.25">
      <c r="A362" s="183">
        <v>351</v>
      </c>
      <c r="B362" s="183" t="s">
        <v>1124</v>
      </c>
      <c r="C362" s="34" t="str">
        <f t="shared" si="20"/>
        <v>BS Eng.  - 141077</v>
      </c>
      <c r="D362" s="186" t="s">
        <v>30</v>
      </c>
      <c r="E362" s="33" t="s">
        <v>12</v>
      </c>
      <c r="F362" s="189">
        <v>141077</v>
      </c>
      <c r="G362" s="191" t="s">
        <v>957</v>
      </c>
      <c r="H362" s="34" t="str">
        <f t="shared" si="21"/>
        <v>E  - OB - 18 , 51 - 52</v>
      </c>
      <c r="I362" s="185" t="s">
        <v>17</v>
      </c>
      <c r="J362" s="185" t="s">
        <v>1096</v>
      </c>
      <c r="K362" s="185" t="s">
        <v>294</v>
      </c>
      <c r="L362" s="193">
        <v>6</v>
      </c>
      <c r="M362" s="196" t="s">
        <v>565</v>
      </c>
      <c r="N362" s="196" t="s">
        <v>566</v>
      </c>
      <c r="O362" s="44" t="str">
        <f t="shared" si="22"/>
        <v xml:space="preserve"> Anas Bin Tariq  ( 3318440684 )</v>
      </c>
      <c r="P362" s="42" t="s">
        <v>50</v>
      </c>
      <c r="Q362" s="36" t="s">
        <v>86</v>
      </c>
      <c r="R362" s="37" t="s">
        <v>66</v>
      </c>
      <c r="T362" s="55"/>
      <c r="U362" s="73" t="str">
        <f>F362&amp;"-"&amp;COUNTIF($F$2:F362,F362)</f>
        <v>141077-2</v>
      </c>
      <c r="V362" s="50">
        <f t="shared" si="23"/>
        <v>351</v>
      </c>
      <c r="W362" s="70"/>
      <c r="X362" s="72"/>
      <c r="Y362" s="49" t="s">
        <v>2000</v>
      </c>
      <c r="Z362" s="49">
        <v>351</v>
      </c>
      <c r="AA362" s="72"/>
      <c r="AB362" s="72"/>
      <c r="AC362" s="72"/>
      <c r="AD362" s="72"/>
      <c r="AE362" s="71"/>
      <c r="AF362" s="71"/>
      <c r="AG362" s="71"/>
      <c r="AH362" s="71"/>
      <c r="AI362" s="71"/>
      <c r="AJ362" s="71"/>
      <c r="AK362" s="71"/>
      <c r="AL362" s="71"/>
      <c r="AP362" s="185">
        <v>351</v>
      </c>
      <c r="AQ362" s="185" t="s">
        <v>12</v>
      </c>
      <c r="AR362" s="195" t="s">
        <v>12</v>
      </c>
    </row>
    <row r="363" spans="1:44" ht="24.95" customHeight="1" x14ac:dyDescent="0.25">
      <c r="A363" s="183">
        <v>352</v>
      </c>
      <c r="B363" s="183" t="s">
        <v>1124</v>
      </c>
      <c r="C363" s="34" t="str">
        <f t="shared" si="20"/>
        <v>BS Maths  - 141175</v>
      </c>
      <c r="D363" s="186" t="s">
        <v>32</v>
      </c>
      <c r="E363" s="33" t="s">
        <v>12</v>
      </c>
      <c r="F363" s="189">
        <v>141175</v>
      </c>
      <c r="G363" s="191" t="s">
        <v>1264</v>
      </c>
      <c r="H363" s="34" t="str">
        <f t="shared" si="21"/>
        <v>E  - OB - 18 , 51 - 52</v>
      </c>
      <c r="I363" s="185" t="s">
        <v>17</v>
      </c>
      <c r="J363" s="185" t="s">
        <v>1096</v>
      </c>
      <c r="K363" s="185" t="s">
        <v>294</v>
      </c>
      <c r="L363" s="193">
        <v>12</v>
      </c>
      <c r="M363" s="196" t="s">
        <v>675</v>
      </c>
      <c r="N363" s="196" t="s">
        <v>676</v>
      </c>
      <c r="O363" s="44" t="str">
        <f t="shared" si="22"/>
        <v xml:space="preserve"> Zarnoor   ( 3471557952 )</v>
      </c>
      <c r="P363" s="42" t="s">
        <v>46</v>
      </c>
      <c r="Q363" s="36" t="s">
        <v>86</v>
      </c>
      <c r="R363" s="37" t="s">
        <v>83</v>
      </c>
      <c r="T363" s="55"/>
      <c r="U363" s="73" t="str">
        <f>F363&amp;"-"&amp;COUNTIF($F$2:F363,F363)</f>
        <v>141175-1</v>
      </c>
      <c r="V363" s="50">
        <f t="shared" si="23"/>
        <v>352</v>
      </c>
      <c r="W363" s="70"/>
      <c r="X363" s="72"/>
      <c r="Y363" s="49" t="s">
        <v>2001</v>
      </c>
      <c r="Z363" s="49">
        <v>352</v>
      </c>
      <c r="AA363" s="72"/>
      <c r="AB363" s="72"/>
      <c r="AC363" s="72"/>
      <c r="AD363" s="72"/>
      <c r="AE363" s="71"/>
      <c r="AF363" s="71"/>
      <c r="AG363" s="71"/>
      <c r="AH363" s="71"/>
      <c r="AI363" s="71"/>
      <c r="AJ363" s="71"/>
      <c r="AK363" s="71"/>
      <c r="AL363" s="71"/>
      <c r="AP363" s="185">
        <v>352</v>
      </c>
      <c r="AQ363" s="185" t="s">
        <v>12</v>
      </c>
      <c r="AR363" s="195" t="s">
        <v>12</v>
      </c>
    </row>
    <row r="364" spans="1:44" ht="24.95" customHeight="1" x14ac:dyDescent="0.25">
      <c r="A364" s="183">
        <v>353</v>
      </c>
      <c r="B364" s="183" t="s">
        <v>1124</v>
      </c>
      <c r="C364" s="34" t="str">
        <f t="shared" si="20"/>
        <v>BS MB  - 141162</v>
      </c>
      <c r="D364" s="186" t="s">
        <v>38</v>
      </c>
      <c r="E364" s="33" t="s">
        <v>12</v>
      </c>
      <c r="F364" s="189">
        <v>141162</v>
      </c>
      <c r="G364" s="191" t="s">
        <v>1265</v>
      </c>
      <c r="H364" s="34" t="str">
        <f t="shared" si="21"/>
        <v>E  - OB - 18 , 51 - 52</v>
      </c>
      <c r="I364" s="185" t="s">
        <v>17</v>
      </c>
      <c r="J364" s="185" t="s">
        <v>1096</v>
      </c>
      <c r="K364" s="185" t="s">
        <v>294</v>
      </c>
      <c r="L364" s="193">
        <v>7</v>
      </c>
      <c r="M364" s="196" t="s">
        <v>540</v>
      </c>
      <c r="N364" s="196" t="s">
        <v>541</v>
      </c>
      <c r="O364" s="44" t="str">
        <f t="shared" si="22"/>
        <v xml:space="preserve"> Hamza Abbas Jaffari  ( 3349422223 )</v>
      </c>
      <c r="P364" s="42" t="s">
        <v>46</v>
      </c>
      <c r="Q364" s="36" t="s">
        <v>86</v>
      </c>
      <c r="R364" s="37" t="s">
        <v>81</v>
      </c>
      <c r="T364" s="55"/>
      <c r="U364" s="73" t="str">
        <f>F364&amp;"-"&amp;COUNTIF($F$2:F364,F364)</f>
        <v>141162-1</v>
      </c>
      <c r="V364" s="50">
        <f t="shared" si="23"/>
        <v>353</v>
      </c>
      <c r="W364" s="70"/>
      <c r="X364" s="72"/>
      <c r="Y364" s="49" t="s">
        <v>2002</v>
      </c>
      <c r="Z364" s="49">
        <v>353</v>
      </c>
      <c r="AA364" s="72"/>
      <c r="AB364" s="72"/>
      <c r="AC364" s="72"/>
      <c r="AD364" s="72"/>
      <c r="AE364" s="71"/>
      <c r="AF364" s="71"/>
      <c r="AG364" s="71"/>
      <c r="AH364" s="71"/>
      <c r="AI364" s="71"/>
      <c r="AJ364" s="71"/>
      <c r="AK364" s="71"/>
      <c r="AL364" s="71"/>
      <c r="AP364" s="185">
        <v>353</v>
      </c>
      <c r="AQ364" s="185" t="s">
        <v>12</v>
      </c>
      <c r="AR364" s="195" t="s">
        <v>12</v>
      </c>
    </row>
    <row r="365" spans="1:44" ht="24.95" customHeight="1" x14ac:dyDescent="0.25">
      <c r="A365" s="183">
        <v>354</v>
      </c>
      <c r="B365" s="183" t="s">
        <v>1124</v>
      </c>
      <c r="C365" s="34" t="str">
        <f t="shared" si="20"/>
        <v>BS BT  - 141202</v>
      </c>
      <c r="D365" s="186" t="s">
        <v>33</v>
      </c>
      <c r="E365" s="33" t="s">
        <v>12</v>
      </c>
      <c r="F365" s="189">
        <v>141202</v>
      </c>
      <c r="G365" s="191" t="s">
        <v>901</v>
      </c>
      <c r="H365" s="34" t="str">
        <f t="shared" si="21"/>
        <v>F  - OB - 53 - 57</v>
      </c>
      <c r="I365" s="185" t="s">
        <v>17</v>
      </c>
      <c r="J365" s="185" t="s">
        <v>1097</v>
      </c>
      <c r="K365" s="185" t="s">
        <v>22</v>
      </c>
      <c r="L365" s="193">
        <v>13</v>
      </c>
      <c r="M365" s="196" t="s">
        <v>412</v>
      </c>
      <c r="N365" s="196" t="s">
        <v>413</v>
      </c>
      <c r="O365" s="44" t="str">
        <f t="shared" si="22"/>
        <v xml:space="preserve"> Dr. Aisha Khalid  ( 3368732862 )</v>
      </c>
      <c r="P365" s="42" t="s">
        <v>46</v>
      </c>
      <c r="Q365" s="36" t="s">
        <v>86</v>
      </c>
      <c r="R365" s="37" t="s">
        <v>67</v>
      </c>
      <c r="T365" s="55"/>
      <c r="U365" s="73" t="str">
        <f>F365&amp;"-"&amp;COUNTIF($F$2:F365,F365)</f>
        <v>141202-2</v>
      </c>
      <c r="V365" s="50">
        <f t="shared" si="23"/>
        <v>354</v>
      </c>
      <c r="W365" s="70"/>
      <c r="X365" s="72"/>
      <c r="Y365" s="49" t="s">
        <v>2003</v>
      </c>
      <c r="Z365" s="49">
        <v>354</v>
      </c>
      <c r="AA365" s="72"/>
      <c r="AB365" s="72"/>
      <c r="AC365" s="72"/>
      <c r="AD365" s="72"/>
      <c r="AE365" s="71"/>
      <c r="AF365" s="71"/>
      <c r="AG365" s="71"/>
      <c r="AH365" s="71"/>
      <c r="AI365" s="71"/>
      <c r="AJ365" s="71"/>
      <c r="AK365" s="71"/>
      <c r="AL365" s="71"/>
      <c r="AP365" s="185">
        <v>354</v>
      </c>
      <c r="AQ365" s="185" t="s">
        <v>12</v>
      </c>
      <c r="AR365" s="195" t="s">
        <v>12</v>
      </c>
    </row>
    <row r="366" spans="1:44" ht="24.95" customHeight="1" x14ac:dyDescent="0.25">
      <c r="A366" s="183">
        <v>355</v>
      </c>
      <c r="B366" s="183" t="s">
        <v>1124</v>
      </c>
      <c r="C366" s="34" t="str">
        <f t="shared" si="20"/>
        <v>BS SE  - 141265</v>
      </c>
      <c r="D366" s="186" t="s">
        <v>43</v>
      </c>
      <c r="E366" s="33" t="s">
        <v>12</v>
      </c>
      <c r="F366" s="189">
        <v>141265</v>
      </c>
      <c r="G366" s="191" t="s">
        <v>158</v>
      </c>
      <c r="H366" s="34" t="str">
        <f t="shared" si="21"/>
        <v>F  - OB - 53 - 57</v>
      </c>
      <c r="I366" s="185" t="s">
        <v>17</v>
      </c>
      <c r="J366" s="185" t="s">
        <v>1097</v>
      </c>
      <c r="K366" s="185" t="s">
        <v>22</v>
      </c>
      <c r="L366" s="193">
        <v>40</v>
      </c>
      <c r="M366" s="196" t="s">
        <v>638</v>
      </c>
      <c r="N366" s="196" t="s">
        <v>639</v>
      </c>
      <c r="O366" s="44" t="str">
        <f t="shared" si="22"/>
        <v xml:space="preserve"> Mr. Muhammad Arslan Tariq  ( 0345-0999970 )</v>
      </c>
      <c r="P366" s="42" t="s">
        <v>46</v>
      </c>
      <c r="Q366" s="36" t="s">
        <v>86</v>
      </c>
      <c r="R366" s="37" t="s">
        <v>49</v>
      </c>
      <c r="T366" s="55"/>
      <c r="U366" s="73" t="str">
        <f>F366&amp;"-"&amp;COUNTIF($F$2:F366,F366)</f>
        <v>141265-1</v>
      </c>
      <c r="V366" s="50">
        <f t="shared" si="23"/>
        <v>355</v>
      </c>
      <c r="W366" s="70"/>
      <c r="X366" s="72"/>
      <c r="Y366" s="49" t="s">
        <v>2004</v>
      </c>
      <c r="Z366" s="49">
        <v>355</v>
      </c>
      <c r="AA366" s="72"/>
      <c r="AB366" s="72"/>
      <c r="AC366" s="72"/>
      <c r="AD366" s="72"/>
      <c r="AE366" s="71"/>
      <c r="AF366" s="71"/>
      <c r="AG366" s="71"/>
      <c r="AH366" s="71"/>
      <c r="AI366" s="71"/>
      <c r="AJ366" s="71"/>
      <c r="AK366" s="71"/>
      <c r="AL366" s="71"/>
      <c r="AP366" s="185">
        <v>355</v>
      </c>
      <c r="AQ366" s="185" t="s">
        <v>12</v>
      </c>
      <c r="AR366" s="195" t="s">
        <v>12</v>
      </c>
    </row>
    <row r="367" spans="1:44" ht="24.95" customHeight="1" x14ac:dyDescent="0.25">
      <c r="A367" s="183">
        <v>356</v>
      </c>
      <c r="B367" s="183" t="s">
        <v>1124</v>
      </c>
      <c r="C367" s="34" t="str">
        <f t="shared" si="20"/>
        <v>BS SE  - 141266</v>
      </c>
      <c r="D367" s="186" t="s">
        <v>43</v>
      </c>
      <c r="E367" s="33" t="s">
        <v>12</v>
      </c>
      <c r="F367" s="189">
        <v>141266</v>
      </c>
      <c r="G367" s="191" t="s">
        <v>166</v>
      </c>
      <c r="H367" s="34" t="str">
        <f t="shared" si="21"/>
        <v>F  - OB - 53 - 57</v>
      </c>
      <c r="I367" s="185" t="s">
        <v>17</v>
      </c>
      <c r="J367" s="185" t="s">
        <v>1097</v>
      </c>
      <c r="K367" s="185" t="s">
        <v>22</v>
      </c>
      <c r="L367" s="193">
        <v>42</v>
      </c>
      <c r="M367" s="196" t="s">
        <v>638</v>
      </c>
      <c r="N367" s="196" t="s">
        <v>639</v>
      </c>
      <c r="O367" s="44" t="str">
        <f t="shared" si="22"/>
        <v xml:space="preserve"> Mr. Muhammad Arslan Tariq  ( 0345-0999970 )</v>
      </c>
      <c r="P367" s="42" t="s">
        <v>46</v>
      </c>
      <c r="Q367" s="36" t="s">
        <v>86</v>
      </c>
      <c r="R367" s="37" t="s">
        <v>48</v>
      </c>
      <c r="T367" s="55"/>
      <c r="U367" s="73" t="str">
        <f>F367&amp;"-"&amp;COUNTIF($F$2:F367,F367)</f>
        <v>141266-1</v>
      </c>
      <c r="V367" s="50">
        <f t="shared" si="23"/>
        <v>356</v>
      </c>
      <c r="W367" s="70"/>
      <c r="X367" s="72"/>
      <c r="Y367" s="49" t="s">
        <v>2005</v>
      </c>
      <c r="Z367" s="49">
        <v>356</v>
      </c>
      <c r="AA367" s="72"/>
      <c r="AB367" s="72"/>
      <c r="AC367" s="72"/>
      <c r="AD367" s="72"/>
      <c r="AE367" s="71"/>
      <c r="AF367" s="71"/>
      <c r="AG367" s="71"/>
      <c r="AH367" s="71"/>
      <c r="AI367" s="71"/>
      <c r="AJ367" s="71"/>
      <c r="AK367" s="71"/>
      <c r="AL367" s="71"/>
      <c r="AP367" s="185">
        <v>356</v>
      </c>
      <c r="AQ367" s="185" t="s">
        <v>12</v>
      </c>
      <c r="AR367" s="195" t="s">
        <v>12</v>
      </c>
    </row>
    <row r="368" spans="1:44" ht="24.95" customHeight="1" x14ac:dyDescent="0.25">
      <c r="A368" s="183">
        <v>357</v>
      </c>
      <c r="B368" s="183" t="s">
        <v>1124</v>
      </c>
      <c r="C368" s="34" t="str">
        <f t="shared" si="20"/>
        <v>BS SE  - 141267</v>
      </c>
      <c r="D368" s="186" t="s">
        <v>43</v>
      </c>
      <c r="E368" s="33" t="s">
        <v>12</v>
      </c>
      <c r="F368" s="189">
        <v>141267</v>
      </c>
      <c r="G368" s="191" t="s">
        <v>363</v>
      </c>
      <c r="H368" s="34" t="str">
        <f t="shared" si="21"/>
        <v>F  - OB - 53 - 57</v>
      </c>
      <c r="I368" s="185" t="s">
        <v>17</v>
      </c>
      <c r="J368" s="185" t="s">
        <v>1097</v>
      </c>
      <c r="K368" s="185" t="s">
        <v>22</v>
      </c>
      <c r="L368" s="193">
        <v>15</v>
      </c>
      <c r="M368" s="196" t="s">
        <v>640</v>
      </c>
      <c r="N368" s="196" t="s">
        <v>641</v>
      </c>
      <c r="O368" s="44" t="str">
        <f t="shared" si="22"/>
        <v xml:space="preserve"> Salman Rashid  ( 3349798663 )</v>
      </c>
      <c r="P368" s="42" t="s">
        <v>46</v>
      </c>
      <c r="Q368" s="36" t="s">
        <v>86</v>
      </c>
      <c r="R368" s="37" t="s">
        <v>47</v>
      </c>
      <c r="T368" s="55"/>
      <c r="U368" s="73" t="str">
        <f>F368&amp;"-"&amp;COUNTIF($F$2:F368,F368)</f>
        <v>141267-1</v>
      </c>
      <c r="V368" s="50">
        <f t="shared" si="23"/>
        <v>357</v>
      </c>
      <c r="W368" s="70"/>
      <c r="X368" s="72"/>
      <c r="Y368" s="49" t="s">
        <v>2006</v>
      </c>
      <c r="Z368" s="49">
        <v>357</v>
      </c>
      <c r="AA368" s="72"/>
      <c r="AB368" s="72"/>
      <c r="AC368" s="72"/>
      <c r="AD368" s="72"/>
      <c r="AE368" s="71"/>
      <c r="AF368" s="71"/>
      <c r="AG368" s="71"/>
      <c r="AH368" s="71"/>
      <c r="AI368" s="71"/>
      <c r="AJ368" s="71"/>
      <c r="AK368" s="71"/>
      <c r="AL368" s="71"/>
      <c r="AP368" s="185">
        <v>357</v>
      </c>
      <c r="AQ368" s="185" t="s">
        <v>12</v>
      </c>
      <c r="AR368" s="195" t="s">
        <v>12</v>
      </c>
    </row>
    <row r="369" spans="1:44" ht="24.95" customHeight="1" x14ac:dyDescent="0.25">
      <c r="A369" s="183">
        <v>358</v>
      </c>
      <c r="B369" s="183" t="s">
        <v>1124</v>
      </c>
      <c r="C369" s="34" t="str">
        <f t="shared" si="20"/>
        <v>BS SE  - 141267</v>
      </c>
      <c r="D369" s="186" t="s">
        <v>43</v>
      </c>
      <c r="E369" s="33" t="s">
        <v>12</v>
      </c>
      <c r="F369" s="189">
        <v>141267</v>
      </c>
      <c r="G369" s="191" t="s">
        <v>363</v>
      </c>
      <c r="H369" s="34" t="str">
        <f t="shared" si="21"/>
        <v>G  - OB - 21 - 25</v>
      </c>
      <c r="I369" s="185" t="s">
        <v>17</v>
      </c>
      <c r="J369" s="185" t="s">
        <v>1098</v>
      </c>
      <c r="K369" s="185" t="s">
        <v>18</v>
      </c>
      <c r="L369" s="193">
        <v>33</v>
      </c>
      <c r="M369" s="196" t="s">
        <v>640</v>
      </c>
      <c r="N369" s="196" t="s">
        <v>641</v>
      </c>
      <c r="O369" s="44" t="str">
        <f t="shared" si="22"/>
        <v xml:space="preserve"> Salman Rashid  ( 3349798663 )</v>
      </c>
      <c r="P369" s="42" t="s">
        <v>50</v>
      </c>
      <c r="Q369" s="36" t="s">
        <v>86</v>
      </c>
      <c r="R369" s="37">
        <v>16</v>
      </c>
      <c r="T369" s="55"/>
      <c r="U369" s="73" t="str">
        <f>F369&amp;"-"&amp;COUNTIF($F$2:F369,F369)</f>
        <v>141267-2</v>
      </c>
      <c r="V369" s="50">
        <f t="shared" si="23"/>
        <v>358</v>
      </c>
      <c r="W369" s="70"/>
      <c r="X369" s="72"/>
      <c r="Y369" s="49" t="s">
        <v>2007</v>
      </c>
      <c r="Z369" s="49">
        <v>358</v>
      </c>
      <c r="AA369" s="72"/>
      <c r="AB369" s="72"/>
      <c r="AC369" s="72"/>
      <c r="AD369" s="72"/>
      <c r="AE369" s="71"/>
      <c r="AF369" s="71"/>
      <c r="AG369" s="71"/>
      <c r="AH369" s="71"/>
      <c r="AI369" s="71"/>
      <c r="AJ369" s="71"/>
      <c r="AK369" s="71"/>
      <c r="AL369" s="71"/>
      <c r="AP369" s="185">
        <v>358</v>
      </c>
      <c r="AQ369" s="185" t="s">
        <v>12</v>
      </c>
      <c r="AR369" s="195" t="s">
        <v>12</v>
      </c>
    </row>
    <row r="370" spans="1:44" ht="24.95" customHeight="1" x14ac:dyDescent="0.25">
      <c r="A370" s="183">
        <v>359</v>
      </c>
      <c r="B370" s="183" t="s">
        <v>1124</v>
      </c>
      <c r="C370" s="34" t="str">
        <f t="shared" si="20"/>
        <v>BS SE  - 141268</v>
      </c>
      <c r="D370" s="186" t="s">
        <v>43</v>
      </c>
      <c r="E370" s="33" t="s">
        <v>12</v>
      </c>
      <c r="F370" s="189">
        <v>141268</v>
      </c>
      <c r="G370" s="191" t="s">
        <v>1266</v>
      </c>
      <c r="H370" s="34" t="str">
        <f t="shared" si="21"/>
        <v>G  - OB - 21 - 25</v>
      </c>
      <c r="I370" s="185" t="s">
        <v>17</v>
      </c>
      <c r="J370" s="185" t="s">
        <v>1098</v>
      </c>
      <c r="K370" s="185" t="s">
        <v>18</v>
      </c>
      <c r="L370" s="193">
        <v>50</v>
      </c>
      <c r="M370" s="196" t="s">
        <v>640</v>
      </c>
      <c r="N370" s="196" t="s">
        <v>641</v>
      </c>
      <c r="O370" s="44" t="str">
        <f t="shared" si="22"/>
        <v xml:space="preserve"> Salman Rashid  ( 3349798663 )</v>
      </c>
      <c r="P370" s="42" t="s">
        <v>46</v>
      </c>
      <c r="Q370" s="36" t="s">
        <v>86</v>
      </c>
      <c r="R370" s="37">
        <v>30</v>
      </c>
      <c r="T370" s="55"/>
      <c r="U370" s="73" t="str">
        <f>F370&amp;"-"&amp;COUNTIF($F$2:F370,F370)</f>
        <v>141268-1</v>
      </c>
      <c r="V370" s="50">
        <f t="shared" si="23"/>
        <v>359</v>
      </c>
      <c r="W370" s="70"/>
      <c r="X370" s="72"/>
      <c r="Y370" s="49" t="s">
        <v>2008</v>
      </c>
      <c r="Z370" s="49">
        <v>359</v>
      </c>
      <c r="AA370" s="72"/>
      <c r="AB370" s="72"/>
      <c r="AC370" s="72"/>
      <c r="AD370" s="72"/>
      <c r="AE370" s="71"/>
      <c r="AF370" s="71"/>
      <c r="AG370" s="71"/>
      <c r="AH370" s="71"/>
      <c r="AI370" s="71"/>
      <c r="AJ370" s="71"/>
      <c r="AK370" s="71"/>
      <c r="AL370" s="71"/>
      <c r="AP370" s="185">
        <v>359</v>
      </c>
      <c r="AQ370" s="185" t="s">
        <v>12</v>
      </c>
      <c r="AR370" s="195" t="s">
        <v>12</v>
      </c>
    </row>
    <row r="371" spans="1:44" ht="24.95" customHeight="1" x14ac:dyDescent="0.25">
      <c r="A371" s="183">
        <v>360</v>
      </c>
      <c r="B371" s="183" t="s">
        <v>1124</v>
      </c>
      <c r="C371" s="34" t="str">
        <f t="shared" si="20"/>
        <v>BS SE  - 141289</v>
      </c>
      <c r="D371" s="186" t="s">
        <v>43</v>
      </c>
      <c r="E371" s="33" t="s">
        <v>12</v>
      </c>
      <c r="F371" s="189">
        <v>141289</v>
      </c>
      <c r="G371" s="191" t="s">
        <v>325</v>
      </c>
      <c r="H371" s="34" t="str">
        <f t="shared" si="21"/>
        <v>G  - OB - 21 - 25</v>
      </c>
      <c r="I371" s="185" t="s">
        <v>17</v>
      </c>
      <c r="J371" s="185" t="s">
        <v>1098</v>
      </c>
      <c r="K371" s="185" t="s">
        <v>18</v>
      </c>
      <c r="L371" s="193">
        <v>27</v>
      </c>
      <c r="M371" s="196" t="s">
        <v>627</v>
      </c>
      <c r="N371" s="196" t="s">
        <v>628</v>
      </c>
      <c r="O371" s="44" t="str">
        <f t="shared" si="22"/>
        <v xml:space="preserve"> Syed Ali Haider Naqvi  ( 3246669006 )</v>
      </c>
      <c r="P371" s="42" t="s">
        <v>46</v>
      </c>
      <c r="Q371" s="36" t="s">
        <v>86</v>
      </c>
      <c r="R371" s="37">
        <v>30</v>
      </c>
      <c r="T371" s="55"/>
      <c r="U371" s="73" t="str">
        <f>F371&amp;"-"&amp;COUNTIF($F$2:F371,F371)</f>
        <v>141289-1</v>
      </c>
      <c r="V371" s="50">
        <f t="shared" si="23"/>
        <v>360</v>
      </c>
      <c r="W371" s="70"/>
      <c r="X371" s="72"/>
      <c r="Y371" s="49" t="s">
        <v>2009</v>
      </c>
      <c r="Z371" s="49">
        <v>360</v>
      </c>
      <c r="AA371" s="72"/>
      <c r="AB371" s="72"/>
      <c r="AC371" s="72"/>
      <c r="AD371" s="72"/>
      <c r="AE371" s="71"/>
      <c r="AF371" s="71"/>
      <c r="AG371" s="71"/>
      <c r="AH371" s="71"/>
      <c r="AI371" s="71"/>
      <c r="AJ371" s="71"/>
      <c r="AK371" s="71"/>
      <c r="AL371" s="71"/>
      <c r="AP371" s="185">
        <v>360</v>
      </c>
      <c r="AQ371" s="185" t="s">
        <v>12</v>
      </c>
      <c r="AR371" s="195" t="s">
        <v>12</v>
      </c>
    </row>
    <row r="372" spans="1:44" ht="24.95" customHeight="1" x14ac:dyDescent="0.25">
      <c r="A372" s="183">
        <v>361</v>
      </c>
      <c r="B372" s="183" t="s">
        <v>1124</v>
      </c>
      <c r="C372" s="34" t="str">
        <f t="shared" si="20"/>
        <v>BS DFCS  - 141331</v>
      </c>
      <c r="D372" s="186" t="s">
        <v>91</v>
      </c>
      <c r="E372" s="33" t="s">
        <v>12</v>
      </c>
      <c r="F372" s="189">
        <v>141331</v>
      </c>
      <c r="G372" s="191" t="s">
        <v>158</v>
      </c>
      <c r="H372" s="34" t="str">
        <f t="shared" si="21"/>
        <v>H  - OB - 78 - 79</v>
      </c>
      <c r="I372" s="185" t="s">
        <v>17</v>
      </c>
      <c r="J372" s="185" t="s">
        <v>253</v>
      </c>
      <c r="K372" s="185" t="s">
        <v>19</v>
      </c>
      <c r="L372" s="193">
        <v>15</v>
      </c>
      <c r="M372" s="196" t="s">
        <v>651</v>
      </c>
      <c r="N372" s="196" t="s">
        <v>652</v>
      </c>
      <c r="O372" s="44" t="str">
        <f t="shared" si="22"/>
        <v xml:space="preserve"> Mr. Qais Abaid  ( 0322-6022388 )</v>
      </c>
      <c r="P372" s="42" t="s">
        <v>46</v>
      </c>
      <c r="Q372" s="36" t="s">
        <v>86</v>
      </c>
      <c r="R372" s="37">
        <v>30</v>
      </c>
      <c r="T372" s="55"/>
      <c r="U372" s="73" t="str">
        <f>F372&amp;"-"&amp;COUNTIF($F$2:F372,F372)</f>
        <v>141331-1</v>
      </c>
      <c r="V372" s="50">
        <f t="shared" si="23"/>
        <v>361</v>
      </c>
      <c r="W372" s="70"/>
      <c r="X372" s="72"/>
      <c r="Y372" s="49" t="s">
        <v>2010</v>
      </c>
      <c r="Z372" s="49">
        <v>361</v>
      </c>
      <c r="AA372" s="72"/>
      <c r="AB372" s="72"/>
      <c r="AC372" s="72"/>
      <c r="AD372" s="72"/>
      <c r="AE372" s="71"/>
      <c r="AF372" s="71"/>
      <c r="AG372" s="71"/>
      <c r="AH372" s="71"/>
      <c r="AI372" s="71"/>
      <c r="AJ372" s="71"/>
      <c r="AK372" s="71"/>
      <c r="AL372" s="71"/>
      <c r="AP372" s="185">
        <v>361</v>
      </c>
      <c r="AQ372" s="185" t="s">
        <v>12</v>
      </c>
      <c r="AR372" s="195" t="s">
        <v>12</v>
      </c>
    </row>
    <row r="373" spans="1:44" ht="24.95" customHeight="1" x14ac:dyDescent="0.25">
      <c r="A373" s="183">
        <v>362</v>
      </c>
      <c r="B373" s="183" t="s">
        <v>1124</v>
      </c>
      <c r="C373" s="34" t="str">
        <f t="shared" si="20"/>
        <v>BS SE  - 141289</v>
      </c>
      <c r="D373" s="186" t="s">
        <v>43</v>
      </c>
      <c r="E373" s="33" t="s">
        <v>12</v>
      </c>
      <c r="F373" s="189">
        <v>141289</v>
      </c>
      <c r="G373" s="191" t="s">
        <v>325</v>
      </c>
      <c r="H373" s="34" t="str">
        <f t="shared" si="21"/>
        <v>H  - OB - 78 - 79</v>
      </c>
      <c r="I373" s="185" t="s">
        <v>17</v>
      </c>
      <c r="J373" s="185" t="s">
        <v>253</v>
      </c>
      <c r="K373" s="185" t="s">
        <v>19</v>
      </c>
      <c r="L373" s="193">
        <v>8</v>
      </c>
      <c r="M373" s="196" t="s">
        <v>627</v>
      </c>
      <c r="N373" s="196" t="s">
        <v>628</v>
      </c>
      <c r="O373" s="44" t="str">
        <f t="shared" si="22"/>
        <v xml:space="preserve"> Syed Ali Haider Naqvi  ( 3246669006 )</v>
      </c>
      <c r="P373" s="42" t="s">
        <v>46</v>
      </c>
      <c r="Q373" s="36" t="s">
        <v>86</v>
      </c>
      <c r="R373" s="37" t="s">
        <v>54</v>
      </c>
      <c r="T373" s="55"/>
      <c r="U373" s="73" t="str">
        <f>F373&amp;"-"&amp;COUNTIF($F$2:F373,F373)</f>
        <v>141289-2</v>
      </c>
      <c r="V373" s="50">
        <f t="shared" si="23"/>
        <v>362</v>
      </c>
      <c r="W373" s="70"/>
      <c r="X373" s="72"/>
      <c r="Y373" s="49" t="s">
        <v>2011</v>
      </c>
      <c r="Z373" s="49">
        <v>362</v>
      </c>
      <c r="AA373" s="72"/>
      <c r="AB373" s="72"/>
      <c r="AC373" s="72"/>
      <c r="AD373" s="72"/>
      <c r="AE373" s="71"/>
      <c r="AF373" s="71"/>
      <c r="AG373" s="71"/>
      <c r="AH373" s="71"/>
      <c r="AI373" s="71"/>
      <c r="AJ373" s="71"/>
      <c r="AK373" s="71"/>
      <c r="AL373" s="71"/>
      <c r="AP373" s="185">
        <v>362</v>
      </c>
      <c r="AQ373" s="185" t="s">
        <v>12</v>
      </c>
      <c r="AR373" s="195" t="s">
        <v>12</v>
      </c>
    </row>
    <row r="374" spans="1:44" ht="24.95" customHeight="1" x14ac:dyDescent="0.25">
      <c r="A374" s="183">
        <v>363</v>
      </c>
      <c r="B374" s="183" t="s">
        <v>1124</v>
      </c>
      <c r="C374" s="34" t="str">
        <f t="shared" si="20"/>
        <v>BS SE  - 141290</v>
      </c>
      <c r="D374" s="186" t="s">
        <v>43</v>
      </c>
      <c r="E374" s="33" t="s">
        <v>12</v>
      </c>
      <c r="F374" s="189">
        <v>141290</v>
      </c>
      <c r="G374" s="191" t="s">
        <v>328</v>
      </c>
      <c r="H374" s="34" t="str">
        <f t="shared" si="21"/>
        <v>H  - OB - 78 - 79</v>
      </c>
      <c r="I374" s="185" t="s">
        <v>17</v>
      </c>
      <c r="J374" s="185" t="s">
        <v>253</v>
      </c>
      <c r="K374" s="185" t="s">
        <v>19</v>
      </c>
      <c r="L374" s="193">
        <v>21</v>
      </c>
      <c r="M374" s="196" t="s">
        <v>627</v>
      </c>
      <c r="N374" s="196" t="s">
        <v>628</v>
      </c>
      <c r="O374" s="44" t="str">
        <f t="shared" si="22"/>
        <v xml:space="preserve"> Syed Ali Haider Naqvi  ( 3246669006 )</v>
      </c>
      <c r="P374" s="42" t="s">
        <v>46</v>
      </c>
      <c r="Q374" s="36" t="s">
        <v>86</v>
      </c>
      <c r="R374" s="37">
        <v>18</v>
      </c>
      <c r="T374" s="55"/>
      <c r="U374" s="73" t="str">
        <f>F374&amp;"-"&amp;COUNTIF($F$2:F374,F374)</f>
        <v>141290-1</v>
      </c>
      <c r="V374" s="50">
        <f t="shared" si="23"/>
        <v>363</v>
      </c>
      <c r="W374" s="70"/>
      <c r="X374" s="72"/>
      <c r="Y374" s="49" t="s">
        <v>2012</v>
      </c>
      <c r="Z374" s="49">
        <v>363</v>
      </c>
      <c r="AA374" s="72"/>
      <c r="AB374" s="72"/>
      <c r="AC374" s="72"/>
      <c r="AD374" s="72"/>
      <c r="AE374" s="71"/>
      <c r="AF374" s="71"/>
      <c r="AG374" s="71"/>
      <c r="AH374" s="71"/>
      <c r="AI374" s="71"/>
      <c r="AJ374" s="71"/>
      <c r="AK374" s="71"/>
      <c r="AL374" s="71"/>
      <c r="AP374" s="185">
        <v>363</v>
      </c>
      <c r="AQ374" s="185" t="s">
        <v>12</v>
      </c>
      <c r="AR374" s="195" t="s">
        <v>12</v>
      </c>
    </row>
    <row r="375" spans="1:44" ht="24.95" customHeight="1" x14ac:dyDescent="0.25">
      <c r="A375" s="183">
        <v>364</v>
      </c>
      <c r="B375" s="183" t="s">
        <v>1124</v>
      </c>
      <c r="C375" s="34" t="str">
        <f t="shared" si="20"/>
        <v>BBA (Hons)  - 141357</v>
      </c>
      <c r="D375" s="186" t="s">
        <v>42</v>
      </c>
      <c r="E375" s="33" t="s">
        <v>12</v>
      </c>
      <c r="F375" s="189">
        <v>141357</v>
      </c>
      <c r="G375" s="191" t="s">
        <v>952</v>
      </c>
      <c r="H375" s="34" t="str">
        <f t="shared" si="21"/>
        <v>I  - OB - 64 - 67</v>
      </c>
      <c r="I375" s="185" t="s">
        <v>17</v>
      </c>
      <c r="J375" s="185" t="s">
        <v>344</v>
      </c>
      <c r="K375" s="185" t="s">
        <v>17</v>
      </c>
      <c r="L375" s="193">
        <v>26</v>
      </c>
      <c r="M375" s="196" t="s">
        <v>671</v>
      </c>
      <c r="N375" s="196" t="s">
        <v>672</v>
      </c>
      <c r="O375" s="44" t="str">
        <f t="shared" si="22"/>
        <v xml:space="preserve"> Maryam Asif  ( 3434613818 )</v>
      </c>
      <c r="P375" s="42" t="s">
        <v>46</v>
      </c>
      <c r="Q375" s="36" t="s">
        <v>86</v>
      </c>
      <c r="R375" s="37">
        <v>33</v>
      </c>
      <c r="T375" s="55"/>
      <c r="U375" s="73" t="str">
        <f>F375&amp;"-"&amp;COUNTIF($F$2:F375,F375)</f>
        <v>141357-1</v>
      </c>
      <c r="V375" s="50">
        <f t="shared" si="23"/>
        <v>364</v>
      </c>
      <c r="W375" s="70"/>
      <c r="X375" s="72"/>
      <c r="Y375" s="49" t="s">
        <v>2013</v>
      </c>
      <c r="Z375" s="49">
        <v>364</v>
      </c>
      <c r="AA375" s="72"/>
      <c r="AB375" s="72"/>
      <c r="AC375" s="72"/>
      <c r="AD375" s="72"/>
      <c r="AE375" s="71"/>
      <c r="AF375" s="71"/>
      <c r="AG375" s="71"/>
      <c r="AH375" s="71"/>
      <c r="AI375" s="71"/>
      <c r="AJ375" s="71"/>
      <c r="AK375" s="71"/>
      <c r="AL375" s="71"/>
      <c r="AP375" s="185">
        <v>364</v>
      </c>
      <c r="AQ375" s="185" t="s">
        <v>12</v>
      </c>
      <c r="AR375" s="195" t="s">
        <v>12</v>
      </c>
    </row>
    <row r="376" spans="1:44" ht="24.95" customHeight="1" x14ac:dyDescent="0.25">
      <c r="A376" s="183">
        <v>365</v>
      </c>
      <c r="B376" s="183" t="s">
        <v>1124</v>
      </c>
      <c r="C376" s="34" t="str">
        <f t="shared" si="20"/>
        <v>BBA (Hons)  - 141358</v>
      </c>
      <c r="D376" s="186" t="s">
        <v>42</v>
      </c>
      <c r="E376" s="33" t="s">
        <v>12</v>
      </c>
      <c r="F376" s="189">
        <v>141358</v>
      </c>
      <c r="G376" s="191" t="s">
        <v>1267</v>
      </c>
      <c r="H376" s="34" t="str">
        <f t="shared" si="21"/>
        <v>I  - OB - 64 - 67</v>
      </c>
      <c r="I376" s="185" t="s">
        <v>17</v>
      </c>
      <c r="J376" s="185" t="s">
        <v>344</v>
      </c>
      <c r="K376" s="185" t="s">
        <v>17</v>
      </c>
      <c r="L376" s="193">
        <v>22</v>
      </c>
      <c r="M376" s="196" t="s">
        <v>671</v>
      </c>
      <c r="N376" s="196" t="s">
        <v>672</v>
      </c>
      <c r="O376" s="44" t="str">
        <f t="shared" si="22"/>
        <v xml:space="preserve"> Maryam Asif  ( 3434613818 )</v>
      </c>
      <c r="P376" s="42" t="s">
        <v>50</v>
      </c>
      <c r="Q376" s="36" t="s">
        <v>86</v>
      </c>
      <c r="R376" s="37" t="s">
        <v>63</v>
      </c>
      <c r="T376" s="55"/>
      <c r="U376" s="73" t="str">
        <f>F376&amp;"-"&amp;COUNTIF($F$2:F376,F376)</f>
        <v>141358-1</v>
      </c>
      <c r="V376" s="50">
        <f t="shared" si="23"/>
        <v>365</v>
      </c>
      <c r="W376" s="70"/>
      <c r="X376" s="72"/>
      <c r="Y376" s="49" t="s">
        <v>2014</v>
      </c>
      <c r="Z376" s="49">
        <v>365</v>
      </c>
      <c r="AA376" s="72"/>
      <c r="AB376" s="72"/>
      <c r="AC376" s="72"/>
      <c r="AD376" s="72"/>
      <c r="AE376" s="71"/>
      <c r="AF376" s="71"/>
      <c r="AG376" s="71"/>
      <c r="AH376" s="71"/>
      <c r="AI376" s="71"/>
      <c r="AJ376" s="71"/>
      <c r="AK376" s="71"/>
      <c r="AL376" s="71"/>
      <c r="AP376" s="185">
        <v>365</v>
      </c>
      <c r="AQ376" s="185" t="s">
        <v>12</v>
      </c>
      <c r="AR376" s="195" t="s">
        <v>12</v>
      </c>
    </row>
    <row r="377" spans="1:44" ht="24.95" customHeight="1" x14ac:dyDescent="0.25">
      <c r="A377" s="183">
        <v>366</v>
      </c>
      <c r="B377" s="183" t="s">
        <v>1124</v>
      </c>
      <c r="C377" s="34" t="str">
        <f t="shared" si="20"/>
        <v>BBA (Hons)  - 141359</v>
      </c>
      <c r="D377" s="186" t="s">
        <v>42</v>
      </c>
      <c r="E377" s="33" t="s">
        <v>12</v>
      </c>
      <c r="F377" s="189">
        <v>141359</v>
      </c>
      <c r="G377" s="191" t="s">
        <v>1268</v>
      </c>
      <c r="H377" s="34" t="str">
        <f t="shared" si="21"/>
        <v>I  - OB - 64 - 67</v>
      </c>
      <c r="I377" s="185" t="s">
        <v>17</v>
      </c>
      <c r="J377" s="185" t="s">
        <v>344</v>
      </c>
      <c r="K377" s="185" t="s">
        <v>17</v>
      </c>
      <c r="L377" s="193">
        <v>20</v>
      </c>
      <c r="M377" s="196" t="s">
        <v>416</v>
      </c>
      <c r="N377" s="196" t="s">
        <v>417</v>
      </c>
      <c r="O377" s="44" t="str">
        <f t="shared" si="22"/>
        <v xml:space="preserve"> Kanwal Hayat  ( 3214711414 )</v>
      </c>
      <c r="P377" s="42" t="s">
        <v>50</v>
      </c>
      <c r="Q377" s="36" t="s">
        <v>86</v>
      </c>
      <c r="R377" s="37" t="s">
        <v>75</v>
      </c>
      <c r="T377" s="55"/>
      <c r="U377" s="73" t="str">
        <f>F377&amp;"-"&amp;COUNTIF($F$2:F377,F377)</f>
        <v>141359-1</v>
      </c>
      <c r="V377" s="50">
        <f t="shared" si="23"/>
        <v>366</v>
      </c>
      <c r="W377" s="70"/>
      <c r="X377" s="72"/>
      <c r="Y377" s="49" t="s">
        <v>2015</v>
      </c>
      <c r="Z377" s="49">
        <v>366</v>
      </c>
      <c r="AA377" s="72"/>
      <c r="AB377" s="72"/>
      <c r="AC377" s="72"/>
      <c r="AD377" s="72"/>
      <c r="AE377" s="71"/>
      <c r="AF377" s="71"/>
      <c r="AG377" s="71"/>
      <c r="AH377" s="71"/>
      <c r="AI377" s="71"/>
      <c r="AJ377" s="71"/>
      <c r="AK377" s="71"/>
      <c r="AL377" s="71"/>
      <c r="AP377" s="185">
        <v>366</v>
      </c>
      <c r="AQ377" s="185" t="s">
        <v>12</v>
      </c>
      <c r="AR377" s="195" t="s">
        <v>12</v>
      </c>
    </row>
    <row r="378" spans="1:44" ht="24.95" customHeight="1" x14ac:dyDescent="0.25">
      <c r="A378" s="183">
        <v>367</v>
      </c>
      <c r="B378" s="183" t="s">
        <v>1124</v>
      </c>
      <c r="C378" s="34" t="str">
        <f t="shared" si="20"/>
        <v>BS DFCS  - 141331</v>
      </c>
      <c r="D378" s="186" t="s">
        <v>91</v>
      </c>
      <c r="E378" s="33" t="s">
        <v>12</v>
      </c>
      <c r="F378" s="189">
        <v>141331</v>
      </c>
      <c r="G378" s="191" t="s">
        <v>158</v>
      </c>
      <c r="H378" s="34" t="str">
        <f t="shared" si="21"/>
        <v>I  - OB - 64 - 67</v>
      </c>
      <c r="I378" s="185" t="s">
        <v>17</v>
      </c>
      <c r="J378" s="185" t="s">
        <v>344</v>
      </c>
      <c r="K378" s="185" t="s">
        <v>17</v>
      </c>
      <c r="L378" s="193">
        <v>20</v>
      </c>
      <c r="M378" s="196" t="s">
        <v>651</v>
      </c>
      <c r="N378" s="196" t="s">
        <v>652</v>
      </c>
      <c r="O378" s="44" t="str">
        <f t="shared" si="22"/>
        <v xml:space="preserve"> Mr. Qais Abaid  ( 0322-6022388 )</v>
      </c>
      <c r="P378" s="42" t="s">
        <v>50</v>
      </c>
      <c r="Q378" s="36" t="s">
        <v>86</v>
      </c>
      <c r="R378" s="37" t="s">
        <v>60</v>
      </c>
      <c r="T378" s="55"/>
      <c r="U378" s="73" t="str">
        <f>F378&amp;"-"&amp;COUNTIF($F$2:F378,F378)</f>
        <v>141331-2</v>
      </c>
      <c r="V378" s="50">
        <f t="shared" si="23"/>
        <v>367</v>
      </c>
      <c r="W378" s="70"/>
      <c r="X378" s="72"/>
      <c r="Y378" s="49" t="s">
        <v>2016</v>
      </c>
      <c r="Z378" s="49">
        <v>367</v>
      </c>
      <c r="AA378" s="72"/>
      <c r="AB378" s="72"/>
      <c r="AC378" s="72"/>
      <c r="AD378" s="72"/>
      <c r="AE378" s="71"/>
      <c r="AF378" s="71"/>
      <c r="AG378" s="71"/>
      <c r="AH378" s="71"/>
      <c r="AI378" s="71"/>
      <c r="AJ378" s="71"/>
      <c r="AK378" s="71"/>
      <c r="AL378" s="71"/>
      <c r="AP378" s="185">
        <v>367</v>
      </c>
      <c r="AQ378" s="185" t="s">
        <v>12</v>
      </c>
      <c r="AR378" s="195" t="s">
        <v>12</v>
      </c>
    </row>
    <row r="379" spans="1:44" ht="24.95" customHeight="1" x14ac:dyDescent="0.25">
      <c r="A379" s="183">
        <v>368</v>
      </c>
      <c r="B379" s="183" t="s">
        <v>1124</v>
      </c>
      <c r="C379" s="34" t="str">
        <f t="shared" si="20"/>
        <v>BBA (Hons)  - 141359</v>
      </c>
      <c r="D379" s="186" t="s">
        <v>42</v>
      </c>
      <c r="E379" s="33" t="s">
        <v>12</v>
      </c>
      <c r="F379" s="189">
        <v>141359</v>
      </c>
      <c r="G379" s="191" t="s">
        <v>1268</v>
      </c>
      <c r="H379" s="34" t="str">
        <f t="shared" si="21"/>
        <v>J  - OB - 60 - 63</v>
      </c>
      <c r="I379" s="185" t="s">
        <v>17</v>
      </c>
      <c r="J379" s="185" t="s">
        <v>254</v>
      </c>
      <c r="K379" s="185" t="s">
        <v>25</v>
      </c>
      <c r="L379" s="193">
        <v>9</v>
      </c>
      <c r="M379" s="196" t="s">
        <v>416</v>
      </c>
      <c r="N379" s="196" t="s">
        <v>417</v>
      </c>
      <c r="O379" s="44" t="str">
        <f t="shared" si="22"/>
        <v xml:space="preserve"> Kanwal Hayat  ( 3214711414 )</v>
      </c>
      <c r="P379" s="42" t="s">
        <v>50</v>
      </c>
      <c r="Q379" s="36" t="s">
        <v>86</v>
      </c>
      <c r="R379" s="37" t="s">
        <v>57</v>
      </c>
      <c r="T379" s="55"/>
      <c r="U379" s="73" t="str">
        <f>F379&amp;"-"&amp;COUNTIF($F$2:F379,F379)</f>
        <v>141359-2</v>
      </c>
      <c r="V379" s="50">
        <f t="shared" si="23"/>
        <v>368</v>
      </c>
      <c r="W379" s="70"/>
      <c r="X379" s="72"/>
      <c r="Y379" s="49" t="s">
        <v>2017</v>
      </c>
      <c r="Z379" s="49">
        <v>368</v>
      </c>
      <c r="AA379" s="72"/>
      <c r="AB379" s="72"/>
      <c r="AC379" s="72"/>
      <c r="AD379" s="72"/>
      <c r="AE379" s="71"/>
      <c r="AF379" s="71"/>
      <c r="AG379" s="71"/>
      <c r="AH379" s="71"/>
      <c r="AI379" s="71"/>
      <c r="AJ379" s="71"/>
      <c r="AK379" s="71"/>
      <c r="AL379" s="71"/>
      <c r="AP379" s="185">
        <v>368</v>
      </c>
      <c r="AQ379" s="185" t="s">
        <v>12</v>
      </c>
      <c r="AR379" s="195" t="s">
        <v>12</v>
      </c>
    </row>
    <row r="380" spans="1:44" ht="24.95" customHeight="1" x14ac:dyDescent="0.25">
      <c r="A380" s="183">
        <v>369</v>
      </c>
      <c r="B380" s="183" t="s">
        <v>1124</v>
      </c>
      <c r="C380" s="34" t="str">
        <f t="shared" si="20"/>
        <v>BS DFCS  - 141427</v>
      </c>
      <c r="D380" s="186" t="s">
        <v>91</v>
      </c>
      <c r="E380" s="33" t="s">
        <v>12</v>
      </c>
      <c r="F380" s="189">
        <v>141427</v>
      </c>
      <c r="G380" s="191" t="s">
        <v>1269</v>
      </c>
      <c r="H380" s="34" t="str">
        <f t="shared" si="21"/>
        <v>J  - OB - 60 - 63</v>
      </c>
      <c r="I380" s="185" t="s">
        <v>17</v>
      </c>
      <c r="J380" s="185" t="s">
        <v>254</v>
      </c>
      <c r="K380" s="185" t="s">
        <v>25</v>
      </c>
      <c r="L380" s="193">
        <v>10</v>
      </c>
      <c r="M380" s="196" t="s">
        <v>1104</v>
      </c>
      <c r="N380" s="196" t="s">
        <v>755</v>
      </c>
      <c r="O380" s="44" t="str">
        <f t="shared" si="22"/>
        <v xml:space="preserve"> Dr. Syed Ejaz Hussain   ( 3218412145 )</v>
      </c>
      <c r="P380" s="42" t="s">
        <v>50</v>
      </c>
      <c r="Q380" s="36" t="s">
        <v>86</v>
      </c>
      <c r="R380" s="37">
        <v>15</v>
      </c>
      <c r="T380" s="55"/>
      <c r="U380" s="73" t="str">
        <f>F380&amp;"-"&amp;COUNTIF($F$2:F380,F380)</f>
        <v>141427-1</v>
      </c>
      <c r="V380" s="50">
        <f t="shared" si="23"/>
        <v>369</v>
      </c>
      <c r="W380" s="70"/>
      <c r="X380" s="72"/>
      <c r="Y380" s="49" t="s">
        <v>2018</v>
      </c>
      <c r="Z380" s="49">
        <v>369</v>
      </c>
      <c r="AA380" s="72"/>
      <c r="AB380" s="72"/>
      <c r="AC380" s="72"/>
      <c r="AD380" s="72"/>
      <c r="AE380" s="71"/>
      <c r="AF380" s="71"/>
      <c r="AG380" s="71"/>
      <c r="AH380" s="71"/>
      <c r="AI380" s="71"/>
      <c r="AJ380" s="71"/>
      <c r="AK380" s="71"/>
      <c r="AL380" s="71"/>
      <c r="AP380" s="185">
        <v>369</v>
      </c>
      <c r="AQ380" s="185" t="s">
        <v>12</v>
      </c>
      <c r="AR380" s="195" t="s">
        <v>12</v>
      </c>
    </row>
    <row r="381" spans="1:44" ht="24.95" customHeight="1" x14ac:dyDescent="0.25">
      <c r="A381" s="183">
        <v>370</v>
      </c>
      <c r="B381" s="183" t="s">
        <v>1124</v>
      </c>
      <c r="C381" s="34" t="str">
        <f t="shared" si="20"/>
        <v>MSCP  - 141370</v>
      </c>
      <c r="D381" s="186" t="s">
        <v>144</v>
      </c>
      <c r="E381" s="33" t="s">
        <v>12</v>
      </c>
      <c r="F381" s="189">
        <v>141370</v>
      </c>
      <c r="G381" s="191" t="s">
        <v>249</v>
      </c>
      <c r="H381" s="34" t="str">
        <f t="shared" si="21"/>
        <v>J  - OB - 60 - 63</v>
      </c>
      <c r="I381" s="185" t="s">
        <v>17</v>
      </c>
      <c r="J381" s="185" t="s">
        <v>254</v>
      </c>
      <c r="K381" s="185" t="s">
        <v>25</v>
      </c>
      <c r="L381" s="193">
        <v>14</v>
      </c>
      <c r="M381" s="196" t="s">
        <v>617</v>
      </c>
      <c r="N381" s="196" t="s">
        <v>618</v>
      </c>
      <c r="O381" s="44" t="str">
        <f t="shared" si="22"/>
        <v xml:space="preserve"> SAIRA MAQSOOD  ( 0310-4720314 )</v>
      </c>
      <c r="P381" s="42" t="s">
        <v>50</v>
      </c>
      <c r="Q381" s="36" t="s">
        <v>86</v>
      </c>
      <c r="R381" s="37" t="s">
        <v>59</v>
      </c>
      <c r="T381" s="55"/>
      <c r="U381" s="73" t="str">
        <f>F381&amp;"-"&amp;COUNTIF($F$2:F381,F381)</f>
        <v>141370-1</v>
      </c>
      <c r="V381" s="50">
        <f t="shared" si="23"/>
        <v>370</v>
      </c>
      <c r="W381" s="70"/>
      <c r="X381" s="72"/>
      <c r="Y381" s="49" t="s">
        <v>2019</v>
      </c>
      <c r="Z381" s="49">
        <v>370</v>
      </c>
      <c r="AA381" s="72"/>
      <c r="AB381" s="72"/>
      <c r="AC381" s="72"/>
      <c r="AD381" s="72"/>
      <c r="AE381" s="71"/>
      <c r="AF381" s="71"/>
      <c r="AG381" s="71"/>
      <c r="AH381" s="71"/>
      <c r="AI381" s="71"/>
      <c r="AJ381" s="71"/>
      <c r="AK381" s="71"/>
      <c r="AL381" s="71"/>
      <c r="AP381" s="185">
        <v>370</v>
      </c>
      <c r="AQ381" s="185" t="s">
        <v>12</v>
      </c>
      <c r="AR381" s="195" t="s">
        <v>12</v>
      </c>
    </row>
    <row r="382" spans="1:44" ht="24.95" customHeight="1" x14ac:dyDescent="0.25">
      <c r="A382" s="183">
        <v>371</v>
      </c>
      <c r="B382" s="183" t="s">
        <v>1124</v>
      </c>
      <c r="C382" s="34" t="str">
        <f t="shared" si="20"/>
        <v>MSCP  - 141389</v>
      </c>
      <c r="D382" s="186" t="s">
        <v>144</v>
      </c>
      <c r="E382" s="33" t="s">
        <v>12</v>
      </c>
      <c r="F382" s="189">
        <v>141389</v>
      </c>
      <c r="G382" s="191" t="s">
        <v>318</v>
      </c>
      <c r="H382" s="34" t="str">
        <f t="shared" si="21"/>
        <v>J  - OB - 60 - 63</v>
      </c>
      <c r="I382" s="185" t="s">
        <v>17</v>
      </c>
      <c r="J382" s="185" t="s">
        <v>254</v>
      </c>
      <c r="K382" s="185" t="s">
        <v>25</v>
      </c>
      <c r="L382" s="193">
        <v>21</v>
      </c>
      <c r="M382" s="196" t="s">
        <v>531</v>
      </c>
      <c r="N382" s="196" t="s">
        <v>532</v>
      </c>
      <c r="O382" s="44" t="str">
        <f t="shared" si="22"/>
        <v xml:space="preserve"> Dr. Faiqa Yaseen  ( 0343-4712860 )</v>
      </c>
      <c r="P382" s="42" t="s">
        <v>50</v>
      </c>
      <c r="Q382" s="36" t="s">
        <v>86</v>
      </c>
      <c r="R382" s="37" t="s">
        <v>59</v>
      </c>
      <c r="T382" s="55"/>
      <c r="U382" s="73" t="str">
        <f>F382&amp;"-"&amp;COUNTIF($F$2:F382,F382)</f>
        <v>141389-1</v>
      </c>
      <c r="V382" s="50">
        <f t="shared" si="23"/>
        <v>371</v>
      </c>
      <c r="W382" s="70"/>
      <c r="X382" s="72"/>
      <c r="Y382" s="49" t="s">
        <v>2020</v>
      </c>
      <c r="Z382" s="49">
        <v>371</v>
      </c>
      <c r="AA382" s="72"/>
      <c r="AB382" s="72"/>
      <c r="AC382" s="72"/>
      <c r="AD382" s="72"/>
      <c r="AE382" s="71"/>
      <c r="AF382" s="71"/>
      <c r="AG382" s="71"/>
      <c r="AH382" s="71"/>
      <c r="AI382" s="71"/>
      <c r="AJ382" s="71"/>
      <c r="AK382" s="71"/>
      <c r="AL382" s="71"/>
      <c r="AP382" s="185">
        <v>371</v>
      </c>
      <c r="AQ382" s="185" t="s">
        <v>12</v>
      </c>
      <c r="AR382" s="195" t="s">
        <v>12</v>
      </c>
    </row>
    <row r="383" spans="1:44" ht="24.95" customHeight="1" x14ac:dyDescent="0.25">
      <c r="A383" s="183">
        <v>372</v>
      </c>
      <c r="B383" s="183" t="s">
        <v>1124</v>
      </c>
      <c r="C383" s="34" t="str">
        <f t="shared" si="20"/>
        <v>MSCP  - 141403</v>
      </c>
      <c r="D383" s="186" t="s">
        <v>144</v>
      </c>
      <c r="E383" s="33" t="s">
        <v>12</v>
      </c>
      <c r="F383" s="189">
        <v>141403</v>
      </c>
      <c r="G383" s="191" t="s">
        <v>1270</v>
      </c>
      <c r="H383" s="34" t="str">
        <f t="shared" si="21"/>
        <v>J  - OB - 60 - 63</v>
      </c>
      <c r="I383" s="185" t="s">
        <v>17</v>
      </c>
      <c r="J383" s="185" t="s">
        <v>254</v>
      </c>
      <c r="K383" s="185" t="s">
        <v>25</v>
      </c>
      <c r="L383" s="193">
        <v>34</v>
      </c>
      <c r="M383" s="196" t="s">
        <v>528</v>
      </c>
      <c r="N383" s="196" t="s">
        <v>529</v>
      </c>
      <c r="O383" s="44" t="str">
        <f t="shared" si="22"/>
        <v xml:space="preserve"> Dr. Shamshad Bashir  ( 03003461060 )</v>
      </c>
      <c r="P383" s="42" t="s">
        <v>50</v>
      </c>
      <c r="Q383" s="36" t="s">
        <v>86</v>
      </c>
      <c r="R383" s="37" t="s">
        <v>55</v>
      </c>
      <c r="T383" s="55"/>
      <c r="U383" s="73" t="str">
        <f>F383&amp;"-"&amp;COUNTIF($F$2:F383,F383)</f>
        <v>141403-1</v>
      </c>
      <c r="V383" s="50">
        <f t="shared" si="23"/>
        <v>372</v>
      </c>
      <c r="W383" s="70"/>
      <c r="X383" s="72"/>
      <c r="Y383" s="49" t="s">
        <v>2021</v>
      </c>
      <c r="Z383" s="49">
        <v>372</v>
      </c>
      <c r="AA383" s="72"/>
      <c r="AB383" s="72"/>
      <c r="AC383" s="72"/>
      <c r="AD383" s="72"/>
      <c r="AE383" s="71"/>
      <c r="AF383" s="71"/>
      <c r="AG383" s="71"/>
      <c r="AH383" s="71"/>
      <c r="AI383" s="71"/>
      <c r="AJ383" s="71"/>
      <c r="AK383" s="71"/>
      <c r="AL383" s="71"/>
      <c r="AP383" s="185">
        <v>372</v>
      </c>
      <c r="AQ383" s="185" t="s">
        <v>12</v>
      </c>
      <c r="AR383" s="195" t="s">
        <v>12</v>
      </c>
    </row>
    <row r="384" spans="1:44" ht="24.95" customHeight="1" x14ac:dyDescent="0.25">
      <c r="A384" s="183">
        <v>373</v>
      </c>
      <c r="B384" s="183" t="s">
        <v>1124</v>
      </c>
      <c r="C384" s="34" t="str">
        <f t="shared" si="20"/>
        <v>BS DFCS  - 141427</v>
      </c>
      <c r="D384" s="186" t="s">
        <v>91</v>
      </c>
      <c r="E384" s="33" t="s">
        <v>12</v>
      </c>
      <c r="F384" s="189">
        <v>141427</v>
      </c>
      <c r="G384" s="191" t="s">
        <v>1269</v>
      </c>
      <c r="H384" s="34" t="str">
        <f t="shared" si="21"/>
        <v>K  - OB - 33 - 34</v>
      </c>
      <c r="I384" s="185" t="s">
        <v>17</v>
      </c>
      <c r="J384" s="185" t="s">
        <v>255</v>
      </c>
      <c r="K384" s="185" t="s">
        <v>100</v>
      </c>
      <c r="L384" s="193">
        <v>22</v>
      </c>
      <c r="M384" s="196" t="s">
        <v>1104</v>
      </c>
      <c r="N384" s="196" t="s">
        <v>755</v>
      </c>
      <c r="O384" s="44" t="str">
        <f t="shared" si="22"/>
        <v xml:space="preserve"> Dr. Syed Ejaz Hussain   ( 3218412145 )</v>
      </c>
      <c r="P384" s="42" t="s">
        <v>50</v>
      </c>
      <c r="Q384" s="36" t="s">
        <v>86</v>
      </c>
      <c r="R384" s="37" t="s">
        <v>60</v>
      </c>
      <c r="T384" s="55"/>
      <c r="U384" s="73" t="str">
        <f>F384&amp;"-"&amp;COUNTIF($F$2:F384,F384)</f>
        <v>141427-2</v>
      </c>
      <c r="V384" s="50">
        <f t="shared" si="23"/>
        <v>373</v>
      </c>
      <c r="W384" s="70"/>
      <c r="X384" s="72"/>
      <c r="Y384" s="49" t="s">
        <v>2022</v>
      </c>
      <c r="Z384" s="49">
        <v>373</v>
      </c>
      <c r="AA384" s="72"/>
      <c r="AB384" s="72"/>
      <c r="AC384" s="72"/>
      <c r="AD384" s="72"/>
      <c r="AE384" s="71"/>
      <c r="AF384" s="71"/>
      <c r="AG384" s="71"/>
      <c r="AH384" s="71"/>
      <c r="AI384" s="71"/>
      <c r="AJ384" s="71"/>
      <c r="AK384" s="71"/>
      <c r="AL384" s="71"/>
      <c r="AP384" s="185">
        <v>373</v>
      </c>
      <c r="AQ384" s="185" t="s">
        <v>12</v>
      </c>
      <c r="AR384" s="195" t="s">
        <v>12</v>
      </c>
    </row>
    <row r="385" spans="1:44" ht="24.95" customHeight="1" x14ac:dyDescent="0.25">
      <c r="A385" s="183">
        <v>374</v>
      </c>
      <c r="B385" s="183" t="s">
        <v>1124</v>
      </c>
      <c r="C385" s="34" t="str">
        <f t="shared" si="20"/>
        <v>BS DFCS  - 141486</v>
      </c>
      <c r="D385" s="186" t="s">
        <v>91</v>
      </c>
      <c r="E385" s="33" t="s">
        <v>12</v>
      </c>
      <c r="F385" s="189">
        <v>141486</v>
      </c>
      <c r="G385" s="191" t="s">
        <v>1271</v>
      </c>
      <c r="H385" s="34" t="str">
        <f t="shared" si="21"/>
        <v>K  - OB - 33 - 34</v>
      </c>
      <c r="I385" s="185" t="s">
        <v>17</v>
      </c>
      <c r="J385" s="185" t="s">
        <v>255</v>
      </c>
      <c r="K385" s="185" t="s">
        <v>100</v>
      </c>
      <c r="L385" s="193">
        <v>22</v>
      </c>
      <c r="M385" s="196" t="s">
        <v>1104</v>
      </c>
      <c r="N385" s="196" t="s">
        <v>755</v>
      </c>
      <c r="O385" s="44" t="str">
        <f t="shared" si="22"/>
        <v xml:space="preserve"> Dr. Syed Ejaz Hussain   ( 3218412145 )</v>
      </c>
      <c r="P385" s="42" t="s">
        <v>50</v>
      </c>
      <c r="Q385" s="36" t="s">
        <v>86</v>
      </c>
      <c r="R385" s="37" t="s">
        <v>62</v>
      </c>
      <c r="T385" s="55"/>
      <c r="U385" s="73" t="str">
        <f>F385&amp;"-"&amp;COUNTIF($F$2:F385,F385)</f>
        <v>141486-1</v>
      </c>
      <c r="V385" s="50">
        <f t="shared" si="23"/>
        <v>374</v>
      </c>
      <c r="W385" s="70"/>
      <c r="X385" s="72"/>
      <c r="Y385" s="49" t="s">
        <v>2023</v>
      </c>
      <c r="Z385" s="49">
        <v>374</v>
      </c>
      <c r="AA385" s="72"/>
      <c r="AB385" s="72"/>
      <c r="AC385" s="72"/>
      <c r="AD385" s="72"/>
      <c r="AE385" s="71"/>
      <c r="AF385" s="71"/>
      <c r="AG385" s="71"/>
      <c r="AH385" s="71"/>
      <c r="AI385" s="71"/>
      <c r="AJ385" s="71"/>
      <c r="AK385" s="71"/>
      <c r="AL385" s="71"/>
      <c r="AP385" s="185">
        <v>374</v>
      </c>
      <c r="AQ385" s="185" t="s">
        <v>12</v>
      </c>
      <c r="AR385" s="195" t="s">
        <v>12</v>
      </c>
    </row>
    <row r="386" spans="1:44" ht="24.95" customHeight="1" x14ac:dyDescent="0.25">
      <c r="A386" s="183">
        <v>375</v>
      </c>
      <c r="B386" s="183" t="s">
        <v>1124</v>
      </c>
      <c r="C386" s="34" t="str">
        <f t="shared" si="20"/>
        <v>BS DFCS  - 141486</v>
      </c>
      <c r="D386" s="186" t="s">
        <v>91</v>
      </c>
      <c r="E386" s="33" t="s">
        <v>12</v>
      </c>
      <c r="F386" s="189">
        <v>141486</v>
      </c>
      <c r="G386" s="191" t="s">
        <v>1271</v>
      </c>
      <c r="H386" s="34" t="str">
        <f t="shared" si="21"/>
        <v>M  - OB - 35 - 37</v>
      </c>
      <c r="I386" s="185" t="s">
        <v>17</v>
      </c>
      <c r="J386" s="185" t="s">
        <v>256</v>
      </c>
      <c r="K386" s="185" t="s">
        <v>101</v>
      </c>
      <c r="L386" s="193">
        <v>5</v>
      </c>
      <c r="M386" s="196" t="s">
        <v>1104</v>
      </c>
      <c r="N386" s="196" t="s">
        <v>755</v>
      </c>
      <c r="O386" s="44" t="str">
        <f t="shared" si="22"/>
        <v xml:space="preserve"> Dr. Syed Ejaz Hussain   ( 3218412145 )</v>
      </c>
      <c r="P386" s="42" t="s">
        <v>50</v>
      </c>
      <c r="Q386" s="36" t="s">
        <v>86</v>
      </c>
      <c r="R386" s="37" t="s">
        <v>64</v>
      </c>
      <c r="T386" s="55"/>
      <c r="U386" s="73" t="str">
        <f>F386&amp;"-"&amp;COUNTIF($F$2:F386,F386)</f>
        <v>141486-2</v>
      </c>
      <c r="V386" s="50">
        <f t="shared" si="23"/>
        <v>375</v>
      </c>
      <c r="W386" s="70"/>
      <c r="X386" s="72"/>
      <c r="Y386" s="49" t="s">
        <v>2024</v>
      </c>
      <c r="Z386" s="49">
        <v>375</v>
      </c>
      <c r="AA386" s="72"/>
      <c r="AB386" s="72"/>
      <c r="AC386" s="72"/>
      <c r="AD386" s="72"/>
      <c r="AE386" s="71"/>
      <c r="AF386" s="71"/>
      <c r="AG386" s="71"/>
      <c r="AH386" s="71"/>
      <c r="AI386" s="71"/>
      <c r="AJ386" s="71"/>
      <c r="AK386" s="71"/>
      <c r="AL386" s="71"/>
      <c r="AP386" s="185">
        <v>375</v>
      </c>
      <c r="AQ386" s="185" t="s">
        <v>12</v>
      </c>
      <c r="AR386" s="195" t="s">
        <v>12</v>
      </c>
    </row>
    <row r="387" spans="1:44" ht="24.95" customHeight="1" x14ac:dyDescent="0.25">
      <c r="A387" s="183">
        <v>376</v>
      </c>
      <c r="B387" s="183" t="s">
        <v>1124</v>
      </c>
      <c r="C387" s="34" t="str">
        <f t="shared" si="20"/>
        <v>BS IT  - 141584</v>
      </c>
      <c r="D387" s="186" t="s">
        <v>37</v>
      </c>
      <c r="E387" s="33" t="s">
        <v>12</v>
      </c>
      <c r="F387" s="189">
        <v>141584</v>
      </c>
      <c r="G387" s="191" t="s">
        <v>158</v>
      </c>
      <c r="H387" s="34" t="str">
        <f t="shared" si="21"/>
        <v>M  - OB - 35 - 37</v>
      </c>
      <c r="I387" s="185" t="s">
        <v>17</v>
      </c>
      <c r="J387" s="185" t="s">
        <v>256</v>
      </c>
      <c r="K387" s="185" t="s">
        <v>101</v>
      </c>
      <c r="L387" s="193">
        <v>38</v>
      </c>
      <c r="M387" s="196" t="s">
        <v>498</v>
      </c>
      <c r="N387" s="196" t="s">
        <v>499</v>
      </c>
      <c r="O387" s="44" t="str">
        <f t="shared" si="22"/>
        <v xml:space="preserve"> Rabia aslam Khan  ( 0324-8462381 )</v>
      </c>
      <c r="P387" s="42" t="s">
        <v>50</v>
      </c>
      <c r="Q387" s="36" t="s">
        <v>86</v>
      </c>
      <c r="R387" s="37" t="s">
        <v>55</v>
      </c>
      <c r="T387" s="55"/>
      <c r="U387" s="73" t="str">
        <f>F387&amp;"-"&amp;COUNTIF($F$2:F387,F387)</f>
        <v>141584-1</v>
      </c>
      <c r="V387" s="50">
        <f t="shared" si="23"/>
        <v>376</v>
      </c>
      <c r="W387" s="70"/>
      <c r="X387" s="72"/>
      <c r="Y387" s="49" t="s">
        <v>2025</v>
      </c>
      <c r="Z387" s="49">
        <v>376</v>
      </c>
      <c r="AA387" s="72"/>
      <c r="AB387" s="72"/>
      <c r="AC387" s="72"/>
      <c r="AD387" s="72"/>
      <c r="AE387" s="71"/>
      <c r="AF387" s="71"/>
      <c r="AG387" s="71"/>
      <c r="AH387" s="71"/>
      <c r="AI387" s="71"/>
      <c r="AJ387" s="71"/>
      <c r="AK387" s="71"/>
      <c r="AL387" s="71"/>
      <c r="AP387" s="185">
        <v>376</v>
      </c>
      <c r="AQ387" s="185" t="s">
        <v>12</v>
      </c>
      <c r="AR387" s="195" t="s">
        <v>12</v>
      </c>
    </row>
    <row r="388" spans="1:44" ht="24.95" customHeight="1" x14ac:dyDescent="0.25">
      <c r="A388" s="183">
        <v>377</v>
      </c>
      <c r="B388" s="183" t="s">
        <v>1124</v>
      </c>
      <c r="C388" s="34" t="str">
        <f t="shared" si="20"/>
        <v>BS Phys  - 141493</v>
      </c>
      <c r="D388" s="186" t="s">
        <v>31</v>
      </c>
      <c r="E388" s="33" t="s">
        <v>12</v>
      </c>
      <c r="F388" s="189">
        <v>141493</v>
      </c>
      <c r="G388" s="191" t="s">
        <v>1264</v>
      </c>
      <c r="H388" s="34" t="str">
        <f t="shared" si="21"/>
        <v>M  - OB - 35 - 37</v>
      </c>
      <c r="I388" s="185" t="s">
        <v>17</v>
      </c>
      <c r="J388" s="185" t="s">
        <v>256</v>
      </c>
      <c r="K388" s="185" t="s">
        <v>101</v>
      </c>
      <c r="L388" s="193">
        <v>4</v>
      </c>
      <c r="M388" s="196" t="s">
        <v>1030</v>
      </c>
      <c r="N388" s="196" t="s">
        <v>614</v>
      </c>
      <c r="O388" s="44" t="str">
        <f t="shared" si="22"/>
        <v xml:space="preserve"> Dr. Fatima Aslam  ( 0321-4811230 )</v>
      </c>
      <c r="P388" s="42" t="s">
        <v>50</v>
      </c>
      <c r="Q388" s="36" t="s">
        <v>86</v>
      </c>
      <c r="R388" s="37" t="s">
        <v>63</v>
      </c>
      <c r="T388" s="55"/>
      <c r="U388" s="73" t="str">
        <f>F388&amp;"-"&amp;COUNTIF($F$2:F388,F388)</f>
        <v>141493-1</v>
      </c>
      <c r="V388" s="50">
        <f t="shared" si="23"/>
        <v>377</v>
      </c>
      <c r="W388" s="70"/>
      <c r="X388" s="72"/>
      <c r="Y388" s="49" t="s">
        <v>2026</v>
      </c>
      <c r="Z388" s="49">
        <v>377</v>
      </c>
      <c r="AA388" s="72"/>
      <c r="AB388" s="72"/>
      <c r="AC388" s="72"/>
      <c r="AD388" s="72"/>
      <c r="AE388" s="71"/>
      <c r="AF388" s="71"/>
      <c r="AG388" s="71"/>
      <c r="AH388" s="71"/>
      <c r="AI388" s="71"/>
      <c r="AJ388" s="71"/>
      <c r="AK388" s="71"/>
      <c r="AL388" s="71"/>
      <c r="AP388" s="185">
        <v>377</v>
      </c>
      <c r="AQ388" s="185" t="s">
        <v>12</v>
      </c>
      <c r="AR388" s="195" t="s">
        <v>12</v>
      </c>
    </row>
    <row r="389" spans="1:44" ht="24.95" customHeight="1" x14ac:dyDescent="0.25">
      <c r="A389" s="183">
        <v>378</v>
      </c>
      <c r="B389" s="183" t="s">
        <v>1124</v>
      </c>
      <c r="C389" s="34" t="str">
        <f t="shared" si="20"/>
        <v>BSCS  - 141888</v>
      </c>
      <c r="D389" s="186" t="s">
        <v>35</v>
      </c>
      <c r="E389" s="33" t="s">
        <v>12</v>
      </c>
      <c r="F389" s="189">
        <v>141888</v>
      </c>
      <c r="G389" s="191" t="s">
        <v>158</v>
      </c>
      <c r="H389" s="34" t="str">
        <f t="shared" si="21"/>
        <v>M  - OB - 35 - 37</v>
      </c>
      <c r="I389" s="185" t="s">
        <v>17</v>
      </c>
      <c r="J389" s="185" t="s">
        <v>256</v>
      </c>
      <c r="K389" s="185" t="s">
        <v>101</v>
      </c>
      <c r="L389" s="193">
        <v>19</v>
      </c>
      <c r="M389" s="196" t="s">
        <v>1013</v>
      </c>
      <c r="N389" s="196" t="s">
        <v>642</v>
      </c>
      <c r="O389" s="44" t="str">
        <f t="shared" si="22"/>
        <v xml:space="preserve"> Dr. Hadi Abdullah  ( 3133115594 )</v>
      </c>
      <c r="P389" s="42" t="s">
        <v>46</v>
      </c>
      <c r="Q389" s="36" t="s">
        <v>86</v>
      </c>
      <c r="R389" s="37">
        <v>49</v>
      </c>
      <c r="T389" s="55"/>
      <c r="U389" s="73" t="str">
        <f>F389&amp;"-"&amp;COUNTIF($F$2:F389,F389)</f>
        <v>141888-1</v>
      </c>
      <c r="V389" s="50">
        <f t="shared" si="23"/>
        <v>378</v>
      </c>
      <c r="W389" s="70"/>
      <c r="X389" s="72"/>
      <c r="Y389" s="49" t="s">
        <v>2027</v>
      </c>
      <c r="Z389" s="49">
        <v>378</v>
      </c>
      <c r="AA389" s="72"/>
      <c r="AB389" s="72"/>
      <c r="AC389" s="72"/>
      <c r="AD389" s="72"/>
      <c r="AE389" s="71"/>
      <c r="AF389" s="71"/>
      <c r="AG389" s="71"/>
      <c r="AH389" s="71"/>
      <c r="AI389" s="71"/>
      <c r="AJ389" s="71"/>
      <c r="AK389" s="71"/>
      <c r="AL389" s="71"/>
      <c r="AP389" s="185">
        <v>378</v>
      </c>
      <c r="AQ389" s="185" t="s">
        <v>12</v>
      </c>
      <c r="AR389" s="195" t="s">
        <v>12</v>
      </c>
    </row>
    <row r="390" spans="1:44" ht="24.95" customHeight="1" x14ac:dyDescent="0.25">
      <c r="A390" s="183">
        <v>379</v>
      </c>
      <c r="B390" s="183" t="s">
        <v>1124</v>
      </c>
      <c r="C390" s="34" t="str">
        <f t="shared" si="20"/>
        <v>BSCS  - 141888</v>
      </c>
      <c r="D390" s="186" t="s">
        <v>35</v>
      </c>
      <c r="E390" s="33" t="s">
        <v>12</v>
      </c>
      <c r="F390" s="189">
        <v>141888</v>
      </c>
      <c r="G390" s="191" t="s">
        <v>158</v>
      </c>
      <c r="H390" s="34" t="str">
        <f t="shared" si="21"/>
        <v>N  - OB - 26 - 30</v>
      </c>
      <c r="I390" s="185" t="s">
        <v>17</v>
      </c>
      <c r="J390" s="185" t="s">
        <v>98</v>
      </c>
      <c r="K390" s="185" t="s">
        <v>102</v>
      </c>
      <c r="L390" s="193">
        <v>22</v>
      </c>
      <c r="M390" s="196" t="s">
        <v>1013</v>
      </c>
      <c r="N390" s="196" t="s">
        <v>642</v>
      </c>
      <c r="O390" s="44" t="str">
        <f t="shared" si="22"/>
        <v xml:space="preserve"> Dr. Hadi Abdullah  ( 3133115594 )</v>
      </c>
      <c r="P390" s="42" t="s">
        <v>50</v>
      </c>
      <c r="Q390" s="36" t="s">
        <v>86</v>
      </c>
      <c r="R390" s="37">
        <v>6</v>
      </c>
      <c r="T390" s="55"/>
      <c r="U390" s="73" t="str">
        <f>F390&amp;"-"&amp;COUNTIF($F$2:F390,F390)</f>
        <v>141888-2</v>
      </c>
      <c r="V390" s="50">
        <f t="shared" si="23"/>
        <v>379</v>
      </c>
      <c r="W390" s="70"/>
      <c r="X390" s="72"/>
      <c r="Y390" s="49" t="s">
        <v>2028</v>
      </c>
      <c r="Z390" s="49">
        <v>379</v>
      </c>
      <c r="AA390" s="72"/>
      <c r="AB390" s="72"/>
      <c r="AC390" s="72"/>
      <c r="AD390" s="72"/>
      <c r="AE390" s="71"/>
      <c r="AF390" s="71"/>
      <c r="AG390" s="71"/>
      <c r="AH390" s="71"/>
      <c r="AI390" s="71"/>
      <c r="AJ390" s="71"/>
      <c r="AK390" s="71"/>
      <c r="AL390" s="71"/>
      <c r="AP390" s="185">
        <v>379</v>
      </c>
      <c r="AQ390" s="185" t="s">
        <v>12</v>
      </c>
      <c r="AR390" s="195" t="s">
        <v>12</v>
      </c>
    </row>
    <row r="391" spans="1:44" ht="24.95" customHeight="1" x14ac:dyDescent="0.25">
      <c r="A391" s="183">
        <v>380</v>
      </c>
      <c r="B391" s="183" t="s">
        <v>1124</v>
      </c>
      <c r="C391" s="34" t="str">
        <f t="shared" si="20"/>
        <v>BSCS  - 141889</v>
      </c>
      <c r="D391" s="186" t="s">
        <v>35</v>
      </c>
      <c r="E391" s="33" t="s">
        <v>12</v>
      </c>
      <c r="F391" s="189">
        <v>141889</v>
      </c>
      <c r="G391" s="191" t="s">
        <v>166</v>
      </c>
      <c r="H391" s="34" t="str">
        <f t="shared" si="21"/>
        <v>N  - OB - 26 - 30</v>
      </c>
      <c r="I391" s="185" t="s">
        <v>17</v>
      </c>
      <c r="J391" s="185" t="s">
        <v>98</v>
      </c>
      <c r="K391" s="185" t="s">
        <v>102</v>
      </c>
      <c r="L391" s="193">
        <v>41</v>
      </c>
      <c r="M391" s="196" t="s">
        <v>1013</v>
      </c>
      <c r="N391" s="196" t="s">
        <v>642</v>
      </c>
      <c r="O391" s="44" t="str">
        <f t="shared" si="22"/>
        <v xml:space="preserve"> Dr. Hadi Abdullah  ( 3133115594 )</v>
      </c>
      <c r="P391" s="42" t="s">
        <v>50</v>
      </c>
      <c r="Q391" s="36" t="s">
        <v>86</v>
      </c>
      <c r="R391" s="37">
        <v>32</v>
      </c>
      <c r="T391" s="55"/>
      <c r="U391" s="73" t="str">
        <f>F391&amp;"-"&amp;COUNTIF($F$2:F391,F391)</f>
        <v>141889-1</v>
      </c>
      <c r="V391" s="50">
        <f t="shared" si="23"/>
        <v>380</v>
      </c>
      <c r="W391" s="70"/>
      <c r="X391" s="72"/>
      <c r="Y391" s="49" t="s">
        <v>2029</v>
      </c>
      <c r="Z391" s="49">
        <v>380</v>
      </c>
      <c r="AA391" s="72"/>
      <c r="AB391" s="72"/>
      <c r="AC391" s="72"/>
      <c r="AD391" s="72"/>
      <c r="AE391" s="71"/>
      <c r="AF391" s="71"/>
      <c r="AG391" s="71"/>
      <c r="AH391" s="71"/>
      <c r="AI391" s="71"/>
      <c r="AJ391" s="71"/>
      <c r="AK391" s="71"/>
      <c r="AL391" s="71"/>
      <c r="AP391" s="185">
        <v>380</v>
      </c>
      <c r="AQ391" s="185" t="s">
        <v>12</v>
      </c>
      <c r="AR391" s="195" t="s">
        <v>12</v>
      </c>
    </row>
    <row r="392" spans="1:44" ht="24.95" customHeight="1" x14ac:dyDescent="0.25">
      <c r="A392" s="183">
        <v>381</v>
      </c>
      <c r="B392" s="183" t="s">
        <v>1124</v>
      </c>
      <c r="C392" s="34" t="str">
        <f t="shared" si="20"/>
        <v>BSCS  - 141890</v>
      </c>
      <c r="D392" s="186" t="s">
        <v>35</v>
      </c>
      <c r="E392" s="33" t="s">
        <v>12</v>
      </c>
      <c r="F392" s="189">
        <v>141890</v>
      </c>
      <c r="G392" s="191" t="s">
        <v>363</v>
      </c>
      <c r="H392" s="34" t="str">
        <f t="shared" si="21"/>
        <v>N  - OB - 26 - 30</v>
      </c>
      <c r="I392" s="185" t="s">
        <v>17</v>
      </c>
      <c r="J392" s="185" t="s">
        <v>98</v>
      </c>
      <c r="K392" s="185" t="s">
        <v>102</v>
      </c>
      <c r="L392" s="193">
        <v>44</v>
      </c>
      <c r="M392" s="196" t="s">
        <v>636</v>
      </c>
      <c r="N392" s="196" t="s">
        <v>637</v>
      </c>
      <c r="O392" s="44" t="str">
        <f t="shared" si="22"/>
        <v xml:space="preserve"> Dr. Irshad Ahmed Sumra  ( 0300-5129016 )</v>
      </c>
      <c r="P392" s="42" t="s">
        <v>46</v>
      </c>
      <c r="Q392" s="36" t="s">
        <v>86</v>
      </c>
      <c r="R392" s="37">
        <v>29</v>
      </c>
      <c r="T392" s="55"/>
      <c r="U392" s="73" t="str">
        <f>F392&amp;"-"&amp;COUNTIF($F$2:F392,F392)</f>
        <v>141890-1</v>
      </c>
      <c r="V392" s="50">
        <f t="shared" si="23"/>
        <v>381</v>
      </c>
      <c r="W392" s="70"/>
      <c r="X392" s="72"/>
      <c r="Y392" s="49" t="s">
        <v>2030</v>
      </c>
      <c r="Z392" s="49">
        <v>381</v>
      </c>
      <c r="AA392" s="72"/>
      <c r="AB392" s="72"/>
      <c r="AC392" s="72"/>
      <c r="AD392" s="72"/>
      <c r="AE392" s="71"/>
      <c r="AF392" s="71"/>
      <c r="AG392" s="71"/>
      <c r="AH392" s="71"/>
      <c r="AI392" s="71"/>
      <c r="AJ392" s="71"/>
      <c r="AK392" s="71"/>
      <c r="AL392" s="71"/>
      <c r="AP392" s="185">
        <v>381</v>
      </c>
      <c r="AQ392" s="185" t="s">
        <v>12</v>
      </c>
      <c r="AR392" s="195" t="s">
        <v>12</v>
      </c>
    </row>
    <row r="393" spans="1:44" ht="24.95" customHeight="1" x14ac:dyDescent="0.25">
      <c r="A393" s="183">
        <v>382</v>
      </c>
      <c r="B393" s="183" t="s">
        <v>1124</v>
      </c>
      <c r="C393" s="34" t="str">
        <f t="shared" si="20"/>
        <v>BSCS  - 141891</v>
      </c>
      <c r="D393" s="186" t="s">
        <v>35</v>
      </c>
      <c r="E393" s="33" t="s">
        <v>12</v>
      </c>
      <c r="F393" s="189">
        <v>141891</v>
      </c>
      <c r="G393" s="191" t="s">
        <v>1266</v>
      </c>
      <c r="H393" s="34" t="str">
        <f t="shared" si="21"/>
        <v>N  - OB - 26 - 30</v>
      </c>
      <c r="I393" s="185" t="s">
        <v>17</v>
      </c>
      <c r="J393" s="185" t="s">
        <v>98</v>
      </c>
      <c r="K393" s="185" t="s">
        <v>102</v>
      </c>
      <c r="L393" s="193">
        <v>3</v>
      </c>
      <c r="M393" s="196" t="s">
        <v>1000</v>
      </c>
      <c r="N393" s="196" t="s">
        <v>1001</v>
      </c>
      <c r="O393" s="44" t="str">
        <f t="shared" si="22"/>
        <v xml:space="preserve"> Khushbu Khalid Butt  ( 3231481992 )</v>
      </c>
      <c r="P393" s="42" t="s">
        <v>50</v>
      </c>
      <c r="Q393" s="36" t="s">
        <v>86</v>
      </c>
      <c r="R393" s="37" t="s">
        <v>62</v>
      </c>
      <c r="T393" s="55"/>
      <c r="U393" s="73" t="str">
        <f>F393&amp;"-"&amp;COUNTIF($F$2:F393,F393)</f>
        <v>141891-1</v>
      </c>
      <c r="V393" s="50">
        <f t="shared" si="23"/>
        <v>382</v>
      </c>
      <c r="W393" s="70"/>
      <c r="X393" s="72"/>
      <c r="Y393" s="49" t="s">
        <v>2031</v>
      </c>
      <c r="Z393" s="49">
        <v>382</v>
      </c>
      <c r="AA393" s="72"/>
      <c r="AB393" s="72"/>
      <c r="AC393" s="72"/>
      <c r="AD393" s="72"/>
      <c r="AE393" s="71"/>
      <c r="AF393" s="71"/>
      <c r="AG393" s="71"/>
      <c r="AH393" s="71"/>
      <c r="AI393" s="71"/>
      <c r="AJ393" s="71"/>
      <c r="AK393" s="71"/>
      <c r="AL393" s="71"/>
      <c r="AP393" s="185">
        <v>382</v>
      </c>
      <c r="AQ393" s="185" t="s">
        <v>12</v>
      </c>
      <c r="AR393" s="195" t="s">
        <v>12</v>
      </c>
    </row>
    <row r="394" spans="1:44" ht="24.95" customHeight="1" x14ac:dyDescent="0.25">
      <c r="A394" s="183">
        <v>383</v>
      </c>
      <c r="B394" s="183" t="s">
        <v>1124</v>
      </c>
      <c r="C394" s="34" t="str">
        <f t="shared" si="20"/>
        <v>BSCS  - 141891</v>
      </c>
      <c r="D394" s="186" t="s">
        <v>35</v>
      </c>
      <c r="E394" s="33" t="s">
        <v>12</v>
      </c>
      <c r="F394" s="189">
        <v>141891</v>
      </c>
      <c r="G394" s="191" t="s">
        <v>1266</v>
      </c>
      <c r="H394" s="34" t="str">
        <f t="shared" si="21"/>
        <v>P  - OB - 69 - 71</v>
      </c>
      <c r="I394" s="185" t="s">
        <v>17</v>
      </c>
      <c r="J394" s="185" t="s">
        <v>293</v>
      </c>
      <c r="K394" s="185" t="s">
        <v>250</v>
      </c>
      <c r="L394" s="193">
        <v>34</v>
      </c>
      <c r="M394" s="196" t="s">
        <v>1000</v>
      </c>
      <c r="N394" s="196" t="s">
        <v>1001</v>
      </c>
      <c r="O394" s="44" t="str">
        <f t="shared" si="22"/>
        <v xml:space="preserve"> Khushbu Khalid Butt  ( 3231481992 )</v>
      </c>
      <c r="P394" s="42" t="s">
        <v>46</v>
      </c>
      <c r="Q394" s="36" t="s">
        <v>86</v>
      </c>
      <c r="R394" s="37">
        <v>42</v>
      </c>
      <c r="T394" s="55"/>
      <c r="U394" s="73" t="str">
        <f>F394&amp;"-"&amp;COUNTIF($F$2:F394,F394)</f>
        <v>141891-2</v>
      </c>
      <c r="V394" s="50">
        <f t="shared" si="23"/>
        <v>383</v>
      </c>
      <c r="W394" s="70"/>
      <c r="X394" s="72"/>
      <c r="Y394" s="49" t="s">
        <v>2032</v>
      </c>
      <c r="Z394" s="49">
        <v>383</v>
      </c>
      <c r="AA394" s="72"/>
      <c r="AB394" s="72"/>
      <c r="AC394" s="72"/>
      <c r="AD394" s="72"/>
      <c r="AE394" s="71"/>
      <c r="AF394" s="71"/>
      <c r="AG394" s="71"/>
      <c r="AH394" s="71"/>
      <c r="AI394" s="71"/>
      <c r="AJ394" s="71"/>
      <c r="AK394" s="71"/>
      <c r="AL394" s="71"/>
      <c r="AP394" s="185">
        <v>383</v>
      </c>
      <c r="AQ394" s="185" t="s">
        <v>12</v>
      </c>
      <c r="AR394" s="195" t="s">
        <v>12</v>
      </c>
    </row>
    <row r="395" spans="1:44" ht="24.95" customHeight="1" x14ac:dyDescent="0.25">
      <c r="A395" s="183">
        <v>384</v>
      </c>
      <c r="B395" s="183" t="s">
        <v>1124</v>
      </c>
      <c r="C395" s="34" t="str">
        <f t="shared" si="20"/>
        <v>BSCS  - 141892</v>
      </c>
      <c r="D395" s="186" t="s">
        <v>35</v>
      </c>
      <c r="E395" s="33" t="s">
        <v>12</v>
      </c>
      <c r="F395" s="189">
        <v>141892</v>
      </c>
      <c r="G395" s="191" t="s">
        <v>1272</v>
      </c>
      <c r="H395" s="34" t="str">
        <f t="shared" si="21"/>
        <v>P  - OB - 69 - 71</v>
      </c>
      <c r="I395" s="185" t="s">
        <v>17</v>
      </c>
      <c r="J395" s="185" t="s">
        <v>293</v>
      </c>
      <c r="K395" s="185" t="s">
        <v>250</v>
      </c>
      <c r="L395" s="193">
        <v>32</v>
      </c>
      <c r="M395" s="196" t="s">
        <v>1000</v>
      </c>
      <c r="N395" s="196" t="s">
        <v>1001</v>
      </c>
      <c r="O395" s="44" t="str">
        <f t="shared" si="22"/>
        <v xml:space="preserve"> Khushbu Khalid Butt  ( 3231481992 )</v>
      </c>
      <c r="P395" s="42" t="s">
        <v>46</v>
      </c>
      <c r="Q395" s="36" t="s">
        <v>86</v>
      </c>
      <c r="R395" s="37">
        <v>42</v>
      </c>
      <c r="T395" s="55"/>
      <c r="U395" s="73" t="str">
        <f>F395&amp;"-"&amp;COUNTIF($F$2:F395,F395)</f>
        <v>141892-1</v>
      </c>
      <c r="V395" s="50">
        <f t="shared" si="23"/>
        <v>384</v>
      </c>
      <c r="W395" s="70"/>
      <c r="X395" s="72"/>
      <c r="Y395" s="49" t="s">
        <v>2033</v>
      </c>
      <c r="Z395" s="49">
        <v>384</v>
      </c>
      <c r="AA395" s="72"/>
      <c r="AB395" s="72"/>
      <c r="AC395" s="72"/>
      <c r="AD395" s="72"/>
      <c r="AE395" s="71"/>
      <c r="AF395" s="71"/>
      <c r="AG395" s="71"/>
      <c r="AH395" s="71"/>
      <c r="AI395" s="71"/>
      <c r="AJ395" s="71"/>
      <c r="AK395" s="71"/>
      <c r="AL395" s="71"/>
      <c r="AP395" s="185">
        <v>384</v>
      </c>
      <c r="AQ395" s="185" t="s">
        <v>12</v>
      </c>
      <c r="AR395" s="195" t="s">
        <v>12</v>
      </c>
    </row>
    <row r="396" spans="1:44" ht="24.95" customHeight="1" x14ac:dyDescent="0.25">
      <c r="A396" s="183">
        <v>385</v>
      </c>
      <c r="B396" s="183" t="s">
        <v>1124</v>
      </c>
      <c r="C396" s="34" t="str">
        <f t="shared" ref="C396:C459" si="24">CONCATENATE(D396," "," - ",F396)</f>
        <v>BSCS  - 141892</v>
      </c>
      <c r="D396" s="186" t="s">
        <v>35</v>
      </c>
      <c r="E396" s="33" t="s">
        <v>12</v>
      </c>
      <c r="F396" s="189">
        <v>141892</v>
      </c>
      <c r="G396" s="191" t="s">
        <v>1272</v>
      </c>
      <c r="H396" s="34" t="str">
        <f t="shared" ref="H396:H459" si="25">CONCATENATE(K396," "," - ",J396)</f>
        <v>Q  - OB - 38 - 42</v>
      </c>
      <c r="I396" s="185" t="s">
        <v>17</v>
      </c>
      <c r="J396" s="185" t="s">
        <v>257</v>
      </c>
      <c r="K396" s="185" t="s">
        <v>251</v>
      </c>
      <c r="L396" s="193">
        <v>12</v>
      </c>
      <c r="M396" s="196" t="s">
        <v>1000</v>
      </c>
      <c r="N396" s="196" t="s">
        <v>1001</v>
      </c>
      <c r="O396" s="44" t="str">
        <f t="shared" si="22"/>
        <v xml:space="preserve"> Khushbu Khalid Butt  ( 3231481992 )</v>
      </c>
      <c r="P396" s="42" t="s">
        <v>46</v>
      </c>
      <c r="Q396" s="36" t="s">
        <v>86</v>
      </c>
      <c r="R396" s="37">
        <v>49</v>
      </c>
      <c r="T396" s="55"/>
      <c r="U396" s="73" t="str">
        <f>F396&amp;"-"&amp;COUNTIF($F$2:F396,F396)</f>
        <v>141892-2</v>
      </c>
      <c r="V396" s="50">
        <f t="shared" si="23"/>
        <v>385</v>
      </c>
      <c r="W396" s="70"/>
      <c r="X396" s="72"/>
      <c r="Y396" s="49" t="s">
        <v>2034</v>
      </c>
      <c r="Z396" s="49">
        <v>385</v>
      </c>
      <c r="AA396" s="72"/>
      <c r="AB396" s="72"/>
      <c r="AC396" s="72"/>
      <c r="AD396" s="72"/>
      <c r="AE396" s="71"/>
      <c r="AF396" s="71"/>
      <c r="AG396" s="71"/>
      <c r="AH396" s="71"/>
      <c r="AI396" s="71"/>
      <c r="AJ396" s="71"/>
      <c r="AK396" s="71"/>
      <c r="AL396" s="71"/>
      <c r="AP396" s="185">
        <v>385</v>
      </c>
      <c r="AQ396" s="185" t="s">
        <v>12</v>
      </c>
      <c r="AR396" s="195" t="s">
        <v>12</v>
      </c>
    </row>
    <row r="397" spans="1:44" ht="24.95" customHeight="1" x14ac:dyDescent="0.25">
      <c r="A397" s="183">
        <v>386</v>
      </c>
      <c r="B397" s="183" t="s">
        <v>1124</v>
      </c>
      <c r="C397" s="34" t="str">
        <f t="shared" si="24"/>
        <v>BSCS  - 141893</v>
      </c>
      <c r="D397" s="186" t="s">
        <v>35</v>
      </c>
      <c r="E397" s="33" t="s">
        <v>12</v>
      </c>
      <c r="F397" s="189">
        <v>141893</v>
      </c>
      <c r="G397" s="191" t="s">
        <v>1273</v>
      </c>
      <c r="H397" s="34" t="str">
        <f t="shared" si="25"/>
        <v>Q  - OB - 38 - 42</v>
      </c>
      <c r="I397" s="185" t="s">
        <v>17</v>
      </c>
      <c r="J397" s="185" t="s">
        <v>257</v>
      </c>
      <c r="K397" s="185" t="s">
        <v>251</v>
      </c>
      <c r="L397" s="193">
        <v>36</v>
      </c>
      <c r="M397" s="196" t="s">
        <v>636</v>
      </c>
      <c r="N397" s="196" t="s">
        <v>637</v>
      </c>
      <c r="O397" s="44" t="str">
        <f t="shared" ref="O397:O460" si="26">CONCATENATE(" ", M397, " ", " ("," ",N397, " ",")")</f>
        <v xml:space="preserve"> Dr. Irshad Ahmed Sumra  ( 0300-5129016 )</v>
      </c>
      <c r="P397" s="42" t="s">
        <v>46</v>
      </c>
      <c r="Q397" s="36" t="s">
        <v>86</v>
      </c>
      <c r="R397" s="37">
        <v>77</v>
      </c>
      <c r="T397" s="55"/>
      <c r="U397" s="73" t="str">
        <f>F397&amp;"-"&amp;COUNTIF($F$2:F397,F397)</f>
        <v>141893-1</v>
      </c>
      <c r="V397" s="50">
        <f t="shared" ref="V397:V460" si="27">+A397</f>
        <v>386</v>
      </c>
      <c r="W397" s="70"/>
      <c r="X397" s="72"/>
      <c r="Y397" s="49" t="s">
        <v>2035</v>
      </c>
      <c r="Z397" s="49">
        <v>386</v>
      </c>
      <c r="AA397" s="72"/>
      <c r="AB397" s="72"/>
      <c r="AC397" s="72"/>
      <c r="AD397" s="72"/>
      <c r="AE397" s="71"/>
      <c r="AF397" s="71"/>
      <c r="AG397" s="71"/>
      <c r="AH397" s="71"/>
      <c r="AI397" s="71"/>
      <c r="AJ397" s="71"/>
      <c r="AK397" s="71"/>
      <c r="AL397" s="71"/>
      <c r="AP397" s="185">
        <v>386</v>
      </c>
      <c r="AQ397" s="185" t="s">
        <v>12</v>
      </c>
      <c r="AR397" s="195" t="s">
        <v>12</v>
      </c>
    </row>
    <row r="398" spans="1:44" ht="24.95" customHeight="1" x14ac:dyDescent="0.25">
      <c r="A398" s="183">
        <v>387</v>
      </c>
      <c r="B398" s="183" t="s">
        <v>1124</v>
      </c>
      <c r="C398" s="34" t="str">
        <f t="shared" si="24"/>
        <v>BSCS  - 141894</v>
      </c>
      <c r="D398" s="186" t="s">
        <v>35</v>
      </c>
      <c r="E398" s="33" t="s">
        <v>12</v>
      </c>
      <c r="F398" s="189">
        <v>141894</v>
      </c>
      <c r="G398" s="191" t="s">
        <v>1274</v>
      </c>
      <c r="H398" s="34" t="str">
        <f t="shared" si="25"/>
        <v>Q  - OB - 38 - 42</v>
      </c>
      <c r="I398" s="185" t="s">
        <v>17</v>
      </c>
      <c r="J398" s="185" t="s">
        <v>257</v>
      </c>
      <c r="K398" s="185" t="s">
        <v>251</v>
      </c>
      <c r="L398" s="193">
        <v>35</v>
      </c>
      <c r="M398" s="196" t="s">
        <v>1000</v>
      </c>
      <c r="N398" s="196" t="s">
        <v>1001</v>
      </c>
      <c r="O398" s="44" t="str">
        <f t="shared" si="26"/>
        <v xml:space="preserve"> Khushbu Khalid Butt  ( 3231481992 )</v>
      </c>
      <c r="P398" s="42" t="s">
        <v>46</v>
      </c>
      <c r="Q398" s="36" t="s">
        <v>86</v>
      </c>
      <c r="R398" s="37" t="s">
        <v>68</v>
      </c>
      <c r="T398" s="55"/>
      <c r="U398" s="73" t="str">
        <f>F398&amp;"-"&amp;COUNTIF($F$2:F398,F398)</f>
        <v>141894-1</v>
      </c>
      <c r="V398" s="50">
        <f t="shared" si="27"/>
        <v>387</v>
      </c>
      <c r="W398" s="70"/>
      <c r="X398" s="72"/>
      <c r="Y398" s="49" t="s">
        <v>2036</v>
      </c>
      <c r="Z398" s="49">
        <v>387</v>
      </c>
      <c r="AA398" s="72"/>
      <c r="AB398" s="72"/>
      <c r="AC398" s="72"/>
      <c r="AD398" s="72"/>
      <c r="AE398" s="71"/>
      <c r="AF398" s="71"/>
      <c r="AG398" s="71"/>
      <c r="AH398" s="71"/>
      <c r="AI398" s="71"/>
      <c r="AJ398" s="71"/>
      <c r="AK398" s="71"/>
      <c r="AL398" s="71"/>
      <c r="AP398" s="185">
        <v>387</v>
      </c>
      <c r="AQ398" s="185" t="s">
        <v>12</v>
      </c>
      <c r="AR398" s="195" t="s">
        <v>12</v>
      </c>
    </row>
    <row r="399" spans="1:44" ht="24.95" customHeight="1" x14ac:dyDescent="0.25">
      <c r="A399" s="183">
        <v>388</v>
      </c>
      <c r="B399" s="183" t="s">
        <v>1124</v>
      </c>
      <c r="C399" s="34" t="str">
        <f t="shared" si="24"/>
        <v>BSCS  - 141895</v>
      </c>
      <c r="D399" s="186" t="s">
        <v>35</v>
      </c>
      <c r="E399" s="33" t="s">
        <v>12</v>
      </c>
      <c r="F399" s="189">
        <v>141895</v>
      </c>
      <c r="G399" s="191" t="s">
        <v>1275</v>
      </c>
      <c r="H399" s="34" t="str">
        <f t="shared" si="25"/>
        <v>Q  - OB - 38 - 42</v>
      </c>
      <c r="I399" s="185" t="s">
        <v>17</v>
      </c>
      <c r="J399" s="185" t="s">
        <v>257</v>
      </c>
      <c r="K399" s="185" t="s">
        <v>251</v>
      </c>
      <c r="L399" s="193">
        <v>27</v>
      </c>
      <c r="M399" s="196" t="s">
        <v>1013</v>
      </c>
      <c r="N399" s="196" t="s">
        <v>642</v>
      </c>
      <c r="O399" s="44" t="str">
        <f t="shared" si="26"/>
        <v xml:space="preserve"> Dr. Hadi Abdullah  ( 3133115594 )</v>
      </c>
      <c r="P399" s="42" t="s">
        <v>46</v>
      </c>
      <c r="Q399" s="36" t="s">
        <v>86</v>
      </c>
      <c r="R399" s="37" t="s">
        <v>54</v>
      </c>
      <c r="T399" s="55"/>
      <c r="U399" s="73" t="str">
        <f>F399&amp;"-"&amp;COUNTIF($F$2:F399,F399)</f>
        <v>141895-1</v>
      </c>
      <c r="V399" s="50">
        <f t="shared" si="27"/>
        <v>388</v>
      </c>
      <c r="W399" s="70"/>
      <c r="X399" s="72"/>
      <c r="Y399" s="49" t="s">
        <v>2037</v>
      </c>
      <c r="Z399" s="49">
        <v>388</v>
      </c>
      <c r="AA399" s="72"/>
      <c r="AB399" s="72"/>
      <c r="AC399" s="72"/>
      <c r="AD399" s="72"/>
      <c r="AE399" s="71"/>
      <c r="AF399" s="71"/>
      <c r="AG399" s="71"/>
      <c r="AH399" s="71"/>
      <c r="AI399" s="71"/>
      <c r="AJ399" s="71"/>
      <c r="AK399" s="71"/>
      <c r="AL399" s="71"/>
      <c r="AP399" s="185">
        <v>388</v>
      </c>
      <c r="AQ399" s="185" t="s">
        <v>12</v>
      </c>
      <c r="AR399" s="195" t="s">
        <v>12</v>
      </c>
    </row>
    <row r="400" spans="1:44" ht="24.95" customHeight="1" x14ac:dyDescent="0.25">
      <c r="A400" s="183">
        <v>389</v>
      </c>
      <c r="B400" s="183" t="s">
        <v>1124</v>
      </c>
      <c r="C400" s="34" t="str">
        <f t="shared" si="24"/>
        <v>BS AP  - 142223</v>
      </c>
      <c r="D400" s="186" t="s">
        <v>40</v>
      </c>
      <c r="E400" s="33" t="s">
        <v>12</v>
      </c>
      <c r="F400" s="189">
        <v>142223</v>
      </c>
      <c r="G400" s="191" t="s">
        <v>978</v>
      </c>
      <c r="H400" s="34" t="str">
        <f t="shared" si="25"/>
        <v>R  - OB - 45 - 49</v>
      </c>
      <c r="I400" s="185" t="s">
        <v>17</v>
      </c>
      <c r="J400" s="185" t="s">
        <v>258</v>
      </c>
      <c r="K400" s="185" t="s">
        <v>252</v>
      </c>
      <c r="L400" s="193">
        <v>1</v>
      </c>
      <c r="M400" s="196" t="s">
        <v>694</v>
      </c>
      <c r="N400" s="196" t="s">
        <v>695</v>
      </c>
      <c r="O400" s="44" t="str">
        <f t="shared" si="26"/>
        <v xml:space="preserve"> Dr. Zarguna Naseem  ( 0323-5495667 )</v>
      </c>
      <c r="P400" s="42" t="s">
        <v>50</v>
      </c>
      <c r="Q400" s="36" t="s">
        <v>86</v>
      </c>
      <c r="R400" s="37" t="s">
        <v>58</v>
      </c>
      <c r="T400" s="55"/>
      <c r="U400" s="73" t="str">
        <f>F400&amp;"-"&amp;COUNTIF($F$2:F400,F400)</f>
        <v>142223-1</v>
      </c>
      <c r="V400" s="50">
        <f t="shared" si="27"/>
        <v>389</v>
      </c>
      <c r="W400" s="70"/>
      <c r="X400" s="72"/>
      <c r="Y400" s="49" t="s">
        <v>2038</v>
      </c>
      <c r="Z400" s="49">
        <v>389</v>
      </c>
      <c r="AA400" s="72"/>
      <c r="AB400" s="72"/>
      <c r="AC400" s="72"/>
      <c r="AD400" s="72"/>
      <c r="AE400" s="71"/>
      <c r="AF400" s="71"/>
      <c r="AG400" s="71"/>
      <c r="AH400" s="71"/>
      <c r="AI400" s="71"/>
      <c r="AJ400" s="71"/>
      <c r="AK400" s="71"/>
      <c r="AL400" s="71"/>
      <c r="AP400" s="185">
        <v>389</v>
      </c>
      <c r="AQ400" s="185" t="s">
        <v>12</v>
      </c>
      <c r="AR400" s="195" t="s">
        <v>12</v>
      </c>
    </row>
    <row r="401" spans="1:44" ht="24.95" customHeight="1" x14ac:dyDescent="0.25">
      <c r="A401" s="183">
        <v>390</v>
      </c>
      <c r="B401" s="183" t="s">
        <v>1124</v>
      </c>
      <c r="C401" s="34" t="str">
        <f t="shared" si="24"/>
        <v>BS MC  - 142077</v>
      </c>
      <c r="D401" s="186" t="s">
        <v>41</v>
      </c>
      <c r="E401" s="33" t="s">
        <v>12</v>
      </c>
      <c r="F401" s="189">
        <v>142077</v>
      </c>
      <c r="G401" s="191" t="s">
        <v>180</v>
      </c>
      <c r="H401" s="34" t="str">
        <f t="shared" si="25"/>
        <v>R  - OB - 45 - 49</v>
      </c>
      <c r="I401" s="185" t="s">
        <v>17</v>
      </c>
      <c r="J401" s="185" t="s">
        <v>258</v>
      </c>
      <c r="K401" s="185" t="s">
        <v>252</v>
      </c>
      <c r="L401" s="193">
        <v>1</v>
      </c>
      <c r="M401" s="196" t="s">
        <v>1039</v>
      </c>
      <c r="N401" s="196" t="s">
        <v>1040</v>
      </c>
      <c r="O401" s="44" t="str">
        <f t="shared" si="26"/>
        <v xml:space="preserve"> Komal Zehra Jafri  ( 3334862512 )</v>
      </c>
      <c r="P401" s="42" t="s">
        <v>50</v>
      </c>
      <c r="Q401" s="36" t="s">
        <v>86</v>
      </c>
      <c r="R401" s="37" t="s">
        <v>66</v>
      </c>
      <c r="T401" s="55"/>
      <c r="U401" s="73" t="str">
        <f>F401&amp;"-"&amp;COUNTIF($F$2:F401,F401)</f>
        <v>142077-1</v>
      </c>
      <c r="V401" s="50">
        <f t="shared" si="27"/>
        <v>390</v>
      </c>
      <c r="W401" s="70"/>
      <c r="X401" s="72"/>
      <c r="Y401" s="49" t="s">
        <v>2039</v>
      </c>
      <c r="Z401" s="49">
        <v>390</v>
      </c>
      <c r="AA401" s="72"/>
      <c r="AB401" s="72"/>
      <c r="AC401" s="72"/>
      <c r="AD401" s="72"/>
      <c r="AE401" s="71"/>
      <c r="AF401" s="71"/>
      <c r="AG401" s="71"/>
      <c r="AH401" s="71"/>
      <c r="AI401" s="71"/>
      <c r="AJ401" s="71"/>
      <c r="AK401" s="71"/>
      <c r="AL401" s="71"/>
      <c r="AP401" s="185">
        <v>390</v>
      </c>
      <c r="AQ401" s="185" t="s">
        <v>12</v>
      </c>
      <c r="AR401" s="195" t="s">
        <v>12</v>
      </c>
    </row>
    <row r="402" spans="1:44" ht="24.95" customHeight="1" x14ac:dyDescent="0.25">
      <c r="A402" s="183">
        <v>391</v>
      </c>
      <c r="B402" s="183" t="s">
        <v>1124</v>
      </c>
      <c r="C402" s="34" t="str">
        <f t="shared" si="24"/>
        <v>BS MC  - 142192</v>
      </c>
      <c r="D402" s="186" t="s">
        <v>41</v>
      </c>
      <c r="E402" s="33" t="s">
        <v>12</v>
      </c>
      <c r="F402" s="189">
        <v>142192</v>
      </c>
      <c r="G402" s="191" t="s">
        <v>180</v>
      </c>
      <c r="H402" s="34" t="str">
        <f t="shared" si="25"/>
        <v>R  - OB - 45 - 49</v>
      </c>
      <c r="I402" s="185" t="s">
        <v>17</v>
      </c>
      <c r="J402" s="185" t="s">
        <v>258</v>
      </c>
      <c r="K402" s="185" t="s">
        <v>252</v>
      </c>
      <c r="L402" s="193">
        <v>53</v>
      </c>
      <c r="M402" s="196" t="s">
        <v>1039</v>
      </c>
      <c r="N402" s="196" t="s">
        <v>1040</v>
      </c>
      <c r="O402" s="44" t="str">
        <f t="shared" si="26"/>
        <v xml:space="preserve"> Komal Zehra Jafri  ( 3334862512 )</v>
      </c>
      <c r="P402" s="42" t="s">
        <v>50</v>
      </c>
      <c r="Q402" s="36" t="s">
        <v>86</v>
      </c>
      <c r="R402" s="37" t="s">
        <v>87</v>
      </c>
      <c r="T402" s="55"/>
      <c r="U402" s="73" t="str">
        <f>F402&amp;"-"&amp;COUNTIF($F$2:F402,F402)</f>
        <v>142192-1</v>
      </c>
      <c r="V402" s="50">
        <f t="shared" si="27"/>
        <v>391</v>
      </c>
      <c r="W402" s="70"/>
      <c r="X402" s="72"/>
      <c r="Y402" s="49" t="s">
        <v>2040</v>
      </c>
      <c r="Z402" s="49">
        <v>391</v>
      </c>
      <c r="AA402" s="72"/>
      <c r="AB402" s="72"/>
      <c r="AC402" s="72"/>
      <c r="AD402" s="72"/>
      <c r="AE402" s="71"/>
      <c r="AF402" s="71"/>
      <c r="AG402" s="71"/>
      <c r="AH402" s="71"/>
      <c r="AI402" s="71"/>
      <c r="AJ402" s="71"/>
      <c r="AK402" s="71"/>
      <c r="AL402" s="71"/>
      <c r="AP402" s="185">
        <v>391</v>
      </c>
      <c r="AQ402" s="185" t="s">
        <v>12</v>
      </c>
      <c r="AR402" s="195" t="s">
        <v>12</v>
      </c>
    </row>
    <row r="403" spans="1:44" ht="24.95" customHeight="1" x14ac:dyDescent="0.25">
      <c r="A403" s="183">
        <v>392</v>
      </c>
      <c r="B403" s="183" t="s">
        <v>1124</v>
      </c>
      <c r="C403" s="34" t="str">
        <f t="shared" si="24"/>
        <v>BSCS  - 141895</v>
      </c>
      <c r="D403" s="186" t="s">
        <v>35</v>
      </c>
      <c r="E403" s="33" t="s">
        <v>12</v>
      </c>
      <c r="F403" s="189">
        <v>141895</v>
      </c>
      <c r="G403" s="191" t="s">
        <v>1275</v>
      </c>
      <c r="H403" s="34" t="str">
        <f t="shared" si="25"/>
        <v>R  - OB - 45 - 49</v>
      </c>
      <c r="I403" s="185" t="s">
        <v>17</v>
      </c>
      <c r="J403" s="185" t="s">
        <v>258</v>
      </c>
      <c r="K403" s="185" t="s">
        <v>252</v>
      </c>
      <c r="L403" s="193">
        <v>21</v>
      </c>
      <c r="M403" s="196" t="s">
        <v>1013</v>
      </c>
      <c r="N403" s="196" t="s">
        <v>642</v>
      </c>
      <c r="O403" s="44" t="str">
        <f t="shared" si="26"/>
        <v xml:space="preserve"> Dr. Hadi Abdullah  ( 3133115594 )</v>
      </c>
      <c r="P403" s="42" t="s">
        <v>50</v>
      </c>
      <c r="Q403" s="36" t="s">
        <v>86</v>
      </c>
      <c r="R403" s="37">
        <v>1</v>
      </c>
      <c r="T403" s="55"/>
      <c r="U403" s="73" t="str">
        <f>F403&amp;"-"&amp;COUNTIF($F$2:F403,F403)</f>
        <v>141895-2</v>
      </c>
      <c r="V403" s="50">
        <f t="shared" si="27"/>
        <v>392</v>
      </c>
      <c r="W403" s="70"/>
      <c r="X403" s="72"/>
      <c r="Y403" s="49" t="s">
        <v>2041</v>
      </c>
      <c r="Z403" s="49">
        <v>392</v>
      </c>
      <c r="AA403" s="72"/>
      <c r="AB403" s="72"/>
      <c r="AC403" s="72"/>
      <c r="AD403" s="72"/>
      <c r="AE403" s="71"/>
      <c r="AF403" s="71"/>
      <c r="AG403" s="71"/>
      <c r="AH403" s="71"/>
      <c r="AI403" s="71"/>
      <c r="AJ403" s="71"/>
      <c r="AK403" s="71"/>
      <c r="AL403" s="71"/>
      <c r="AP403" s="185">
        <v>392</v>
      </c>
      <c r="AQ403" s="185" t="s">
        <v>12</v>
      </c>
      <c r="AR403" s="195" t="s">
        <v>12</v>
      </c>
    </row>
    <row r="404" spans="1:44" ht="24.95" customHeight="1" x14ac:dyDescent="0.25">
      <c r="A404" s="183">
        <v>393</v>
      </c>
      <c r="B404" s="183" t="s">
        <v>1124</v>
      </c>
      <c r="C404" s="34" t="str">
        <f t="shared" si="24"/>
        <v>Post ADP (AF)   - 142185</v>
      </c>
      <c r="D404" s="186" t="s">
        <v>865</v>
      </c>
      <c r="E404" s="33" t="s">
        <v>12</v>
      </c>
      <c r="F404" s="189">
        <v>142185</v>
      </c>
      <c r="G404" s="191" t="s">
        <v>154</v>
      </c>
      <c r="H404" s="34" t="str">
        <f t="shared" si="25"/>
        <v>R  - OB - 45 - 49</v>
      </c>
      <c r="I404" s="185" t="s">
        <v>17</v>
      </c>
      <c r="J404" s="185" t="s">
        <v>258</v>
      </c>
      <c r="K404" s="185" t="s">
        <v>252</v>
      </c>
      <c r="L404" s="193">
        <v>2</v>
      </c>
      <c r="M404" s="196" t="s">
        <v>657</v>
      </c>
      <c r="N404" s="196" t="s">
        <v>658</v>
      </c>
      <c r="O404" s="44" t="str">
        <f t="shared" si="26"/>
        <v xml:space="preserve"> Syed Waqar Azeem  ( 0332-4757157 )</v>
      </c>
      <c r="P404" s="42" t="s">
        <v>50</v>
      </c>
      <c r="Q404" s="36" t="s">
        <v>86</v>
      </c>
      <c r="R404" s="37">
        <v>1</v>
      </c>
      <c r="T404" s="55"/>
      <c r="U404" s="73" t="str">
        <f>F404&amp;"-"&amp;COUNTIF($F$2:F404,F404)</f>
        <v>142185-1</v>
      </c>
      <c r="V404" s="50">
        <f t="shared" si="27"/>
        <v>393</v>
      </c>
      <c r="W404" s="70"/>
      <c r="X404" s="72"/>
      <c r="Y404" s="49" t="s">
        <v>2042</v>
      </c>
      <c r="Z404" s="49">
        <v>393</v>
      </c>
      <c r="AA404" s="72"/>
      <c r="AB404" s="72"/>
      <c r="AC404" s="72"/>
      <c r="AD404" s="72"/>
      <c r="AE404" s="71"/>
      <c r="AF404" s="71"/>
      <c r="AG404" s="71"/>
      <c r="AH404" s="71"/>
      <c r="AI404" s="71"/>
      <c r="AJ404" s="71"/>
      <c r="AK404" s="71"/>
      <c r="AL404" s="71"/>
      <c r="AP404" s="185">
        <v>393</v>
      </c>
      <c r="AQ404" s="185" t="s">
        <v>12</v>
      </c>
      <c r="AR404" s="195" t="s">
        <v>12</v>
      </c>
    </row>
    <row r="405" spans="1:44" ht="24.95" customHeight="1" x14ac:dyDescent="0.25">
      <c r="A405" s="183">
        <v>394</v>
      </c>
      <c r="B405" s="183" t="s">
        <v>1124</v>
      </c>
      <c r="C405" s="34" t="str">
        <f t="shared" si="24"/>
        <v>Post ADP (AF)   - 142485</v>
      </c>
      <c r="D405" s="186" t="s">
        <v>865</v>
      </c>
      <c r="E405" s="33" t="s">
        <v>12</v>
      </c>
      <c r="F405" s="189">
        <v>142485</v>
      </c>
      <c r="G405" s="191" t="s">
        <v>897</v>
      </c>
      <c r="H405" s="34" t="str">
        <f t="shared" si="25"/>
        <v>R  - OB - 45 - 49</v>
      </c>
      <c r="I405" s="185" t="s">
        <v>17</v>
      </c>
      <c r="J405" s="185" t="s">
        <v>258</v>
      </c>
      <c r="K405" s="185" t="s">
        <v>252</v>
      </c>
      <c r="L405" s="193">
        <v>1</v>
      </c>
      <c r="M405" s="196" t="s">
        <v>3359</v>
      </c>
      <c r="N405" s="196" t="s">
        <v>3360</v>
      </c>
      <c r="O405" s="44" t="str">
        <f t="shared" si="26"/>
        <v xml:space="preserve"> Ms. Arooj Azhar  ( 3310492828 )</v>
      </c>
      <c r="P405" s="42" t="s">
        <v>50</v>
      </c>
      <c r="Q405" s="36" t="s">
        <v>86</v>
      </c>
      <c r="R405" s="37">
        <v>6</v>
      </c>
      <c r="T405" s="55"/>
      <c r="U405" s="73" t="str">
        <f>F405&amp;"-"&amp;COUNTIF($F$2:F405,F405)</f>
        <v>142485-1</v>
      </c>
      <c r="V405" s="50">
        <f t="shared" si="27"/>
        <v>394</v>
      </c>
      <c r="W405" s="70"/>
      <c r="X405" s="72"/>
      <c r="Y405" s="49" t="s">
        <v>2043</v>
      </c>
      <c r="Z405" s="49">
        <v>394</v>
      </c>
      <c r="AA405" s="72"/>
      <c r="AB405" s="72"/>
      <c r="AC405" s="72"/>
      <c r="AD405" s="72"/>
      <c r="AE405" s="71"/>
      <c r="AF405" s="71"/>
      <c r="AG405" s="71"/>
      <c r="AH405" s="71"/>
      <c r="AI405" s="71"/>
      <c r="AJ405" s="71"/>
      <c r="AK405" s="71"/>
      <c r="AL405" s="71"/>
      <c r="AP405" s="185">
        <v>394</v>
      </c>
      <c r="AQ405" s="185" t="s">
        <v>12</v>
      </c>
      <c r="AR405" s="195" t="s">
        <v>12</v>
      </c>
    </row>
    <row r="406" spans="1:44" ht="24.95" customHeight="1" x14ac:dyDescent="0.25">
      <c r="A406" s="183">
        <v>395</v>
      </c>
      <c r="B406" s="183" t="s">
        <v>1124</v>
      </c>
      <c r="C406" s="34" t="str">
        <f t="shared" si="24"/>
        <v>Post ADP (AP)  - 142322</v>
      </c>
      <c r="D406" s="186" t="s">
        <v>1087</v>
      </c>
      <c r="E406" s="33" t="s">
        <v>12</v>
      </c>
      <c r="F406" s="189">
        <v>142322</v>
      </c>
      <c r="G406" s="191" t="s">
        <v>366</v>
      </c>
      <c r="H406" s="34" t="str">
        <f t="shared" si="25"/>
        <v>R  - OB - 45 - 49</v>
      </c>
      <c r="I406" s="185" t="s">
        <v>17</v>
      </c>
      <c r="J406" s="185" t="s">
        <v>258</v>
      </c>
      <c r="K406" s="185" t="s">
        <v>252</v>
      </c>
      <c r="L406" s="193">
        <v>2</v>
      </c>
      <c r="M406" s="196" t="s">
        <v>694</v>
      </c>
      <c r="N406" s="196" t="s">
        <v>695</v>
      </c>
      <c r="O406" s="44" t="str">
        <f t="shared" si="26"/>
        <v xml:space="preserve"> Dr. Zarguna Naseem  ( 0323-5495667 )</v>
      </c>
      <c r="P406" s="42" t="s">
        <v>50</v>
      </c>
      <c r="Q406" s="36" t="s">
        <v>86</v>
      </c>
      <c r="R406" s="37" t="s">
        <v>61</v>
      </c>
      <c r="T406" s="55"/>
      <c r="U406" s="73" t="str">
        <f>F406&amp;"-"&amp;COUNTIF($F$2:F406,F406)</f>
        <v>142322-1</v>
      </c>
      <c r="V406" s="50">
        <f t="shared" si="27"/>
        <v>395</v>
      </c>
      <c r="W406" s="70"/>
      <c r="X406" s="72"/>
      <c r="Y406" s="49" t="s">
        <v>2044</v>
      </c>
      <c r="Z406" s="49">
        <v>395</v>
      </c>
      <c r="AA406" s="72"/>
      <c r="AB406" s="72"/>
      <c r="AC406" s="72"/>
      <c r="AD406" s="72"/>
      <c r="AE406" s="71"/>
      <c r="AF406" s="71"/>
      <c r="AG406" s="71"/>
      <c r="AH406" s="71"/>
      <c r="AI406" s="71"/>
      <c r="AJ406" s="71"/>
      <c r="AK406" s="71"/>
      <c r="AL406" s="71"/>
      <c r="AP406" s="185">
        <v>395</v>
      </c>
      <c r="AQ406" s="185" t="s">
        <v>12</v>
      </c>
      <c r="AR406" s="195" t="s">
        <v>12</v>
      </c>
    </row>
    <row r="407" spans="1:44" ht="24.95" customHeight="1" x14ac:dyDescent="0.25">
      <c r="A407" s="183">
        <v>396</v>
      </c>
      <c r="B407" s="183" t="s">
        <v>1124</v>
      </c>
      <c r="C407" s="34" t="str">
        <f t="shared" si="24"/>
        <v>Post ADP (AP)  - 142537</v>
      </c>
      <c r="D407" s="186" t="s">
        <v>1087</v>
      </c>
      <c r="E407" s="33" t="s">
        <v>12</v>
      </c>
      <c r="F407" s="189">
        <v>142537</v>
      </c>
      <c r="G407" s="191" t="s">
        <v>1091</v>
      </c>
      <c r="H407" s="34" t="str">
        <f t="shared" si="25"/>
        <v>R  - OB - 45 - 49</v>
      </c>
      <c r="I407" s="185" t="s">
        <v>17</v>
      </c>
      <c r="J407" s="185" t="s">
        <v>258</v>
      </c>
      <c r="K407" s="185" t="s">
        <v>252</v>
      </c>
      <c r="L407" s="193">
        <v>3</v>
      </c>
      <c r="M407" s="196" t="s">
        <v>696</v>
      </c>
      <c r="N407" s="196" t="s">
        <v>697</v>
      </c>
      <c r="O407" s="44" t="str">
        <f t="shared" si="26"/>
        <v xml:space="preserve"> Dr. Nida Zafar  ( -4915346 )</v>
      </c>
      <c r="P407" s="42" t="s">
        <v>50</v>
      </c>
      <c r="Q407" s="36" t="s">
        <v>86</v>
      </c>
      <c r="R407" s="37" t="s">
        <v>56</v>
      </c>
      <c r="T407" s="55"/>
      <c r="U407" s="73" t="str">
        <f>F407&amp;"-"&amp;COUNTIF($F$2:F407,F407)</f>
        <v>142537-1</v>
      </c>
      <c r="V407" s="50">
        <f t="shared" si="27"/>
        <v>396</v>
      </c>
      <c r="W407" s="70"/>
      <c r="X407" s="72"/>
      <c r="Y407" s="49" t="s">
        <v>2045</v>
      </c>
      <c r="Z407" s="49">
        <v>396</v>
      </c>
      <c r="AA407" s="72"/>
      <c r="AB407" s="72"/>
      <c r="AC407" s="72"/>
      <c r="AD407" s="72"/>
      <c r="AE407" s="71"/>
      <c r="AF407" s="71"/>
      <c r="AG407" s="71"/>
      <c r="AH407" s="71"/>
      <c r="AI407" s="71"/>
      <c r="AJ407" s="71"/>
      <c r="AK407" s="71"/>
      <c r="AL407" s="71"/>
      <c r="AP407" s="185">
        <v>396</v>
      </c>
      <c r="AQ407" s="185" t="s">
        <v>12</v>
      </c>
      <c r="AR407" s="195" t="s">
        <v>12</v>
      </c>
    </row>
    <row r="408" spans="1:44" ht="24.95" customHeight="1" x14ac:dyDescent="0.25">
      <c r="A408" s="183">
        <v>397</v>
      </c>
      <c r="B408" s="183" t="s">
        <v>1124</v>
      </c>
      <c r="C408" s="34" t="str">
        <f t="shared" si="24"/>
        <v>Post ADP (IR)   - 142617</v>
      </c>
      <c r="D408" s="186" t="s">
        <v>863</v>
      </c>
      <c r="E408" s="33" t="s">
        <v>12</v>
      </c>
      <c r="F408" s="189">
        <v>142617</v>
      </c>
      <c r="G408" s="191" t="s">
        <v>1276</v>
      </c>
      <c r="H408" s="34" t="str">
        <f t="shared" si="25"/>
        <v>R  - OB - 45 - 49</v>
      </c>
      <c r="I408" s="185" t="s">
        <v>17</v>
      </c>
      <c r="J408" s="185" t="s">
        <v>258</v>
      </c>
      <c r="K408" s="185" t="s">
        <v>252</v>
      </c>
      <c r="L408" s="193">
        <v>2</v>
      </c>
      <c r="M408" s="196">
        <v>0</v>
      </c>
      <c r="N408" s="196" t="s">
        <v>3383</v>
      </c>
      <c r="O408" s="44" t="str">
        <f t="shared" si="26"/>
        <v xml:space="preserve"> 0  ( - - - )</v>
      </c>
      <c r="P408" s="42" t="s">
        <v>50</v>
      </c>
      <c r="Q408" s="36" t="s">
        <v>86</v>
      </c>
      <c r="R408" s="37" t="s">
        <v>62</v>
      </c>
      <c r="T408" s="55"/>
      <c r="U408" s="73" t="str">
        <f>F408&amp;"-"&amp;COUNTIF($F$2:F408,F408)</f>
        <v>142617-1</v>
      </c>
      <c r="V408" s="50">
        <f t="shared" si="27"/>
        <v>397</v>
      </c>
      <c r="W408" s="70"/>
      <c r="X408" s="72"/>
      <c r="Y408" s="49" t="s">
        <v>2046</v>
      </c>
      <c r="Z408" s="49">
        <v>397</v>
      </c>
      <c r="AA408" s="72"/>
      <c r="AB408" s="72"/>
      <c r="AC408" s="72"/>
      <c r="AD408" s="72"/>
      <c r="AE408" s="71"/>
      <c r="AF408" s="71"/>
      <c r="AG408" s="71"/>
      <c r="AH408" s="71"/>
      <c r="AI408" s="71"/>
      <c r="AJ408" s="71"/>
      <c r="AK408" s="71"/>
      <c r="AL408" s="71"/>
      <c r="AP408" s="185">
        <v>397</v>
      </c>
      <c r="AQ408" s="185" t="s">
        <v>12</v>
      </c>
      <c r="AR408" s="195" t="s">
        <v>12</v>
      </c>
    </row>
    <row r="409" spans="1:44" ht="24.95" customHeight="1" x14ac:dyDescent="0.25">
      <c r="A409" s="183">
        <v>398</v>
      </c>
      <c r="B409" s="183" t="s">
        <v>1124</v>
      </c>
      <c r="C409" s="34" t="str">
        <f t="shared" si="24"/>
        <v>BBA (Hons)  - 141000</v>
      </c>
      <c r="D409" s="186" t="s">
        <v>42</v>
      </c>
      <c r="E409" s="33" t="s">
        <v>12</v>
      </c>
      <c r="F409" s="189">
        <v>141000</v>
      </c>
      <c r="G409" s="191" t="s">
        <v>893</v>
      </c>
      <c r="H409" s="34" t="str">
        <f t="shared" si="25"/>
        <v>A  - NB - 1 - 8</v>
      </c>
      <c r="I409" s="185" t="s">
        <v>16</v>
      </c>
      <c r="J409" s="185" t="s">
        <v>94</v>
      </c>
      <c r="K409" s="185" t="s">
        <v>13</v>
      </c>
      <c r="L409" s="193">
        <v>23</v>
      </c>
      <c r="M409" s="196" t="s">
        <v>719</v>
      </c>
      <c r="N409" s="196" t="s">
        <v>720</v>
      </c>
      <c r="O409" s="44" t="str">
        <f t="shared" si="26"/>
        <v xml:space="preserve"> Sumble Sarfraz  ( 0346-4644307 )</v>
      </c>
      <c r="P409" s="42" t="s">
        <v>50</v>
      </c>
      <c r="Q409" s="36" t="s">
        <v>86</v>
      </c>
      <c r="R409" s="37" t="s">
        <v>52</v>
      </c>
      <c r="T409" s="55"/>
      <c r="U409" s="73" t="str">
        <f>F409&amp;"-"&amp;COUNTIF($F$2:F409,F409)</f>
        <v>141000-1</v>
      </c>
      <c r="V409" s="50">
        <f t="shared" si="27"/>
        <v>398</v>
      </c>
      <c r="W409" s="70"/>
      <c r="X409" s="72"/>
      <c r="Y409" s="49" t="s">
        <v>2047</v>
      </c>
      <c r="Z409" s="49">
        <v>398</v>
      </c>
      <c r="AA409" s="72"/>
      <c r="AB409" s="72"/>
      <c r="AC409" s="72"/>
      <c r="AD409" s="72"/>
      <c r="AE409" s="71"/>
      <c r="AF409" s="71"/>
      <c r="AG409" s="71"/>
      <c r="AH409" s="71"/>
      <c r="AI409" s="71"/>
      <c r="AJ409" s="71"/>
      <c r="AK409" s="71"/>
      <c r="AL409" s="71"/>
      <c r="AP409" s="185">
        <v>398</v>
      </c>
      <c r="AQ409" s="185" t="s">
        <v>12</v>
      </c>
      <c r="AR409" s="195" t="s">
        <v>12</v>
      </c>
    </row>
    <row r="410" spans="1:44" ht="24.95" customHeight="1" x14ac:dyDescent="0.25">
      <c r="A410" s="183">
        <v>399</v>
      </c>
      <c r="B410" s="183" t="s">
        <v>1124</v>
      </c>
      <c r="C410" s="34" t="str">
        <f t="shared" si="24"/>
        <v>BBA (Hons)  - 141006</v>
      </c>
      <c r="D410" s="186" t="s">
        <v>42</v>
      </c>
      <c r="E410" s="33" t="s">
        <v>12</v>
      </c>
      <c r="F410" s="189">
        <v>141006</v>
      </c>
      <c r="G410" s="191" t="s">
        <v>1277</v>
      </c>
      <c r="H410" s="34" t="str">
        <f t="shared" si="25"/>
        <v>A  - NB - 1 - 8</v>
      </c>
      <c r="I410" s="185" t="s">
        <v>16</v>
      </c>
      <c r="J410" s="185" t="s">
        <v>94</v>
      </c>
      <c r="K410" s="185" t="s">
        <v>13</v>
      </c>
      <c r="L410" s="193">
        <v>22</v>
      </c>
      <c r="M410" s="196" t="s">
        <v>719</v>
      </c>
      <c r="N410" s="196" t="s">
        <v>720</v>
      </c>
      <c r="O410" s="44" t="str">
        <f t="shared" si="26"/>
        <v xml:space="preserve"> Sumble Sarfraz  ( 0346-4644307 )</v>
      </c>
      <c r="P410" s="42" t="s">
        <v>50</v>
      </c>
      <c r="Q410" s="36" t="s">
        <v>86</v>
      </c>
      <c r="R410" s="37" t="s">
        <v>57</v>
      </c>
      <c r="T410" s="55"/>
      <c r="U410" s="73" t="str">
        <f>F410&amp;"-"&amp;COUNTIF($F$2:F410,F410)</f>
        <v>141006-1</v>
      </c>
      <c r="V410" s="50">
        <f t="shared" si="27"/>
        <v>399</v>
      </c>
      <c r="W410" s="70"/>
      <c r="X410" s="72"/>
      <c r="Y410" s="49" t="s">
        <v>2048</v>
      </c>
      <c r="Z410" s="49">
        <v>399</v>
      </c>
      <c r="AA410" s="72"/>
      <c r="AB410" s="72"/>
      <c r="AC410" s="72"/>
      <c r="AD410" s="72"/>
      <c r="AE410" s="71"/>
      <c r="AF410" s="71"/>
      <c r="AG410" s="71"/>
      <c r="AH410" s="71"/>
      <c r="AI410" s="71"/>
      <c r="AJ410" s="71"/>
      <c r="AK410" s="71"/>
      <c r="AL410" s="71"/>
      <c r="AP410" s="185">
        <v>399</v>
      </c>
      <c r="AQ410" s="185" t="s">
        <v>12</v>
      </c>
      <c r="AR410" s="195" t="s">
        <v>12</v>
      </c>
    </row>
    <row r="411" spans="1:44" ht="24.95" customHeight="1" x14ac:dyDescent="0.25">
      <c r="A411" s="183">
        <v>400</v>
      </c>
      <c r="B411" s="183" t="s">
        <v>1124</v>
      </c>
      <c r="C411" s="34" t="str">
        <f t="shared" si="24"/>
        <v>BBA (Hons)  - 141009</v>
      </c>
      <c r="D411" s="186" t="s">
        <v>42</v>
      </c>
      <c r="E411" s="33" t="s">
        <v>12</v>
      </c>
      <c r="F411" s="189">
        <v>141009</v>
      </c>
      <c r="G411" s="191" t="s">
        <v>245</v>
      </c>
      <c r="H411" s="34" t="str">
        <f t="shared" si="25"/>
        <v>A  - NB - 1 - 8</v>
      </c>
      <c r="I411" s="185" t="s">
        <v>16</v>
      </c>
      <c r="J411" s="185" t="s">
        <v>94</v>
      </c>
      <c r="K411" s="185" t="s">
        <v>13</v>
      </c>
      <c r="L411" s="193">
        <v>17</v>
      </c>
      <c r="M411" s="196" t="s">
        <v>727</v>
      </c>
      <c r="N411" s="196" t="s">
        <v>728</v>
      </c>
      <c r="O411" s="44" t="str">
        <f t="shared" si="26"/>
        <v xml:space="preserve"> SYEDA MARYAM NAQVI  ( 0320-4070000 )</v>
      </c>
      <c r="P411" s="42" t="s">
        <v>50</v>
      </c>
      <c r="Q411" s="36" t="s">
        <v>86</v>
      </c>
      <c r="R411" s="37" t="s">
        <v>64</v>
      </c>
      <c r="T411" s="55"/>
      <c r="U411" s="73" t="str">
        <f>F411&amp;"-"&amp;COUNTIF($F$2:F411,F411)</f>
        <v>141009-1</v>
      </c>
      <c r="V411" s="50">
        <f t="shared" si="27"/>
        <v>400</v>
      </c>
      <c r="W411" s="70"/>
      <c r="X411" s="72"/>
      <c r="Y411" s="49" t="s">
        <v>2049</v>
      </c>
      <c r="Z411" s="49">
        <v>400</v>
      </c>
      <c r="AA411" s="72"/>
      <c r="AB411" s="72"/>
      <c r="AC411" s="72"/>
      <c r="AD411" s="72"/>
      <c r="AE411" s="71"/>
      <c r="AF411" s="71"/>
      <c r="AG411" s="71"/>
      <c r="AH411" s="71"/>
      <c r="AI411" s="71"/>
      <c r="AJ411" s="71"/>
      <c r="AK411" s="71"/>
      <c r="AL411" s="71"/>
      <c r="AP411" s="185">
        <v>400</v>
      </c>
      <c r="AQ411" s="185" t="s">
        <v>12</v>
      </c>
      <c r="AR411" s="195" t="s">
        <v>12</v>
      </c>
    </row>
    <row r="412" spans="1:44" ht="24.95" customHeight="1" x14ac:dyDescent="0.25">
      <c r="A412" s="183">
        <v>401</v>
      </c>
      <c r="B412" s="183" t="s">
        <v>1124</v>
      </c>
      <c r="C412" s="34" t="str">
        <f t="shared" si="24"/>
        <v>BBA (Hons)  - 141019</v>
      </c>
      <c r="D412" s="186" t="s">
        <v>42</v>
      </c>
      <c r="E412" s="33" t="s">
        <v>12</v>
      </c>
      <c r="F412" s="189">
        <v>141019</v>
      </c>
      <c r="G412" s="191" t="s">
        <v>235</v>
      </c>
      <c r="H412" s="34" t="str">
        <f t="shared" si="25"/>
        <v>A  - NB - 1 - 8</v>
      </c>
      <c r="I412" s="185" t="s">
        <v>16</v>
      </c>
      <c r="J412" s="185" t="s">
        <v>94</v>
      </c>
      <c r="K412" s="185" t="s">
        <v>13</v>
      </c>
      <c r="L412" s="193">
        <v>26</v>
      </c>
      <c r="M412" s="196" t="s">
        <v>719</v>
      </c>
      <c r="N412" s="196" t="s">
        <v>720</v>
      </c>
      <c r="O412" s="44" t="str">
        <f t="shared" si="26"/>
        <v xml:space="preserve"> Sumble Sarfraz  ( 0346-4644307 )</v>
      </c>
      <c r="P412" s="42" t="s">
        <v>50</v>
      </c>
      <c r="Q412" s="36" t="s">
        <v>86</v>
      </c>
      <c r="R412" s="37">
        <v>1</v>
      </c>
      <c r="T412" s="55"/>
      <c r="U412" s="73" t="str">
        <f>F412&amp;"-"&amp;COUNTIF($F$2:F412,F412)</f>
        <v>141019-1</v>
      </c>
      <c r="V412" s="50">
        <f t="shared" si="27"/>
        <v>401</v>
      </c>
      <c r="Y412" s="38" t="s">
        <v>2050</v>
      </c>
      <c r="Z412" s="38">
        <v>401</v>
      </c>
      <c r="AP412" s="185">
        <v>401</v>
      </c>
      <c r="AQ412" s="185" t="s">
        <v>12</v>
      </c>
      <c r="AR412" s="195" t="s">
        <v>12</v>
      </c>
    </row>
    <row r="413" spans="1:44" ht="24.95" customHeight="1" x14ac:dyDescent="0.25">
      <c r="A413" s="183">
        <v>402</v>
      </c>
      <c r="B413" s="183" t="s">
        <v>1124</v>
      </c>
      <c r="C413" s="34" t="str">
        <f t="shared" si="24"/>
        <v>BBA (Hons)  - 141025</v>
      </c>
      <c r="D413" s="186" t="s">
        <v>42</v>
      </c>
      <c r="E413" s="33" t="s">
        <v>12</v>
      </c>
      <c r="F413" s="189">
        <v>141025</v>
      </c>
      <c r="G413" s="191" t="s">
        <v>1278</v>
      </c>
      <c r="H413" s="34" t="str">
        <f t="shared" si="25"/>
        <v>A  - NB - 1 - 8</v>
      </c>
      <c r="I413" s="185" t="s">
        <v>16</v>
      </c>
      <c r="J413" s="185" t="s">
        <v>94</v>
      </c>
      <c r="K413" s="185" t="s">
        <v>13</v>
      </c>
      <c r="L413" s="193">
        <v>25</v>
      </c>
      <c r="M413" s="196" t="s">
        <v>719</v>
      </c>
      <c r="N413" s="196" t="s">
        <v>720</v>
      </c>
      <c r="O413" s="44" t="str">
        <f t="shared" si="26"/>
        <v xml:space="preserve"> Sumble Sarfraz  ( 0346-4644307 )</v>
      </c>
      <c r="P413" s="42" t="s">
        <v>50</v>
      </c>
      <c r="Q413" s="36" t="s">
        <v>86</v>
      </c>
      <c r="R413" s="37">
        <v>6</v>
      </c>
      <c r="T413" s="55"/>
      <c r="U413" s="73" t="str">
        <f>F413&amp;"-"&amp;COUNTIF($F$2:F413,F413)</f>
        <v>141025-1</v>
      </c>
      <c r="V413" s="50">
        <f t="shared" si="27"/>
        <v>402</v>
      </c>
      <c r="Y413" s="38" t="s">
        <v>2051</v>
      </c>
      <c r="Z413" s="38">
        <v>402</v>
      </c>
      <c r="AP413" s="185">
        <v>402</v>
      </c>
      <c r="AQ413" s="185" t="s">
        <v>12</v>
      </c>
      <c r="AR413" s="195" t="s">
        <v>12</v>
      </c>
    </row>
    <row r="414" spans="1:44" ht="24.95" customHeight="1" x14ac:dyDescent="0.25">
      <c r="A414" s="183">
        <v>403</v>
      </c>
      <c r="B414" s="183" t="s">
        <v>1124</v>
      </c>
      <c r="C414" s="34" t="str">
        <f t="shared" si="24"/>
        <v>BS AF  - 140923</v>
      </c>
      <c r="D414" s="186" t="s">
        <v>36</v>
      </c>
      <c r="E414" s="33" t="s">
        <v>12</v>
      </c>
      <c r="F414" s="189">
        <v>140923</v>
      </c>
      <c r="G414" s="191" t="s">
        <v>893</v>
      </c>
      <c r="H414" s="34" t="str">
        <f t="shared" si="25"/>
        <v>A  - NB - 1 - 8</v>
      </c>
      <c r="I414" s="185" t="s">
        <v>16</v>
      </c>
      <c r="J414" s="185" t="s">
        <v>94</v>
      </c>
      <c r="K414" s="185" t="s">
        <v>13</v>
      </c>
      <c r="L414" s="193">
        <v>19</v>
      </c>
      <c r="M414" s="196" t="s">
        <v>727</v>
      </c>
      <c r="N414" s="196" t="s">
        <v>728</v>
      </c>
      <c r="O414" s="44" t="str">
        <f t="shared" si="26"/>
        <v xml:space="preserve"> SYEDA MARYAM NAQVI  ( 0320-4070000 )</v>
      </c>
      <c r="P414" s="42" t="s">
        <v>46</v>
      </c>
      <c r="Q414" s="36" t="s">
        <v>86</v>
      </c>
      <c r="R414" s="37">
        <v>50</v>
      </c>
      <c r="T414" s="55"/>
      <c r="U414" s="73" t="str">
        <f>F414&amp;"-"&amp;COUNTIF($F$2:F414,F414)</f>
        <v>140923-1</v>
      </c>
      <c r="V414" s="50">
        <f t="shared" si="27"/>
        <v>403</v>
      </c>
      <c r="Y414" s="38" t="s">
        <v>2052</v>
      </c>
      <c r="Z414" s="38">
        <v>403</v>
      </c>
      <c r="AP414" s="185">
        <v>403</v>
      </c>
      <c r="AQ414" s="185" t="s">
        <v>12</v>
      </c>
      <c r="AR414" s="195" t="s">
        <v>12</v>
      </c>
    </row>
    <row r="415" spans="1:44" ht="24.95" customHeight="1" x14ac:dyDescent="0.25">
      <c r="A415" s="183">
        <v>404</v>
      </c>
      <c r="B415" s="183" t="s">
        <v>1124</v>
      </c>
      <c r="C415" s="34" t="str">
        <f t="shared" si="24"/>
        <v>BS AP  - 140829</v>
      </c>
      <c r="D415" s="186" t="s">
        <v>40</v>
      </c>
      <c r="E415" s="33" t="s">
        <v>12</v>
      </c>
      <c r="F415" s="189">
        <v>140829</v>
      </c>
      <c r="G415" s="191" t="s">
        <v>282</v>
      </c>
      <c r="H415" s="34" t="str">
        <f t="shared" si="25"/>
        <v>A  - NB - 1 - 8</v>
      </c>
      <c r="I415" s="185" t="s">
        <v>16</v>
      </c>
      <c r="J415" s="185" t="s">
        <v>94</v>
      </c>
      <c r="K415" s="185" t="s">
        <v>13</v>
      </c>
      <c r="L415" s="193">
        <v>12</v>
      </c>
      <c r="M415" s="196" t="s">
        <v>723</v>
      </c>
      <c r="N415" s="196" t="s">
        <v>724</v>
      </c>
      <c r="O415" s="44" t="str">
        <f t="shared" si="26"/>
        <v xml:space="preserve"> Saadia Nazir Dogar  ( 0306-4244298 )</v>
      </c>
      <c r="P415" s="42" t="s">
        <v>50</v>
      </c>
      <c r="Q415" s="36" t="s">
        <v>86</v>
      </c>
      <c r="R415" s="37" t="s">
        <v>59</v>
      </c>
      <c r="T415" s="55"/>
      <c r="U415" s="73" t="str">
        <f>F415&amp;"-"&amp;COUNTIF($F$2:F415,F415)</f>
        <v>140829-1</v>
      </c>
      <c r="V415" s="50">
        <f t="shared" si="27"/>
        <v>404</v>
      </c>
      <c r="Y415" s="38" t="s">
        <v>2053</v>
      </c>
      <c r="Z415" s="38">
        <v>404</v>
      </c>
      <c r="AP415" s="185">
        <v>404</v>
      </c>
      <c r="AQ415" s="185" t="s">
        <v>12</v>
      </c>
      <c r="AR415" s="195" t="s">
        <v>12</v>
      </c>
    </row>
    <row r="416" spans="1:44" ht="24.95" customHeight="1" x14ac:dyDescent="0.25">
      <c r="A416" s="183">
        <v>405</v>
      </c>
      <c r="B416" s="183" t="s">
        <v>1124</v>
      </c>
      <c r="C416" s="34" t="str">
        <f t="shared" si="24"/>
        <v>BS Eng.  - 141045</v>
      </c>
      <c r="D416" s="186" t="s">
        <v>30</v>
      </c>
      <c r="E416" s="33" t="s">
        <v>12</v>
      </c>
      <c r="F416" s="189">
        <v>141045</v>
      </c>
      <c r="G416" s="191" t="s">
        <v>1279</v>
      </c>
      <c r="H416" s="34" t="str">
        <f t="shared" si="25"/>
        <v>A  - NB - 1 - 8</v>
      </c>
      <c r="I416" s="185" t="s">
        <v>16</v>
      </c>
      <c r="J416" s="185" t="s">
        <v>94</v>
      </c>
      <c r="K416" s="185" t="s">
        <v>13</v>
      </c>
      <c r="L416" s="193">
        <v>15</v>
      </c>
      <c r="M416" s="196" t="s">
        <v>1016</v>
      </c>
      <c r="N416" s="196" t="s">
        <v>733</v>
      </c>
      <c r="O416" s="44" t="str">
        <f t="shared" si="26"/>
        <v xml:space="preserve"> Dr. Farhana Yasmin  ( 0323-4736964 )</v>
      </c>
      <c r="P416" s="42" t="s">
        <v>50</v>
      </c>
      <c r="Q416" s="36" t="s">
        <v>86</v>
      </c>
      <c r="R416" s="37" t="s">
        <v>59</v>
      </c>
      <c r="T416" s="55"/>
      <c r="U416" s="73" t="str">
        <f>F416&amp;"-"&amp;COUNTIF($F$2:F416,F416)</f>
        <v>141045-1</v>
      </c>
      <c r="V416" s="50">
        <f t="shared" si="27"/>
        <v>405</v>
      </c>
      <c r="Y416" s="38" t="s">
        <v>2054</v>
      </c>
      <c r="Z416" s="38">
        <v>405</v>
      </c>
      <c r="AP416" s="185">
        <v>405</v>
      </c>
      <c r="AQ416" s="185" t="s">
        <v>12</v>
      </c>
      <c r="AR416" s="195" t="s">
        <v>12</v>
      </c>
    </row>
    <row r="417" spans="1:44" ht="24.95" customHeight="1" x14ac:dyDescent="0.25">
      <c r="A417" s="183">
        <v>406</v>
      </c>
      <c r="B417" s="183" t="s">
        <v>1124</v>
      </c>
      <c r="C417" s="34" t="str">
        <f t="shared" si="24"/>
        <v>BS IR  - 140899</v>
      </c>
      <c r="D417" s="186" t="s">
        <v>92</v>
      </c>
      <c r="E417" s="33" t="s">
        <v>12</v>
      </c>
      <c r="F417" s="189">
        <v>140899</v>
      </c>
      <c r="G417" s="191" t="s">
        <v>371</v>
      </c>
      <c r="H417" s="34" t="str">
        <f t="shared" si="25"/>
        <v>A  - NB - 1 - 8</v>
      </c>
      <c r="I417" s="185" t="s">
        <v>16</v>
      </c>
      <c r="J417" s="185" t="s">
        <v>94</v>
      </c>
      <c r="K417" s="185" t="s">
        <v>13</v>
      </c>
      <c r="L417" s="193">
        <v>17</v>
      </c>
      <c r="M417" s="196" t="s">
        <v>731</v>
      </c>
      <c r="N417" s="196" t="s">
        <v>732</v>
      </c>
      <c r="O417" s="44" t="str">
        <f t="shared" si="26"/>
        <v xml:space="preserve"> Memoona Batool  ( 3214604844 )</v>
      </c>
      <c r="P417" s="42" t="s">
        <v>46</v>
      </c>
      <c r="Q417" s="36" t="s">
        <v>86</v>
      </c>
      <c r="R417" s="37">
        <v>30</v>
      </c>
      <c r="T417" s="55"/>
      <c r="U417" s="73" t="str">
        <f>F417&amp;"-"&amp;COUNTIF($F$2:F417,F417)</f>
        <v>140899-1</v>
      </c>
      <c r="V417" s="50">
        <f t="shared" si="27"/>
        <v>406</v>
      </c>
      <c r="Y417" s="38" t="s">
        <v>2055</v>
      </c>
      <c r="Z417" s="38">
        <v>406</v>
      </c>
      <c r="AP417" s="185">
        <v>406</v>
      </c>
      <c r="AQ417" s="185" t="s">
        <v>12</v>
      </c>
      <c r="AR417" s="195" t="s">
        <v>12</v>
      </c>
    </row>
    <row r="418" spans="1:44" ht="24.95" customHeight="1" x14ac:dyDescent="0.25">
      <c r="A418" s="183">
        <v>407</v>
      </c>
      <c r="B418" s="183" t="s">
        <v>1124</v>
      </c>
      <c r="C418" s="34" t="str">
        <f t="shared" si="24"/>
        <v>BS BT  - 141109</v>
      </c>
      <c r="D418" s="186" t="s">
        <v>33</v>
      </c>
      <c r="E418" s="33" t="s">
        <v>12</v>
      </c>
      <c r="F418" s="189">
        <v>141109</v>
      </c>
      <c r="G418" s="191" t="s">
        <v>371</v>
      </c>
      <c r="H418" s="34" t="str">
        <f t="shared" si="25"/>
        <v>B  - NB - 9 - 16</v>
      </c>
      <c r="I418" s="185" t="s">
        <v>16</v>
      </c>
      <c r="J418" s="185" t="s">
        <v>95</v>
      </c>
      <c r="K418" s="185" t="s">
        <v>14</v>
      </c>
      <c r="L418" s="193">
        <v>20</v>
      </c>
      <c r="M418" s="196" t="s">
        <v>738</v>
      </c>
      <c r="N418" s="196" t="s">
        <v>739</v>
      </c>
      <c r="O418" s="44" t="str">
        <f t="shared" si="26"/>
        <v xml:space="preserve"> Shumaila Ashraf  ( 0302-5114807 )</v>
      </c>
      <c r="P418" s="42" t="s">
        <v>46</v>
      </c>
      <c r="Q418" s="36" t="s">
        <v>86</v>
      </c>
      <c r="R418" s="37" t="s">
        <v>70</v>
      </c>
      <c r="T418" s="55"/>
      <c r="U418" s="73" t="str">
        <f>F418&amp;"-"&amp;COUNTIF($F$2:F418,F418)</f>
        <v>141109-1</v>
      </c>
      <c r="V418" s="50">
        <f t="shared" si="27"/>
        <v>407</v>
      </c>
      <c r="Y418" s="38" t="s">
        <v>2056</v>
      </c>
      <c r="Z418" s="38">
        <v>407</v>
      </c>
      <c r="AP418" s="185">
        <v>407</v>
      </c>
      <c r="AQ418" s="185" t="s">
        <v>12</v>
      </c>
      <c r="AR418" s="195" t="s">
        <v>12</v>
      </c>
    </row>
    <row r="419" spans="1:44" ht="24.95" customHeight="1" x14ac:dyDescent="0.25">
      <c r="A419" s="183">
        <v>408</v>
      </c>
      <c r="B419" s="183" t="s">
        <v>1124</v>
      </c>
      <c r="C419" s="34" t="str">
        <f t="shared" si="24"/>
        <v>BS BT  - 141136</v>
      </c>
      <c r="D419" s="186" t="s">
        <v>33</v>
      </c>
      <c r="E419" s="33" t="s">
        <v>12</v>
      </c>
      <c r="F419" s="189">
        <v>141136</v>
      </c>
      <c r="G419" s="191" t="s">
        <v>1280</v>
      </c>
      <c r="H419" s="34" t="str">
        <f t="shared" si="25"/>
        <v>B  - NB - 9 - 16</v>
      </c>
      <c r="I419" s="185" t="s">
        <v>16</v>
      </c>
      <c r="J419" s="185" t="s">
        <v>95</v>
      </c>
      <c r="K419" s="185" t="s">
        <v>14</v>
      </c>
      <c r="L419" s="193">
        <v>10</v>
      </c>
      <c r="M419" s="196" t="s">
        <v>504</v>
      </c>
      <c r="N419" s="196" t="s">
        <v>505</v>
      </c>
      <c r="O419" s="44" t="str">
        <f t="shared" si="26"/>
        <v xml:space="preserve"> Sumaira Mukhtar  ( 0321-4830000 )</v>
      </c>
      <c r="P419" s="42" t="s">
        <v>46</v>
      </c>
      <c r="Q419" s="36" t="s">
        <v>86</v>
      </c>
      <c r="R419" s="37" t="s">
        <v>54</v>
      </c>
      <c r="T419" s="55"/>
      <c r="U419" s="73" t="str">
        <f>F419&amp;"-"&amp;COUNTIF($F$2:F419,F419)</f>
        <v>141136-1</v>
      </c>
      <c r="V419" s="50">
        <f t="shared" si="27"/>
        <v>408</v>
      </c>
      <c r="Y419" s="38" t="s">
        <v>2057</v>
      </c>
      <c r="Z419" s="38">
        <v>408</v>
      </c>
      <c r="AP419" s="185">
        <v>408</v>
      </c>
      <c r="AQ419" s="185" t="s">
        <v>12</v>
      </c>
      <c r="AR419" s="195" t="s">
        <v>12</v>
      </c>
    </row>
    <row r="420" spans="1:44" ht="24.95" customHeight="1" x14ac:dyDescent="0.25">
      <c r="A420" s="183">
        <v>409</v>
      </c>
      <c r="B420" s="183" t="s">
        <v>1124</v>
      </c>
      <c r="C420" s="34" t="str">
        <f t="shared" si="24"/>
        <v>BS Eng.  - 141045</v>
      </c>
      <c r="D420" s="186" t="s">
        <v>30</v>
      </c>
      <c r="E420" s="33" t="s">
        <v>12</v>
      </c>
      <c r="F420" s="189">
        <v>141045</v>
      </c>
      <c r="G420" s="191" t="s">
        <v>1279</v>
      </c>
      <c r="H420" s="34" t="str">
        <f t="shared" si="25"/>
        <v>B  - NB - 9 - 16</v>
      </c>
      <c r="I420" s="185" t="s">
        <v>16</v>
      </c>
      <c r="J420" s="185" t="s">
        <v>95</v>
      </c>
      <c r="K420" s="185" t="s">
        <v>14</v>
      </c>
      <c r="L420" s="193">
        <v>13</v>
      </c>
      <c r="M420" s="196" t="s">
        <v>1016</v>
      </c>
      <c r="N420" s="196" t="s">
        <v>733</v>
      </c>
      <c r="O420" s="44" t="str">
        <f t="shared" si="26"/>
        <v xml:space="preserve"> Dr. Farhana Yasmin  ( 0323-4736964 )</v>
      </c>
      <c r="P420" s="42" t="s">
        <v>50</v>
      </c>
      <c r="Q420" s="36" t="s">
        <v>86</v>
      </c>
      <c r="R420" s="37">
        <v>16</v>
      </c>
      <c r="T420" s="55"/>
      <c r="U420" s="73" t="str">
        <f>F420&amp;"-"&amp;COUNTIF($F$2:F420,F420)</f>
        <v>141045-2</v>
      </c>
      <c r="V420" s="50">
        <f t="shared" si="27"/>
        <v>409</v>
      </c>
      <c r="Y420" s="38" t="s">
        <v>2058</v>
      </c>
      <c r="Z420" s="38">
        <v>409</v>
      </c>
      <c r="AP420" s="185">
        <v>409</v>
      </c>
      <c r="AQ420" s="185" t="s">
        <v>12</v>
      </c>
      <c r="AR420" s="195" t="s">
        <v>12</v>
      </c>
    </row>
    <row r="421" spans="1:44" ht="24.95" customHeight="1" x14ac:dyDescent="0.25">
      <c r="A421" s="183">
        <v>410</v>
      </c>
      <c r="B421" s="183" t="s">
        <v>1124</v>
      </c>
      <c r="C421" s="34" t="str">
        <f t="shared" si="24"/>
        <v>BS Eng.  - 141052</v>
      </c>
      <c r="D421" s="186" t="s">
        <v>30</v>
      </c>
      <c r="E421" s="33" t="s">
        <v>12</v>
      </c>
      <c r="F421" s="189">
        <v>141052</v>
      </c>
      <c r="G421" s="191" t="s">
        <v>238</v>
      </c>
      <c r="H421" s="34" t="str">
        <f t="shared" si="25"/>
        <v>B  - NB - 9 - 16</v>
      </c>
      <c r="I421" s="185" t="s">
        <v>16</v>
      </c>
      <c r="J421" s="185" t="s">
        <v>95</v>
      </c>
      <c r="K421" s="185" t="s">
        <v>14</v>
      </c>
      <c r="L421" s="193">
        <v>18</v>
      </c>
      <c r="M421" s="196" t="s">
        <v>734</v>
      </c>
      <c r="N421" s="196" t="s">
        <v>735</v>
      </c>
      <c r="O421" s="44" t="str">
        <f t="shared" si="26"/>
        <v xml:space="preserve"> Lt. Col (R) Zahir ul Islam Hashmi  ( 0321-6843446 )</v>
      </c>
      <c r="P421" s="42" t="s">
        <v>50</v>
      </c>
      <c r="Q421" s="36" t="s">
        <v>86</v>
      </c>
      <c r="R421" s="37" t="s">
        <v>63</v>
      </c>
      <c r="T421" s="55"/>
      <c r="U421" s="73" t="str">
        <f>F421&amp;"-"&amp;COUNTIF($F$2:F421,F421)</f>
        <v>141052-1</v>
      </c>
      <c r="V421" s="50">
        <f t="shared" si="27"/>
        <v>410</v>
      </c>
      <c r="Y421" s="38" t="s">
        <v>2059</v>
      </c>
      <c r="Z421" s="38">
        <v>410</v>
      </c>
      <c r="AP421" s="185">
        <v>410</v>
      </c>
      <c r="AQ421" s="185" t="s">
        <v>12</v>
      </c>
      <c r="AR421" s="195" t="s">
        <v>12</v>
      </c>
    </row>
    <row r="422" spans="1:44" ht="24.95" customHeight="1" x14ac:dyDescent="0.25">
      <c r="A422" s="183">
        <v>411</v>
      </c>
      <c r="B422" s="183" t="s">
        <v>1124</v>
      </c>
      <c r="C422" s="34" t="str">
        <f t="shared" si="24"/>
        <v>BS Eng.  - 141063</v>
      </c>
      <c r="D422" s="186" t="s">
        <v>30</v>
      </c>
      <c r="E422" s="33" t="s">
        <v>12</v>
      </c>
      <c r="F422" s="189">
        <v>141063</v>
      </c>
      <c r="G422" s="191" t="s">
        <v>1281</v>
      </c>
      <c r="H422" s="34" t="str">
        <f t="shared" si="25"/>
        <v>B  - NB - 9 - 16</v>
      </c>
      <c r="I422" s="185" t="s">
        <v>16</v>
      </c>
      <c r="J422" s="185" t="s">
        <v>95</v>
      </c>
      <c r="K422" s="185" t="s">
        <v>14</v>
      </c>
      <c r="L422" s="193">
        <v>29</v>
      </c>
      <c r="M422" s="196" t="s">
        <v>736</v>
      </c>
      <c r="N422" s="196" t="s">
        <v>737</v>
      </c>
      <c r="O422" s="44" t="str">
        <f t="shared" si="26"/>
        <v xml:space="preserve"> Rabia Rehman  ( 3040060987 )</v>
      </c>
      <c r="P422" s="42" t="s">
        <v>46</v>
      </c>
      <c r="Q422" s="36" t="s">
        <v>86</v>
      </c>
      <c r="R422" s="37">
        <v>26</v>
      </c>
      <c r="T422" s="55"/>
      <c r="U422" s="73" t="str">
        <f>F422&amp;"-"&amp;COUNTIF($F$2:F422,F422)</f>
        <v>141063-1</v>
      </c>
      <c r="V422" s="50">
        <f t="shared" si="27"/>
        <v>411</v>
      </c>
      <c r="Y422" s="38" t="s">
        <v>2060</v>
      </c>
      <c r="Z422" s="38">
        <v>411</v>
      </c>
      <c r="AP422" s="185">
        <v>411</v>
      </c>
      <c r="AQ422" s="185" t="s">
        <v>12</v>
      </c>
      <c r="AR422" s="195" t="s">
        <v>12</v>
      </c>
    </row>
    <row r="423" spans="1:44" ht="24.95" customHeight="1" x14ac:dyDescent="0.25">
      <c r="A423" s="183">
        <v>412</v>
      </c>
      <c r="B423" s="183" t="s">
        <v>1124</v>
      </c>
      <c r="C423" s="34" t="str">
        <f t="shared" si="24"/>
        <v>BS Eng.  - 141098</v>
      </c>
      <c r="D423" s="186" t="s">
        <v>30</v>
      </c>
      <c r="E423" s="33" t="s">
        <v>12</v>
      </c>
      <c r="F423" s="189">
        <v>141098</v>
      </c>
      <c r="G423" s="191" t="s">
        <v>1279</v>
      </c>
      <c r="H423" s="34" t="str">
        <f t="shared" si="25"/>
        <v>B  - NB - 9 - 16</v>
      </c>
      <c r="I423" s="185" t="s">
        <v>16</v>
      </c>
      <c r="J423" s="185" t="s">
        <v>95</v>
      </c>
      <c r="K423" s="185" t="s">
        <v>14</v>
      </c>
      <c r="L423" s="193">
        <v>7</v>
      </c>
      <c r="M423" s="196" t="s">
        <v>729</v>
      </c>
      <c r="N423" s="196" t="s">
        <v>730</v>
      </c>
      <c r="O423" s="44" t="str">
        <f t="shared" si="26"/>
        <v xml:space="preserve"> Javaria Tariq  ( 0312-4160000 )</v>
      </c>
      <c r="P423" s="42" t="s">
        <v>46</v>
      </c>
      <c r="Q423" s="36" t="s">
        <v>86</v>
      </c>
      <c r="R423" s="37" t="s">
        <v>69</v>
      </c>
      <c r="T423" s="55"/>
      <c r="U423" s="73" t="str">
        <f>F423&amp;"-"&amp;COUNTIF($F$2:F423,F423)</f>
        <v>141098-1</v>
      </c>
      <c r="V423" s="50">
        <f t="shared" si="27"/>
        <v>412</v>
      </c>
      <c r="Y423" s="38" t="s">
        <v>2061</v>
      </c>
      <c r="Z423" s="38">
        <v>412</v>
      </c>
      <c r="AP423" s="185">
        <v>412</v>
      </c>
      <c r="AQ423" s="185" t="s">
        <v>12</v>
      </c>
      <c r="AR423" s="195" t="s">
        <v>12</v>
      </c>
    </row>
    <row r="424" spans="1:44" ht="24.95" customHeight="1" x14ac:dyDescent="0.25">
      <c r="A424" s="183">
        <v>413</v>
      </c>
      <c r="B424" s="183" t="s">
        <v>1124</v>
      </c>
      <c r="C424" s="34" t="str">
        <f t="shared" si="24"/>
        <v>BS Eng.  - 141115</v>
      </c>
      <c r="D424" s="186" t="s">
        <v>30</v>
      </c>
      <c r="E424" s="33" t="s">
        <v>12</v>
      </c>
      <c r="F424" s="189">
        <v>141115</v>
      </c>
      <c r="G424" s="191" t="s">
        <v>1282</v>
      </c>
      <c r="H424" s="34" t="str">
        <f t="shared" si="25"/>
        <v>B  - NB - 9 - 16</v>
      </c>
      <c r="I424" s="185" t="s">
        <v>16</v>
      </c>
      <c r="J424" s="185" t="s">
        <v>95</v>
      </c>
      <c r="K424" s="185" t="s">
        <v>14</v>
      </c>
      <c r="L424" s="193">
        <v>8</v>
      </c>
      <c r="M424" s="196" t="s">
        <v>729</v>
      </c>
      <c r="N424" s="196" t="s">
        <v>730</v>
      </c>
      <c r="O424" s="44" t="str">
        <f t="shared" si="26"/>
        <v xml:space="preserve"> Javaria Tariq  ( 0312-4160000 )</v>
      </c>
      <c r="P424" s="42" t="s">
        <v>46</v>
      </c>
      <c r="Q424" s="36" t="s">
        <v>86</v>
      </c>
      <c r="R424" s="37">
        <v>30</v>
      </c>
      <c r="T424" s="55"/>
      <c r="U424" s="73" t="str">
        <f>F424&amp;"-"&amp;COUNTIF($F$2:F424,F424)</f>
        <v>141115-1</v>
      </c>
      <c r="V424" s="50">
        <f t="shared" si="27"/>
        <v>413</v>
      </c>
      <c r="Y424" s="38" t="s">
        <v>2062</v>
      </c>
      <c r="Z424" s="38">
        <v>413</v>
      </c>
      <c r="AP424" s="185">
        <v>413</v>
      </c>
      <c r="AQ424" s="185" t="s">
        <v>12</v>
      </c>
      <c r="AR424" s="195" t="s">
        <v>12</v>
      </c>
    </row>
    <row r="425" spans="1:44" ht="24.95" customHeight="1" x14ac:dyDescent="0.25">
      <c r="A425" s="183">
        <v>414</v>
      </c>
      <c r="B425" s="183" t="s">
        <v>1124</v>
      </c>
      <c r="C425" s="34" t="str">
        <f t="shared" si="24"/>
        <v>BS Maths  - 141135</v>
      </c>
      <c r="D425" s="186" t="s">
        <v>32</v>
      </c>
      <c r="E425" s="33" t="s">
        <v>12</v>
      </c>
      <c r="F425" s="189">
        <v>141135</v>
      </c>
      <c r="G425" s="191" t="s">
        <v>1283</v>
      </c>
      <c r="H425" s="34" t="str">
        <f t="shared" si="25"/>
        <v>B  - NB - 9 - 16</v>
      </c>
      <c r="I425" s="185" t="s">
        <v>16</v>
      </c>
      <c r="J425" s="185" t="s">
        <v>95</v>
      </c>
      <c r="K425" s="185" t="s">
        <v>14</v>
      </c>
      <c r="L425" s="193">
        <v>12</v>
      </c>
      <c r="M425" s="196" t="s">
        <v>796</v>
      </c>
      <c r="N425" s="196" t="s">
        <v>797</v>
      </c>
      <c r="O425" s="44" t="str">
        <f t="shared" si="26"/>
        <v xml:space="preserve"> Ayesha Saeed  ( 0321-8859520 )</v>
      </c>
      <c r="P425" s="42" t="s">
        <v>46</v>
      </c>
      <c r="Q425" s="36" t="s">
        <v>86</v>
      </c>
      <c r="R425" s="37" t="s">
        <v>70</v>
      </c>
      <c r="T425" s="55"/>
      <c r="U425" s="73" t="str">
        <f>F425&amp;"-"&amp;COUNTIF($F$2:F425,F425)</f>
        <v>141135-1</v>
      </c>
      <c r="V425" s="50">
        <f t="shared" si="27"/>
        <v>414</v>
      </c>
      <c r="Y425" s="38" t="s">
        <v>2063</v>
      </c>
      <c r="Z425" s="38">
        <v>414</v>
      </c>
      <c r="AP425" s="185">
        <v>414</v>
      </c>
      <c r="AQ425" s="185" t="s">
        <v>12</v>
      </c>
      <c r="AR425" s="195" t="s">
        <v>12</v>
      </c>
    </row>
    <row r="426" spans="1:44" ht="24.95" customHeight="1" x14ac:dyDescent="0.25">
      <c r="A426" s="183">
        <v>415</v>
      </c>
      <c r="B426" s="183" t="s">
        <v>1124</v>
      </c>
      <c r="C426" s="34" t="str">
        <f t="shared" si="24"/>
        <v>BS ND  - 141140</v>
      </c>
      <c r="D426" s="186" t="s">
        <v>862</v>
      </c>
      <c r="E426" s="33" t="s">
        <v>12</v>
      </c>
      <c r="F426" s="189">
        <v>141140</v>
      </c>
      <c r="G426" s="191" t="s">
        <v>371</v>
      </c>
      <c r="H426" s="34" t="str">
        <f t="shared" si="25"/>
        <v>B  - NB - 9 - 16</v>
      </c>
      <c r="I426" s="185" t="s">
        <v>16</v>
      </c>
      <c r="J426" s="185" t="s">
        <v>95</v>
      </c>
      <c r="K426" s="185" t="s">
        <v>14</v>
      </c>
      <c r="L426" s="193">
        <v>7</v>
      </c>
      <c r="M426" s="196" t="s">
        <v>738</v>
      </c>
      <c r="N426" s="196" t="s">
        <v>739</v>
      </c>
      <c r="O426" s="44" t="str">
        <f t="shared" si="26"/>
        <v xml:space="preserve"> Shumaila Ashraf  ( 0302-5114807 )</v>
      </c>
      <c r="P426" s="42" t="s">
        <v>46</v>
      </c>
      <c r="Q426" s="36" t="s">
        <v>86</v>
      </c>
      <c r="R426" s="37" t="s">
        <v>70</v>
      </c>
      <c r="T426" s="55"/>
      <c r="U426" s="73" t="str">
        <f>F426&amp;"-"&amp;COUNTIF($F$2:F426,F426)</f>
        <v>141140-1</v>
      </c>
      <c r="V426" s="50">
        <f t="shared" si="27"/>
        <v>415</v>
      </c>
      <c r="Y426" s="38" t="s">
        <v>2064</v>
      </c>
      <c r="Z426" s="38">
        <v>415</v>
      </c>
      <c r="AP426" s="185">
        <v>415</v>
      </c>
      <c r="AQ426" s="185" t="s">
        <v>12</v>
      </c>
      <c r="AR426" s="195" t="s">
        <v>12</v>
      </c>
    </row>
    <row r="427" spans="1:44" ht="24.95" customHeight="1" x14ac:dyDescent="0.25">
      <c r="A427" s="183">
        <v>416</v>
      </c>
      <c r="B427" s="183" t="s">
        <v>1124</v>
      </c>
      <c r="C427" s="34" t="str">
        <f t="shared" si="24"/>
        <v>BS SE  - 141231</v>
      </c>
      <c r="D427" s="186" t="s">
        <v>43</v>
      </c>
      <c r="E427" s="33" t="s">
        <v>12</v>
      </c>
      <c r="F427" s="189">
        <v>141231</v>
      </c>
      <c r="G427" s="191" t="s">
        <v>245</v>
      </c>
      <c r="H427" s="34" t="str">
        <f t="shared" si="25"/>
        <v>B  - NB - 9 - 16</v>
      </c>
      <c r="I427" s="185" t="s">
        <v>16</v>
      </c>
      <c r="J427" s="185" t="s">
        <v>95</v>
      </c>
      <c r="K427" s="185" t="s">
        <v>14</v>
      </c>
      <c r="L427" s="193">
        <v>30</v>
      </c>
      <c r="M427" s="196" t="s">
        <v>729</v>
      </c>
      <c r="N427" s="196" t="s">
        <v>730</v>
      </c>
      <c r="O427" s="44" t="str">
        <f t="shared" si="26"/>
        <v xml:space="preserve"> Javaria Tariq  ( 0312-4160000 )</v>
      </c>
      <c r="P427" s="42" t="s">
        <v>46</v>
      </c>
      <c r="Q427" s="36" t="s">
        <v>86</v>
      </c>
      <c r="R427" s="37" t="s">
        <v>54</v>
      </c>
      <c r="T427" s="55"/>
      <c r="U427" s="73" t="str">
        <f>F427&amp;"-"&amp;COUNTIF($F$2:F427,F427)</f>
        <v>141231-1</v>
      </c>
      <c r="V427" s="50">
        <f t="shared" si="27"/>
        <v>416</v>
      </c>
      <c r="Y427" s="38" t="s">
        <v>2065</v>
      </c>
      <c r="Z427" s="38">
        <v>416</v>
      </c>
      <c r="AP427" s="185">
        <v>416</v>
      </c>
      <c r="AQ427" s="185" t="s">
        <v>12</v>
      </c>
      <c r="AR427" s="195" t="s">
        <v>12</v>
      </c>
    </row>
    <row r="428" spans="1:44" ht="24.95" customHeight="1" x14ac:dyDescent="0.25">
      <c r="A428" s="183">
        <v>417</v>
      </c>
      <c r="B428" s="183" t="s">
        <v>1124</v>
      </c>
      <c r="C428" s="34" t="str">
        <f t="shared" si="24"/>
        <v>BS DFCS  - 141342</v>
      </c>
      <c r="D428" s="186" t="s">
        <v>91</v>
      </c>
      <c r="E428" s="33" t="s">
        <v>12</v>
      </c>
      <c r="F428" s="189">
        <v>141342</v>
      </c>
      <c r="G428" s="191" t="s">
        <v>397</v>
      </c>
      <c r="H428" s="34" t="str">
        <f t="shared" si="25"/>
        <v>C  - NB - 17 - 24</v>
      </c>
      <c r="I428" s="185" t="s">
        <v>16</v>
      </c>
      <c r="J428" s="185" t="s">
        <v>96</v>
      </c>
      <c r="K428" s="185" t="s">
        <v>15</v>
      </c>
      <c r="L428" s="193">
        <v>30</v>
      </c>
      <c r="M428" s="196" t="s">
        <v>827</v>
      </c>
      <c r="N428" s="196" t="s">
        <v>828</v>
      </c>
      <c r="O428" s="44" t="str">
        <f t="shared" si="26"/>
        <v xml:space="preserve"> Suneel Tariq  ( 3086217136 )</v>
      </c>
      <c r="P428" s="42" t="s">
        <v>50</v>
      </c>
      <c r="Q428" s="36" t="s">
        <v>86</v>
      </c>
      <c r="R428" s="37" t="s">
        <v>55</v>
      </c>
      <c r="T428" s="55"/>
      <c r="U428" s="73" t="str">
        <f>F428&amp;"-"&amp;COUNTIF($F$2:F428,F428)</f>
        <v>141342-1</v>
      </c>
      <c r="V428" s="50">
        <f t="shared" si="27"/>
        <v>417</v>
      </c>
      <c r="Y428" s="38" t="s">
        <v>2066</v>
      </c>
      <c r="Z428" s="38">
        <v>417</v>
      </c>
      <c r="AP428" s="185">
        <v>417</v>
      </c>
      <c r="AQ428" s="185" t="s">
        <v>12</v>
      </c>
      <c r="AR428" s="195" t="s">
        <v>12</v>
      </c>
    </row>
    <row r="429" spans="1:44" ht="24.95" customHeight="1" x14ac:dyDescent="0.25">
      <c r="A429" s="183">
        <v>418</v>
      </c>
      <c r="B429" s="183" t="s">
        <v>1124</v>
      </c>
      <c r="C429" s="34" t="str">
        <f t="shared" si="24"/>
        <v>BS DFCS  - 141343</v>
      </c>
      <c r="D429" s="186" t="s">
        <v>91</v>
      </c>
      <c r="E429" s="33" t="s">
        <v>12</v>
      </c>
      <c r="F429" s="189">
        <v>141343</v>
      </c>
      <c r="G429" s="191" t="s">
        <v>1284</v>
      </c>
      <c r="H429" s="34" t="str">
        <f t="shared" si="25"/>
        <v>C  - NB - 17 - 24</v>
      </c>
      <c r="I429" s="185" t="s">
        <v>16</v>
      </c>
      <c r="J429" s="185" t="s">
        <v>96</v>
      </c>
      <c r="K429" s="185" t="s">
        <v>15</v>
      </c>
      <c r="L429" s="193">
        <v>37</v>
      </c>
      <c r="M429" s="196" t="s">
        <v>827</v>
      </c>
      <c r="N429" s="196" t="s">
        <v>828</v>
      </c>
      <c r="O429" s="44" t="str">
        <f t="shared" si="26"/>
        <v xml:space="preserve"> Suneel Tariq  ( 3086217136 )</v>
      </c>
      <c r="P429" s="42" t="s">
        <v>46</v>
      </c>
      <c r="Q429" s="36" t="s">
        <v>86</v>
      </c>
      <c r="R429" s="37">
        <v>30</v>
      </c>
      <c r="T429" s="55"/>
      <c r="U429" s="73" t="str">
        <f>F429&amp;"-"&amp;COUNTIF($F$2:F429,F429)</f>
        <v>141343-1</v>
      </c>
      <c r="V429" s="50">
        <f t="shared" si="27"/>
        <v>418</v>
      </c>
      <c r="Y429" s="38" t="s">
        <v>2067</v>
      </c>
      <c r="Z429" s="38">
        <v>418</v>
      </c>
      <c r="AP429" s="185">
        <v>418</v>
      </c>
      <c r="AQ429" s="185" t="s">
        <v>12</v>
      </c>
      <c r="AR429" s="195" t="s">
        <v>12</v>
      </c>
    </row>
    <row r="430" spans="1:44" ht="24.95" customHeight="1" x14ac:dyDescent="0.25">
      <c r="A430" s="183">
        <v>419</v>
      </c>
      <c r="B430" s="183" t="s">
        <v>1124</v>
      </c>
      <c r="C430" s="34" t="str">
        <f t="shared" si="24"/>
        <v>BS DFCS  - 141344</v>
      </c>
      <c r="D430" s="186" t="s">
        <v>91</v>
      </c>
      <c r="E430" s="33" t="s">
        <v>12</v>
      </c>
      <c r="F430" s="189">
        <v>141344</v>
      </c>
      <c r="G430" s="191" t="s">
        <v>1285</v>
      </c>
      <c r="H430" s="34" t="str">
        <f t="shared" si="25"/>
        <v>C  - NB - 17 - 24</v>
      </c>
      <c r="I430" s="185" t="s">
        <v>16</v>
      </c>
      <c r="J430" s="185" t="s">
        <v>96</v>
      </c>
      <c r="K430" s="185" t="s">
        <v>15</v>
      </c>
      <c r="L430" s="193">
        <v>13</v>
      </c>
      <c r="M430" s="196" t="s">
        <v>827</v>
      </c>
      <c r="N430" s="196" t="s">
        <v>828</v>
      </c>
      <c r="O430" s="44" t="str">
        <f t="shared" si="26"/>
        <v xml:space="preserve"> Suneel Tariq  ( 3086217136 )</v>
      </c>
      <c r="P430" s="42" t="s">
        <v>46</v>
      </c>
      <c r="Q430" s="36" t="s">
        <v>86</v>
      </c>
      <c r="R430" s="37" t="s">
        <v>54</v>
      </c>
      <c r="T430" s="55"/>
      <c r="U430" s="73" t="str">
        <f>F430&amp;"-"&amp;COUNTIF($F$2:F430,F430)</f>
        <v>141344-1</v>
      </c>
      <c r="V430" s="50">
        <f t="shared" si="27"/>
        <v>419</v>
      </c>
      <c r="Y430" s="38" t="s">
        <v>2068</v>
      </c>
      <c r="Z430" s="38">
        <v>419</v>
      </c>
      <c r="AP430" s="185">
        <v>419</v>
      </c>
      <c r="AQ430" s="185" t="s">
        <v>12</v>
      </c>
      <c r="AR430" s="195" t="s">
        <v>12</v>
      </c>
    </row>
    <row r="431" spans="1:44" ht="24.95" customHeight="1" x14ac:dyDescent="0.25">
      <c r="A431" s="183">
        <v>420</v>
      </c>
      <c r="B431" s="183" t="s">
        <v>1124</v>
      </c>
      <c r="C431" s="34" t="str">
        <f t="shared" si="24"/>
        <v>BS SE  - 141231</v>
      </c>
      <c r="D431" s="186" t="s">
        <v>43</v>
      </c>
      <c r="E431" s="33" t="s">
        <v>12</v>
      </c>
      <c r="F431" s="189">
        <v>141231</v>
      </c>
      <c r="G431" s="191" t="s">
        <v>245</v>
      </c>
      <c r="H431" s="34" t="str">
        <f t="shared" si="25"/>
        <v>C  - NB - 17 - 24</v>
      </c>
      <c r="I431" s="185" t="s">
        <v>16</v>
      </c>
      <c r="J431" s="185" t="s">
        <v>96</v>
      </c>
      <c r="K431" s="185" t="s">
        <v>15</v>
      </c>
      <c r="L431" s="193">
        <v>23</v>
      </c>
      <c r="M431" s="196" t="s">
        <v>729</v>
      </c>
      <c r="N431" s="196" t="s">
        <v>730</v>
      </c>
      <c r="O431" s="44" t="str">
        <f t="shared" si="26"/>
        <v xml:space="preserve"> Javaria Tariq  ( 0312-4160000 )</v>
      </c>
      <c r="P431" s="42" t="s">
        <v>50</v>
      </c>
      <c r="Q431" s="36" t="s">
        <v>86</v>
      </c>
      <c r="R431" s="37">
        <v>1</v>
      </c>
      <c r="T431" s="55"/>
      <c r="U431" s="73" t="str">
        <f>F431&amp;"-"&amp;COUNTIF($F$2:F431,F431)</f>
        <v>141231-2</v>
      </c>
      <c r="V431" s="50">
        <f t="shared" si="27"/>
        <v>420</v>
      </c>
      <c r="Y431" s="38" t="s">
        <v>2069</v>
      </c>
      <c r="Z431" s="38">
        <v>420</v>
      </c>
      <c r="AP431" s="185">
        <v>420</v>
      </c>
      <c r="AQ431" s="185" t="s">
        <v>12</v>
      </c>
      <c r="AR431" s="195" t="s">
        <v>12</v>
      </c>
    </row>
    <row r="432" spans="1:44" ht="24.95" customHeight="1" x14ac:dyDescent="0.25">
      <c r="A432" s="183">
        <v>421</v>
      </c>
      <c r="B432" s="183" t="s">
        <v>1124</v>
      </c>
      <c r="C432" s="34" t="str">
        <f t="shared" si="24"/>
        <v>BS SE  - 141307</v>
      </c>
      <c r="D432" s="186" t="s">
        <v>43</v>
      </c>
      <c r="E432" s="33" t="s">
        <v>12</v>
      </c>
      <c r="F432" s="189">
        <v>141307</v>
      </c>
      <c r="G432" s="191" t="s">
        <v>161</v>
      </c>
      <c r="H432" s="34" t="str">
        <f t="shared" si="25"/>
        <v>C  - NB - 17 - 24</v>
      </c>
      <c r="I432" s="185" t="s">
        <v>16</v>
      </c>
      <c r="J432" s="185" t="s">
        <v>96</v>
      </c>
      <c r="K432" s="185" t="s">
        <v>15</v>
      </c>
      <c r="L432" s="193">
        <v>73</v>
      </c>
      <c r="M432" s="196" t="s">
        <v>758</v>
      </c>
      <c r="N432" s="196" t="s">
        <v>759</v>
      </c>
      <c r="O432" s="44" t="str">
        <f t="shared" si="26"/>
        <v xml:space="preserve"> Dr. KHALID MASOOD  ( 0335-7400418 )</v>
      </c>
      <c r="P432" s="42" t="s">
        <v>50</v>
      </c>
      <c r="Q432" s="36" t="s">
        <v>86</v>
      </c>
      <c r="R432" s="37" t="s">
        <v>62</v>
      </c>
      <c r="T432" s="55"/>
      <c r="U432" s="73" t="str">
        <f>F432&amp;"-"&amp;COUNTIF($F$2:F432,F432)</f>
        <v>141307-1</v>
      </c>
      <c r="V432" s="50">
        <f t="shared" si="27"/>
        <v>421</v>
      </c>
      <c r="Y432" s="38" t="s">
        <v>2070</v>
      </c>
      <c r="Z432" s="38">
        <v>421</v>
      </c>
      <c r="AP432" s="185">
        <v>421</v>
      </c>
      <c r="AQ432" s="185" t="s">
        <v>12</v>
      </c>
      <c r="AR432" s="195" t="s">
        <v>12</v>
      </c>
    </row>
    <row r="433" spans="1:44" ht="24.95" customHeight="1" x14ac:dyDescent="0.25">
      <c r="A433" s="183">
        <v>422</v>
      </c>
      <c r="B433" s="183" t="s">
        <v>1124</v>
      </c>
      <c r="C433" s="34" t="str">
        <f t="shared" si="24"/>
        <v>BS AF  - 141422</v>
      </c>
      <c r="D433" s="186" t="s">
        <v>36</v>
      </c>
      <c r="E433" s="33" t="s">
        <v>12</v>
      </c>
      <c r="F433" s="189">
        <v>141422</v>
      </c>
      <c r="G433" s="191" t="s">
        <v>370</v>
      </c>
      <c r="H433" s="34" t="str">
        <f t="shared" si="25"/>
        <v>D  - NB - 25 - 32</v>
      </c>
      <c r="I433" s="185" t="s">
        <v>16</v>
      </c>
      <c r="J433" s="185" t="s">
        <v>97</v>
      </c>
      <c r="K433" s="185" t="s">
        <v>24</v>
      </c>
      <c r="L433" s="193">
        <v>30</v>
      </c>
      <c r="M433" s="196" t="s">
        <v>734</v>
      </c>
      <c r="N433" s="196" t="s">
        <v>735</v>
      </c>
      <c r="O433" s="44" t="str">
        <f t="shared" si="26"/>
        <v xml:space="preserve"> Lt. Col (R) Zahir ul Islam Hashmi  ( 0321-6843446 )</v>
      </c>
      <c r="P433" s="42" t="s">
        <v>50</v>
      </c>
      <c r="Q433" s="36" t="s">
        <v>86</v>
      </c>
      <c r="R433" s="37" t="s">
        <v>52</v>
      </c>
      <c r="T433" s="55"/>
      <c r="U433" s="73" t="str">
        <f>F433&amp;"-"&amp;COUNTIF($F$2:F433,F433)</f>
        <v>141422-1</v>
      </c>
      <c r="V433" s="50">
        <f t="shared" si="27"/>
        <v>422</v>
      </c>
      <c r="Y433" s="38" t="s">
        <v>2071</v>
      </c>
      <c r="Z433" s="38">
        <v>422</v>
      </c>
      <c r="AP433" s="185">
        <v>422</v>
      </c>
      <c r="AQ433" s="185" t="s">
        <v>12</v>
      </c>
      <c r="AR433" s="195" t="s">
        <v>12</v>
      </c>
    </row>
    <row r="434" spans="1:44" ht="24.95" customHeight="1" x14ac:dyDescent="0.25">
      <c r="A434" s="183">
        <v>423</v>
      </c>
      <c r="B434" s="183" t="s">
        <v>1124</v>
      </c>
      <c r="C434" s="34" t="str">
        <f t="shared" si="24"/>
        <v>BS DFCS  - 141344</v>
      </c>
      <c r="D434" s="186" t="s">
        <v>91</v>
      </c>
      <c r="E434" s="33" t="s">
        <v>12</v>
      </c>
      <c r="F434" s="189">
        <v>141344</v>
      </c>
      <c r="G434" s="191" t="s">
        <v>1285</v>
      </c>
      <c r="H434" s="34" t="str">
        <f t="shared" si="25"/>
        <v>D  - NB - 25 - 32</v>
      </c>
      <c r="I434" s="185" t="s">
        <v>16</v>
      </c>
      <c r="J434" s="185" t="s">
        <v>97</v>
      </c>
      <c r="K434" s="185" t="s">
        <v>24</v>
      </c>
      <c r="L434" s="193">
        <v>10</v>
      </c>
      <c r="M434" s="196" t="s">
        <v>827</v>
      </c>
      <c r="N434" s="196" t="s">
        <v>828</v>
      </c>
      <c r="O434" s="44" t="str">
        <f t="shared" si="26"/>
        <v xml:space="preserve"> Suneel Tariq  ( 3086217136 )</v>
      </c>
      <c r="P434" s="42" t="s">
        <v>50</v>
      </c>
      <c r="Q434" s="36" t="s">
        <v>86</v>
      </c>
      <c r="R434" s="37" t="s">
        <v>57</v>
      </c>
      <c r="T434" s="55"/>
      <c r="U434" s="73" t="str">
        <f>F434&amp;"-"&amp;COUNTIF($F$2:F434,F434)</f>
        <v>141344-2</v>
      </c>
      <c r="V434" s="50">
        <f t="shared" si="27"/>
        <v>423</v>
      </c>
      <c r="Y434" s="38" t="s">
        <v>2072</v>
      </c>
      <c r="Z434" s="38">
        <v>423</v>
      </c>
      <c r="AP434" s="185">
        <v>423</v>
      </c>
      <c r="AQ434" s="185" t="s">
        <v>12</v>
      </c>
      <c r="AR434" s="195" t="s">
        <v>12</v>
      </c>
    </row>
    <row r="435" spans="1:44" ht="24.95" customHeight="1" x14ac:dyDescent="0.25">
      <c r="A435" s="183">
        <v>424</v>
      </c>
      <c r="B435" s="183" t="s">
        <v>1124</v>
      </c>
      <c r="C435" s="34" t="str">
        <f t="shared" si="24"/>
        <v>BS DFCS  - 141397</v>
      </c>
      <c r="D435" s="186" t="s">
        <v>91</v>
      </c>
      <c r="E435" s="33" t="s">
        <v>12</v>
      </c>
      <c r="F435" s="189">
        <v>141397</v>
      </c>
      <c r="G435" s="191" t="s">
        <v>371</v>
      </c>
      <c r="H435" s="34" t="str">
        <f t="shared" si="25"/>
        <v>D  - NB - 25 - 32</v>
      </c>
      <c r="I435" s="185" t="s">
        <v>16</v>
      </c>
      <c r="J435" s="185" t="s">
        <v>97</v>
      </c>
      <c r="K435" s="185" t="s">
        <v>24</v>
      </c>
      <c r="L435" s="193">
        <v>57</v>
      </c>
      <c r="M435" s="196" t="s">
        <v>731</v>
      </c>
      <c r="N435" s="196" t="s">
        <v>732</v>
      </c>
      <c r="O435" s="44" t="str">
        <f t="shared" si="26"/>
        <v xml:space="preserve"> Memoona Batool  ( 3214604844 )</v>
      </c>
      <c r="P435" s="42" t="s">
        <v>50</v>
      </c>
      <c r="Q435" s="36" t="s">
        <v>86</v>
      </c>
      <c r="R435" s="37" t="s">
        <v>57</v>
      </c>
      <c r="T435" s="55"/>
      <c r="U435" s="73" t="str">
        <f>F435&amp;"-"&amp;COUNTIF($F$2:F435,F435)</f>
        <v>141397-1</v>
      </c>
      <c r="V435" s="50">
        <f t="shared" si="27"/>
        <v>424</v>
      </c>
      <c r="Y435" s="38" t="s">
        <v>2073</v>
      </c>
      <c r="Z435" s="38">
        <v>424</v>
      </c>
      <c r="AP435" s="185">
        <v>424</v>
      </c>
      <c r="AQ435" s="185" t="s">
        <v>12</v>
      </c>
      <c r="AR435" s="195" t="s">
        <v>12</v>
      </c>
    </row>
    <row r="436" spans="1:44" ht="24.95" customHeight="1" x14ac:dyDescent="0.25">
      <c r="A436" s="183">
        <v>425</v>
      </c>
      <c r="B436" s="183" t="s">
        <v>1124</v>
      </c>
      <c r="C436" s="34" t="str">
        <f t="shared" si="24"/>
        <v>BS IT  - 141600</v>
      </c>
      <c r="D436" s="186" t="s">
        <v>37</v>
      </c>
      <c r="E436" s="33" t="s">
        <v>12</v>
      </c>
      <c r="F436" s="189">
        <v>141600</v>
      </c>
      <c r="G436" s="191" t="s">
        <v>245</v>
      </c>
      <c r="H436" s="34" t="str">
        <f t="shared" si="25"/>
        <v>D  - NB - 25 - 32</v>
      </c>
      <c r="I436" s="185" t="s">
        <v>16</v>
      </c>
      <c r="J436" s="185" t="s">
        <v>97</v>
      </c>
      <c r="K436" s="185" t="s">
        <v>24</v>
      </c>
      <c r="L436" s="193">
        <v>29</v>
      </c>
      <c r="M436" s="196" t="s">
        <v>721</v>
      </c>
      <c r="N436" s="196" t="s">
        <v>722</v>
      </c>
      <c r="O436" s="44" t="str">
        <f t="shared" si="26"/>
        <v xml:space="preserve"> NASEER AHMED  ( 0333-4491476 )</v>
      </c>
      <c r="P436" s="42" t="s">
        <v>46</v>
      </c>
      <c r="Q436" s="36" t="s">
        <v>86</v>
      </c>
      <c r="R436" s="37" t="s">
        <v>56</v>
      </c>
      <c r="T436" s="55"/>
      <c r="U436" s="73" t="str">
        <f>F436&amp;"-"&amp;COUNTIF($F$2:F436,F436)</f>
        <v>141600-1</v>
      </c>
      <c r="V436" s="50">
        <f t="shared" si="27"/>
        <v>425</v>
      </c>
      <c r="Y436" s="38" t="s">
        <v>2074</v>
      </c>
      <c r="Z436" s="38">
        <v>425</v>
      </c>
      <c r="AP436" s="185">
        <v>425</v>
      </c>
      <c r="AQ436" s="185" t="s">
        <v>12</v>
      </c>
      <c r="AR436" s="195" t="s">
        <v>12</v>
      </c>
    </row>
    <row r="437" spans="1:44" ht="24.95" customHeight="1" x14ac:dyDescent="0.25">
      <c r="A437" s="183">
        <v>426</v>
      </c>
      <c r="B437" s="183" t="s">
        <v>1124</v>
      </c>
      <c r="C437" s="34" t="str">
        <f t="shared" si="24"/>
        <v>BS IT  - 141612</v>
      </c>
      <c r="D437" s="186" t="s">
        <v>37</v>
      </c>
      <c r="E437" s="33" t="s">
        <v>12</v>
      </c>
      <c r="F437" s="189">
        <v>141612</v>
      </c>
      <c r="G437" s="191" t="s">
        <v>246</v>
      </c>
      <c r="H437" s="34" t="str">
        <f t="shared" si="25"/>
        <v>D  - NB - 25 - 32</v>
      </c>
      <c r="I437" s="185" t="s">
        <v>16</v>
      </c>
      <c r="J437" s="185" t="s">
        <v>97</v>
      </c>
      <c r="K437" s="185" t="s">
        <v>24</v>
      </c>
      <c r="L437" s="193">
        <v>18</v>
      </c>
      <c r="M437" s="196" t="s">
        <v>721</v>
      </c>
      <c r="N437" s="196" t="s">
        <v>722</v>
      </c>
      <c r="O437" s="44" t="str">
        <f t="shared" si="26"/>
        <v xml:space="preserve"> NASEER AHMED  ( 0333-4491476 )</v>
      </c>
      <c r="P437" s="42" t="s">
        <v>46</v>
      </c>
      <c r="Q437" s="36" t="s">
        <v>86</v>
      </c>
      <c r="R437" s="37" t="s">
        <v>62</v>
      </c>
      <c r="T437" s="55"/>
      <c r="U437" s="73" t="str">
        <f>F437&amp;"-"&amp;COUNTIF($F$2:F437,F437)</f>
        <v>141612-1</v>
      </c>
      <c r="V437" s="50">
        <f t="shared" si="27"/>
        <v>426</v>
      </c>
      <c r="Y437" s="38" t="s">
        <v>2075</v>
      </c>
      <c r="Z437" s="38">
        <v>426</v>
      </c>
      <c r="AP437" s="185">
        <v>426</v>
      </c>
      <c r="AQ437" s="185" t="s">
        <v>12</v>
      </c>
      <c r="AR437" s="195" t="s">
        <v>12</v>
      </c>
    </row>
    <row r="438" spans="1:44" ht="24.95" customHeight="1" x14ac:dyDescent="0.25">
      <c r="A438" s="183">
        <v>427</v>
      </c>
      <c r="B438" s="183" t="s">
        <v>1124</v>
      </c>
      <c r="C438" s="34" t="str">
        <f t="shared" si="24"/>
        <v>BS WCCI  - 141474</v>
      </c>
      <c r="D438" s="186" t="s">
        <v>301</v>
      </c>
      <c r="E438" s="33" t="s">
        <v>12</v>
      </c>
      <c r="F438" s="189">
        <v>141474</v>
      </c>
      <c r="G438" s="191" t="s">
        <v>397</v>
      </c>
      <c r="H438" s="34" t="str">
        <f t="shared" si="25"/>
        <v>D  - NB - 25 - 32</v>
      </c>
      <c r="I438" s="185" t="s">
        <v>16</v>
      </c>
      <c r="J438" s="185" t="s">
        <v>97</v>
      </c>
      <c r="K438" s="185" t="s">
        <v>24</v>
      </c>
      <c r="L438" s="193">
        <v>7</v>
      </c>
      <c r="M438" s="196" t="s">
        <v>827</v>
      </c>
      <c r="N438" s="196" t="s">
        <v>828</v>
      </c>
      <c r="O438" s="44" t="str">
        <f t="shared" si="26"/>
        <v xml:space="preserve"> Suneel Tariq  ( 3086217136 )</v>
      </c>
      <c r="P438" s="42" t="s">
        <v>46</v>
      </c>
      <c r="Q438" s="36" t="s">
        <v>86</v>
      </c>
      <c r="R438" s="37" t="s">
        <v>71</v>
      </c>
      <c r="T438" s="55"/>
      <c r="U438" s="73" t="str">
        <f>F438&amp;"-"&amp;COUNTIF($F$2:F438,F438)</f>
        <v>141474-1</v>
      </c>
      <c r="V438" s="50">
        <f t="shared" si="27"/>
        <v>427</v>
      </c>
      <c r="Y438" s="38" t="s">
        <v>2076</v>
      </c>
      <c r="Z438" s="38">
        <v>427</v>
      </c>
      <c r="AP438" s="185">
        <v>427</v>
      </c>
      <c r="AQ438" s="185" t="s">
        <v>12</v>
      </c>
      <c r="AR438" s="195" t="s">
        <v>12</v>
      </c>
    </row>
    <row r="439" spans="1:44" ht="24.95" customHeight="1" x14ac:dyDescent="0.25">
      <c r="A439" s="183">
        <v>428</v>
      </c>
      <c r="B439" s="183" t="s">
        <v>1124</v>
      </c>
      <c r="C439" s="34" t="str">
        <f t="shared" si="24"/>
        <v>BSCP  - 141479</v>
      </c>
      <c r="D439" s="186" t="s">
        <v>300</v>
      </c>
      <c r="E439" s="33" t="s">
        <v>12</v>
      </c>
      <c r="F439" s="189">
        <v>141479</v>
      </c>
      <c r="G439" s="191" t="s">
        <v>893</v>
      </c>
      <c r="H439" s="34" t="str">
        <f t="shared" si="25"/>
        <v>D  - NB - 25 - 32</v>
      </c>
      <c r="I439" s="185" t="s">
        <v>16</v>
      </c>
      <c r="J439" s="185" t="s">
        <v>97</v>
      </c>
      <c r="K439" s="185" t="s">
        <v>24</v>
      </c>
      <c r="L439" s="193">
        <v>25</v>
      </c>
      <c r="M439" s="196" t="s">
        <v>1016</v>
      </c>
      <c r="N439" s="196" t="s">
        <v>733</v>
      </c>
      <c r="O439" s="44" t="str">
        <f t="shared" si="26"/>
        <v xml:space="preserve"> Dr. Farhana Yasmin  ( 0323-4736964 )</v>
      </c>
      <c r="P439" s="42" t="s">
        <v>46</v>
      </c>
      <c r="Q439" s="36" t="s">
        <v>86</v>
      </c>
      <c r="R439" s="37" t="s">
        <v>53</v>
      </c>
      <c r="T439" s="55"/>
      <c r="U439" s="73" t="str">
        <f>F439&amp;"-"&amp;COUNTIF($F$2:F439,F439)</f>
        <v>141479-1</v>
      </c>
      <c r="V439" s="50">
        <f t="shared" si="27"/>
        <v>428</v>
      </c>
      <c r="Y439" s="38" t="s">
        <v>2077</v>
      </c>
      <c r="Z439" s="38">
        <v>428</v>
      </c>
      <c r="AP439" s="185">
        <v>428</v>
      </c>
      <c r="AQ439" s="185" t="s">
        <v>12</v>
      </c>
      <c r="AR439" s="195" t="s">
        <v>12</v>
      </c>
    </row>
    <row r="440" spans="1:44" ht="24.95" customHeight="1" x14ac:dyDescent="0.25">
      <c r="A440" s="183">
        <v>429</v>
      </c>
      <c r="B440" s="183" t="s">
        <v>1124</v>
      </c>
      <c r="C440" s="34" t="str">
        <f t="shared" si="24"/>
        <v>BS IT  - 141612</v>
      </c>
      <c r="D440" s="186" t="s">
        <v>37</v>
      </c>
      <c r="E440" s="33" t="s">
        <v>12</v>
      </c>
      <c r="F440" s="189">
        <v>141612</v>
      </c>
      <c r="G440" s="191" t="s">
        <v>246</v>
      </c>
      <c r="H440" s="34" t="str">
        <f t="shared" si="25"/>
        <v>E  - OB - 18 , 51 - 52</v>
      </c>
      <c r="I440" s="185" t="s">
        <v>16</v>
      </c>
      <c r="J440" s="185" t="s">
        <v>1096</v>
      </c>
      <c r="K440" s="185" t="s">
        <v>294</v>
      </c>
      <c r="L440" s="193">
        <v>4</v>
      </c>
      <c r="M440" s="196" t="s">
        <v>721</v>
      </c>
      <c r="N440" s="196" t="s">
        <v>722</v>
      </c>
      <c r="O440" s="44" t="str">
        <f t="shared" si="26"/>
        <v xml:space="preserve"> NASEER AHMED  ( 0333-4491476 )</v>
      </c>
      <c r="P440" s="42" t="s">
        <v>46</v>
      </c>
      <c r="Q440" s="36" t="s">
        <v>86</v>
      </c>
      <c r="R440" s="37" t="s">
        <v>65</v>
      </c>
      <c r="T440" s="55"/>
      <c r="U440" s="73" t="str">
        <f>F440&amp;"-"&amp;COUNTIF($F$2:F440,F440)</f>
        <v>141612-2</v>
      </c>
      <c r="V440" s="50">
        <f t="shared" si="27"/>
        <v>429</v>
      </c>
      <c r="Y440" s="38" t="s">
        <v>2078</v>
      </c>
      <c r="Z440" s="38">
        <v>429</v>
      </c>
      <c r="AP440" s="185">
        <v>429</v>
      </c>
      <c r="AQ440" s="185" t="s">
        <v>12</v>
      </c>
      <c r="AR440" s="195" t="s">
        <v>12</v>
      </c>
    </row>
    <row r="441" spans="1:44" ht="24.95" customHeight="1" x14ac:dyDescent="0.25">
      <c r="A441" s="183">
        <v>430</v>
      </c>
      <c r="B441" s="183" t="s">
        <v>1124</v>
      </c>
      <c r="C441" s="34" t="str">
        <f t="shared" si="24"/>
        <v>BS IT  - 141807</v>
      </c>
      <c r="D441" s="186" t="s">
        <v>37</v>
      </c>
      <c r="E441" s="33" t="s">
        <v>12</v>
      </c>
      <c r="F441" s="189">
        <v>141807</v>
      </c>
      <c r="G441" s="191" t="s">
        <v>246</v>
      </c>
      <c r="H441" s="34" t="str">
        <f t="shared" si="25"/>
        <v>E  - OB - 18 , 51 - 52</v>
      </c>
      <c r="I441" s="185" t="s">
        <v>16</v>
      </c>
      <c r="J441" s="185" t="s">
        <v>1096</v>
      </c>
      <c r="K441" s="185" t="s">
        <v>294</v>
      </c>
      <c r="L441" s="193">
        <v>1</v>
      </c>
      <c r="M441" s="196" t="s">
        <v>736</v>
      </c>
      <c r="N441" s="196" t="s">
        <v>737</v>
      </c>
      <c r="O441" s="44" t="str">
        <f t="shared" si="26"/>
        <v xml:space="preserve"> Rabia Rehman  ( 3040060987 )</v>
      </c>
      <c r="P441" s="42" t="s">
        <v>46</v>
      </c>
      <c r="Q441" s="36" t="s">
        <v>86</v>
      </c>
      <c r="R441" s="37" t="s">
        <v>84</v>
      </c>
      <c r="T441" s="55"/>
      <c r="U441" s="73" t="str">
        <f>F441&amp;"-"&amp;COUNTIF($F$2:F441,F441)</f>
        <v>141807-1</v>
      </c>
      <c r="V441" s="50">
        <f t="shared" si="27"/>
        <v>430</v>
      </c>
      <c r="Y441" s="38" t="s">
        <v>2079</v>
      </c>
      <c r="Z441" s="38">
        <v>430</v>
      </c>
      <c r="AP441" s="185">
        <v>430</v>
      </c>
      <c r="AQ441" s="185" t="s">
        <v>12</v>
      </c>
      <c r="AR441" s="195" t="s">
        <v>12</v>
      </c>
    </row>
    <row r="442" spans="1:44" ht="24.95" customHeight="1" x14ac:dyDescent="0.25">
      <c r="A442" s="183">
        <v>431</v>
      </c>
      <c r="B442" s="183" t="s">
        <v>1124</v>
      </c>
      <c r="C442" s="34" t="str">
        <f t="shared" si="24"/>
        <v>BSCS  - 141806</v>
      </c>
      <c r="D442" s="186" t="s">
        <v>35</v>
      </c>
      <c r="E442" s="33" t="s">
        <v>12</v>
      </c>
      <c r="F442" s="189">
        <v>141806</v>
      </c>
      <c r="G442" s="191" t="s">
        <v>245</v>
      </c>
      <c r="H442" s="34" t="str">
        <f t="shared" si="25"/>
        <v>E  - OB - 18 , 51 - 52</v>
      </c>
      <c r="I442" s="185" t="s">
        <v>16</v>
      </c>
      <c r="J442" s="185" t="s">
        <v>1096</v>
      </c>
      <c r="K442" s="185" t="s">
        <v>294</v>
      </c>
      <c r="L442" s="193">
        <v>46</v>
      </c>
      <c r="M442" s="196" t="s">
        <v>736</v>
      </c>
      <c r="N442" s="196" t="s">
        <v>737</v>
      </c>
      <c r="O442" s="44" t="str">
        <f t="shared" si="26"/>
        <v xml:space="preserve"> Rabia Rehman  ( 3040060987 )</v>
      </c>
      <c r="P442" s="42" t="s">
        <v>46</v>
      </c>
      <c r="Q442" s="36" t="s">
        <v>86</v>
      </c>
      <c r="R442" s="37" t="s">
        <v>85</v>
      </c>
      <c r="T442" s="55"/>
      <c r="U442" s="73" t="str">
        <f>F442&amp;"-"&amp;COUNTIF($F$2:F442,F442)</f>
        <v>141806-1</v>
      </c>
      <c r="V442" s="50">
        <f t="shared" si="27"/>
        <v>431</v>
      </c>
      <c r="Y442" s="38" t="s">
        <v>2080</v>
      </c>
      <c r="Z442" s="38">
        <v>431</v>
      </c>
      <c r="AP442" s="185">
        <v>431</v>
      </c>
      <c r="AQ442" s="185" t="s">
        <v>12</v>
      </c>
      <c r="AR442" s="195" t="s">
        <v>12</v>
      </c>
    </row>
    <row r="443" spans="1:44" ht="24.95" customHeight="1" x14ac:dyDescent="0.25">
      <c r="A443" s="183">
        <v>432</v>
      </c>
      <c r="B443" s="183" t="s">
        <v>1124</v>
      </c>
      <c r="C443" s="34" t="str">
        <f t="shared" si="24"/>
        <v>BSCS  - 141807</v>
      </c>
      <c r="D443" s="186" t="s">
        <v>35</v>
      </c>
      <c r="E443" s="33" t="s">
        <v>12</v>
      </c>
      <c r="F443" s="189">
        <v>141807</v>
      </c>
      <c r="G443" s="191" t="s">
        <v>246</v>
      </c>
      <c r="H443" s="34" t="str">
        <f t="shared" si="25"/>
        <v>E  - OB - 18 , 51 - 52</v>
      </c>
      <c r="I443" s="185" t="s">
        <v>16</v>
      </c>
      <c r="J443" s="185" t="s">
        <v>1096</v>
      </c>
      <c r="K443" s="185" t="s">
        <v>294</v>
      </c>
      <c r="L443" s="193">
        <v>15</v>
      </c>
      <c r="M443" s="196" t="s">
        <v>736</v>
      </c>
      <c r="N443" s="196" t="s">
        <v>737</v>
      </c>
      <c r="O443" s="44" t="str">
        <f t="shared" si="26"/>
        <v xml:space="preserve"> Rabia Rehman  ( 3040060987 )</v>
      </c>
      <c r="P443" s="42" t="s">
        <v>46</v>
      </c>
      <c r="Q443" s="36" t="s">
        <v>86</v>
      </c>
      <c r="R443" s="37" t="s">
        <v>78</v>
      </c>
      <c r="T443" s="55"/>
      <c r="U443" s="73" t="str">
        <f>F443&amp;"-"&amp;COUNTIF($F$2:F443,F443)</f>
        <v>141807-2</v>
      </c>
      <c r="V443" s="50">
        <f t="shared" si="27"/>
        <v>432</v>
      </c>
      <c r="Y443" s="38" t="s">
        <v>2081</v>
      </c>
      <c r="Z443" s="38">
        <v>432</v>
      </c>
      <c r="AP443" s="185">
        <v>432</v>
      </c>
      <c r="AQ443" s="185" t="s">
        <v>12</v>
      </c>
      <c r="AR443" s="195" t="s">
        <v>12</v>
      </c>
    </row>
    <row r="444" spans="1:44" ht="24.95" customHeight="1" x14ac:dyDescent="0.25">
      <c r="A444" s="183">
        <v>433</v>
      </c>
      <c r="B444" s="183" t="s">
        <v>1124</v>
      </c>
      <c r="C444" s="34" t="str">
        <f t="shared" si="24"/>
        <v>BBA (Hons)  - 141009</v>
      </c>
      <c r="D444" s="186" t="s">
        <v>42</v>
      </c>
      <c r="E444" s="33" t="s">
        <v>12</v>
      </c>
      <c r="F444" s="189">
        <v>141009</v>
      </c>
      <c r="G444" s="191" t="s">
        <v>245</v>
      </c>
      <c r="H444" s="34" t="str">
        <f t="shared" si="25"/>
        <v>ECR  - OB - LAB - 80</v>
      </c>
      <c r="I444" s="185" t="s">
        <v>16</v>
      </c>
      <c r="J444" s="185" t="s">
        <v>988</v>
      </c>
      <c r="K444" s="185" t="s">
        <v>295</v>
      </c>
      <c r="L444" s="193">
        <v>1</v>
      </c>
      <c r="M444" s="196" t="s">
        <v>727</v>
      </c>
      <c r="N444" s="196" t="s">
        <v>728</v>
      </c>
      <c r="O444" s="44" t="str">
        <f t="shared" si="26"/>
        <v xml:space="preserve"> SYEDA MARYAM NAQVI  ( 0320-4070000 )</v>
      </c>
      <c r="P444" s="42" t="s">
        <v>46</v>
      </c>
      <c r="Q444" s="36" t="s">
        <v>86</v>
      </c>
      <c r="R444" s="37" t="s">
        <v>79</v>
      </c>
      <c r="T444" s="55"/>
      <c r="U444" s="73" t="str">
        <f>F444&amp;"-"&amp;COUNTIF($F$2:F444,F444)</f>
        <v>141009-2</v>
      </c>
      <c r="V444" s="50">
        <f t="shared" si="27"/>
        <v>433</v>
      </c>
      <c r="Y444" s="38" t="s">
        <v>2082</v>
      </c>
      <c r="Z444" s="38">
        <v>433</v>
      </c>
      <c r="AP444" s="185">
        <v>433</v>
      </c>
      <c r="AQ444" s="185" t="s">
        <v>12</v>
      </c>
      <c r="AR444" s="195" t="s">
        <v>12</v>
      </c>
    </row>
    <row r="445" spans="1:44" ht="24.95" customHeight="1" x14ac:dyDescent="0.25">
      <c r="A445" s="183">
        <v>434</v>
      </c>
      <c r="B445" s="183" t="s">
        <v>1124</v>
      </c>
      <c r="C445" s="34" t="str">
        <f t="shared" si="24"/>
        <v>BBA (Hons)  - 141019</v>
      </c>
      <c r="D445" s="186" t="s">
        <v>42</v>
      </c>
      <c r="E445" s="33" t="s">
        <v>12</v>
      </c>
      <c r="F445" s="189">
        <v>141019</v>
      </c>
      <c r="G445" s="191" t="s">
        <v>235</v>
      </c>
      <c r="H445" s="34" t="str">
        <f t="shared" si="25"/>
        <v>ECR  - OB - LAB - 80</v>
      </c>
      <c r="I445" s="185" t="s">
        <v>16</v>
      </c>
      <c r="J445" s="185" t="s">
        <v>988</v>
      </c>
      <c r="K445" s="185" t="s">
        <v>295</v>
      </c>
      <c r="L445" s="193">
        <v>1</v>
      </c>
      <c r="M445" s="196" t="s">
        <v>719</v>
      </c>
      <c r="N445" s="196" t="s">
        <v>720</v>
      </c>
      <c r="O445" s="44" t="str">
        <f t="shared" si="26"/>
        <v xml:space="preserve"> Sumble Sarfraz  ( 0346-4644307 )</v>
      </c>
      <c r="P445" s="42" t="s">
        <v>46</v>
      </c>
      <c r="Q445" s="36" t="s">
        <v>86</v>
      </c>
      <c r="R445" s="37">
        <v>30</v>
      </c>
      <c r="T445" s="55"/>
      <c r="U445" s="73" t="str">
        <f>F445&amp;"-"&amp;COUNTIF($F$2:F445,F445)</f>
        <v>141019-2</v>
      </c>
      <c r="V445" s="50">
        <f t="shared" si="27"/>
        <v>434</v>
      </c>
      <c r="Y445" s="38" t="s">
        <v>2083</v>
      </c>
      <c r="Z445" s="38">
        <v>434</v>
      </c>
      <c r="AP445" s="185">
        <v>434</v>
      </c>
      <c r="AQ445" s="185" t="s">
        <v>12</v>
      </c>
      <c r="AR445" s="195" t="s">
        <v>12</v>
      </c>
    </row>
    <row r="446" spans="1:44" ht="24.95" customHeight="1" x14ac:dyDescent="0.25">
      <c r="A446" s="183">
        <v>435</v>
      </c>
      <c r="B446" s="183" t="s">
        <v>1124</v>
      </c>
      <c r="C446" s="34" t="str">
        <f t="shared" si="24"/>
        <v>BSCS  - 141807</v>
      </c>
      <c r="D446" s="186" t="s">
        <v>35</v>
      </c>
      <c r="E446" s="33" t="s">
        <v>12</v>
      </c>
      <c r="F446" s="189">
        <v>141807</v>
      </c>
      <c r="G446" s="191" t="s">
        <v>246</v>
      </c>
      <c r="H446" s="34" t="str">
        <f t="shared" si="25"/>
        <v>F  - OB - 53 - 57</v>
      </c>
      <c r="I446" s="185" t="s">
        <v>16</v>
      </c>
      <c r="J446" s="185" t="s">
        <v>1097</v>
      </c>
      <c r="K446" s="185" t="s">
        <v>22</v>
      </c>
      <c r="L446" s="193">
        <v>33</v>
      </c>
      <c r="M446" s="196" t="s">
        <v>736</v>
      </c>
      <c r="N446" s="196" t="s">
        <v>737</v>
      </c>
      <c r="O446" s="44" t="str">
        <f t="shared" si="26"/>
        <v xml:space="preserve"> Rabia Rehman  ( 3040060987 )</v>
      </c>
      <c r="P446" s="42" t="s">
        <v>46</v>
      </c>
      <c r="Q446" s="36" t="s">
        <v>86</v>
      </c>
      <c r="R446" s="37">
        <v>33</v>
      </c>
      <c r="T446" s="55"/>
      <c r="U446" s="73" t="str">
        <f>F446&amp;"-"&amp;COUNTIF($F$2:F446,F446)</f>
        <v>141807-3</v>
      </c>
      <c r="V446" s="50">
        <f t="shared" si="27"/>
        <v>435</v>
      </c>
      <c r="Y446" s="38" t="s">
        <v>2084</v>
      </c>
      <c r="Z446" s="38">
        <v>435</v>
      </c>
      <c r="AP446" s="185">
        <v>435</v>
      </c>
      <c r="AQ446" s="185" t="s">
        <v>12</v>
      </c>
      <c r="AR446" s="195" t="s">
        <v>12</v>
      </c>
    </row>
    <row r="447" spans="1:44" ht="24.95" customHeight="1" x14ac:dyDescent="0.25">
      <c r="A447" s="183">
        <v>436</v>
      </c>
      <c r="B447" s="183" t="s">
        <v>1124</v>
      </c>
      <c r="C447" s="34" t="str">
        <f t="shared" si="24"/>
        <v>BSCS  - 141809</v>
      </c>
      <c r="D447" s="186" t="s">
        <v>35</v>
      </c>
      <c r="E447" s="33" t="s">
        <v>12</v>
      </c>
      <c r="F447" s="189">
        <v>141809</v>
      </c>
      <c r="G447" s="191" t="s">
        <v>890</v>
      </c>
      <c r="H447" s="34" t="str">
        <f t="shared" si="25"/>
        <v>F  - OB - 53 - 57</v>
      </c>
      <c r="I447" s="185" t="s">
        <v>16</v>
      </c>
      <c r="J447" s="185" t="s">
        <v>1097</v>
      </c>
      <c r="K447" s="185" t="s">
        <v>22</v>
      </c>
      <c r="L447" s="193">
        <v>49</v>
      </c>
      <c r="M447" s="196" t="s">
        <v>736</v>
      </c>
      <c r="N447" s="196" t="s">
        <v>737</v>
      </c>
      <c r="O447" s="44" t="str">
        <f t="shared" si="26"/>
        <v xml:space="preserve"> Rabia Rehman  ( 3040060987 )</v>
      </c>
      <c r="P447" s="42" t="s">
        <v>46</v>
      </c>
      <c r="Q447" s="36" t="s">
        <v>86</v>
      </c>
      <c r="R447" s="37" t="s">
        <v>54</v>
      </c>
      <c r="T447" s="55"/>
      <c r="U447" s="73" t="str">
        <f>F447&amp;"-"&amp;COUNTIF($F$2:F447,F447)</f>
        <v>141809-1</v>
      </c>
      <c r="V447" s="50">
        <f t="shared" si="27"/>
        <v>436</v>
      </c>
      <c r="Y447" s="38" t="s">
        <v>2085</v>
      </c>
      <c r="Z447" s="38">
        <v>436</v>
      </c>
      <c r="AP447" s="185">
        <v>436</v>
      </c>
      <c r="AQ447" s="185" t="s">
        <v>12</v>
      </c>
      <c r="AR447" s="195" t="s">
        <v>12</v>
      </c>
    </row>
    <row r="448" spans="1:44" ht="24.95" customHeight="1" x14ac:dyDescent="0.25">
      <c r="A448" s="183">
        <v>437</v>
      </c>
      <c r="B448" s="183" t="s">
        <v>1124</v>
      </c>
      <c r="C448" s="34" t="str">
        <f t="shared" si="24"/>
        <v>BSCS  - 141859</v>
      </c>
      <c r="D448" s="186" t="s">
        <v>35</v>
      </c>
      <c r="E448" s="33" t="s">
        <v>12</v>
      </c>
      <c r="F448" s="189">
        <v>141859</v>
      </c>
      <c r="G448" s="191" t="s">
        <v>161</v>
      </c>
      <c r="H448" s="34" t="str">
        <f t="shared" si="25"/>
        <v>F  - OB - 53 - 57</v>
      </c>
      <c r="I448" s="185" t="s">
        <v>16</v>
      </c>
      <c r="J448" s="185" t="s">
        <v>1097</v>
      </c>
      <c r="K448" s="185" t="s">
        <v>22</v>
      </c>
      <c r="L448" s="193">
        <v>28</v>
      </c>
      <c r="M448" s="196" t="s">
        <v>768</v>
      </c>
      <c r="N448" s="196" t="s">
        <v>769</v>
      </c>
      <c r="O448" s="44" t="str">
        <f t="shared" si="26"/>
        <v xml:space="preserve"> Mr. Muhammad Omer Aftab  ( 0305-7605828 )</v>
      </c>
      <c r="P448" s="42" t="s">
        <v>50</v>
      </c>
      <c r="Q448" s="36" t="s">
        <v>86</v>
      </c>
      <c r="R448" s="37" t="s">
        <v>60</v>
      </c>
      <c r="T448" s="55"/>
      <c r="U448" s="73" t="str">
        <f>F448&amp;"-"&amp;COUNTIF($F$2:F448,F448)</f>
        <v>141859-1</v>
      </c>
      <c r="V448" s="50">
        <f t="shared" si="27"/>
        <v>437</v>
      </c>
      <c r="Y448" s="38" t="s">
        <v>2086</v>
      </c>
      <c r="Z448" s="38">
        <v>437</v>
      </c>
      <c r="AP448" s="185">
        <v>437</v>
      </c>
      <c r="AQ448" s="185" t="s">
        <v>12</v>
      </c>
      <c r="AR448" s="195" t="s">
        <v>12</v>
      </c>
    </row>
    <row r="449" spans="1:44" ht="24.95" customHeight="1" x14ac:dyDescent="0.25">
      <c r="A449" s="183">
        <v>438</v>
      </c>
      <c r="B449" s="183" t="s">
        <v>1124</v>
      </c>
      <c r="C449" s="34" t="str">
        <f t="shared" si="24"/>
        <v>BSCS  - 141859</v>
      </c>
      <c r="D449" s="186" t="s">
        <v>35</v>
      </c>
      <c r="E449" s="33" t="s">
        <v>12</v>
      </c>
      <c r="F449" s="189">
        <v>141859</v>
      </c>
      <c r="G449" s="191" t="s">
        <v>161</v>
      </c>
      <c r="H449" s="34" t="str">
        <f t="shared" si="25"/>
        <v>G  - OB - 21 - 25</v>
      </c>
      <c r="I449" s="185" t="s">
        <v>16</v>
      </c>
      <c r="J449" s="185" t="s">
        <v>1098</v>
      </c>
      <c r="K449" s="185" t="s">
        <v>18</v>
      </c>
      <c r="L449" s="193">
        <v>5</v>
      </c>
      <c r="M449" s="196" t="s">
        <v>768</v>
      </c>
      <c r="N449" s="196" t="s">
        <v>769</v>
      </c>
      <c r="O449" s="44" t="str">
        <f t="shared" si="26"/>
        <v xml:space="preserve"> Mr. Muhammad Omer Aftab  ( 0305-7605828 )</v>
      </c>
      <c r="P449" s="42" t="s">
        <v>50</v>
      </c>
      <c r="Q449" s="36" t="s">
        <v>86</v>
      </c>
      <c r="R449" s="37" t="s">
        <v>60</v>
      </c>
      <c r="T449" s="55"/>
      <c r="U449" s="73" t="str">
        <f>F449&amp;"-"&amp;COUNTIF($F$2:F449,F449)</f>
        <v>141859-2</v>
      </c>
      <c r="V449" s="50">
        <f t="shared" si="27"/>
        <v>438</v>
      </c>
      <c r="Y449" s="38" t="s">
        <v>2087</v>
      </c>
      <c r="Z449" s="38">
        <v>438</v>
      </c>
      <c r="AP449" s="185">
        <v>438</v>
      </c>
      <c r="AQ449" s="185" t="s">
        <v>12</v>
      </c>
      <c r="AR449" s="195" t="s">
        <v>12</v>
      </c>
    </row>
    <row r="450" spans="1:44" ht="24.95" customHeight="1" x14ac:dyDescent="0.25">
      <c r="A450" s="183">
        <v>439</v>
      </c>
      <c r="B450" s="183" t="s">
        <v>1124</v>
      </c>
      <c r="C450" s="34" t="str">
        <f t="shared" si="24"/>
        <v>BSCS  - 141861</v>
      </c>
      <c r="D450" s="186" t="s">
        <v>35</v>
      </c>
      <c r="E450" s="33" t="s">
        <v>12</v>
      </c>
      <c r="F450" s="189">
        <v>141861</v>
      </c>
      <c r="G450" s="191" t="s">
        <v>167</v>
      </c>
      <c r="H450" s="34" t="str">
        <f t="shared" si="25"/>
        <v>G  - OB - 21 - 25</v>
      </c>
      <c r="I450" s="185" t="s">
        <v>16</v>
      </c>
      <c r="J450" s="185" t="s">
        <v>1098</v>
      </c>
      <c r="K450" s="185" t="s">
        <v>18</v>
      </c>
      <c r="L450" s="193">
        <v>42</v>
      </c>
      <c r="M450" s="196" t="s">
        <v>760</v>
      </c>
      <c r="N450" s="196" t="s">
        <v>761</v>
      </c>
      <c r="O450" s="44" t="str">
        <f t="shared" si="26"/>
        <v xml:space="preserve"> Amna Nadeem  ( 3041539322 )</v>
      </c>
      <c r="P450" s="42" t="s">
        <v>46</v>
      </c>
      <c r="Q450" s="36" t="s">
        <v>86</v>
      </c>
      <c r="R450" s="37">
        <v>50</v>
      </c>
      <c r="T450" s="55"/>
      <c r="U450" s="73" t="str">
        <f>F450&amp;"-"&amp;COUNTIF($F$2:F450,F450)</f>
        <v>141861-1</v>
      </c>
      <c r="V450" s="50">
        <f t="shared" si="27"/>
        <v>439</v>
      </c>
      <c r="Y450" s="38" t="s">
        <v>2088</v>
      </c>
      <c r="Z450" s="38">
        <v>439</v>
      </c>
      <c r="AP450" s="185">
        <v>439</v>
      </c>
      <c r="AQ450" s="185" t="s">
        <v>12</v>
      </c>
      <c r="AR450" s="195" t="s">
        <v>12</v>
      </c>
    </row>
    <row r="451" spans="1:44" ht="24.95" customHeight="1" x14ac:dyDescent="0.25">
      <c r="A451" s="183">
        <v>440</v>
      </c>
      <c r="B451" s="183" t="s">
        <v>1124</v>
      </c>
      <c r="C451" s="34" t="str">
        <f t="shared" si="24"/>
        <v>BSCS  - 141864</v>
      </c>
      <c r="D451" s="186" t="s">
        <v>35</v>
      </c>
      <c r="E451" s="33" t="s">
        <v>12</v>
      </c>
      <c r="F451" s="189">
        <v>141864</v>
      </c>
      <c r="G451" s="191" t="s">
        <v>283</v>
      </c>
      <c r="H451" s="34" t="str">
        <f t="shared" si="25"/>
        <v>G  - OB - 21 - 25</v>
      </c>
      <c r="I451" s="185" t="s">
        <v>16</v>
      </c>
      <c r="J451" s="185" t="s">
        <v>1098</v>
      </c>
      <c r="K451" s="185" t="s">
        <v>18</v>
      </c>
      <c r="L451" s="193">
        <v>40</v>
      </c>
      <c r="M451" s="196" t="s">
        <v>766</v>
      </c>
      <c r="N451" s="196" t="s">
        <v>767</v>
      </c>
      <c r="O451" s="44" t="str">
        <f t="shared" si="26"/>
        <v xml:space="preserve"> Muhammad Arslan Raza  ( 0333-7843180 )</v>
      </c>
      <c r="P451" s="42" t="s">
        <v>46</v>
      </c>
      <c r="Q451" s="36" t="s">
        <v>86</v>
      </c>
      <c r="R451" s="37" t="s">
        <v>77</v>
      </c>
      <c r="T451" s="55"/>
      <c r="U451" s="73" t="str">
        <f>F451&amp;"-"&amp;COUNTIF($F$2:F451,F451)</f>
        <v>141864-1</v>
      </c>
      <c r="V451" s="50">
        <f t="shared" si="27"/>
        <v>440</v>
      </c>
      <c r="Y451" s="38" t="s">
        <v>2089</v>
      </c>
      <c r="Z451" s="38">
        <v>440</v>
      </c>
      <c r="AP451" s="185">
        <v>440</v>
      </c>
      <c r="AQ451" s="185" t="s">
        <v>12</v>
      </c>
      <c r="AR451" s="195" t="s">
        <v>12</v>
      </c>
    </row>
    <row r="452" spans="1:44" ht="24.95" customHeight="1" x14ac:dyDescent="0.25">
      <c r="A452" s="183">
        <v>441</v>
      </c>
      <c r="B452" s="183" t="s">
        <v>1124</v>
      </c>
      <c r="C452" s="34" t="str">
        <f t="shared" si="24"/>
        <v>BSCS  - 141866</v>
      </c>
      <c r="D452" s="186" t="s">
        <v>35</v>
      </c>
      <c r="E452" s="33" t="s">
        <v>12</v>
      </c>
      <c r="F452" s="189">
        <v>141866</v>
      </c>
      <c r="G452" s="191" t="s">
        <v>285</v>
      </c>
      <c r="H452" s="34" t="str">
        <f t="shared" si="25"/>
        <v>G  - OB - 21 - 25</v>
      </c>
      <c r="I452" s="185" t="s">
        <v>16</v>
      </c>
      <c r="J452" s="185" t="s">
        <v>1098</v>
      </c>
      <c r="K452" s="185" t="s">
        <v>18</v>
      </c>
      <c r="L452" s="193">
        <v>23</v>
      </c>
      <c r="M452" s="196" t="s">
        <v>760</v>
      </c>
      <c r="N452" s="196" t="s">
        <v>761</v>
      </c>
      <c r="O452" s="44" t="str">
        <f t="shared" si="26"/>
        <v xml:space="preserve"> Amna Nadeem  ( 3041539322 )</v>
      </c>
      <c r="P452" s="42" t="s">
        <v>46</v>
      </c>
      <c r="Q452" s="36" t="s">
        <v>86</v>
      </c>
      <c r="R452" s="37" t="s">
        <v>48</v>
      </c>
      <c r="T452" s="55"/>
      <c r="U452" s="73" t="str">
        <f>F452&amp;"-"&amp;COUNTIF($F$2:F452,F452)</f>
        <v>141866-1</v>
      </c>
      <c r="V452" s="50">
        <f t="shared" si="27"/>
        <v>441</v>
      </c>
      <c r="Y452" s="38" t="s">
        <v>2090</v>
      </c>
      <c r="Z452" s="38">
        <v>441</v>
      </c>
      <c r="AP452" s="185">
        <v>441</v>
      </c>
      <c r="AQ452" s="185" t="s">
        <v>12</v>
      </c>
      <c r="AR452" s="195" t="s">
        <v>12</v>
      </c>
    </row>
    <row r="453" spans="1:44" ht="24.95" customHeight="1" x14ac:dyDescent="0.25">
      <c r="A453" s="183">
        <v>442</v>
      </c>
      <c r="B453" s="183" t="s">
        <v>1124</v>
      </c>
      <c r="C453" s="34" t="str">
        <f t="shared" si="24"/>
        <v>BSCS  - 141866</v>
      </c>
      <c r="D453" s="186" t="s">
        <v>35</v>
      </c>
      <c r="E453" s="33" t="s">
        <v>12</v>
      </c>
      <c r="F453" s="189">
        <v>141866</v>
      </c>
      <c r="G453" s="191" t="s">
        <v>285</v>
      </c>
      <c r="H453" s="34" t="str">
        <f t="shared" si="25"/>
        <v>H  - OB - 78 - 79</v>
      </c>
      <c r="I453" s="185" t="s">
        <v>16</v>
      </c>
      <c r="J453" s="185" t="s">
        <v>253</v>
      </c>
      <c r="K453" s="185" t="s">
        <v>19</v>
      </c>
      <c r="L453" s="193">
        <v>18</v>
      </c>
      <c r="M453" s="196" t="s">
        <v>760</v>
      </c>
      <c r="N453" s="196" t="s">
        <v>761</v>
      </c>
      <c r="O453" s="44" t="str">
        <f t="shared" si="26"/>
        <v xml:space="preserve"> Amna Nadeem  ( 3041539322 )</v>
      </c>
      <c r="P453" s="42" t="s">
        <v>50</v>
      </c>
      <c r="Q453" s="36" t="s">
        <v>86</v>
      </c>
      <c r="R453" s="37" t="s">
        <v>63</v>
      </c>
      <c r="T453" s="55"/>
      <c r="U453" s="73" t="str">
        <f>F453&amp;"-"&amp;COUNTIF($F$2:F453,F453)</f>
        <v>141866-2</v>
      </c>
      <c r="V453" s="50">
        <f t="shared" si="27"/>
        <v>442</v>
      </c>
      <c r="Y453" s="38" t="s">
        <v>2091</v>
      </c>
      <c r="Z453" s="38">
        <v>442</v>
      </c>
      <c r="AP453" s="185">
        <v>442</v>
      </c>
      <c r="AQ453" s="185" t="s">
        <v>12</v>
      </c>
      <c r="AR453" s="195" t="s">
        <v>12</v>
      </c>
    </row>
    <row r="454" spans="1:44" ht="24.95" customHeight="1" x14ac:dyDescent="0.25">
      <c r="A454" s="183">
        <v>443</v>
      </c>
      <c r="B454" s="183" t="s">
        <v>1124</v>
      </c>
      <c r="C454" s="34" t="str">
        <f t="shared" si="24"/>
        <v>BSCS  - 141868</v>
      </c>
      <c r="D454" s="186" t="s">
        <v>35</v>
      </c>
      <c r="E454" s="33" t="s">
        <v>12</v>
      </c>
      <c r="F454" s="189">
        <v>141868</v>
      </c>
      <c r="G454" s="191" t="s">
        <v>378</v>
      </c>
      <c r="H454" s="34" t="str">
        <f t="shared" si="25"/>
        <v>H  - OB - 78 - 79</v>
      </c>
      <c r="I454" s="185" t="s">
        <v>16</v>
      </c>
      <c r="J454" s="185" t="s">
        <v>253</v>
      </c>
      <c r="K454" s="185" t="s">
        <v>19</v>
      </c>
      <c r="L454" s="193">
        <v>26</v>
      </c>
      <c r="M454" s="196" t="s">
        <v>768</v>
      </c>
      <c r="N454" s="196" t="s">
        <v>769</v>
      </c>
      <c r="O454" s="44" t="str">
        <f t="shared" si="26"/>
        <v xml:space="preserve"> Mr. Muhammad Omer Aftab  ( 0305-7605828 )</v>
      </c>
      <c r="P454" s="42" t="s">
        <v>50</v>
      </c>
      <c r="Q454" s="36" t="s">
        <v>86</v>
      </c>
      <c r="R454" s="37" t="s">
        <v>63</v>
      </c>
      <c r="T454" s="55"/>
      <c r="U454" s="73" t="str">
        <f>F454&amp;"-"&amp;COUNTIF($F$2:F454,F454)</f>
        <v>141868-1</v>
      </c>
      <c r="V454" s="50">
        <f t="shared" si="27"/>
        <v>443</v>
      </c>
      <c r="Y454" s="38" t="s">
        <v>2092</v>
      </c>
      <c r="Z454" s="38">
        <v>443</v>
      </c>
      <c r="AP454" s="185">
        <v>443</v>
      </c>
      <c r="AQ454" s="185" t="s">
        <v>12</v>
      </c>
      <c r="AR454" s="195" t="s">
        <v>12</v>
      </c>
    </row>
    <row r="455" spans="1:44" ht="24.95" customHeight="1" x14ac:dyDescent="0.25">
      <c r="A455" s="183">
        <v>444</v>
      </c>
      <c r="B455" s="183" t="s">
        <v>1124</v>
      </c>
      <c r="C455" s="34" t="str">
        <f t="shared" si="24"/>
        <v>BSCS  - 141868</v>
      </c>
      <c r="D455" s="186" t="s">
        <v>35</v>
      </c>
      <c r="E455" s="33" t="s">
        <v>12</v>
      </c>
      <c r="F455" s="189">
        <v>141868</v>
      </c>
      <c r="G455" s="191" t="s">
        <v>378</v>
      </c>
      <c r="H455" s="34" t="str">
        <f t="shared" si="25"/>
        <v>I  - OB - 64 - 67</v>
      </c>
      <c r="I455" s="185" t="s">
        <v>16</v>
      </c>
      <c r="J455" s="185" t="s">
        <v>344</v>
      </c>
      <c r="K455" s="185" t="s">
        <v>17</v>
      </c>
      <c r="L455" s="193">
        <v>12</v>
      </c>
      <c r="M455" s="196" t="s">
        <v>768</v>
      </c>
      <c r="N455" s="196" t="s">
        <v>769</v>
      </c>
      <c r="O455" s="44" t="str">
        <f t="shared" si="26"/>
        <v xml:space="preserve"> Mr. Muhammad Omer Aftab  ( 0305-7605828 )</v>
      </c>
      <c r="P455" s="42" t="s">
        <v>50</v>
      </c>
      <c r="Q455" s="36" t="s">
        <v>86</v>
      </c>
      <c r="R455" s="37" t="s">
        <v>75</v>
      </c>
      <c r="T455" s="55"/>
      <c r="U455" s="73" t="str">
        <f>F455&amp;"-"&amp;COUNTIF($F$2:F455,F455)</f>
        <v>141868-2</v>
      </c>
      <c r="V455" s="50">
        <f t="shared" si="27"/>
        <v>444</v>
      </c>
      <c r="Y455" s="38" t="s">
        <v>2093</v>
      </c>
      <c r="Z455" s="38">
        <v>444</v>
      </c>
      <c r="AP455" s="185">
        <v>444</v>
      </c>
      <c r="AQ455" s="185" t="s">
        <v>12</v>
      </c>
      <c r="AR455" s="195" t="s">
        <v>12</v>
      </c>
    </row>
    <row r="456" spans="1:44" ht="24.95" customHeight="1" x14ac:dyDescent="0.25">
      <c r="A456" s="183">
        <v>445</v>
      </c>
      <c r="B456" s="183" t="s">
        <v>1124</v>
      </c>
      <c r="C456" s="34" t="str">
        <f t="shared" si="24"/>
        <v>BSCS  - 141871</v>
      </c>
      <c r="D456" s="186" t="s">
        <v>35</v>
      </c>
      <c r="E456" s="33" t="s">
        <v>12</v>
      </c>
      <c r="F456" s="189">
        <v>141871</v>
      </c>
      <c r="G456" s="191" t="s">
        <v>1286</v>
      </c>
      <c r="H456" s="34" t="str">
        <f t="shared" si="25"/>
        <v>I  - OB - 64 - 67</v>
      </c>
      <c r="I456" s="185" t="s">
        <v>16</v>
      </c>
      <c r="J456" s="185" t="s">
        <v>344</v>
      </c>
      <c r="K456" s="185" t="s">
        <v>17</v>
      </c>
      <c r="L456" s="193">
        <v>40</v>
      </c>
      <c r="M456" s="196" t="s">
        <v>766</v>
      </c>
      <c r="N456" s="196" t="s">
        <v>767</v>
      </c>
      <c r="O456" s="44" t="str">
        <f t="shared" si="26"/>
        <v xml:space="preserve"> Muhammad Arslan Raza  ( 0333-7843180 )</v>
      </c>
      <c r="P456" s="42" t="s">
        <v>50</v>
      </c>
      <c r="Q456" s="36" t="s">
        <v>86</v>
      </c>
      <c r="R456" s="37">
        <v>32</v>
      </c>
      <c r="T456" s="55"/>
      <c r="U456" s="73" t="str">
        <f>F456&amp;"-"&amp;COUNTIF($F$2:F456,F456)</f>
        <v>141871-1</v>
      </c>
      <c r="V456" s="50">
        <f t="shared" si="27"/>
        <v>445</v>
      </c>
      <c r="Y456" s="38" t="s">
        <v>2094</v>
      </c>
      <c r="Z456" s="38">
        <v>445</v>
      </c>
      <c r="AP456" s="185">
        <v>445</v>
      </c>
      <c r="AQ456" s="185" t="s">
        <v>12</v>
      </c>
      <c r="AR456" s="195" t="s">
        <v>12</v>
      </c>
    </row>
    <row r="457" spans="1:44" ht="24.95" customHeight="1" x14ac:dyDescent="0.25">
      <c r="A457" s="183">
        <v>446</v>
      </c>
      <c r="B457" s="183" t="s">
        <v>1124</v>
      </c>
      <c r="C457" s="34" t="str">
        <f t="shared" si="24"/>
        <v>BSCS  - 141872</v>
      </c>
      <c r="D457" s="186" t="s">
        <v>35</v>
      </c>
      <c r="E457" s="33" t="s">
        <v>12</v>
      </c>
      <c r="F457" s="189">
        <v>141872</v>
      </c>
      <c r="G457" s="191" t="s">
        <v>1287</v>
      </c>
      <c r="H457" s="34" t="str">
        <f t="shared" si="25"/>
        <v>I  - OB - 64 - 67</v>
      </c>
      <c r="I457" s="185" t="s">
        <v>16</v>
      </c>
      <c r="J457" s="185" t="s">
        <v>344</v>
      </c>
      <c r="K457" s="185" t="s">
        <v>17</v>
      </c>
      <c r="L457" s="193">
        <v>36</v>
      </c>
      <c r="M457" s="196" t="s">
        <v>998</v>
      </c>
      <c r="N457" s="196" t="s">
        <v>999</v>
      </c>
      <c r="O457" s="44" t="str">
        <f t="shared" si="26"/>
        <v xml:space="preserve"> Anila Amjad  ( 3404012933 )</v>
      </c>
      <c r="P457" s="42" t="s">
        <v>50</v>
      </c>
      <c r="Q457" s="36" t="s">
        <v>86</v>
      </c>
      <c r="R457" s="37" t="s">
        <v>63</v>
      </c>
      <c r="T457" s="55"/>
      <c r="U457" s="73" t="str">
        <f>F457&amp;"-"&amp;COUNTIF($F$2:F457,F457)</f>
        <v>141872-1</v>
      </c>
      <c r="V457" s="50">
        <f t="shared" si="27"/>
        <v>446</v>
      </c>
      <c r="Y457" s="38" t="s">
        <v>2095</v>
      </c>
      <c r="Z457" s="38">
        <v>446</v>
      </c>
      <c r="AP457" s="185">
        <v>446</v>
      </c>
      <c r="AQ457" s="185" t="s">
        <v>12</v>
      </c>
      <c r="AR457" s="195" t="s">
        <v>12</v>
      </c>
    </row>
    <row r="458" spans="1:44" ht="24.95" customHeight="1" x14ac:dyDescent="0.25">
      <c r="A458" s="183">
        <v>447</v>
      </c>
      <c r="B458" s="183" t="s">
        <v>1124</v>
      </c>
      <c r="C458" s="34" t="str">
        <f t="shared" si="24"/>
        <v>BBA (Hons)  - 142160</v>
      </c>
      <c r="D458" s="186" t="s">
        <v>42</v>
      </c>
      <c r="E458" s="33" t="s">
        <v>12</v>
      </c>
      <c r="F458" s="189">
        <v>142160</v>
      </c>
      <c r="G458" s="191" t="s">
        <v>1288</v>
      </c>
      <c r="H458" s="34" t="str">
        <f t="shared" si="25"/>
        <v>J  - OB - 60 - 63</v>
      </c>
      <c r="I458" s="185" t="s">
        <v>16</v>
      </c>
      <c r="J458" s="185" t="s">
        <v>254</v>
      </c>
      <c r="K458" s="185" t="s">
        <v>25</v>
      </c>
      <c r="L458" s="193">
        <v>14</v>
      </c>
      <c r="M458" s="196" t="s">
        <v>719</v>
      </c>
      <c r="N458" s="196" t="s">
        <v>720</v>
      </c>
      <c r="O458" s="44" t="str">
        <f t="shared" si="26"/>
        <v xml:space="preserve"> Sumble Sarfraz  ( 0346-4644307 )</v>
      </c>
      <c r="P458" s="42" t="s">
        <v>46</v>
      </c>
      <c r="Q458" s="36" t="s">
        <v>86</v>
      </c>
      <c r="R458" s="37">
        <v>25</v>
      </c>
      <c r="T458" s="55"/>
      <c r="U458" s="73" t="str">
        <f>F458&amp;"-"&amp;COUNTIF($F$2:F458,F458)</f>
        <v>142160-1</v>
      </c>
      <c r="V458" s="50">
        <f t="shared" si="27"/>
        <v>447</v>
      </c>
      <c r="Y458" s="38" t="s">
        <v>2096</v>
      </c>
      <c r="Z458" s="38">
        <v>447</v>
      </c>
      <c r="AP458" s="185">
        <v>447</v>
      </c>
      <c r="AQ458" s="185" t="s">
        <v>12</v>
      </c>
      <c r="AR458" s="195" t="s">
        <v>12</v>
      </c>
    </row>
    <row r="459" spans="1:44" ht="24.95" customHeight="1" x14ac:dyDescent="0.25">
      <c r="A459" s="183">
        <v>448</v>
      </c>
      <c r="B459" s="183" t="s">
        <v>1124</v>
      </c>
      <c r="C459" s="34" t="str">
        <f t="shared" si="24"/>
        <v>BS MC  - 141994</v>
      </c>
      <c r="D459" s="186" t="s">
        <v>41</v>
      </c>
      <c r="E459" s="33" t="s">
        <v>12</v>
      </c>
      <c r="F459" s="189">
        <v>141994</v>
      </c>
      <c r="G459" s="191" t="s">
        <v>371</v>
      </c>
      <c r="H459" s="34" t="str">
        <f t="shared" si="25"/>
        <v>J  - OB - 60 - 63</v>
      </c>
      <c r="I459" s="185" t="s">
        <v>16</v>
      </c>
      <c r="J459" s="185" t="s">
        <v>254</v>
      </c>
      <c r="K459" s="185" t="s">
        <v>25</v>
      </c>
      <c r="L459" s="193">
        <v>21</v>
      </c>
      <c r="M459" s="196" t="s">
        <v>438</v>
      </c>
      <c r="N459" s="196" t="s">
        <v>439</v>
      </c>
      <c r="O459" s="44" t="str">
        <f t="shared" si="26"/>
        <v xml:space="preserve"> Uzma Shaheen  ( 0336-6004000 )</v>
      </c>
      <c r="P459" s="42" t="s">
        <v>50</v>
      </c>
      <c r="Q459" s="36" t="s">
        <v>86</v>
      </c>
      <c r="R459" s="37">
        <v>32</v>
      </c>
      <c r="T459" s="55"/>
      <c r="U459" s="73" t="str">
        <f>F459&amp;"-"&amp;COUNTIF($F$2:F459,F459)</f>
        <v>141994-1</v>
      </c>
      <c r="V459" s="50">
        <f t="shared" si="27"/>
        <v>448</v>
      </c>
      <c r="Y459" s="38" t="s">
        <v>2097</v>
      </c>
      <c r="Z459" s="38">
        <v>448</v>
      </c>
      <c r="AP459" s="185">
        <v>448</v>
      </c>
      <c r="AQ459" s="185" t="s">
        <v>12</v>
      </c>
      <c r="AR459" s="195" t="s">
        <v>12</v>
      </c>
    </row>
    <row r="460" spans="1:44" ht="24.95" customHeight="1" x14ac:dyDescent="0.25">
      <c r="A460" s="183">
        <v>449</v>
      </c>
      <c r="B460" s="183" t="s">
        <v>1124</v>
      </c>
      <c r="C460" s="34" t="str">
        <f t="shared" ref="C460:C523" si="28">CONCATENATE(D460," "," - ",F460)</f>
        <v>BS MC  - 142022</v>
      </c>
      <c r="D460" s="186" t="s">
        <v>41</v>
      </c>
      <c r="E460" s="33" t="s">
        <v>12</v>
      </c>
      <c r="F460" s="189">
        <v>142022</v>
      </c>
      <c r="G460" s="191" t="s">
        <v>893</v>
      </c>
      <c r="H460" s="34" t="str">
        <f t="shared" ref="H460:H523" si="29">CONCATENATE(K460," "," - ",J460)</f>
        <v>J  - OB - 60 - 63</v>
      </c>
      <c r="I460" s="185" t="s">
        <v>16</v>
      </c>
      <c r="J460" s="185" t="s">
        <v>254</v>
      </c>
      <c r="K460" s="185" t="s">
        <v>25</v>
      </c>
      <c r="L460" s="193">
        <v>39</v>
      </c>
      <c r="M460" s="196" t="s">
        <v>734</v>
      </c>
      <c r="N460" s="196" t="s">
        <v>735</v>
      </c>
      <c r="O460" s="44" t="str">
        <f t="shared" si="26"/>
        <v xml:space="preserve"> Lt. Col (R) Zahir ul Islam Hashmi  ( 0321-6843446 )</v>
      </c>
      <c r="P460" s="42" t="s">
        <v>50</v>
      </c>
      <c r="Q460" s="36" t="s">
        <v>86</v>
      </c>
      <c r="R460" s="37" t="s">
        <v>56</v>
      </c>
      <c r="T460" s="55"/>
      <c r="U460" s="73" t="str">
        <f>F460&amp;"-"&amp;COUNTIF($F$2:F460,F460)</f>
        <v>142022-1</v>
      </c>
      <c r="V460" s="50">
        <f t="shared" si="27"/>
        <v>449</v>
      </c>
      <c r="Y460" s="38" t="s">
        <v>2098</v>
      </c>
      <c r="Z460" s="38">
        <v>449</v>
      </c>
      <c r="AP460" s="185">
        <v>449</v>
      </c>
      <c r="AQ460" s="185" t="s">
        <v>12</v>
      </c>
      <c r="AR460" s="195" t="s">
        <v>12</v>
      </c>
    </row>
    <row r="461" spans="1:44" ht="24.95" customHeight="1" x14ac:dyDescent="0.25">
      <c r="A461" s="183">
        <v>450</v>
      </c>
      <c r="B461" s="183" t="s">
        <v>1124</v>
      </c>
      <c r="C461" s="34" t="str">
        <f t="shared" si="28"/>
        <v>BS MC  - 142037</v>
      </c>
      <c r="D461" s="186" t="s">
        <v>41</v>
      </c>
      <c r="E461" s="33" t="s">
        <v>12</v>
      </c>
      <c r="F461" s="189">
        <v>142037</v>
      </c>
      <c r="G461" s="191" t="s">
        <v>894</v>
      </c>
      <c r="H461" s="34" t="str">
        <f t="shared" si="29"/>
        <v>J  - OB - 60 - 63</v>
      </c>
      <c r="I461" s="185" t="s">
        <v>16</v>
      </c>
      <c r="J461" s="185" t="s">
        <v>254</v>
      </c>
      <c r="K461" s="185" t="s">
        <v>25</v>
      </c>
      <c r="L461" s="193">
        <v>10</v>
      </c>
      <c r="M461" s="196" t="s">
        <v>738</v>
      </c>
      <c r="N461" s="196" t="s">
        <v>739</v>
      </c>
      <c r="O461" s="44" t="str">
        <f t="shared" ref="O461:O524" si="30">CONCATENATE(" ", M461, " ", " ("," ",N461, " ",")")</f>
        <v xml:space="preserve"> Shumaila Ashraf  ( 0302-5114807 )</v>
      </c>
      <c r="P461" s="42" t="s">
        <v>46</v>
      </c>
      <c r="Q461" s="36" t="s">
        <v>86</v>
      </c>
      <c r="R461" s="37" t="s">
        <v>53</v>
      </c>
      <c r="T461" s="55"/>
      <c r="U461" s="73" t="str">
        <f>F461&amp;"-"&amp;COUNTIF($F$2:F461,F461)</f>
        <v>142037-1</v>
      </c>
      <c r="V461" s="50">
        <f t="shared" ref="V461:V524" si="31">+A461</f>
        <v>450</v>
      </c>
      <c r="Y461" s="38" t="s">
        <v>2099</v>
      </c>
      <c r="Z461" s="38">
        <v>450</v>
      </c>
      <c r="AP461" s="185">
        <v>450</v>
      </c>
      <c r="AQ461" s="185" t="s">
        <v>12</v>
      </c>
      <c r="AR461" s="195" t="s">
        <v>12</v>
      </c>
    </row>
    <row r="462" spans="1:44" ht="24.95" customHeight="1" x14ac:dyDescent="0.25">
      <c r="A462" s="183">
        <v>451</v>
      </c>
      <c r="B462" s="183" t="s">
        <v>1124</v>
      </c>
      <c r="C462" s="34" t="str">
        <f t="shared" si="28"/>
        <v>BSCS  - 141872</v>
      </c>
      <c r="D462" s="186" t="s">
        <v>35</v>
      </c>
      <c r="E462" s="33" t="s">
        <v>12</v>
      </c>
      <c r="F462" s="189">
        <v>141872</v>
      </c>
      <c r="G462" s="191" t="s">
        <v>1287</v>
      </c>
      <c r="H462" s="34" t="str">
        <f t="shared" si="29"/>
        <v>J  - OB - 60 - 63</v>
      </c>
      <c r="I462" s="185" t="s">
        <v>16</v>
      </c>
      <c r="J462" s="185" t="s">
        <v>254</v>
      </c>
      <c r="K462" s="185" t="s">
        <v>25</v>
      </c>
      <c r="L462" s="193">
        <v>4</v>
      </c>
      <c r="M462" s="196" t="s">
        <v>998</v>
      </c>
      <c r="N462" s="196" t="s">
        <v>999</v>
      </c>
      <c r="O462" s="44" t="str">
        <f t="shared" si="30"/>
        <v xml:space="preserve"> Anila Amjad  ( 3404012933 )</v>
      </c>
      <c r="P462" s="42" t="s">
        <v>46</v>
      </c>
      <c r="Q462" s="36" t="s">
        <v>86</v>
      </c>
      <c r="R462" s="37">
        <v>30</v>
      </c>
      <c r="T462" s="55"/>
      <c r="U462" s="73" t="str">
        <f>F462&amp;"-"&amp;COUNTIF($F$2:F462,F462)</f>
        <v>141872-2</v>
      </c>
      <c r="V462" s="50">
        <f t="shared" si="31"/>
        <v>451</v>
      </c>
      <c r="Y462" s="38" t="s">
        <v>2100</v>
      </c>
      <c r="Z462" s="38">
        <v>451</v>
      </c>
      <c r="AP462" s="185">
        <v>451</v>
      </c>
      <c r="AQ462" s="185" t="s">
        <v>12</v>
      </c>
      <c r="AR462" s="195" t="s">
        <v>12</v>
      </c>
    </row>
    <row r="463" spans="1:44" ht="24.95" customHeight="1" x14ac:dyDescent="0.25">
      <c r="A463" s="183">
        <v>452</v>
      </c>
      <c r="B463" s="183" t="s">
        <v>1124</v>
      </c>
      <c r="C463" s="34" t="str">
        <f t="shared" si="28"/>
        <v>ADP (MC)   - 142267</v>
      </c>
      <c r="D463" s="186" t="s">
        <v>866</v>
      </c>
      <c r="E463" s="33" t="s">
        <v>12</v>
      </c>
      <c r="F463" s="189">
        <v>142267</v>
      </c>
      <c r="G463" s="191" t="s">
        <v>893</v>
      </c>
      <c r="H463" s="34" t="str">
        <f t="shared" si="29"/>
        <v>K  - OB - 33 - 34</v>
      </c>
      <c r="I463" s="185" t="s">
        <v>16</v>
      </c>
      <c r="J463" s="185" t="s">
        <v>255</v>
      </c>
      <c r="K463" s="185" t="s">
        <v>100</v>
      </c>
      <c r="L463" s="193">
        <v>1</v>
      </c>
      <c r="M463" s="196" t="s">
        <v>734</v>
      </c>
      <c r="N463" s="196" t="s">
        <v>735</v>
      </c>
      <c r="O463" s="44" t="str">
        <f t="shared" si="30"/>
        <v xml:space="preserve"> Lt. Col (R) Zahir ul Islam Hashmi  ( 0321-6843446 )</v>
      </c>
      <c r="P463" s="42" t="s">
        <v>46</v>
      </c>
      <c r="Q463" s="36" t="s">
        <v>86</v>
      </c>
      <c r="R463" s="37" t="s">
        <v>81</v>
      </c>
      <c r="T463" s="55"/>
      <c r="U463" s="73" t="str">
        <f>F463&amp;"-"&amp;COUNTIF($F$2:F463,F463)</f>
        <v>142267-1</v>
      </c>
      <c r="V463" s="50">
        <f t="shared" si="31"/>
        <v>452</v>
      </c>
      <c r="Y463" s="38" t="s">
        <v>2101</v>
      </c>
      <c r="Z463" s="38">
        <v>452</v>
      </c>
      <c r="AP463" s="185">
        <v>452</v>
      </c>
      <c r="AQ463" s="185" t="s">
        <v>12</v>
      </c>
      <c r="AR463" s="195" t="s">
        <v>12</v>
      </c>
    </row>
    <row r="464" spans="1:44" ht="24.95" customHeight="1" x14ac:dyDescent="0.25">
      <c r="A464" s="183">
        <v>453</v>
      </c>
      <c r="B464" s="183" t="s">
        <v>1124</v>
      </c>
      <c r="C464" s="34" t="str">
        <f t="shared" si="28"/>
        <v>BBA (Hons)  - 142160</v>
      </c>
      <c r="D464" s="186" t="s">
        <v>42</v>
      </c>
      <c r="E464" s="33" t="s">
        <v>12</v>
      </c>
      <c r="F464" s="189">
        <v>142160</v>
      </c>
      <c r="G464" s="191" t="s">
        <v>1288</v>
      </c>
      <c r="H464" s="34" t="str">
        <f t="shared" si="29"/>
        <v>K  - OB - 33 - 34</v>
      </c>
      <c r="I464" s="185" t="s">
        <v>16</v>
      </c>
      <c r="J464" s="185" t="s">
        <v>255</v>
      </c>
      <c r="K464" s="185" t="s">
        <v>100</v>
      </c>
      <c r="L464" s="193">
        <v>6</v>
      </c>
      <c r="M464" s="196" t="s">
        <v>719</v>
      </c>
      <c r="N464" s="196" t="s">
        <v>720</v>
      </c>
      <c r="O464" s="44" t="str">
        <f t="shared" si="30"/>
        <v xml:space="preserve"> Sumble Sarfraz  ( 0346-4644307 )</v>
      </c>
      <c r="P464" s="42" t="s">
        <v>46</v>
      </c>
      <c r="Q464" s="36" t="s">
        <v>86</v>
      </c>
      <c r="R464" s="37" t="s">
        <v>67</v>
      </c>
      <c r="T464" s="55"/>
      <c r="U464" s="73" t="str">
        <f>F464&amp;"-"&amp;COUNTIF($F$2:F464,F464)</f>
        <v>142160-2</v>
      </c>
      <c r="V464" s="50">
        <f t="shared" si="31"/>
        <v>453</v>
      </c>
      <c r="Y464" s="38" t="s">
        <v>2102</v>
      </c>
      <c r="Z464" s="38">
        <v>453</v>
      </c>
      <c r="AP464" s="185">
        <v>453</v>
      </c>
      <c r="AQ464" s="185" t="s">
        <v>12</v>
      </c>
      <c r="AR464" s="195" t="s">
        <v>12</v>
      </c>
    </row>
    <row r="465" spans="1:44" ht="24.95" customHeight="1" x14ac:dyDescent="0.25">
      <c r="A465" s="183">
        <v>454</v>
      </c>
      <c r="B465" s="183" t="s">
        <v>1124</v>
      </c>
      <c r="C465" s="34" t="str">
        <f t="shared" si="28"/>
        <v>BS IR  - 142181</v>
      </c>
      <c r="D465" s="186" t="s">
        <v>92</v>
      </c>
      <c r="E465" s="33" t="s">
        <v>12</v>
      </c>
      <c r="F465" s="189">
        <v>142181</v>
      </c>
      <c r="G465" s="191" t="s">
        <v>1289</v>
      </c>
      <c r="H465" s="34" t="str">
        <f t="shared" si="29"/>
        <v>K  - OB - 33 - 34</v>
      </c>
      <c r="I465" s="185" t="s">
        <v>16</v>
      </c>
      <c r="J465" s="185" t="s">
        <v>255</v>
      </c>
      <c r="K465" s="185" t="s">
        <v>100</v>
      </c>
      <c r="L465" s="193">
        <v>1</v>
      </c>
      <c r="M465" s="196" t="s">
        <v>504</v>
      </c>
      <c r="N465" s="196" t="s">
        <v>505</v>
      </c>
      <c r="O465" s="44" t="str">
        <f t="shared" si="30"/>
        <v xml:space="preserve"> Sumaira Mukhtar  ( 0321-4830000 )</v>
      </c>
      <c r="P465" s="42" t="s">
        <v>46</v>
      </c>
      <c r="Q465" s="36" t="s">
        <v>86</v>
      </c>
      <c r="R465" s="37" t="s">
        <v>54</v>
      </c>
      <c r="T465" s="55"/>
      <c r="U465" s="73" t="str">
        <f>F465&amp;"-"&amp;COUNTIF($F$2:F465,F465)</f>
        <v>142181-1</v>
      </c>
      <c r="V465" s="50">
        <f t="shared" si="31"/>
        <v>454</v>
      </c>
      <c r="Y465" s="38" t="s">
        <v>2103</v>
      </c>
      <c r="Z465" s="38">
        <v>454</v>
      </c>
      <c r="AP465" s="185">
        <v>454</v>
      </c>
      <c r="AQ465" s="185" t="s">
        <v>12</v>
      </c>
      <c r="AR465" s="195" t="s">
        <v>12</v>
      </c>
    </row>
    <row r="466" spans="1:44" ht="24.95" customHeight="1" x14ac:dyDescent="0.25">
      <c r="A466" s="183">
        <v>455</v>
      </c>
      <c r="B466" s="183" t="s">
        <v>1124</v>
      </c>
      <c r="C466" s="34" t="str">
        <f t="shared" si="28"/>
        <v>BS Phys  - 142279</v>
      </c>
      <c r="D466" s="186" t="s">
        <v>31</v>
      </c>
      <c r="E466" s="33" t="s">
        <v>12</v>
      </c>
      <c r="F466" s="189">
        <v>142279</v>
      </c>
      <c r="G466" s="191" t="s">
        <v>369</v>
      </c>
      <c r="H466" s="34" t="str">
        <f t="shared" si="29"/>
        <v>K  - OB - 33 - 34</v>
      </c>
      <c r="I466" s="185" t="s">
        <v>16</v>
      </c>
      <c r="J466" s="185" t="s">
        <v>255</v>
      </c>
      <c r="K466" s="185" t="s">
        <v>100</v>
      </c>
      <c r="L466" s="193">
        <v>1</v>
      </c>
      <c r="M466" s="196" t="s">
        <v>727</v>
      </c>
      <c r="N466" s="196" t="s">
        <v>728</v>
      </c>
      <c r="O466" s="44" t="str">
        <f t="shared" si="30"/>
        <v xml:space="preserve"> SYEDA MARYAM NAQVI  ( 0320-4070000 )</v>
      </c>
      <c r="P466" s="42" t="s">
        <v>46</v>
      </c>
      <c r="Q466" s="36" t="s">
        <v>86</v>
      </c>
      <c r="R466" s="37" t="s">
        <v>68</v>
      </c>
      <c r="T466" s="55"/>
      <c r="U466" s="73" t="str">
        <f>F466&amp;"-"&amp;COUNTIF($F$2:F466,F466)</f>
        <v>142279-1</v>
      </c>
      <c r="V466" s="50">
        <f t="shared" si="31"/>
        <v>455</v>
      </c>
      <c r="Y466" s="38" t="s">
        <v>2104</v>
      </c>
      <c r="Z466" s="38">
        <v>455</v>
      </c>
      <c r="AP466" s="185">
        <v>455</v>
      </c>
      <c r="AQ466" s="185" t="s">
        <v>12</v>
      </c>
      <c r="AR466" s="195" t="s">
        <v>12</v>
      </c>
    </row>
    <row r="467" spans="1:44" ht="24.95" customHeight="1" x14ac:dyDescent="0.25">
      <c r="A467" s="183">
        <v>456</v>
      </c>
      <c r="B467" s="183" t="s">
        <v>1124</v>
      </c>
      <c r="C467" s="34" t="str">
        <f t="shared" si="28"/>
        <v>BS SE  - 142290</v>
      </c>
      <c r="D467" s="186" t="s">
        <v>43</v>
      </c>
      <c r="E467" s="33" t="s">
        <v>12</v>
      </c>
      <c r="F467" s="189">
        <v>142290</v>
      </c>
      <c r="G467" s="191" t="s">
        <v>371</v>
      </c>
      <c r="H467" s="34" t="str">
        <f t="shared" si="29"/>
        <v>K  - OB - 33 - 34</v>
      </c>
      <c r="I467" s="185" t="s">
        <v>16</v>
      </c>
      <c r="J467" s="185" t="s">
        <v>255</v>
      </c>
      <c r="K467" s="185" t="s">
        <v>100</v>
      </c>
      <c r="L467" s="193">
        <v>30</v>
      </c>
      <c r="M467" s="196" t="s">
        <v>740</v>
      </c>
      <c r="N467" s="196" t="s">
        <v>741</v>
      </c>
      <c r="O467" s="44" t="str">
        <f t="shared" si="30"/>
        <v xml:space="preserve"> Nabiha Ishtiaq  ( 0321-4438131 )</v>
      </c>
      <c r="P467" s="42" t="s">
        <v>46</v>
      </c>
      <c r="Q467" s="36" t="s">
        <v>86</v>
      </c>
      <c r="R467" s="37" t="s">
        <v>49</v>
      </c>
      <c r="T467" s="55"/>
      <c r="U467" s="73" t="str">
        <f>F467&amp;"-"&amp;COUNTIF($F$2:F467,F467)</f>
        <v>142290-1</v>
      </c>
      <c r="V467" s="50">
        <f t="shared" si="31"/>
        <v>456</v>
      </c>
      <c r="Y467" s="38" t="s">
        <v>2105</v>
      </c>
      <c r="Z467" s="38">
        <v>456</v>
      </c>
      <c r="AP467" s="185">
        <v>456</v>
      </c>
      <c r="AQ467" s="185" t="s">
        <v>12</v>
      </c>
      <c r="AR467" s="195" t="s">
        <v>12</v>
      </c>
    </row>
    <row r="468" spans="1:44" ht="24.95" customHeight="1" x14ac:dyDescent="0.25">
      <c r="A468" s="183">
        <v>457</v>
      </c>
      <c r="B468" s="183" t="s">
        <v>1124</v>
      </c>
      <c r="C468" s="34" t="str">
        <f t="shared" si="28"/>
        <v>BSCS  - 142209</v>
      </c>
      <c r="D468" s="186" t="s">
        <v>35</v>
      </c>
      <c r="E468" s="33" t="s">
        <v>12</v>
      </c>
      <c r="F468" s="189">
        <v>142209</v>
      </c>
      <c r="G468" s="191" t="s">
        <v>371</v>
      </c>
      <c r="H468" s="34" t="str">
        <f t="shared" si="29"/>
        <v>K  - OB - 33 - 34</v>
      </c>
      <c r="I468" s="185" t="s">
        <v>16</v>
      </c>
      <c r="J468" s="185" t="s">
        <v>255</v>
      </c>
      <c r="K468" s="185" t="s">
        <v>100</v>
      </c>
      <c r="L468" s="193">
        <v>1</v>
      </c>
      <c r="M468" s="196" t="s">
        <v>738</v>
      </c>
      <c r="N468" s="196" t="s">
        <v>739</v>
      </c>
      <c r="O468" s="44" t="str">
        <f t="shared" si="30"/>
        <v xml:space="preserve"> Shumaila Ashraf  ( 0302-5114807 )</v>
      </c>
      <c r="P468" s="42" t="s">
        <v>50</v>
      </c>
      <c r="Q468" s="36" t="s">
        <v>86</v>
      </c>
      <c r="R468" s="37" t="s">
        <v>58</v>
      </c>
      <c r="T468" s="55"/>
      <c r="U468" s="73" t="str">
        <f>F468&amp;"-"&amp;COUNTIF($F$2:F468,F468)</f>
        <v>142209-1</v>
      </c>
      <c r="V468" s="50">
        <f t="shared" si="31"/>
        <v>457</v>
      </c>
      <c r="Y468" s="38" t="s">
        <v>2106</v>
      </c>
      <c r="Z468" s="38">
        <v>457</v>
      </c>
      <c r="AP468" s="185">
        <v>457</v>
      </c>
      <c r="AQ468" s="185" t="s">
        <v>12</v>
      </c>
      <c r="AR468" s="195" t="s">
        <v>12</v>
      </c>
    </row>
    <row r="469" spans="1:44" ht="24.95" customHeight="1" x14ac:dyDescent="0.25">
      <c r="A469" s="183">
        <v>458</v>
      </c>
      <c r="B469" s="183" t="s">
        <v>1124</v>
      </c>
      <c r="C469" s="34" t="str">
        <f t="shared" si="28"/>
        <v>Post ADP (CS)   - 142170</v>
      </c>
      <c r="D469" s="186" t="s">
        <v>867</v>
      </c>
      <c r="E469" s="33" t="s">
        <v>12</v>
      </c>
      <c r="F469" s="189">
        <v>142170</v>
      </c>
      <c r="G469" s="191" t="s">
        <v>161</v>
      </c>
      <c r="H469" s="34" t="str">
        <f t="shared" si="29"/>
        <v>K  - OB - 33 - 34</v>
      </c>
      <c r="I469" s="185" t="s">
        <v>16</v>
      </c>
      <c r="J469" s="185" t="s">
        <v>255</v>
      </c>
      <c r="K469" s="185" t="s">
        <v>100</v>
      </c>
      <c r="L469" s="193">
        <v>4</v>
      </c>
      <c r="M469" s="196" t="s">
        <v>768</v>
      </c>
      <c r="N469" s="196" t="s">
        <v>769</v>
      </c>
      <c r="O469" s="44" t="str">
        <f t="shared" si="30"/>
        <v xml:space="preserve"> Mr. Muhammad Omer Aftab  ( 0305-7605828 )</v>
      </c>
      <c r="P469" s="42" t="s">
        <v>46</v>
      </c>
      <c r="Q469" s="36" t="s">
        <v>86</v>
      </c>
      <c r="R469" s="37">
        <v>33</v>
      </c>
      <c r="T469" s="55"/>
      <c r="U469" s="73" t="str">
        <f>F469&amp;"-"&amp;COUNTIF($F$2:F469,F469)</f>
        <v>142170-1</v>
      </c>
      <c r="V469" s="50">
        <f t="shared" si="31"/>
        <v>458</v>
      </c>
      <c r="Y469" s="38" t="s">
        <v>2107</v>
      </c>
      <c r="Z469" s="38">
        <v>458</v>
      </c>
      <c r="AP469" s="185">
        <v>458</v>
      </c>
      <c r="AQ469" s="185" t="s">
        <v>12</v>
      </c>
      <c r="AR469" s="195" t="s">
        <v>12</v>
      </c>
    </row>
    <row r="470" spans="1:44" ht="24.95" customHeight="1" x14ac:dyDescent="0.25">
      <c r="A470" s="183">
        <v>459</v>
      </c>
      <c r="B470" s="183" t="s">
        <v>1124</v>
      </c>
      <c r="C470" s="34" t="str">
        <f t="shared" si="28"/>
        <v>BS SE  - 142290</v>
      </c>
      <c r="D470" s="186" t="s">
        <v>43</v>
      </c>
      <c r="E470" s="33" t="s">
        <v>12</v>
      </c>
      <c r="F470" s="189">
        <v>142290</v>
      </c>
      <c r="G470" s="191" t="s">
        <v>371</v>
      </c>
      <c r="H470" s="34" t="str">
        <f t="shared" si="29"/>
        <v>M  - OB - 35 - 37</v>
      </c>
      <c r="I470" s="185" t="s">
        <v>16</v>
      </c>
      <c r="J470" s="185" t="s">
        <v>256</v>
      </c>
      <c r="K470" s="185" t="s">
        <v>101</v>
      </c>
      <c r="L470" s="193">
        <v>19</v>
      </c>
      <c r="M470" s="196" t="s">
        <v>740</v>
      </c>
      <c r="N470" s="196" t="s">
        <v>741</v>
      </c>
      <c r="O470" s="44" t="str">
        <f t="shared" si="30"/>
        <v xml:space="preserve"> Nabiha Ishtiaq  ( 0321-4438131 )</v>
      </c>
      <c r="P470" s="42" t="s">
        <v>46</v>
      </c>
      <c r="Q470" s="36" t="s">
        <v>86</v>
      </c>
      <c r="R470" s="37" t="s">
        <v>70</v>
      </c>
      <c r="T470" s="55"/>
      <c r="U470" s="73" t="str">
        <f>F470&amp;"-"&amp;COUNTIF($F$2:F470,F470)</f>
        <v>142290-2</v>
      </c>
      <c r="V470" s="50">
        <f t="shared" si="31"/>
        <v>459</v>
      </c>
      <c r="Y470" s="38" t="s">
        <v>2108</v>
      </c>
      <c r="Z470" s="38">
        <v>459</v>
      </c>
      <c r="AP470" s="185">
        <v>459</v>
      </c>
      <c r="AQ470" s="185" t="s">
        <v>12</v>
      </c>
      <c r="AR470" s="195" t="s">
        <v>12</v>
      </c>
    </row>
    <row r="471" spans="1:44" ht="24.95" customHeight="1" x14ac:dyDescent="0.25">
      <c r="A471" s="183">
        <v>460</v>
      </c>
      <c r="B471" s="183" t="s">
        <v>1124</v>
      </c>
      <c r="C471" s="34" t="str">
        <f t="shared" si="28"/>
        <v>BS SE  - 142310</v>
      </c>
      <c r="D471" s="186" t="s">
        <v>43</v>
      </c>
      <c r="E471" s="33" t="s">
        <v>12</v>
      </c>
      <c r="F471" s="189">
        <v>142310</v>
      </c>
      <c r="G471" s="191" t="s">
        <v>891</v>
      </c>
      <c r="H471" s="34" t="str">
        <f t="shared" si="29"/>
        <v>M  - OB - 35 - 37</v>
      </c>
      <c r="I471" s="185" t="s">
        <v>16</v>
      </c>
      <c r="J471" s="185" t="s">
        <v>256</v>
      </c>
      <c r="K471" s="185" t="s">
        <v>101</v>
      </c>
      <c r="L471" s="193">
        <v>47</v>
      </c>
      <c r="M471" s="196" t="s">
        <v>717</v>
      </c>
      <c r="N471" s="196" t="s">
        <v>718</v>
      </c>
      <c r="O471" s="44" t="str">
        <f t="shared" si="30"/>
        <v xml:space="preserve"> Ms. Kalsoom Jahan  ( 0308-4408536 )</v>
      </c>
      <c r="P471" s="42" t="s">
        <v>50</v>
      </c>
      <c r="Q471" s="36" t="s">
        <v>86</v>
      </c>
      <c r="R471" s="37" t="s">
        <v>64</v>
      </c>
      <c r="T471" s="55"/>
      <c r="U471" s="73" t="str">
        <f>F471&amp;"-"&amp;COUNTIF($F$2:F471,F471)</f>
        <v>142310-1</v>
      </c>
      <c r="V471" s="50">
        <f t="shared" si="31"/>
        <v>460</v>
      </c>
      <c r="Y471" s="38" t="s">
        <v>2109</v>
      </c>
      <c r="Z471" s="38">
        <v>460</v>
      </c>
      <c r="AP471" s="185">
        <v>460</v>
      </c>
      <c r="AQ471" s="185" t="s">
        <v>12</v>
      </c>
      <c r="AR471" s="195" t="s">
        <v>12</v>
      </c>
    </row>
    <row r="472" spans="1:44" ht="24.95" customHeight="1" x14ac:dyDescent="0.25">
      <c r="A472" s="183">
        <v>461</v>
      </c>
      <c r="B472" s="183" t="s">
        <v>1124</v>
      </c>
      <c r="C472" s="34" t="str">
        <f t="shared" si="28"/>
        <v>ADP (MC)   - 142384</v>
      </c>
      <c r="D472" s="186" t="s">
        <v>866</v>
      </c>
      <c r="E472" s="33" t="s">
        <v>12</v>
      </c>
      <c r="F472" s="189">
        <v>142384</v>
      </c>
      <c r="G472" s="191" t="s">
        <v>371</v>
      </c>
      <c r="H472" s="34" t="str">
        <f t="shared" si="29"/>
        <v>N  - OB - 26 - 30</v>
      </c>
      <c r="I472" s="185" t="s">
        <v>16</v>
      </c>
      <c r="J472" s="185" t="s">
        <v>98</v>
      </c>
      <c r="K472" s="185" t="s">
        <v>102</v>
      </c>
      <c r="L472" s="193">
        <v>2</v>
      </c>
      <c r="M472" s="196" t="s">
        <v>438</v>
      </c>
      <c r="N472" s="196" t="s">
        <v>439</v>
      </c>
      <c r="O472" s="44" t="str">
        <f t="shared" si="30"/>
        <v xml:space="preserve"> Uzma Shaheen  ( 0336-6004000 )</v>
      </c>
      <c r="P472" s="42" t="s">
        <v>50</v>
      </c>
      <c r="Q472" s="36" t="s">
        <v>86</v>
      </c>
      <c r="R472" s="37">
        <v>32</v>
      </c>
      <c r="T472" s="55"/>
      <c r="U472" s="73" t="str">
        <f>F472&amp;"-"&amp;COUNTIF($F$2:F472,F472)</f>
        <v>142384-1</v>
      </c>
      <c r="V472" s="50">
        <f t="shared" si="31"/>
        <v>461</v>
      </c>
      <c r="Y472" s="38" t="s">
        <v>2110</v>
      </c>
      <c r="Z472" s="38">
        <v>461</v>
      </c>
      <c r="AP472" s="185">
        <v>461</v>
      </c>
      <c r="AQ472" s="185" t="s">
        <v>12</v>
      </c>
      <c r="AR472" s="195" t="s">
        <v>12</v>
      </c>
    </row>
    <row r="473" spans="1:44" ht="24.95" customHeight="1" x14ac:dyDescent="0.25">
      <c r="A473" s="183">
        <v>462</v>
      </c>
      <c r="B473" s="183" t="s">
        <v>1124</v>
      </c>
      <c r="C473" s="34" t="str">
        <f t="shared" si="28"/>
        <v>BS AP  - 142334</v>
      </c>
      <c r="D473" s="186" t="s">
        <v>40</v>
      </c>
      <c r="E473" s="33" t="s">
        <v>12</v>
      </c>
      <c r="F473" s="189">
        <v>142334</v>
      </c>
      <c r="G473" s="191" t="s">
        <v>371</v>
      </c>
      <c r="H473" s="34" t="str">
        <f t="shared" si="29"/>
        <v>N  - OB - 26 - 30</v>
      </c>
      <c r="I473" s="185" t="s">
        <v>16</v>
      </c>
      <c r="J473" s="185" t="s">
        <v>98</v>
      </c>
      <c r="K473" s="185" t="s">
        <v>102</v>
      </c>
      <c r="L473" s="193">
        <v>10</v>
      </c>
      <c r="M473" s="196" t="s">
        <v>723</v>
      </c>
      <c r="N473" s="196" t="s">
        <v>724</v>
      </c>
      <c r="O473" s="44" t="str">
        <f t="shared" si="30"/>
        <v xml:space="preserve"> Saadia Nazir Dogar  ( 0306-4244298 )</v>
      </c>
      <c r="P473" s="42" t="s">
        <v>46</v>
      </c>
      <c r="Q473" s="36" t="s">
        <v>86</v>
      </c>
      <c r="R473" s="37" t="s">
        <v>80</v>
      </c>
      <c r="T473" s="55"/>
      <c r="U473" s="73" t="str">
        <f>F473&amp;"-"&amp;COUNTIF($F$2:F473,F473)</f>
        <v>142334-1</v>
      </c>
      <c r="V473" s="50">
        <f t="shared" si="31"/>
        <v>462</v>
      </c>
      <c r="Y473" s="38" t="s">
        <v>2111</v>
      </c>
      <c r="Z473" s="38">
        <v>462</v>
      </c>
      <c r="AP473" s="185">
        <v>462</v>
      </c>
      <c r="AQ473" s="185" t="s">
        <v>12</v>
      </c>
      <c r="AR473" s="195" t="s">
        <v>12</v>
      </c>
    </row>
    <row r="474" spans="1:44" ht="24.95" customHeight="1" x14ac:dyDescent="0.25">
      <c r="A474" s="183">
        <v>463</v>
      </c>
      <c r="B474" s="183" t="s">
        <v>1124</v>
      </c>
      <c r="C474" s="34" t="str">
        <f t="shared" si="28"/>
        <v>BS IT  - 142399</v>
      </c>
      <c r="D474" s="186" t="s">
        <v>37</v>
      </c>
      <c r="E474" s="33" t="s">
        <v>12</v>
      </c>
      <c r="F474" s="189">
        <v>142399</v>
      </c>
      <c r="G474" s="191" t="s">
        <v>371</v>
      </c>
      <c r="H474" s="34" t="str">
        <f t="shared" si="29"/>
        <v>N  - OB - 26 - 30</v>
      </c>
      <c r="I474" s="185" t="s">
        <v>16</v>
      </c>
      <c r="J474" s="185" t="s">
        <v>98</v>
      </c>
      <c r="K474" s="185" t="s">
        <v>102</v>
      </c>
      <c r="L474" s="193">
        <v>35</v>
      </c>
      <c r="M474" s="196" t="s">
        <v>738</v>
      </c>
      <c r="N474" s="196" t="s">
        <v>739</v>
      </c>
      <c r="O474" s="44" t="str">
        <f t="shared" si="30"/>
        <v xml:space="preserve"> Shumaila Ashraf  ( 0302-5114807 )</v>
      </c>
      <c r="P474" s="42" t="s">
        <v>50</v>
      </c>
      <c r="Q474" s="36" t="s">
        <v>86</v>
      </c>
      <c r="R474" s="37" t="s">
        <v>73</v>
      </c>
      <c r="T474" s="55"/>
      <c r="U474" s="73" t="str">
        <f>F474&amp;"-"&amp;COUNTIF($F$2:F474,F474)</f>
        <v>142399-1</v>
      </c>
      <c r="V474" s="50">
        <f t="shared" si="31"/>
        <v>463</v>
      </c>
      <c r="Y474" s="38" t="s">
        <v>2112</v>
      </c>
      <c r="Z474" s="38">
        <v>463</v>
      </c>
      <c r="AP474" s="185">
        <v>463</v>
      </c>
      <c r="AQ474" s="185" t="s">
        <v>12</v>
      </c>
      <c r="AR474" s="195" t="s">
        <v>12</v>
      </c>
    </row>
    <row r="475" spans="1:44" ht="24.95" customHeight="1" x14ac:dyDescent="0.25">
      <c r="A475" s="183">
        <v>464</v>
      </c>
      <c r="B475" s="183" t="s">
        <v>1124</v>
      </c>
      <c r="C475" s="34" t="str">
        <f t="shared" si="28"/>
        <v>BS SE  - 142310</v>
      </c>
      <c r="D475" s="186" t="s">
        <v>43</v>
      </c>
      <c r="E475" s="33" t="s">
        <v>12</v>
      </c>
      <c r="F475" s="189">
        <v>142310</v>
      </c>
      <c r="G475" s="191" t="s">
        <v>891</v>
      </c>
      <c r="H475" s="34" t="str">
        <f t="shared" si="29"/>
        <v>N  - OB - 26 - 30</v>
      </c>
      <c r="I475" s="185" t="s">
        <v>16</v>
      </c>
      <c r="J475" s="185" t="s">
        <v>98</v>
      </c>
      <c r="K475" s="185" t="s">
        <v>102</v>
      </c>
      <c r="L475" s="193">
        <v>4</v>
      </c>
      <c r="M475" s="196" t="s">
        <v>717</v>
      </c>
      <c r="N475" s="196" t="s">
        <v>718</v>
      </c>
      <c r="O475" s="44" t="str">
        <f t="shared" si="30"/>
        <v xml:space="preserve"> Ms. Kalsoom Jahan  ( 0308-4408536 )</v>
      </c>
      <c r="P475" s="42" t="s">
        <v>50</v>
      </c>
      <c r="Q475" s="36" t="s">
        <v>86</v>
      </c>
      <c r="R475" s="37" t="s">
        <v>73</v>
      </c>
      <c r="T475" s="55"/>
      <c r="U475" s="73" t="str">
        <f>F475&amp;"-"&amp;COUNTIF($F$2:F475,F475)</f>
        <v>142310-2</v>
      </c>
      <c r="V475" s="50">
        <f t="shared" si="31"/>
        <v>464</v>
      </c>
      <c r="Y475" s="38" t="s">
        <v>2113</v>
      </c>
      <c r="Z475" s="38">
        <v>464</v>
      </c>
      <c r="AP475" s="185">
        <v>464</v>
      </c>
      <c r="AQ475" s="185" t="s">
        <v>12</v>
      </c>
      <c r="AR475" s="195" t="s">
        <v>12</v>
      </c>
    </row>
    <row r="476" spans="1:44" ht="24.95" customHeight="1" x14ac:dyDescent="0.25">
      <c r="A476" s="183">
        <v>465</v>
      </c>
      <c r="B476" s="183" t="s">
        <v>1124</v>
      </c>
      <c r="C476" s="34" t="str">
        <f t="shared" si="28"/>
        <v>BS SE  - 142391</v>
      </c>
      <c r="D476" s="186" t="s">
        <v>43</v>
      </c>
      <c r="E476" s="33" t="s">
        <v>12</v>
      </c>
      <c r="F476" s="189">
        <v>142391</v>
      </c>
      <c r="G476" s="191" t="s">
        <v>892</v>
      </c>
      <c r="H476" s="34" t="str">
        <f t="shared" si="29"/>
        <v>N  - OB - 26 - 30</v>
      </c>
      <c r="I476" s="185" t="s">
        <v>16</v>
      </c>
      <c r="J476" s="185" t="s">
        <v>98</v>
      </c>
      <c r="K476" s="185" t="s">
        <v>102</v>
      </c>
      <c r="L476" s="193">
        <v>42</v>
      </c>
      <c r="M476" s="196" t="s">
        <v>729</v>
      </c>
      <c r="N476" s="196" t="s">
        <v>730</v>
      </c>
      <c r="O476" s="44" t="str">
        <f t="shared" si="30"/>
        <v xml:space="preserve"> Javaria Tariq  ( 0312-4160000 )</v>
      </c>
      <c r="P476" s="42" t="s">
        <v>50</v>
      </c>
      <c r="Q476" s="36" t="s">
        <v>86</v>
      </c>
      <c r="R476" s="37" t="s">
        <v>59</v>
      </c>
      <c r="T476" s="55"/>
      <c r="U476" s="73" t="str">
        <f>F476&amp;"-"&amp;COUNTIF($F$2:F476,F476)</f>
        <v>142391-1</v>
      </c>
      <c r="V476" s="50">
        <f t="shared" si="31"/>
        <v>465</v>
      </c>
      <c r="Y476" s="38" t="s">
        <v>2114</v>
      </c>
      <c r="Z476" s="38">
        <v>465</v>
      </c>
      <c r="AP476" s="185">
        <v>465</v>
      </c>
      <c r="AQ476" s="185" t="s">
        <v>12</v>
      </c>
      <c r="AR476" s="195" t="s">
        <v>12</v>
      </c>
    </row>
    <row r="477" spans="1:44" ht="24.95" customHeight="1" x14ac:dyDescent="0.25">
      <c r="A477" s="183">
        <v>466</v>
      </c>
      <c r="B477" s="183" t="s">
        <v>1124</v>
      </c>
      <c r="C477" s="34" t="str">
        <f t="shared" si="28"/>
        <v>BSCP  - 142340</v>
      </c>
      <c r="D477" s="186" t="s">
        <v>300</v>
      </c>
      <c r="E477" s="33" t="s">
        <v>12</v>
      </c>
      <c r="F477" s="189">
        <v>142340</v>
      </c>
      <c r="G477" s="191" t="s">
        <v>371</v>
      </c>
      <c r="H477" s="34" t="str">
        <f t="shared" si="29"/>
        <v>N  - OB - 26 - 30</v>
      </c>
      <c r="I477" s="185" t="s">
        <v>16</v>
      </c>
      <c r="J477" s="185" t="s">
        <v>98</v>
      </c>
      <c r="K477" s="185" t="s">
        <v>102</v>
      </c>
      <c r="L477" s="193">
        <v>17</v>
      </c>
      <c r="M477" s="196" t="s">
        <v>723</v>
      </c>
      <c r="N477" s="196" t="s">
        <v>724</v>
      </c>
      <c r="O477" s="44" t="str">
        <f t="shared" si="30"/>
        <v xml:space="preserve"> Saadia Nazir Dogar  ( 0306-4244298 )</v>
      </c>
      <c r="P477" s="42" t="s">
        <v>50</v>
      </c>
      <c r="Q477" s="36" t="s">
        <v>86</v>
      </c>
      <c r="R477" s="37" t="s">
        <v>56</v>
      </c>
      <c r="T477" s="55"/>
      <c r="U477" s="73" t="str">
        <f>F477&amp;"-"&amp;COUNTIF($F$2:F477,F477)</f>
        <v>142340-1</v>
      </c>
      <c r="V477" s="50">
        <f t="shared" si="31"/>
        <v>466</v>
      </c>
      <c r="Y477" s="38" t="s">
        <v>2115</v>
      </c>
      <c r="Z477" s="38">
        <v>466</v>
      </c>
      <c r="AP477" s="185">
        <v>466</v>
      </c>
      <c r="AQ477" s="185" t="s">
        <v>12</v>
      </c>
      <c r="AR477" s="195" t="s">
        <v>12</v>
      </c>
    </row>
    <row r="478" spans="1:44" ht="24.95" customHeight="1" x14ac:dyDescent="0.25">
      <c r="A478" s="183">
        <v>467</v>
      </c>
      <c r="B478" s="183" t="s">
        <v>1124</v>
      </c>
      <c r="C478" s="34" t="str">
        <f t="shared" si="28"/>
        <v>ADP (AF)   - 142480</v>
      </c>
      <c r="D478" s="186" t="s">
        <v>1137</v>
      </c>
      <c r="E478" s="33" t="s">
        <v>12</v>
      </c>
      <c r="F478" s="189">
        <v>142480</v>
      </c>
      <c r="G478" s="191" t="s">
        <v>371</v>
      </c>
      <c r="H478" s="34" t="str">
        <f t="shared" si="29"/>
        <v>P  - OB - 69 - 71</v>
      </c>
      <c r="I478" s="185" t="s">
        <v>16</v>
      </c>
      <c r="J478" s="185" t="s">
        <v>293</v>
      </c>
      <c r="K478" s="185" t="s">
        <v>250</v>
      </c>
      <c r="L478" s="193">
        <v>1</v>
      </c>
      <c r="M478" s="196" t="s">
        <v>725</v>
      </c>
      <c r="N478" s="196" t="s">
        <v>726</v>
      </c>
      <c r="O478" s="44" t="str">
        <f t="shared" si="30"/>
        <v xml:space="preserve"> MARIA ALEEM  ( 0343-5791118 )</v>
      </c>
      <c r="P478" s="42" t="s">
        <v>50</v>
      </c>
      <c r="Q478" s="36" t="s">
        <v>86</v>
      </c>
      <c r="R478" s="37" t="s">
        <v>66</v>
      </c>
      <c r="T478" s="55"/>
      <c r="U478" s="73" t="str">
        <f>F478&amp;"-"&amp;COUNTIF($F$2:F478,F478)</f>
        <v>142480-1</v>
      </c>
      <c r="V478" s="50">
        <f t="shared" si="31"/>
        <v>467</v>
      </c>
      <c r="Y478" s="38" t="s">
        <v>2116</v>
      </c>
      <c r="Z478" s="38">
        <v>467</v>
      </c>
      <c r="AP478" s="185">
        <v>467</v>
      </c>
      <c r="AQ478" s="185" t="s">
        <v>12</v>
      </c>
      <c r="AR478" s="195" t="s">
        <v>12</v>
      </c>
    </row>
    <row r="479" spans="1:44" ht="24.95" customHeight="1" x14ac:dyDescent="0.25">
      <c r="A479" s="183">
        <v>468</v>
      </c>
      <c r="B479" s="183" t="s">
        <v>1124</v>
      </c>
      <c r="C479" s="34" t="str">
        <f t="shared" si="28"/>
        <v>ADP (BBA)  - 142525</v>
      </c>
      <c r="D479" s="186" t="s">
        <v>1138</v>
      </c>
      <c r="E479" s="33" t="s">
        <v>12</v>
      </c>
      <c r="F479" s="189">
        <v>142525</v>
      </c>
      <c r="G479" s="191" t="s">
        <v>371</v>
      </c>
      <c r="H479" s="34" t="str">
        <f t="shared" si="29"/>
        <v>P  - OB - 69 - 71</v>
      </c>
      <c r="I479" s="185" t="s">
        <v>16</v>
      </c>
      <c r="J479" s="185" t="s">
        <v>293</v>
      </c>
      <c r="K479" s="185" t="s">
        <v>250</v>
      </c>
      <c r="L479" s="193">
        <v>2</v>
      </c>
      <c r="M479" s="196" t="s">
        <v>725</v>
      </c>
      <c r="N479" s="196" t="s">
        <v>726</v>
      </c>
      <c r="O479" s="44" t="str">
        <f t="shared" si="30"/>
        <v xml:space="preserve"> MARIA ALEEM  ( 0343-5791118 )</v>
      </c>
      <c r="P479" s="42" t="s">
        <v>50</v>
      </c>
      <c r="Q479" s="36" t="s">
        <v>86</v>
      </c>
      <c r="R479" s="37" t="s">
        <v>82</v>
      </c>
      <c r="T479" s="55"/>
      <c r="U479" s="73" t="str">
        <f>F479&amp;"-"&amp;COUNTIF($F$2:F479,F479)</f>
        <v>142525-1</v>
      </c>
      <c r="V479" s="50">
        <f t="shared" si="31"/>
        <v>468</v>
      </c>
      <c r="Y479" s="38" t="s">
        <v>2117</v>
      </c>
      <c r="Z479" s="38">
        <v>468</v>
      </c>
      <c r="AP479" s="185">
        <v>468</v>
      </c>
      <c r="AQ479" s="185" t="s">
        <v>12</v>
      </c>
      <c r="AR479" s="195" t="s">
        <v>12</v>
      </c>
    </row>
    <row r="480" spans="1:44" ht="24.95" customHeight="1" x14ac:dyDescent="0.25">
      <c r="A480" s="183">
        <v>469</v>
      </c>
      <c r="B480" s="183" t="s">
        <v>1124</v>
      </c>
      <c r="C480" s="34" t="str">
        <f t="shared" si="28"/>
        <v>ADP (Eng.)   - 142491</v>
      </c>
      <c r="D480" s="186" t="s">
        <v>1141</v>
      </c>
      <c r="E480" s="33" t="s">
        <v>12</v>
      </c>
      <c r="F480" s="189">
        <v>142491</v>
      </c>
      <c r="G480" s="191" t="s">
        <v>371</v>
      </c>
      <c r="H480" s="34" t="str">
        <f t="shared" si="29"/>
        <v>P  - OB - 69 - 71</v>
      </c>
      <c r="I480" s="185" t="s">
        <v>16</v>
      </c>
      <c r="J480" s="185" t="s">
        <v>293</v>
      </c>
      <c r="K480" s="185" t="s">
        <v>250</v>
      </c>
      <c r="L480" s="193">
        <v>1</v>
      </c>
      <c r="M480" s="196" t="s">
        <v>729</v>
      </c>
      <c r="N480" s="196" t="s">
        <v>730</v>
      </c>
      <c r="O480" s="44" t="str">
        <f t="shared" si="30"/>
        <v xml:space="preserve"> Javaria Tariq  ( 0312-4160000 )</v>
      </c>
      <c r="P480" s="42" t="s">
        <v>46</v>
      </c>
      <c r="Q480" s="36" t="s">
        <v>86</v>
      </c>
      <c r="R480" s="37">
        <v>50</v>
      </c>
      <c r="T480" s="55"/>
      <c r="U480" s="73" t="str">
        <f>F480&amp;"-"&amp;COUNTIF($F$2:F480,F480)</f>
        <v>142491-1</v>
      </c>
      <c r="V480" s="50">
        <f t="shared" si="31"/>
        <v>469</v>
      </c>
      <c r="Y480" s="38" t="s">
        <v>2118</v>
      </c>
      <c r="Z480" s="38">
        <v>469</v>
      </c>
      <c r="AP480" s="185">
        <v>469</v>
      </c>
      <c r="AQ480" s="185" t="s">
        <v>12</v>
      </c>
      <c r="AR480" s="195" t="s">
        <v>12</v>
      </c>
    </row>
    <row r="481" spans="1:44" ht="24.95" customHeight="1" x14ac:dyDescent="0.25">
      <c r="A481" s="183">
        <v>470</v>
      </c>
      <c r="B481" s="183" t="s">
        <v>1124</v>
      </c>
      <c r="C481" s="34" t="str">
        <f t="shared" si="28"/>
        <v>ADP (SE)   - 142422</v>
      </c>
      <c r="D481" s="186" t="s">
        <v>1142</v>
      </c>
      <c r="E481" s="33" t="s">
        <v>12</v>
      </c>
      <c r="F481" s="189">
        <v>142422</v>
      </c>
      <c r="G481" s="191" t="s">
        <v>371</v>
      </c>
      <c r="H481" s="34" t="str">
        <f t="shared" si="29"/>
        <v>P  - OB - 69 - 71</v>
      </c>
      <c r="I481" s="185" t="s">
        <v>16</v>
      </c>
      <c r="J481" s="185" t="s">
        <v>293</v>
      </c>
      <c r="K481" s="185" t="s">
        <v>250</v>
      </c>
      <c r="L481" s="193">
        <v>2</v>
      </c>
      <c r="M481" s="196" t="s">
        <v>729</v>
      </c>
      <c r="N481" s="196" t="s">
        <v>730</v>
      </c>
      <c r="O481" s="44" t="str">
        <f t="shared" si="30"/>
        <v xml:space="preserve"> Javaria Tariq  ( 0312-4160000 )</v>
      </c>
      <c r="P481" s="42" t="s">
        <v>46</v>
      </c>
      <c r="Q481" s="36" t="s">
        <v>86</v>
      </c>
      <c r="R481" s="37" t="s">
        <v>65</v>
      </c>
      <c r="T481" s="55"/>
      <c r="U481" s="73" t="str">
        <f>F481&amp;"-"&amp;COUNTIF($F$2:F481,F481)</f>
        <v>142422-1</v>
      </c>
      <c r="V481" s="50">
        <f t="shared" si="31"/>
        <v>470</v>
      </c>
      <c r="Y481" s="38" t="s">
        <v>2119</v>
      </c>
      <c r="Z481" s="38">
        <v>470</v>
      </c>
      <c r="AP481" s="185">
        <v>470</v>
      </c>
      <c r="AQ481" s="185" t="s">
        <v>12</v>
      </c>
      <c r="AR481" s="195" t="s">
        <v>12</v>
      </c>
    </row>
    <row r="482" spans="1:44" ht="24.95" customHeight="1" x14ac:dyDescent="0.25">
      <c r="A482" s="183">
        <v>471</v>
      </c>
      <c r="B482" s="183" t="s">
        <v>1124</v>
      </c>
      <c r="C482" s="34" t="str">
        <f t="shared" si="28"/>
        <v>BBA (Hons)  - 142411</v>
      </c>
      <c r="D482" s="186" t="s">
        <v>42</v>
      </c>
      <c r="E482" s="33" t="s">
        <v>12</v>
      </c>
      <c r="F482" s="189">
        <v>142411</v>
      </c>
      <c r="G482" s="191" t="s">
        <v>371</v>
      </c>
      <c r="H482" s="34" t="str">
        <f t="shared" si="29"/>
        <v>P  - OB - 69 - 71</v>
      </c>
      <c r="I482" s="185" t="s">
        <v>16</v>
      </c>
      <c r="J482" s="185" t="s">
        <v>293</v>
      </c>
      <c r="K482" s="185" t="s">
        <v>250</v>
      </c>
      <c r="L482" s="193">
        <v>20</v>
      </c>
      <c r="M482" s="196" t="s">
        <v>725</v>
      </c>
      <c r="N482" s="196" t="s">
        <v>726</v>
      </c>
      <c r="O482" s="44" t="str">
        <f t="shared" si="30"/>
        <v xml:space="preserve"> MARIA ALEEM  ( 0343-5791118 )</v>
      </c>
      <c r="P482" s="42" t="s">
        <v>46</v>
      </c>
      <c r="Q482" s="36" t="s">
        <v>86</v>
      </c>
      <c r="R482" s="37">
        <v>18</v>
      </c>
      <c r="T482" s="55"/>
      <c r="U482" s="73" t="str">
        <f>F482&amp;"-"&amp;COUNTIF($F$2:F482,F482)</f>
        <v>142411-1</v>
      </c>
      <c r="V482" s="50">
        <f t="shared" si="31"/>
        <v>471</v>
      </c>
      <c r="Y482" s="38" t="s">
        <v>2120</v>
      </c>
      <c r="Z482" s="38">
        <v>471</v>
      </c>
      <c r="AP482" s="185">
        <v>471</v>
      </c>
      <c r="AQ482" s="185" t="s">
        <v>12</v>
      </c>
      <c r="AR482" s="195" t="s">
        <v>12</v>
      </c>
    </row>
    <row r="483" spans="1:44" ht="24.95" customHeight="1" x14ac:dyDescent="0.25">
      <c r="A483" s="183">
        <v>472</v>
      </c>
      <c r="B483" s="183" t="s">
        <v>1124</v>
      </c>
      <c r="C483" s="34" t="str">
        <f t="shared" si="28"/>
        <v>BS AF  - 142417</v>
      </c>
      <c r="D483" s="186" t="s">
        <v>36</v>
      </c>
      <c r="E483" s="33" t="s">
        <v>12</v>
      </c>
      <c r="F483" s="189">
        <v>142417</v>
      </c>
      <c r="G483" s="191" t="s">
        <v>371</v>
      </c>
      <c r="H483" s="34" t="str">
        <f t="shared" si="29"/>
        <v>P  - OB - 69 - 71</v>
      </c>
      <c r="I483" s="185" t="s">
        <v>16</v>
      </c>
      <c r="J483" s="185" t="s">
        <v>293</v>
      </c>
      <c r="K483" s="185" t="s">
        <v>250</v>
      </c>
      <c r="L483" s="193">
        <v>12</v>
      </c>
      <c r="M483" s="196" t="s">
        <v>725</v>
      </c>
      <c r="N483" s="196" t="s">
        <v>726</v>
      </c>
      <c r="O483" s="44" t="str">
        <f t="shared" si="30"/>
        <v xml:space="preserve"> MARIA ALEEM  ( 0343-5791118 )</v>
      </c>
      <c r="P483" s="42" t="s">
        <v>50</v>
      </c>
      <c r="Q483" s="36" t="s">
        <v>86</v>
      </c>
      <c r="R483" s="37">
        <v>5</v>
      </c>
      <c r="T483" s="55"/>
      <c r="U483" s="73" t="str">
        <f>F483&amp;"-"&amp;COUNTIF($F$2:F483,F483)</f>
        <v>142417-1</v>
      </c>
      <c r="V483" s="50">
        <f t="shared" si="31"/>
        <v>472</v>
      </c>
      <c r="Y483" s="38" t="s">
        <v>2121</v>
      </c>
      <c r="Z483" s="38">
        <v>472</v>
      </c>
      <c r="AP483" s="185">
        <v>472</v>
      </c>
      <c r="AQ483" s="185" t="s">
        <v>12</v>
      </c>
      <c r="AR483" s="195" t="s">
        <v>12</v>
      </c>
    </row>
    <row r="484" spans="1:44" ht="24.95" customHeight="1" x14ac:dyDescent="0.25">
      <c r="A484" s="183">
        <v>473</v>
      </c>
      <c r="B484" s="183" t="s">
        <v>1124</v>
      </c>
      <c r="C484" s="34" t="str">
        <f t="shared" si="28"/>
        <v>BS AF  - 142502</v>
      </c>
      <c r="D484" s="186" t="s">
        <v>36</v>
      </c>
      <c r="E484" s="33" t="s">
        <v>12</v>
      </c>
      <c r="F484" s="189">
        <v>142502</v>
      </c>
      <c r="G484" s="191" t="s">
        <v>1290</v>
      </c>
      <c r="H484" s="34" t="str">
        <f t="shared" si="29"/>
        <v>P  - OB - 69 - 71</v>
      </c>
      <c r="I484" s="185" t="s">
        <v>16</v>
      </c>
      <c r="J484" s="185" t="s">
        <v>293</v>
      </c>
      <c r="K484" s="185" t="s">
        <v>250</v>
      </c>
      <c r="L484" s="193">
        <v>1</v>
      </c>
      <c r="M484" s="196" t="s">
        <v>725</v>
      </c>
      <c r="N484" s="196" t="s">
        <v>726</v>
      </c>
      <c r="O484" s="44" t="str">
        <f t="shared" si="30"/>
        <v xml:space="preserve"> MARIA ALEEM  ( 0343-5791118 )</v>
      </c>
      <c r="P484" s="42" t="s">
        <v>50</v>
      </c>
      <c r="Q484" s="36" t="s">
        <v>86</v>
      </c>
      <c r="R484" s="37" t="s">
        <v>73</v>
      </c>
      <c r="T484" s="55"/>
      <c r="U484" s="73" t="str">
        <f>F484&amp;"-"&amp;COUNTIF($F$2:F484,F484)</f>
        <v>142502-1</v>
      </c>
      <c r="V484" s="50">
        <f t="shared" si="31"/>
        <v>473</v>
      </c>
      <c r="Y484" s="38" t="s">
        <v>2122</v>
      </c>
      <c r="Z484" s="38">
        <v>473</v>
      </c>
      <c r="AP484" s="185">
        <v>473</v>
      </c>
      <c r="AQ484" s="185" t="s">
        <v>12</v>
      </c>
      <c r="AR484" s="195" t="s">
        <v>12</v>
      </c>
    </row>
    <row r="485" spans="1:44" ht="24.95" customHeight="1" x14ac:dyDescent="0.25">
      <c r="A485" s="183">
        <v>474</v>
      </c>
      <c r="B485" s="183" t="s">
        <v>1124</v>
      </c>
      <c r="C485" s="34" t="str">
        <f t="shared" si="28"/>
        <v>BS Eng.  - 142429</v>
      </c>
      <c r="D485" s="186" t="s">
        <v>30</v>
      </c>
      <c r="E485" s="33" t="s">
        <v>12</v>
      </c>
      <c r="F485" s="189">
        <v>142429</v>
      </c>
      <c r="G485" s="191" t="s">
        <v>371</v>
      </c>
      <c r="H485" s="34" t="str">
        <f t="shared" si="29"/>
        <v>P  - OB - 69 - 71</v>
      </c>
      <c r="I485" s="185" t="s">
        <v>16</v>
      </c>
      <c r="J485" s="185" t="s">
        <v>293</v>
      </c>
      <c r="K485" s="185" t="s">
        <v>250</v>
      </c>
      <c r="L485" s="193">
        <v>8</v>
      </c>
      <c r="M485" s="196" t="s">
        <v>729</v>
      </c>
      <c r="N485" s="196" t="s">
        <v>730</v>
      </c>
      <c r="O485" s="44" t="str">
        <f t="shared" si="30"/>
        <v xml:space="preserve"> Javaria Tariq  ( 0312-4160000 )</v>
      </c>
      <c r="P485" s="42" t="s">
        <v>50</v>
      </c>
      <c r="Q485" s="36" t="s">
        <v>86</v>
      </c>
      <c r="R485" s="37" t="s">
        <v>73</v>
      </c>
      <c r="T485" s="55"/>
      <c r="U485" s="73" t="str">
        <f>F485&amp;"-"&amp;COUNTIF($F$2:F485,F485)</f>
        <v>142429-1</v>
      </c>
      <c r="V485" s="50">
        <f t="shared" si="31"/>
        <v>474</v>
      </c>
      <c r="Y485" s="38" t="s">
        <v>2123</v>
      </c>
      <c r="Z485" s="38">
        <v>474</v>
      </c>
      <c r="AP485" s="185">
        <v>474</v>
      </c>
      <c r="AQ485" s="185" t="s">
        <v>12</v>
      </c>
      <c r="AR485" s="195" t="s">
        <v>12</v>
      </c>
    </row>
    <row r="486" spans="1:44" ht="24.95" customHeight="1" x14ac:dyDescent="0.25">
      <c r="A486" s="183">
        <v>475</v>
      </c>
      <c r="B486" s="183" t="s">
        <v>1124</v>
      </c>
      <c r="C486" s="34" t="str">
        <f t="shared" si="28"/>
        <v>BS IT  - 142399</v>
      </c>
      <c r="D486" s="186" t="s">
        <v>37</v>
      </c>
      <c r="E486" s="33" t="s">
        <v>12</v>
      </c>
      <c r="F486" s="189">
        <v>142399</v>
      </c>
      <c r="G486" s="191" t="s">
        <v>371</v>
      </c>
      <c r="H486" s="34" t="str">
        <f t="shared" si="29"/>
        <v>P  - OB - 69 - 71</v>
      </c>
      <c r="I486" s="185" t="s">
        <v>16</v>
      </c>
      <c r="J486" s="185" t="s">
        <v>293</v>
      </c>
      <c r="K486" s="185" t="s">
        <v>250</v>
      </c>
      <c r="L486" s="193">
        <v>2</v>
      </c>
      <c r="M486" s="196" t="s">
        <v>738</v>
      </c>
      <c r="N486" s="196" t="s">
        <v>739</v>
      </c>
      <c r="O486" s="44" t="str">
        <f t="shared" si="30"/>
        <v xml:space="preserve"> Shumaila Ashraf  ( 0302-5114807 )</v>
      </c>
      <c r="P486" s="42" t="s">
        <v>50</v>
      </c>
      <c r="Q486" s="36" t="s">
        <v>86</v>
      </c>
      <c r="R486" s="37" t="s">
        <v>73</v>
      </c>
      <c r="T486" s="55"/>
      <c r="U486" s="73" t="str">
        <f>F486&amp;"-"&amp;COUNTIF($F$2:F486,F486)</f>
        <v>142399-2</v>
      </c>
      <c r="V486" s="50">
        <f t="shared" si="31"/>
        <v>475</v>
      </c>
      <c r="Y486" s="38" t="s">
        <v>2124</v>
      </c>
      <c r="Z486" s="38">
        <v>475</v>
      </c>
      <c r="AP486" s="185">
        <v>475</v>
      </c>
      <c r="AQ486" s="185" t="s">
        <v>12</v>
      </c>
      <c r="AR486" s="195" t="s">
        <v>12</v>
      </c>
    </row>
    <row r="487" spans="1:44" ht="24.95" customHeight="1" x14ac:dyDescent="0.25">
      <c r="A487" s="183">
        <v>476</v>
      </c>
      <c r="B487" s="183" t="s">
        <v>1124</v>
      </c>
      <c r="C487" s="34" t="str">
        <f t="shared" si="28"/>
        <v>BS SE  - 142610</v>
      </c>
      <c r="D487" s="186" t="s">
        <v>43</v>
      </c>
      <c r="E487" s="33" t="s">
        <v>12</v>
      </c>
      <c r="F487" s="189">
        <v>142610</v>
      </c>
      <c r="G487" s="191" t="s">
        <v>161</v>
      </c>
      <c r="H487" s="34" t="str">
        <f t="shared" si="29"/>
        <v>P  - OB - 69 - 71</v>
      </c>
      <c r="I487" s="185" t="s">
        <v>16</v>
      </c>
      <c r="J487" s="185" t="s">
        <v>293</v>
      </c>
      <c r="K487" s="185" t="s">
        <v>250</v>
      </c>
      <c r="L487" s="193">
        <v>1</v>
      </c>
      <c r="M487" s="196" t="s">
        <v>768</v>
      </c>
      <c r="N487" s="196" t="s">
        <v>769</v>
      </c>
      <c r="O487" s="44" t="str">
        <f t="shared" si="30"/>
        <v xml:space="preserve"> Mr. Muhammad Omer Aftab  ( 0305-7605828 )</v>
      </c>
      <c r="P487" s="42" t="s">
        <v>50</v>
      </c>
      <c r="Q487" s="36" t="s">
        <v>86</v>
      </c>
      <c r="R487" s="37" t="s">
        <v>58</v>
      </c>
      <c r="T487" s="55"/>
      <c r="U487" s="73" t="str">
        <f>F487&amp;"-"&amp;COUNTIF($F$2:F487,F487)</f>
        <v>142610-1</v>
      </c>
      <c r="V487" s="50">
        <f t="shared" si="31"/>
        <v>476</v>
      </c>
      <c r="Y487" s="38" t="s">
        <v>2125</v>
      </c>
      <c r="Z487" s="38">
        <v>476</v>
      </c>
      <c r="AP487" s="185">
        <v>476</v>
      </c>
      <c r="AQ487" s="185" t="s">
        <v>12</v>
      </c>
      <c r="AR487" s="195" t="s">
        <v>12</v>
      </c>
    </row>
    <row r="488" spans="1:44" ht="24.95" customHeight="1" x14ac:dyDescent="0.25">
      <c r="A488" s="183">
        <v>477</v>
      </c>
      <c r="B488" s="183" t="s">
        <v>1124</v>
      </c>
      <c r="C488" s="34" t="str">
        <f t="shared" si="28"/>
        <v>BS CHEM.  - 140750</v>
      </c>
      <c r="D488" s="186" t="s">
        <v>34</v>
      </c>
      <c r="E488" s="33" t="s">
        <v>12</v>
      </c>
      <c r="F488" s="189">
        <v>140750</v>
      </c>
      <c r="G488" s="191" t="s">
        <v>371</v>
      </c>
      <c r="H488" s="34" t="str">
        <f t="shared" si="29"/>
        <v>S  - NB - SEMINAR - 1</v>
      </c>
      <c r="I488" s="185" t="s">
        <v>16</v>
      </c>
      <c r="J488" s="185" t="s">
        <v>292</v>
      </c>
      <c r="K488" s="185" t="s">
        <v>103</v>
      </c>
      <c r="L488" s="193">
        <v>10</v>
      </c>
      <c r="M488" s="196" t="s">
        <v>623</v>
      </c>
      <c r="N488" s="196" t="s">
        <v>624</v>
      </c>
      <c r="O488" s="44" t="str">
        <f t="shared" si="30"/>
        <v xml:space="preserve"> Hassan Khan  ( 3314343808 )</v>
      </c>
      <c r="P488" s="42" t="s">
        <v>50</v>
      </c>
      <c r="Q488" s="36" t="s">
        <v>86</v>
      </c>
      <c r="R488" s="37" t="s">
        <v>59</v>
      </c>
      <c r="T488" s="55"/>
      <c r="U488" s="73" t="str">
        <f>F488&amp;"-"&amp;COUNTIF($F$2:F488,F488)</f>
        <v>140750-1</v>
      </c>
      <c r="V488" s="50">
        <f t="shared" si="31"/>
        <v>477</v>
      </c>
      <c r="Y488" s="38" t="s">
        <v>2126</v>
      </c>
      <c r="Z488" s="38">
        <v>477</v>
      </c>
      <c r="AP488" s="185">
        <v>477</v>
      </c>
      <c r="AQ488" s="185" t="s">
        <v>12</v>
      </c>
      <c r="AR488" s="195" t="s">
        <v>12</v>
      </c>
    </row>
    <row r="489" spans="1:44" ht="24.95" customHeight="1" x14ac:dyDescent="0.25">
      <c r="A489" s="183">
        <v>478</v>
      </c>
      <c r="B489" s="183" t="s">
        <v>1124</v>
      </c>
      <c r="C489" s="34" t="str">
        <f t="shared" si="28"/>
        <v>BS DFCS  - 140741</v>
      </c>
      <c r="D489" s="186" t="s">
        <v>91</v>
      </c>
      <c r="E489" s="33" t="s">
        <v>12</v>
      </c>
      <c r="F489" s="189">
        <v>140741</v>
      </c>
      <c r="G489" s="191" t="s">
        <v>245</v>
      </c>
      <c r="H489" s="34" t="str">
        <f t="shared" si="29"/>
        <v>S  - NB - SEMINAR - 1</v>
      </c>
      <c r="I489" s="185" t="s">
        <v>16</v>
      </c>
      <c r="J489" s="185" t="s">
        <v>292</v>
      </c>
      <c r="K489" s="185" t="s">
        <v>103</v>
      </c>
      <c r="L489" s="193">
        <v>34</v>
      </c>
      <c r="M489" s="196" t="s">
        <v>742</v>
      </c>
      <c r="N489" s="196" t="s">
        <v>743</v>
      </c>
      <c r="O489" s="44" t="str">
        <f t="shared" si="30"/>
        <v xml:space="preserve"> Dr. Syeda Mona Hassan  ( 0332-6294319 )</v>
      </c>
      <c r="P489" s="42" t="s">
        <v>50</v>
      </c>
      <c r="Q489" s="36" t="s">
        <v>86</v>
      </c>
      <c r="R489" s="37" t="s">
        <v>74</v>
      </c>
      <c r="T489" s="55"/>
      <c r="U489" s="73" t="str">
        <f>F489&amp;"-"&amp;COUNTIF($F$2:F489,F489)</f>
        <v>140741-1</v>
      </c>
      <c r="V489" s="50">
        <f t="shared" si="31"/>
        <v>478</v>
      </c>
      <c r="Y489" s="38" t="s">
        <v>2127</v>
      </c>
      <c r="Z489" s="38">
        <v>478</v>
      </c>
      <c r="AP489" s="185">
        <v>478</v>
      </c>
      <c r="AQ489" s="185" t="s">
        <v>12</v>
      </c>
      <c r="AR489" s="195" t="s">
        <v>12</v>
      </c>
    </row>
    <row r="490" spans="1:44" ht="24.95" customHeight="1" x14ac:dyDescent="0.25">
      <c r="A490" s="183">
        <v>479</v>
      </c>
      <c r="B490" s="183" t="s">
        <v>1124</v>
      </c>
      <c r="C490" s="34" t="str">
        <f t="shared" si="28"/>
        <v>BS CHEM.  - 140750</v>
      </c>
      <c r="D490" s="186" t="s">
        <v>34</v>
      </c>
      <c r="E490" s="33" t="s">
        <v>12</v>
      </c>
      <c r="F490" s="189">
        <v>140750</v>
      </c>
      <c r="G490" s="191" t="s">
        <v>371</v>
      </c>
      <c r="H490" s="34" t="str">
        <f t="shared" si="29"/>
        <v>T  - NB - SEMINAR - 3</v>
      </c>
      <c r="I490" s="185" t="s">
        <v>16</v>
      </c>
      <c r="J490" s="185" t="s">
        <v>259</v>
      </c>
      <c r="K490" s="185" t="s">
        <v>104</v>
      </c>
      <c r="L490" s="193">
        <v>1</v>
      </c>
      <c r="M490" s="196" t="s">
        <v>623</v>
      </c>
      <c r="N490" s="196" t="s">
        <v>624</v>
      </c>
      <c r="O490" s="44" t="str">
        <f t="shared" si="30"/>
        <v xml:space="preserve"> Hassan Khan  ( 3314343808 )</v>
      </c>
      <c r="P490" s="42" t="s">
        <v>50</v>
      </c>
      <c r="Q490" s="36" t="s">
        <v>86</v>
      </c>
      <c r="R490" s="37" t="s">
        <v>55</v>
      </c>
      <c r="T490" s="55"/>
      <c r="U490" s="73" t="str">
        <f>F490&amp;"-"&amp;COUNTIF($F$2:F490,F490)</f>
        <v>140750-2</v>
      </c>
      <c r="V490" s="50">
        <f t="shared" si="31"/>
        <v>479</v>
      </c>
      <c r="Y490" s="38" t="s">
        <v>2128</v>
      </c>
      <c r="Z490" s="38">
        <v>479</v>
      </c>
      <c r="AP490" s="185">
        <v>479</v>
      </c>
      <c r="AQ490" s="185" t="s">
        <v>12</v>
      </c>
      <c r="AR490" s="195" t="s">
        <v>12</v>
      </c>
    </row>
    <row r="491" spans="1:44" ht="24.95" customHeight="1" x14ac:dyDescent="0.25">
      <c r="A491" s="183">
        <v>480</v>
      </c>
      <c r="B491" s="183" t="s">
        <v>1124</v>
      </c>
      <c r="C491" s="34" t="str">
        <f t="shared" si="28"/>
        <v>BS CHEM.  - 140757</v>
      </c>
      <c r="D491" s="186" t="s">
        <v>34</v>
      </c>
      <c r="E491" s="33" t="s">
        <v>12</v>
      </c>
      <c r="F491" s="189">
        <v>140757</v>
      </c>
      <c r="G491" s="191" t="s">
        <v>1291</v>
      </c>
      <c r="H491" s="34" t="str">
        <f t="shared" si="29"/>
        <v>T  - NB - SEMINAR - 3</v>
      </c>
      <c r="I491" s="185" t="s">
        <v>16</v>
      </c>
      <c r="J491" s="185" t="s">
        <v>259</v>
      </c>
      <c r="K491" s="185" t="s">
        <v>104</v>
      </c>
      <c r="L491" s="193">
        <v>9</v>
      </c>
      <c r="M491" s="196" t="s">
        <v>504</v>
      </c>
      <c r="N491" s="196" t="s">
        <v>505</v>
      </c>
      <c r="O491" s="44" t="str">
        <f t="shared" si="30"/>
        <v xml:space="preserve"> Sumaira Mukhtar  ( 0321-4830000 )</v>
      </c>
      <c r="P491" s="42" t="s">
        <v>50</v>
      </c>
      <c r="Q491" s="36" t="s">
        <v>86</v>
      </c>
      <c r="R491" s="37" t="s">
        <v>60</v>
      </c>
      <c r="T491" s="55"/>
      <c r="U491" s="73" t="str">
        <f>F491&amp;"-"&amp;COUNTIF($F$2:F491,F491)</f>
        <v>140757-1</v>
      </c>
      <c r="V491" s="50">
        <f t="shared" si="31"/>
        <v>480</v>
      </c>
      <c r="Y491" s="38" t="s">
        <v>2129</v>
      </c>
      <c r="Z491" s="38">
        <v>480</v>
      </c>
      <c r="AP491" s="185">
        <v>480</v>
      </c>
      <c r="AQ491" s="185" t="s">
        <v>12</v>
      </c>
      <c r="AR491" s="195" t="s">
        <v>12</v>
      </c>
    </row>
    <row r="492" spans="1:44" ht="24.95" customHeight="1" x14ac:dyDescent="0.25">
      <c r="A492" s="183">
        <v>481</v>
      </c>
      <c r="B492" s="183" t="s">
        <v>1124</v>
      </c>
      <c r="C492" s="34" t="str">
        <f t="shared" si="28"/>
        <v>BSCP  - 140793</v>
      </c>
      <c r="D492" s="186" t="s">
        <v>300</v>
      </c>
      <c r="E492" s="33" t="s">
        <v>12</v>
      </c>
      <c r="F492" s="189">
        <v>140793</v>
      </c>
      <c r="G492" s="191" t="s">
        <v>894</v>
      </c>
      <c r="H492" s="34" t="str">
        <f t="shared" si="29"/>
        <v>T  - NB - SEMINAR - 3</v>
      </c>
      <c r="I492" s="185" t="s">
        <v>16</v>
      </c>
      <c r="J492" s="185" t="s">
        <v>259</v>
      </c>
      <c r="K492" s="185" t="s">
        <v>104</v>
      </c>
      <c r="L492" s="193">
        <v>29</v>
      </c>
      <c r="M492" s="196" t="s">
        <v>508</v>
      </c>
      <c r="N492" s="196" t="s">
        <v>509</v>
      </c>
      <c r="O492" s="44" t="str">
        <f t="shared" si="30"/>
        <v xml:space="preserve"> Sundus Gohar  ( 0333-1610502 )</v>
      </c>
      <c r="P492" s="42" t="s">
        <v>50</v>
      </c>
      <c r="Q492" s="36" t="s">
        <v>86</v>
      </c>
      <c r="R492" s="37" t="s">
        <v>82</v>
      </c>
      <c r="T492" s="55"/>
      <c r="U492" s="73" t="str">
        <f>F492&amp;"-"&amp;COUNTIF($F$2:F492,F492)</f>
        <v>140793-1</v>
      </c>
      <c r="V492" s="50">
        <f t="shared" si="31"/>
        <v>481</v>
      </c>
      <c r="Y492" s="38" t="s">
        <v>2130</v>
      </c>
      <c r="Z492" s="38">
        <v>481</v>
      </c>
      <c r="AP492" s="185">
        <v>481</v>
      </c>
      <c r="AQ492" s="185" t="s">
        <v>12</v>
      </c>
      <c r="AR492" s="195" t="s">
        <v>12</v>
      </c>
    </row>
    <row r="493" spans="1:44" ht="24.95" customHeight="1" x14ac:dyDescent="0.25">
      <c r="A493" s="183">
        <v>482</v>
      </c>
      <c r="B493" s="183" t="s">
        <v>1124</v>
      </c>
      <c r="C493" s="34" t="str">
        <f t="shared" si="28"/>
        <v>BSCP  - 140794</v>
      </c>
      <c r="D493" s="186" t="s">
        <v>300</v>
      </c>
      <c r="E493" s="33" t="s">
        <v>12</v>
      </c>
      <c r="F493" s="189">
        <v>140794</v>
      </c>
      <c r="G493" s="191" t="s">
        <v>282</v>
      </c>
      <c r="H493" s="34" t="str">
        <f t="shared" si="29"/>
        <v>T  - NB - SEMINAR - 3</v>
      </c>
      <c r="I493" s="185" t="s">
        <v>16</v>
      </c>
      <c r="J493" s="185" t="s">
        <v>259</v>
      </c>
      <c r="K493" s="185" t="s">
        <v>104</v>
      </c>
      <c r="L493" s="193">
        <v>5</v>
      </c>
      <c r="M493" s="196" t="s">
        <v>508</v>
      </c>
      <c r="N493" s="196" t="s">
        <v>509</v>
      </c>
      <c r="O493" s="44" t="str">
        <f t="shared" si="30"/>
        <v xml:space="preserve"> Sundus Gohar  ( 0333-1610502 )</v>
      </c>
      <c r="P493" s="42" t="s">
        <v>50</v>
      </c>
      <c r="Q493" s="36" t="s">
        <v>86</v>
      </c>
      <c r="R493" s="37" t="s">
        <v>76</v>
      </c>
      <c r="T493" s="55"/>
      <c r="U493" s="73" t="str">
        <f>F493&amp;"-"&amp;COUNTIF($F$2:F493,F493)</f>
        <v>140794-1</v>
      </c>
      <c r="V493" s="50">
        <f t="shared" si="31"/>
        <v>482</v>
      </c>
      <c r="Y493" s="38" t="s">
        <v>2131</v>
      </c>
      <c r="Z493" s="38">
        <v>482</v>
      </c>
      <c r="AP493" s="185">
        <v>482</v>
      </c>
      <c r="AQ493" s="185" t="s">
        <v>12</v>
      </c>
      <c r="AR493" s="195" t="s">
        <v>12</v>
      </c>
    </row>
    <row r="494" spans="1:44" ht="24.95" customHeight="1" x14ac:dyDescent="0.25">
      <c r="A494" s="183">
        <v>483</v>
      </c>
      <c r="B494" s="183" t="s">
        <v>1124</v>
      </c>
      <c r="C494" s="34" t="str">
        <f t="shared" si="28"/>
        <v>ADP (AP)  - 140817</v>
      </c>
      <c r="D494" s="186" t="s">
        <v>1135</v>
      </c>
      <c r="E494" s="33" t="s">
        <v>12</v>
      </c>
      <c r="F494" s="189">
        <v>140817</v>
      </c>
      <c r="G494" s="191" t="s">
        <v>371</v>
      </c>
      <c r="H494" s="34" t="str">
        <f t="shared" si="29"/>
        <v>U  - NB - SEMINAR - 4</v>
      </c>
      <c r="I494" s="185" t="s">
        <v>16</v>
      </c>
      <c r="J494" s="185" t="s">
        <v>1099</v>
      </c>
      <c r="K494" s="185" t="s">
        <v>1100</v>
      </c>
      <c r="L494" s="193">
        <v>1</v>
      </c>
      <c r="M494" s="196" t="s">
        <v>723</v>
      </c>
      <c r="N494" s="196" t="s">
        <v>724</v>
      </c>
      <c r="O494" s="44" t="str">
        <f t="shared" si="30"/>
        <v xml:space="preserve"> Saadia Nazir Dogar  ( 0306-4244298 )</v>
      </c>
      <c r="P494" s="42" t="s">
        <v>50</v>
      </c>
      <c r="Q494" s="36" t="s">
        <v>86</v>
      </c>
      <c r="R494" s="37" t="s">
        <v>64</v>
      </c>
      <c r="T494" s="55"/>
      <c r="U494" s="73" t="str">
        <f>F494&amp;"-"&amp;COUNTIF($F$2:F494,F494)</f>
        <v>140817-1</v>
      </c>
      <c r="V494" s="50">
        <f t="shared" si="31"/>
        <v>483</v>
      </c>
      <c r="Y494" s="38" t="s">
        <v>2132</v>
      </c>
      <c r="Z494" s="38">
        <v>483</v>
      </c>
      <c r="AP494" s="185">
        <v>483</v>
      </c>
      <c r="AQ494" s="185" t="s">
        <v>12</v>
      </c>
      <c r="AR494" s="195" t="s">
        <v>12</v>
      </c>
    </row>
    <row r="495" spans="1:44" ht="24.95" customHeight="1" x14ac:dyDescent="0.25">
      <c r="A495" s="183">
        <v>484</v>
      </c>
      <c r="B495" s="183" t="s">
        <v>1124</v>
      </c>
      <c r="C495" s="34" t="str">
        <f t="shared" si="28"/>
        <v>ADP (CP)   - 140810</v>
      </c>
      <c r="D495" s="186" t="s">
        <v>1136</v>
      </c>
      <c r="E495" s="33" t="s">
        <v>12</v>
      </c>
      <c r="F495" s="189">
        <v>140810</v>
      </c>
      <c r="G495" s="191" t="s">
        <v>371</v>
      </c>
      <c r="H495" s="34" t="str">
        <f t="shared" si="29"/>
        <v>U  - NB - SEMINAR - 4</v>
      </c>
      <c r="I495" s="185" t="s">
        <v>16</v>
      </c>
      <c r="J495" s="185" t="s">
        <v>1099</v>
      </c>
      <c r="K495" s="185" t="s">
        <v>1100</v>
      </c>
      <c r="L495" s="193">
        <v>1</v>
      </c>
      <c r="M495" s="196" t="s">
        <v>723</v>
      </c>
      <c r="N495" s="196" t="s">
        <v>724</v>
      </c>
      <c r="O495" s="44" t="str">
        <f t="shared" si="30"/>
        <v xml:space="preserve"> Saadia Nazir Dogar  ( 0306-4244298 )</v>
      </c>
      <c r="P495" s="42" t="s">
        <v>46</v>
      </c>
      <c r="Q495" s="36" t="s">
        <v>86</v>
      </c>
      <c r="R495" s="37" t="s">
        <v>63</v>
      </c>
      <c r="T495" s="55"/>
      <c r="U495" s="73" t="str">
        <f>F495&amp;"-"&amp;COUNTIF($F$2:F495,F495)</f>
        <v>140810-1</v>
      </c>
      <c r="V495" s="50">
        <f t="shared" si="31"/>
        <v>484</v>
      </c>
      <c r="Y495" s="38" t="s">
        <v>2133</v>
      </c>
      <c r="Z495" s="38">
        <v>484</v>
      </c>
      <c r="AP495" s="185">
        <v>484</v>
      </c>
      <c r="AQ495" s="185" t="s">
        <v>12</v>
      </c>
      <c r="AR495" s="195" t="s">
        <v>12</v>
      </c>
    </row>
    <row r="496" spans="1:44" ht="24.95" customHeight="1" x14ac:dyDescent="0.25">
      <c r="A496" s="183">
        <v>485</v>
      </c>
      <c r="B496" s="183" t="s">
        <v>1124</v>
      </c>
      <c r="C496" s="34" t="str">
        <f t="shared" si="28"/>
        <v>BS AP  - 140824</v>
      </c>
      <c r="D496" s="186" t="s">
        <v>40</v>
      </c>
      <c r="E496" s="33" t="s">
        <v>12</v>
      </c>
      <c r="F496" s="189">
        <v>140824</v>
      </c>
      <c r="G496" s="191" t="s">
        <v>893</v>
      </c>
      <c r="H496" s="34" t="str">
        <f t="shared" si="29"/>
        <v>U  - NB - SEMINAR - 4</v>
      </c>
      <c r="I496" s="185" t="s">
        <v>16</v>
      </c>
      <c r="J496" s="185" t="s">
        <v>1099</v>
      </c>
      <c r="K496" s="185" t="s">
        <v>1100</v>
      </c>
      <c r="L496" s="193">
        <v>13</v>
      </c>
      <c r="M496" s="196" t="s">
        <v>1016</v>
      </c>
      <c r="N496" s="196" t="s">
        <v>733</v>
      </c>
      <c r="O496" s="44" t="str">
        <f t="shared" si="30"/>
        <v xml:space="preserve"> Dr. Farhana Yasmin  ( 0323-4736964 )</v>
      </c>
      <c r="P496" s="42" t="s">
        <v>46</v>
      </c>
      <c r="Q496" s="36" t="s">
        <v>86</v>
      </c>
      <c r="R496" s="37" t="s">
        <v>69</v>
      </c>
      <c r="T496" s="55"/>
      <c r="U496" s="73" t="str">
        <f>F496&amp;"-"&amp;COUNTIF($F$2:F496,F496)</f>
        <v>140824-1</v>
      </c>
      <c r="V496" s="50">
        <f t="shared" si="31"/>
        <v>485</v>
      </c>
      <c r="Y496" s="38" t="s">
        <v>2134</v>
      </c>
      <c r="Z496" s="38">
        <v>485</v>
      </c>
      <c r="AP496" s="185">
        <v>485</v>
      </c>
      <c r="AQ496" s="185" t="s">
        <v>12</v>
      </c>
      <c r="AR496" s="195" t="s">
        <v>12</v>
      </c>
    </row>
    <row r="497" spans="1:44" ht="24.95" customHeight="1" x14ac:dyDescent="0.25">
      <c r="A497" s="183">
        <v>486</v>
      </c>
      <c r="B497" s="183" t="s">
        <v>1124</v>
      </c>
      <c r="C497" s="34" t="str">
        <f t="shared" si="28"/>
        <v>BS AP  - 140829</v>
      </c>
      <c r="D497" s="186" t="s">
        <v>40</v>
      </c>
      <c r="E497" s="33" t="s">
        <v>12</v>
      </c>
      <c r="F497" s="189">
        <v>140829</v>
      </c>
      <c r="G497" s="191" t="s">
        <v>282</v>
      </c>
      <c r="H497" s="34" t="str">
        <f t="shared" si="29"/>
        <v>U  - NB - SEMINAR - 4</v>
      </c>
      <c r="I497" s="185" t="s">
        <v>16</v>
      </c>
      <c r="J497" s="185" t="s">
        <v>1099</v>
      </c>
      <c r="K497" s="185" t="s">
        <v>1100</v>
      </c>
      <c r="L497" s="193">
        <v>12</v>
      </c>
      <c r="M497" s="196" t="s">
        <v>723</v>
      </c>
      <c r="N497" s="196" t="s">
        <v>724</v>
      </c>
      <c r="O497" s="44" t="str">
        <f t="shared" si="30"/>
        <v xml:space="preserve"> Saadia Nazir Dogar  ( 0306-4244298 )</v>
      </c>
      <c r="P497" s="42" t="s">
        <v>46</v>
      </c>
      <c r="Q497" s="36" t="s">
        <v>86</v>
      </c>
      <c r="R497" s="37" t="s">
        <v>78</v>
      </c>
      <c r="T497" s="55"/>
      <c r="U497" s="73" t="str">
        <f>F497&amp;"-"&amp;COUNTIF($F$2:F497,F497)</f>
        <v>140829-2</v>
      </c>
      <c r="V497" s="50">
        <f t="shared" si="31"/>
        <v>486</v>
      </c>
      <c r="Y497" s="38" t="s">
        <v>2135</v>
      </c>
      <c r="Z497" s="38">
        <v>486</v>
      </c>
      <c r="AP497" s="185">
        <v>486</v>
      </c>
      <c r="AQ497" s="185" t="s">
        <v>12</v>
      </c>
      <c r="AR497" s="195" t="s">
        <v>12</v>
      </c>
    </row>
    <row r="498" spans="1:44" ht="24.95" customHeight="1" x14ac:dyDescent="0.25">
      <c r="A498" s="183">
        <v>487</v>
      </c>
      <c r="B498" s="183" t="s">
        <v>1124</v>
      </c>
      <c r="C498" s="34" t="str">
        <f t="shared" si="28"/>
        <v>BSCP  - 140794</v>
      </c>
      <c r="D498" s="186" t="s">
        <v>300</v>
      </c>
      <c r="E498" s="33" t="s">
        <v>12</v>
      </c>
      <c r="F498" s="189">
        <v>140794</v>
      </c>
      <c r="G498" s="191" t="s">
        <v>282</v>
      </c>
      <c r="H498" s="34" t="str">
        <f t="shared" si="29"/>
        <v>U  - NB - SEMINAR - 4</v>
      </c>
      <c r="I498" s="185" t="s">
        <v>16</v>
      </c>
      <c r="J498" s="185" t="s">
        <v>1099</v>
      </c>
      <c r="K498" s="185" t="s">
        <v>1100</v>
      </c>
      <c r="L498" s="193">
        <v>17</v>
      </c>
      <c r="M498" s="196" t="s">
        <v>508</v>
      </c>
      <c r="N498" s="196" t="s">
        <v>509</v>
      </c>
      <c r="O498" s="44" t="str">
        <f t="shared" si="30"/>
        <v xml:space="preserve"> Sundus Gohar  ( 0333-1610502 )</v>
      </c>
      <c r="P498" s="42" t="s">
        <v>46</v>
      </c>
      <c r="Q498" s="36" t="s">
        <v>86</v>
      </c>
      <c r="R498" s="37" t="s">
        <v>72</v>
      </c>
      <c r="T498" s="55"/>
      <c r="U498" s="73" t="str">
        <f>F498&amp;"-"&amp;COUNTIF($F$2:F498,F498)</f>
        <v>140794-2</v>
      </c>
      <c r="V498" s="50">
        <f t="shared" si="31"/>
        <v>487</v>
      </c>
      <c r="Y498" s="38" t="s">
        <v>2136</v>
      </c>
      <c r="Z498" s="38">
        <v>487</v>
      </c>
      <c r="AP498" s="185">
        <v>487</v>
      </c>
      <c r="AQ498" s="185" t="s">
        <v>12</v>
      </c>
      <c r="AR498" s="195" t="s">
        <v>12</v>
      </c>
    </row>
    <row r="499" spans="1:44" ht="24.95" customHeight="1" x14ac:dyDescent="0.25">
      <c r="A499" s="183">
        <v>488</v>
      </c>
      <c r="B499" s="183" t="s">
        <v>1124</v>
      </c>
      <c r="C499" s="34" t="str">
        <f t="shared" si="28"/>
        <v>BS IT  - 141571</v>
      </c>
      <c r="D499" s="186" t="s">
        <v>37</v>
      </c>
      <c r="E499" s="33" t="s">
        <v>12</v>
      </c>
      <c r="F499" s="189">
        <v>141571</v>
      </c>
      <c r="G499" s="191" t="s">
        <v>194</v>
      </c>
      <c r="H499" s="34" t="str">
        <f t="shared" si="29"/>
        <v>A  - NB - 1 - 8</v>
      </c>
      <c r="I499" s="185" t="s">
        <v>93</v>
      </c>
      <c r="J499" s="185" t="s">
        <v>94</v>
      </c>
      <c r="K499" s="185" t="s">
        <v>13</v>
      </c>
      <c r="L499" s="193">
        <v>40</v>
      </c>
      <c r="M499" s="196" t="s">
        <v>653</v>
      </c>
      <c r="N499" s="196" t="s">
        <v>654</v>
      </c>
      <c r="O499" s="44" t="str">
        <f t="shared" si="30"/>
        <v xml:space="preserve"> Rabia Younas  ( 3330410366 )</v>
      </c>
      <c r="P499" s="42" t="s">
        <v>46</v>
      </c>
      <c r="Q499" s="36" t="s">
        <v>86</v>
      </c>
      <c r="R499" s="37" t="s">
        <v>80</v>
      </c>
      <c r="T499" s="55"/>
      <c r="U499" s="73" t="str">
        <f>F499&amp;"-"&amp;COUNTIF($F$2:F499,F499)</f>
        <v>141571-1</v>
      </c>
      <c r="V499" s="50">
        <f t="shared" si="31"/>
        <v>488</v>
      </c>
      <c r="Y499" s="38" t="s">
        <v>2137</v>
      </c>
      <c r="Z499" s="38">
        <v>488</v>
      </c>
      <c r="AP499" s="185">
        <v>488</v>
      </c>
      <c r="AQ499" s="185" t="s">
        <v>12</v>
      </c>
      <c r="AR499" s="195" t="s">
        <v>12</v>
      </c>
    </row>
    <row r="500" spans="1:44" ht="24.95" customHeight="1" x14ac:dyDescent="0.25">
      <c r="A500" s="183">
        <v>489</v>
      </c>
      <c r="B500" s="183" t="s">
        <v>1124</v>
      </c>
      <c r="C500" s="34" t="str">
        <f t="shared" si="28"/>
        <v>BS IT  - 141592</v>
      </c>
      <c r="D500" s="186" t="s">
        <v>37</v>
      </c>
      <c r="E500" s="33" t="s">
        <v>12</v>
      </c>
      <c r="F500" s="189">
        <v>141592</v>
      </c>
      <c r="G500" s="191" t="s">
        <v>194</v>
      </c>
      <c r="H500" s="34" t="str">
        <f t="shared" si="29"/>
        <v>A  - NB - 1 - 8</v>
      </c>
      <c r="I500" s="185" t="s">
        <v>93</v>
      </c>
      <c r="J500" s="185" t="s">
        <v>94</v>
      </c>
      <c r="K500" s="185" t="s">
        <v>13</v>
      </c>
      <c r="L500" s="193">
        <v>23</v>
      </c>
      <c r="M500" s="196" t="s">
        <v>625</v>
      </c>
      <c r="N500" s="196" t="s">
        <v>626</v>
      </c>
      <c r="O500" s="44" t="str">
        <f t="shared" si="30"/>
        <v xml:space="preserve"> Hafiz Burhan Ul Haq  ( 0323-8898067 )</v>
      </c>
      <c r="P500" s="42" t="s">
        <v>46</v>
      </c>
      <c r="Q500" s="36" t="s">
        <v>86</v>
      </c>
      <c r="R500" s="37" t="s">
        <v>71</v>
      </c>
      <c r="T500" s="55"/>
      <c r="U500" s="73" t="str">
        <f>F500&amp;"-"&amp;COUNTIF($F$2:F500,F500)</f>
        <v>141592-1</v>
      </c>
      <c r="V500" s="50">
        <f t="shared" si="31"/>
        <v>489</v>
      </c>
      <c r="Y500" s="38" t="s">
        <v>2138</v>
      </c>
      <c r="Z500" s="38">
        <v>489</v>
      </c>
      <c r="AP500" s="185">
        <v>489</v>
      </c>
      <c r="AQ500" s="185" t="s">
        <v>12</v>
      </c>
      <c r="AR500" s="195" t="s">
        <v>12</v>
      </c>
    </row>
    <row r="501" spans="1:44" ht="24.95" customHeight="1" x14ac:dyDescent="0.25">
      <c r="A501" s="183">
        <v>490</v>
      </c>
      <c r="B501" s="183" t="s">
        <v>1124</v>
      </c>
      <c r="C501" s="34" t="str">
        <f t="shared" si="28"/>
        <v>BS IT  - 141607</v>
      </c>
      <c r="D501" s="186" t="s">
        <v>37</v>
      </c>
      <c r="E501" s="33" t="s">
        <v>12</v>
      </c>
      <c r="F501" s="189">
        <v>141607</v>
      </c>
      <c r="G501" s="191" t="s">
        <v>377</v>
      </c>
      <c r="H501" s="34" t="str">
        <f t="shared" si="29"/>
        <v>A  - NB - 1 - 8</v>
      </c>
      <c r="I501" s="185" t="s">
        <v>93</v>
      </c>
      <c r="J501" s="185" t="s">
        <v>94</v>
      </c>
      <c r="K501" s="185" t="s">
        <v>13</v>
      </c>
      <c r="L501" s="193">
        <v>27</v>
      </c>
      <c r="M501" s="196" t="s">
        <v>625</v>
      </c>
      <c r="N501" s="196" t="s">
        <v>626</v>
      </c>
      <c r="O501" s="44" t="str">
        <f t="shared" si="30"/>
        <v xml:space="preserve"> Hafiz Burhan Ul Haq  ( 0323-8898067 )</v>
      </c>
      <c r="P501" s="42" t="s">
        <v>46</v>
      </c>
      <c r="Q501" s="36" t="s">
        <v>86</v>
      </c>
      <c r="R501" s="37" t="s">
        <v>53</v>
      </c>
      <c r="T501" s="55"/>
      <c r="U501" s="73" t="str">
        <f>F501&amp;"-"&amp;COUNTIF($F$2:F501,F501)</f>
        <v>141607-1</v>
      </c>
      <c r="V501" s="50">
        <f t="shared" si="31"/>
        <v>490</v>
      </c>
      <c r="Y501" s="38" t="s">
        <v>2139</v>
      </c>
      <c r="Z501" s="38">
        <v>490</v>
      </c>
      <c r="AP501" s="185">
        <v>490</v>
      </c>
      <c r="AQ501" s="185" t="s">
        <v>12</v>
      </c>
      <c r="AR501" s="195" t="s">
        <v>12</v>
      </c>
    </row>
    <row r="502" spans="1:44" ht="24.95" customHeight="1" x14ac:dyDescent="0.25">
      <c r="A502" s="183">
        <v>491</v>
      </c>
      <c r="B502" s="183" t="s">
        <v>1124</v>
      </c>
      <c r="C502" s="34" t="str">
        <f t="shared" si="28"/>
        <v>BS IT  - 141619</v>
      </c>
      <c r="D502" s="186" t="s">
        <v>37</v>
      </c>
      <c r="E502" s="33" t="s">
        <v>12</v>
      </c>
      <c r="F502" s="189">
        <v>141619</v>
      </c>
      <c r="G502" s="191" t="s">
        <v>1292</v>
      </c>
      <c r="H502" s="34" t="str">
        <f t="shared" si="29"/>
        <v>A  - NB - 1 - 8</v>
      </c>
      <c r="I502" s="185" t="s">
        <v>93</v>
      </c>
      <c r="J502" s="185" t="s">
        <v>94</v>
      </c>
      <c r="K502" s="185" t="s">
        <v>13</v>
      </c>
      <c r="L502" s="193">
        <v>33</v>
      </c>
      <c r="M502" s="196" t="s">
        <v>3362</v>
      </c>
      <c r="N502" s="196" t="s">
        <v>3363</v>
      </c>
      <c r="O502" s="44" t="str">
        <f t="shared" si="30"/>
        <v xml:space="preserve"> Ms. Sidra Aslam   ( 3357333063 )</v>
      </c>
      <c r="P502" s="42" t="s">
        <v>50</v>
      </c>
      <c r="Q502" s="36" t="s">
        <v>86</v>
      </c>
      <c r="R502" s="37" t="s">
        <v>76</v>
      </c>
      <c r="T502" s="55"/>
      <c r="U502" s="73" t="str">
        <f>F502&amp;"-"&amp;COUNTIF($F$2:F502,F502)</f>
        <v>141619-1</v>
      </c>
      <c r="V502" s="50">
        <f t="shared" si="31"/>
        <v>491</v>
      </c>
      <c r="Y502" s="38" t="s">
        <v>2140</v>
      </c>
      <c r="Z502" s="38">
        <v>491</v>
      </c>
      <c r="AP502" s="185">
        <v>491</v>
      </c>
      <c r="AQ502" s="185" t="s">
        <v>12</v>
      </c>
      <c r="AR502" s="195" t="s">
        <v>12</v>
      </c>
    </row>
    <row r="503" spans="1:44" ht="24.95" customHeight="1" x14ac:dyDescent="0.25">
      <c r="A503" s="183">
        <v>492</v>
      </c>
      <c r="B503" s="183" t="s">
        <v>1124</v>
      </c>
      <c r="C503" s="34" t="str">
        <f t="shared" si="28"/>
        <v>BS IT  - 141623</v>
      </c>
      <c r="D503" s="186" t="s">
        <v>37</v>
      </c>
      <c r="E503" s="33" t="s">
        <v>12</v>
      </c>
      <c r="F503" s="189">
        <v>141623</v>
      </c>
      <c r="G503" s="191" t="s">
        <v>195</v>
      </c>
      <c r="H503" s="34" t="str">
        <f t="shared" si="29"/>
        <v>A  - NB - 1 - 8</v>
      </c>
      <c r="I503" s="185" t="s">
        <v>93</v>
      </c>
      <c r="J503" s="185" t="s">
        <v>94</v>
      </c>
      <c r="K503" s="185" t="s">
        <v>13</v>
      </c>
      <c r="L503" s="193">
        <v>38</v>
      </c>
      <c r="M503" s="196" t="s">
        <v>653</v>
      </c>
      <c r="N503" s="196" t="s">
        <v>654</v>
      </c>
      <c r="O503" s="44" t="str">
        <f t="shared" si="30"/>
        <v xml:space="preserve"> Rabia Younas  ( 3330410366 )</v>
      </c>
      <c r="P503" s="42" t="s">
        <v>50</v>
      </c>
      <c r="Q503" s="36" t="s">
        <v>86</v>
      </c>
      <c r="R503" s="37" t="s">
        <v>62</v>
      </c>
      <c r="T503" s="55"/>
      <c r="U503" s="73" t="str">
        <f>F503&amp;"-"&amp;COUNTIF($F$2:F503,F503)</f>
        <v>141623-1</v>
      </c>
      <c r="V503" s="50">
        <f t="shared" si="31"/>
        <v>492</v>
      </c>
      <c r="Y503" s="38" t="s">
        <v>2141</v>
      </c>
      <c r="Z503" s="38">
        <v>492</v>
      </c>
      <c r="AP503" s="185">
        <v>492</v>
      </c>
      <c r="AQ503" s="185" t="s">
        <v>12</v>
      </c>
      <c r="AR503" s="195" t="s">
        <v>12</v>
      </c>
    </row>
    <row r="504" spans="1:44" ht="24.95" customHeight="1" x14ac:dyDescent="0.25">
      <c r="A504" s="183">
        <v>493</v>
      </c>
      <c r="B504" s="183" t="s">
        <v>1124</v>
      </c>
      <c r="C504" s="34" t="str">
        <f t="shared" si="28"/>
        <v>BSCS  - 141675</v>
      </c>
      <c r="D504" s="186" t="s">
        <v>35</v>
      </c>
      <c r="E504" s="33" t="s">
        <v>12</v>
      </c>
      <c r="F504" s="189">
        <v>141675</v>
      </c>
      <c r="G504" s="191" t="s">
        <v>194</v>
      </c>
      <c r="H504" s="34" t="str">
        <f t="shared" si="29"/>
        <v>A  - NB - 1 - 8</v>
      </c>
      <c r="I504" s="185" t="s">
        <v>93</v>
      </c>
      <c r="J504" s="185" t="s">
        <v>94</v>
      </c>
      <c r="K504" s="185" t="s">
        <v>13</v>
      </c>
      <c r="L504" s="193">
        <v>15</v>
      </c>
      <c r="M504" s="196" t="s">
        <v>1009</v>
      </c>
      <c r="N504" s="196" t="s">
        <v>1010</v>
      </c>
      <c r="O504" s="44" t="str">
        <f t="shared" si="30"/>
        <v xml:space="preserve"> Rashaf Jamil Khan   ( 3336070096 )</v>
      </c>
      <c r="P504" s="42" t="s">
        <v>46</v>
      </c>
      <c r="Q504" s="36" t="s">
        <v>86</v>
      </c>
      <c r="R504" s="37" t="s">
        <v>77</v>
      </c>
      <c r="T504" s="55"/>
      <c r="U504" s="73" t="str">
        <f>F504&amp;"-"&amp;COUNTIF($F$2:F504,F504)</f>
        <v>141675-1</v>
      </c>
      <c r="V504" s="50">
        <f t="shared" si="31"/>
        <v>493</v>
      </c>
      <c r="Y504" s="38" t="s">
        <v>2142</v>
      </c>
      <c r="Z504" s="38">
        <v>493</v>
      </c>
      <c r="AP504" s="185">
        <v>493</v>
      </c>
      <c r="AQ504" s="185" t="s">
        <v>12</v>
      </c>
      <c r="AR504" s="195" t="s">
        <v>12</v>
      </c>
    </row>
    <row r="505" spans="1:44" ht="24.95" customHeight="1" x14ac:dyDescent="0.25">
      <c r="A505" s="183">
        <v>494</v>
      </c>
      <c r="B505" s="183" t="s">
        <v>1124</v>
      </c>
      <c r="C505" s="34" t="str">
        <f t="shared" si="28"/>
        <v>BSCS  - 141675</v>
      </c>
      <c r="D505" s="186" t="s">
        <v>35</v>
      </c>
      <c r="E505" s="33" t="s">
        <v>12</v>
      </c>
      <c r="F505" s="189">
        <v>141675</v>
      </c>
      <c r="G505" s="191" t="s">
        <v>194</v>
      </c>
      <c r="H505" s="34" t="str">
        <f t="shared" si="29"/>
        <v>B  - NB - 9 - 16</v>
      </c>
      <c r="I505" s="185" t="s">
        <v>93</v>
      </c>
      <c r="J505" s="185" t="s">
        <v>95</v>
      </c>
      <c r="K505" s="185" t="s">
        <v>14</v>
      </c>
      <c r="L505" s="193">
        <v>34</v>
      </c>
      <c r="M505" s="196" t="s">
        <v>1009</v>
      </c>
      <c r="N505" s="196" t="s">
        <v>1010</v>
      </c>
      <c r="O505" s="44" t="str">
        <f t="shared" si="30"/>
        <v xml:space="preserve"> Rashaf Jamil Khan   ( 3336070096 )</v>
      </c>
      <c r="P505" s="42" t="s">
        <v>46</v>
      </c>
      <c r="Q505" s="36" t="s">
        <v>86</v>
      </c>
      <c r="R505" s="37" t="s">
        <v>69</v>
      </c>
      <c r="T505" s="55"/>
      <c r="U505" s="73" t="str">
        <f>F505&amp;"-"&amp;COUNTIF($F$2:F505,F505)</f>
        <v>141675-2</v>
      </c>
      <c r="V505" s="50">
        <f t="shared" si="31"/>
        <v>494</v>
      </c>
      <c r="Y505" s="38" t="s">
        <v>2143</v>
      </c>
      <c r="Z505" s="38">
        <v>494</v>
      </c>
      <c r="AP505" s="185">
        <v>494</v>
      </c>
      <c r="AQ505" s="185" t="s">
        <v>12</v>
      </c>
      <c r="AR505" s="195" t="s">
        <v>12</v>
      </c>
    </row>
    <row r="506" spans="1:44" ht="24.95" customHeight="1" x14ac:dyDescent="0.25">
      <c r="A506" s="183">
        <v>495</v>
      </c>
      <c r="B506" s="183" t="s">
        <v>1124</v>
      </c>
      <c r="C506" s="34" t="str">
        <f t="shared" si="28"/>
        <v>BSCS  - 141676</v>
      </c>
      <c r="D506" s="186" t="s">
        <v>35</v>
      </c>
      <c r="E506" s="33" t="s">
        <v>12</v>
      </c>
      <c r="F506" s="189">
        <v>141676</v>
      </c>
      <c r="G506" s="191" t="s">
        <v>195</v>
      </c>
      <c r="H506" s="34" t="str">
        <f t="shared" si="29"/>
        <v>B  - NB - 9 - 16</v>
      </c>
      <c r="I506" s="185" t="s">
        <v>93</v>
      </c>
      <c r="J506" s="185" t="s">
        <v>95</v>
      </c>
      <c r="K506" s="185" t="s">
        <v>14</v>
      </c>
      <c r="L506" s="193">
        <v>48</v>
      </c>
      <c r="M506" s="196" t="s">
        <v>663</v>
      </c>
      <c r="N506" s="196" t="s">
        <v>664</v>
      </c>
      <c r="O506" s="44" t="str">
        <f t="shared" si="30"/>
        <v xml:space="preserve"> Batool Abbas  ( 3334474165 )</v>
      </c>
      <c r="P506" s="42" t="s">
        <v>46</v>
      </c>
      <c r="Q506" s="36" t="s">
        <v>86</v>
      </c>
      <c r="R506" s="37" t="s">
        <v>48</v>
      </c>
      <c r="T506" s="55"/>
      <c r="U506" s="73" t="str">
        <f>F506&amp;"-"&amp;COUNTIF($F$2:F506,F506)</f>
        <v>141676-1</v>
      </c>
      <c r="V506" s="50">
        <f t="shared" si="31"/>
        <v>495</v>
      </c>
      <c r="Y506" s="38" t="s">
        <v>2144</v>
      </c>
      <c r="Z506" s="38">
        <v>495</v>
      </c>
      <c r="AP506" s="185">
        <v>495</v>
      </c>
      <c r="AQ506" s="185" t="s">
        <v>12</v>
      </c>
      <c r="AR506" s="195" t="s">
        <v>12</v>
      </c>
    </row>
    <row r="507" spans="1:44" ht="24.95" customHeight="1" x14ac:dyDescent="0.25">
      <c r="A507" s="183">
        <v>496</v>
      </c>
      <c r="B507" s="183" t="s">
        <v>1124</v>
      </c>
      <c r="C507" s="34" t="str">
        <f t="shared" si="28"/>
        <v>BSCS  - 141677</v>
      </c>
      <c r="D507" s="186" t="s">
        <v>35</v>
      </c>
      <c r="E507" s="33" t="s">
        <v>12</v>
      </c>
      <c r="F507" s="189">
        <v>141677</v>
      </c>
      <c r="G507" s="191" t="s">
        <v>373</v>
      </c>
      <c r="H507" s="34" t="str">
        <f t="shared" si="29"/>
        <v>B  - NB - 9 - 16</v>
      </c>
      <c r="I507" s="185" t="s">
        <v>93</v>
      </c>
      <c r="J507" s="185" t="s">
        <v>95</v>
      </c>
      <c r="K507" s="185" t="s">
        <v>14</v>
      </c>
      <c r="L507" s="193">
        <v>50</v>
      </c>
      <c r="M507" s="196" t="s">
        <v>751</v>
      </c>
      <c r="N507" s="196" t="s">
        <v>752</v>
      </c>
      <c r="O507" s="44" t="str">
        <f t="shared" si="30"/>
        <v xml:space="preserve"> Aisha Riaz  ( 3424343507 )</v>
      </c>
      <c r="P507" s="42" t="s">
        <v>46</v>
      </c>
      <c r="Q507" s="36" t="s">
        <v>86</v>
      </c>
      <c r="R507" s="37" t="s">
        <v>78</v>
      </c>
      <c r="T507" s="55"/>
      <c r="U507" s="73" t="str">
        <f>F507&amp;"-"&amp;COUNTIF($F$2:F507,F507)</f>
        <v>141677-1</v>
      </c>
      <c r="V507" s="50">
        <f t="shared" si="31"/>
        <v>496</v>
      </c>
      <c r="Y507" s="38" t="s">
        <v>2145</v>
      </c>
      <c r="Z507" s="38">
        <v>496</v>
      </c>
      <c r="AP507" s="185">
        <v>496</v>
      </c>
      <c r="AQ507" s="185" t="s">
        <v>12</v>
      </c>
      <c r="AR507" s="195" t="s">
        <v>12</v>
      </c>
    </row>
    <row r="508" spans="1:44" ht="24.95" customHeight="1" x14ac:dyDescent="0.25">
      <c r="A508" s="183">
        <v>497</v>
      </c>
      <c r="B508" s="183" t="s">
        <v>1124</v>
      </c>
      <c r="C508" s="34" t="str">
        <f t="shared" si="28"/>
        <v>BSCS  - 141678</v>
      </c>
      <c r="D508" s="186" t="s">
        <v>35</v>
      </c>
      <c r="E508" s="33" t="s">
        <v>12</v>
      </c>
      <c r="F508" s="189">
        <v>141678</v>
      </c>
      <c r="G508" s="191" t="s">
        <v>374</v>
      </c>
      <c r="H508" s="34" t="str">
        <f t="shared" si="29"/>
        <v>B  - NB - 9 - 16</v>
      </c>
      <c r="I508" s="185" t="s">
        <v>93</v>
      </c>
      <c r="J508" s="185" t="s">
        <v>95</v>
      </c>
      <c r="K508" s="185" t="s">
        <v>14</v>
      </c>
      <c r="L508" s="193">
        <v>22</v>
      </c>
      <c r="M508" s="196" t="s">
        <v>1028</v>
      </c>
      <c r="N508" s="196" t="s">
        <v>1029</v>
      </c>
      <c r="O508" s="44" t="str">
        <f t="shared" si="30"/>
        <v xml:space="preserve"> Dr. Omer Irshad   ( 3008870760 )</v>
      </c>
      <c r="P508" s="42" t="s">
        <v>46</v>
      </c>
      <c r="Q508" s="36" t="s">
        <v>86</v>
      </c>
      <c r="R508" s="37" t="s">
        <v>71</v>
      </c>
      <c r="T508" s="55"/>
      <c r="U508" s="73" t="str">
        <f>F508&amp;"-"&amp;COUNTIF($F$2:F508,F508)</f>
        <v>141678-1</v>
      </c>
      <c r="V508" s="50">
        <f t="shared" si="31"/>
        <v>497</v>
      </c>
      <c r="Y508" s="38" t="s">
        <v>2146</v>
      </c>
      <c r="Z508" s="38">
        <v>497</v>
      </c>
      <c r="AP508" s="185">
        <v>497</v>
      </c>
      <c r="AQ508" s="185" t="s">
        <v>12</v>
      </c>
      <c r="AR508" s="195" t="s">
        <v>12</v>
      </c>
    </row>
    <row r="509" spans="1:44" ht="24.95" customHeight="1" x14ac:dyDescent="0.25">
      <c r="A509" s="183">
        <v>498</v>
      </c>
      <c r="B509" s="183" t="s">
        <v>1124</v>
      </c>
      <c r="C509" s="34" t="str">
        <f t="shared" si="28"/>
        <v>BSCS  - 141678</v>
      </c>
      <c r="D509" s="186" t="s">
        <v>35</v>
      </c>
      <c r="E509" s="33" t="s">
        <v>12</v>
      </c>
      <c r="F509" s="189">
        <v>141678</v>
      </c>
      <c r="G509" s="191" t="s">
        <v>374</v>
      </c>
      <c r="H509" s="34" t="str">
        <f t="shared" si="29"/>
        <v>C  - NB - 17 - 24</v>
      </c>
      <c r="I509" s="185" t="s">
        <v>93</v>
      </c>
      <c r="J509" s="185" t="s">
        <v>96</v>
      </c>
      <c r="K509" s="185" t="s">
        <v>15</v>
      </c>
      <c r="L509" s="193">
        <v>24</v>
      </c>
      <c r="M509" s="196" t="s">
        <v>1028</v>
      </c>
      <c r="N509" s="196" t="s">
        <v>1029</v>
      </c>
      <c r="O509" s="44" t="str">
        <f t="shared" si="30"/>
        <v xml:space="preserve"> Dr. Omer Irshad   ( 3008870760 )</v>
      </c>
      <c r="P509" s="42" t="s">
        <v>46</v>
      </c>
      <c r="Q509" s="36" t="s">
        <v>86</v>
      </c>
      <c r="R509" s="37" t="s">
        <v>49</v>
      </c>
      <c r="T509" s="55"/>
      <c r="U509" s="73" t="str">
        <f>F509&amp;"-"&amp;COUNTIF($F$2:F509,F509)</f>
        <v>141678-2</v>
      </c>
      <c r="V509" s="50">
        <f t="shared" si="31"/>
        <v>498</v>
      </c>
      <c r="Y509" s="38" t="s">
        <v>2147</v>
      </c>
      <c r="Z509" s="38">
        <v>498</v>
      </c>
      <c r="AP509" s="185">
        <v>498</v>
      </c>
      <c r="AQ509" s="185" t="s">
        <v>12</v>
      </c>
      <c r="AR509" s="195" t="s">
        <v>12</v>
      </c>
    </row>
    <row r="510" spans="1:44" ht="24.95" customHeight="1" x14ac:dyDescent="0.25">
      <c r="A510" s="183">
        <v>499</v>
      </c>
      <c r="B510" s="183" t="s">
        <v>1124</v>
      </c>
      <c r="C510" s="34" t="str">
        <f t="shared" si="28"/>
        <v>BSCS  - 141680</v>
      </c>
      <c r="D510" s="186" t="s">
        <v>35</v>
      </c>
      <c r="E510" s="33" t="s">
        <v>12</v>
      </c>
      <c r="F510" s="189">
        <v>141680</v>
      </c>
      <c r="G510" s="191" t="s">
        <v>1293</v>
      </c>
      <c r="H510" s="34" t="str">
        <f t="shared" si="29"/>
        <v>C  - NB - 17 - 24</v>
      </c>
      <c r="I510" s="185" t="s">
        <v>93</v>
      </c>
      <c r="J510" s="185" t="s">
        <v>96</v>
      </c>
      <c r="K510" s="185" t="s">
        <v>15</v>
      </c>
      <c r="L510" s="193">
        <v>39</v>
      </c>
      <c r="M510" s="196" t="s">
        <v>663</v>
      </c>
      <c r="N510" s="196" t="s">
        <v>664</v>
      </c>
      <c r="O510" s="44" t="str">
        <f t="shared" si="30"/>
        <v xml:space="preserve"> Batool Abbas  ( 3334474165 )</v>
      </c>
      <c r="P510" s="42" t="s">
        <v>46</v>
      </c>
      <c r="Q510" s="36" t="s">
        <v>86</v>
      </c>
      <c r="R510" s="37">
        <v>18</v>
      </c>
      <c r="T510" s="55"/>
      <c r="U510" s="73" t="str">
        <f>F510&amp;"-"&amp;COUNTIF($F$2:F510,F510)</f>
        <v>141680-1</v>
      </c>
      <c r="V510" s="50">
        <f t="shared" si="31"/>
        <v>499</v>
      </c>
      <c r="Y510" s="38" t="s">
        <v>2148</v>
      </c>
      <c r="Z510" s="38">
        <v>499</v>
      </c>
      <c r="AP510" s="185">
        <v>499</v>
      </c>
      <c r="AQ510" s="185" t="s">
        <v>12</v>
      </c>
      <c r="AR510" s="195" t="s">
        <v>12</v>
      </c>
    </row>
    <row r="511" spans="1:44" ht="24.95" customHeight="1" x14ac:dyDescent="0.25">
      <c r="A511" s="183">
        <v>500</v>
      </c>
      <c r="B511" s="183" t="s">
        <v>1124</v>
      </c>
      <c r="C511" s="34" t="str">
        <f t="shared" si="28"/>
        <v>BSCS  - 141682</v>
      </c>
      <c r="D511" s="186" t="s">
        <v>35</v>
      </c>
      <c r="E511" s="33" t="s">
        <v>12</v>
      </c>
      <c r="F511" s="189">
        <v>141682</v>
      </c>
      <c r="G511" s="191" t="s">
        <v>1294</v>
      </c>
      <c r="H511" s="34" t="str">
        <f t="shared" si="29"/>
        <v>C  - NB - 17 - 24</v>
      </c>
      <c r="I511" s="185" t="s">
        <v>93</v>
      </c>
      <c r="J511" s="185" t="s">
        <v>96</v>
      </c>
      <c r="K511" s="185" t="s">
        <v>15</v>
      </c>
      <c r="L511" s="193">
        <v>44</v>
      </c>
      <c r="M511" s="196" t="s">
        <v>751</v>
      </c>
      <c r="N511" s="196" t="s">
        <v>752</v>
      </c>
      <c r="O511" s="44" t="str">
        <f t="shared" si="30"/>
        <v xml:space="preserve"> Aisha Riaz  ( 3424343507 )</v>
      </c>
      <c r="P511" s="42" t="s">
        <v>50</v>
      </c>
      <c r="Q511" s="36" t="s">
        <v>86</v>
      </c>
      <c r="R511" s="37" t="s">
        <v>64</v>
      </c>
      <c r="T511" s="55"/>
      <c r="U511" s="73" t="str">
        <f>F511&amp;"-"&amp;COUNTIF($F$2:F511,F511)</f>
        <v>141682-1</v>
      </c>
      <c r="V511" s="50">
        <f t="shared" si="31"/>
        <v>500</v>
      </c>
      <c r="Y511" s="38" t="s">
        <v>2149</v>
      </c>
      <c r="Z511" s="38">
        <v>500</v>
      </c>
      <c r="AP511" s="185">
        <v>500</v>
      </c>
      <c r="AQ511" s="185" t="s">
        <v>12</v>
      </c>
      <c r="AR511" s="195" t="s">
        <v>12</v>
      </c>
    </row>
    <row r="512" spans="1:44" ht="24.95" customHeight="1" x14ac:dyDescent="0.25">
      <c r="A512" s="183">
        <v>501</v>
      </c>
      <c r="B512" s="183" t="s">
        <v>1124</v>
      </c>
      <c r="C512" s="34" t="str">
        <f t="shared" si="28"/>
        <v>BSCS  - 141686</v>
      </c>
      <c r="D512" s="186" t="s">
        <v>35</v>
      </c>
      <c r="E512" s="33" t="s">
        <v>12</v>
      </c>
      <c r="F512" s="189">
        <v>141686</v>
      </c>
      <c r="G512" s="191" t="s">
        <v>1295</v>
      </c>
      <c r="H512" s="34" t="str">
        <f t="shared" si="29"/>
        <v>C  - NB - 17 - 24</v>
      </c>
      <c r="I512" s="185" t="s">
        <v>93</v>
      </c>
      <c r="J512" s="185" t="s">
        <v>96</v>
      </c>
      <c r="K512" s="185" t="s">
        <v>15</v>
      </c>
      <c r="L512" s="193">
        <v>47</v>
      </c>
      <c r="M512" s="196" t="s">
        <v>1028</v>
      </c>
      <c r="N512" s="196" t="s">
        <v>1029</v>
      </c>
      <c r="O512" s="44" t="str">
        <f t="shared" si="30"/>
        <v xml:space="preserve"> Dr. Omer Irshad   ( 3008870760 )</v>
      </c>
      <c r="P512" s="42" t="s">
        <v>50</v>
      </c>
      <c r="Q512" s="36" t="s">
        <v>86</v>
      </c>
      <c r="R512" s="37" t="s">
        <v>75</v>
      </c>
      <c r="T512" s="55"/>
      <c r="U512" s="73" t="str">
        <f>F512&amp;"-"&amp;COUNTIF($F$2:F512,F512)</f>
        <v>141686-1</v>
      </c>
      <c r="V512" s="50">
        <f t="shared" si="31"/>
        <v>501</v>
      </c>
      <c r="Y512" s="38" t="s">
        <v>2150</v>
      </c>
      <c r="Z512" s="38">
        <v>501</v>
      </c>
      <c r="AP512" s="185">
        <v>501</v>
      </c>
      <c r="AQ512" s="185" t="s">
        <v>12</v>
      </c>
      <c r="AR512" s="195" t="s">
        <v>12</v>
      </c>
    </row>
    <row r="513" spans="1:44" ht="24.95" customHeight="1" x14ac:dyDescent="0.25">
      <c r="A513" s="183">
        <v>502</v>
      </c>
      <c r="B513" s="183" t="s">
        <v>1124</v>
      </c>
      <c r="C513" s="34" t="str">
        <f t="shared" si="28"/>
        <v>BSCS  - 141690</v>
      </c>
      <c r="D513" s="186" t="s">
        <v>35</v>
      </c>
      <c r="E513" s="33" t="s">
        <v>12</v>
      </c>
      <c r="F513" s="189">
        <v>141690</v>
      </c>
      <c r="G513" s="191" t="s">
        <v>1296</v>
      </c>
      <c r="H513" s="34" t="str">
        <f t="shared" si="29"/>
        <v>C  - NB - 17 - 24</v>
      </c>
      <c r="I513" s="185" t="s">
        <v>93</v>
      </c>
      <c r="J513" s="185" t="s">
        <v>96</v>
      </c>
      <c r="K513" s="185" t="s">
        <v>15</v>
      </c>
      <c r="L513" s="193">
        <v>22</v>
      </c>
      <c r="M513" s="196" t="s">
        <v>1023</v>
      </c>
      <c r="N513" s="196" t="s">
        <v>1024</v>
      </c>
      <c r="O513" s="44" t="str">
        <f t="shared" si="30"/>
        <v xml:space="preserve"> Aqsa Iftikhar  ( 0323-4178884 )</v>
      </c>
      <c r="P513" s="42" t="s">
        <v>50</v>
      </c>
      <c r="Q513" s="36" t="s">
        <v>86</v>
      </c>
      <c r="R513" s="37" t="s">
        <v>75</v>
      </c>
      <c r="T513" s="55"/>
      <c r="U513" s="73" t="str">
        <f>F513&amp;"-"&amp;COUNTIF($F$2:F513,F513)</f>
        <v>141690-1</v>
      </c>
      <c r="V513" s="50">
        <f t="shared" si="31"/>
        <v>502</v>
      </c>
      <c r="Y513" s="38" t="s">
        <v>2151</v>
      </c>
      <c r="Z513" s="38">
        <v>502</v>
      </c>
      <c r="AP513" s="185">
        <v>502</v>
      </c>
      <c r="AQ513" s="185" t="s">
        <v>12</v>
      </c>
      <c r="AR513" s="195" t="s">
        <v>12</v>
      </c>
    </row>
    <row r="514" spans="1:44" ht="24.95" customHeight="1" x14ac:dyDescent="0.25">
      <c r="A514" s="183">
        <v>503</v>
      </c>
      <c r="B514" s="183" t="s">
        <v>1124</v>
      </c>
      <c r="C514" s="34" t="str">
        <f t="shared" si="28"/>
        <v>BSCS  - 141690</v>
      </c>
      <c r="D514" s="186" t="s">
        <v>35</v>
      </c>
      <c r="E514" s="33" t="s">
        <v>12</v>
      </c>
      <c r="F514" s="189">
        <v>141690</v>
      </c>
      <c r="G514" s="191" t="s">
        <v>1296</v>
      </c>
      <c r="H514" s="34" t="str">
        <f t="shared" si="29"/>
        <v>D  - NB - 25 - 32</v>
      </c>
      <c r="I514" s="185" t="s">
        <v>93</v>
      </c>
      <c r="J514" s="185" t="s">
        <v>97</v>
      </c>
      <c r="K514" s="185" t="s">
        <v>24</v>
      </c>
      <c r="L514" s="193">
        <v>19</v>
      </c>
      <c r="M514" s="196" t="s">
        <v>1023</v>
      </c>
      <c r="N514" s="196" t="s">
        <v>1024</v>
      </c>
      <c r="O514" s="44" t="str">
        <f t="shared" si="30"/>
        <v xml:space="preserve"> Aqsa Iftikhar  ( 0323-4178884 )</v>
      </c>
      <c r="P514" s="42" t="s">
        <v>46</v>
      </c>
      <c r="Q514" s="36" t="s">
        <v>86</v>
      </c>
      <c r="R514" s="37">
        <v>18</v>
      </c>
      <c r="T514" s="55"/>
      <c r="U514" s="73" t="str">
        <f>F514&amp;"-"&amp;COUNTIF($F$2:F514,F514)</f>
        <v>141690-2</v>
      </c>
      <c r="V514" s="50">
        <f t="shared" si="31"/>
        <v>503</v>
      </c>
      <c r="Y514" s="38" t="s">
        <v>2152</v>
      </c>
      <c r="Z514" s="38">
        <v>503</v>
      </c>
      <c r="AP514" s="185">
        <v>503</v>
      </c>
      <c r="AQ514" s="185" t="s">
        <v>12</v>
      </c>
      <c r="AR514" s="195" t="s">
        <v>12</v>
      </c>
    </row>
    <row r="515" spans="1:44" ht="24.95" customHeight="1" x14ac:dyDescent="0.25">
      <c r="A515" s="183">
        <v>504</v>
      </c>
      <c r="B515" s="183" t="s">
        <v>1124</v>
      </c>
      <c r="C515" s="34" t="str">
        <f t="shared" si="28"/>
        <v>BSCS  - 141723</v>
      </c>
      <c r="D515" s="186" t="s">
        <v>35</v>
      </c>
      <c r="E515" s="33" t="s">
        <v>12</v>
      </c>
      <c r="F515" s="189">
        <v>141723</v>
      </c>
      <c r="G515" s="191" t="s">
        <v>1297</v>
      </c>
      <c r="H515" s="34" t="str">
        <f t="shared" si="29"/>
        <v>D  - NB - 25 - 32</v>
      </c>
      <c r="I515" s="185" t="s">
        <v>93</v>
      </c>
      <c r="J515" s="185" t="s">
        <v>97</v>
      </c>
      <c r="K515" s="185" t="s">
        <v>24</v>
      </c>
      <c r="L515" s="193">
        <v>47</v>
      </c>
      <c r="M515" s="196" t="s">
        <v>1036</v>
      </c>
      <c r="N515" s="196" t="s">
        <v>777</v>
      </c>
      <c r="O515" s="44" t="str">
        <f t="shared" si="30"/>
        <v xml:space="preserve"> Dr. Muhammad Sajid Farooq  ( 0345-8704822 )</v>
      </c>
      <c r="P515" s="42" t="s">
        <v>50</v>
      </c>
      <c r="Q515" s="36" t="s">
        <v>86</v>
      </c>
      <c r="R515" s="37" t="s">
        <v>75</v>
      </c>
      <c r="T515" s="55"/>
      <c r="U515" s="73" t="str">
        <f>F515&amp;"-"&amp;COUNTIF($F$2:F515,F515)</f>
        <v>141723-1</v>
      </c>
      <c r="V515" s="50">
        <f t="shared" si="31"/>
        <v>504</v>
      </c>
      <c r="Y515" s="38" t="s">
        <v>2153</v>
      </c>
      <c r="Z515" s="38">
        <v>504</v>
      </c>
      <c r="AP515" s="185">
        <v>504</v>
      </c>
      <c r="AQ515" s="185" t="s">
        <v>12</v>
      </c>
      <c r="AR515" s="195" t="s">
        <v>12</v>
      </c>
    </row>
    <row r="516" spans="1:44" ht="24.95" customHeight="1" x14ac:dyDescent="0.25">
      <c r="A516" s="183">
        <v>505</v>
      </c>
      <c r="B516" s="183" t="s">
        <v>1124</v>
      </c>
      <c r="C516" s="34" t="str">
        <f t="shared" si="28"/>
        <v>BSCS  - 141741</v>
      </c>
      <c r="D516" s="186" t="s">
        <v>35</v>
      </c>
      <c r="E516" s="33" t="s">
        <v>12</v>
      </c>
      <c r="F516" s="189">
        <v>141741</v>
      </c>
      <c r="G516" s="191" t="s">
        <v>1298</v>
      </c>
      <c r="H516" s="34" t="str">
        <f t="shared" si="29"/>
        <v>D  - NB - 25 - 32</v>
      </c>
      <c r="I516" s="185" t="s">
        <v>93</v>
      </c>
      <c r="J516" s="185" t="s">
        <v>97</v>
      </c>
      <c r="K516" s="185" t="s">
        <v>24</v>
      </c>
      <c r="L516" s="193">
        <v>41</v>
      </c>
      <c r="M516" s="196" t="s">
        <v>1023</v>
      </c>
      <c r="N516" s="196" t="s">
        <v>1024</v>
      </c>
      <c r="O516" s="44" t="str">
        <f t="shared" si="30"/>
        <v xml:space="preserve"> Aqsa Iftikhar  ( 0323-4178884 )</v>
      </c>
      <c r="P516" s="42" t="s">
        <v>46</v>
      </c>
      <c r="Q516" s="36" t="s">
        <v>86</v>
      </c>
      <c r="R516" s="37" t="s">
        <v>56</v>
      </c>
      <c r="T516" s="55"/>
      <c r="U516" s="73" t="str">
        <f>F516&amp;"-"&amp;COUNTIF($F$2:F516,F516)</f>
        <v>141741-1</v>
      </c>
      <c r="V516" s="50">
        <f t="shared" si="31"/>
        <v>505</v>
      </c>
      <c r="Y516" s="38" t="s">
        <v>2154</v>
      </c>
      <c r="Z516" s="38">
        <v>505</v>
      </c>
      <c r="AP516" s="185">
        <v>505</v>
      </c>
      <c r="AQ516" s="185" t="s">
        <v>12</v>
      </c>
      <c r="AR516" s="195" t="s">
        <v>12</v>
      </c>
    </row>
    <row r="517" spans="1:44" ht="24.95" customHeight="1" x14ac:dyDescent="0.25">
      <c r="A517" s="183">
        <v>506</v>
      </c>
      <c r="B517" s="183" t="s">
        <v>1124</v>
      </c>
      <c r="C517" s="34" t="str">
        <f t="shared" si="28"/>
        <v>BSCS  - 141757</v>
      </c>
      <c r="D517" s="186" t="s">
        <v>35</v>
      </c>
      <c r="E517" s="33" t="s">
        <v>12</v>
      </c>
      <c r="F517" s="189">
        <v>141757</v>
      </c>
      <c r="G517" s="191" t="s">
        <v>194</v>
      </c>
      <c r="H517" s="34" t="str">
        <f t="shared" si="29"/>
        <v>D  - NB - 25 - 32</v>
      </c>
      <c r="I517" s="185" t="s">
        <v>93</v>
      </c>
      <c r="J517" s="185" t="s">
        <v>97</v>
      </c>
      <c r="K517" s="185" t="s">
        <v>24</v>
      </c>
      <c r="L517" s="193">
        <v>47</v>
      </c>
      <c r="M517" s="196" t="s">
        <v>621</v>
      </c>
      <c r="N517" s="196" t="s">
        <v>622</v>
      </c>
      <c r="O517" s="44" t="str">
        <f t="shared" si="30"/>
        <v xml:space="preserve"> Dr. Umer Farooq  ( 0332-8995684 )</v>
      </c>
      <c r="P517" s="42" t="s">
        <v>46</v>
      </c>
      <c r="Q517" s="36" t="s">
        <v>86</v>
      </c>
      <c r="R517" s="37" t="s">
        <v>62</v>
      </c>
      <c r="T517" s="55"/>
      <c r="U517" s="73" t="str">
        <f>F517&amp;"-"&amp;COUNTIF($F$2:F517,F517)</f>
        <v>141757-1</v>
      </c>
      <c r="V517" s="50">
        <f t="shared" si="31"/>
        <v>506</v>
      </c>
      <c r="Y517" s="38" t="s">
        <v>2155</v>
      </c>
      <c r="Z517" s="38">
        <v>506</v>
      </c>
      <c r="AP517" s="185">
        <v>506</v>
      </c>
      <c r="AQ517" s="185" t="s">
        <v>12</v>
      </c>
      <c r="AR517" s="195" t="s">
        <v>12</v>
      </c>
    </row>
    <row r="518" spans="1:44" ht="24.95" customHeight="1" x14ac:dyDescent="0.25">
      <c r="A518" s="183">
        <v>507</v>
      </c>
      <c r="B518" s="183" t="s">
        <v>1124</v>
      </c>
      <c r="C518" s="34" t="str">
        <f t="shared" si="28"/>
        <v>BSCS  - 141758</v>
      </c>
      <c r="D518" s="186" t="s">
        <v>35</v>
      </c>
      <c r="E518" s="33" t="s">
        <v>12</v>
      </c>
      <c r="F518" s="189">
        <v>141758</v>
      </c>
      <c r="G518" s="191" t="s">
        <v>195</v>
      </c>
      <c r="H518" s="34" t="str">
        <f t="shared" si="29"/>
        <v>D  - NB - 25 - 32</v>
      </c>
      <c r="I518" s="185" t="s">
        <v>93</v>
      </c>
      <c r="J518" s="185" t="s">
        <v>97</v>
      </c>
      <c r="K518" s="185" t="s">
        <v>24</v>
      </c>
      <c r="L518" s="193">
        <v>22</v>
      </c>
      <c r="M518" s="196" t="s">
        <v>510</v>
      </c>
      <c r="N518" s="196" t="s">
        <v>511</v>
      </c>
      <c r="O518" s="44" t="str">
        <f t="shared" si="30"/>
        <v xml:space="preserve"> Shan E Zahra  ( 0321-4380905 )</v>
      </c>
      <c r="P518" s="42" t="s">
        <v>46</v>
      </c>
      <c r="Q518" s="36" t="s">
        <v>86</v>
      </c>
      <c r="R518" s="37" t="s">
        <v>48</v>
      </c>
      <c r="T518" s="55"/>
      <c r="U518" s="73" t="str">
        <f>F518&amp;"-"&amp;COUNTIF($F$2:F518,F518)</f>
        <v>141758-1</v>
      </c>
      <c r="V518" s="50">
        <f t="shared" si="31"/>
        <v>507</v>
      </c>
      <c r="Y518" s="38" t="s">
        <v>2156</v>
      </c>
      <c r="Z518" s="38">
        <v>507</v>
      </c>
      <c r="AP518" s="185">
        <v>507</v>
      </c>
      <c r="AQ518" s="185" t="s">
        <v>12</v>
      </c>
      <c r="AR518" s="195" t="s">
        <v>12</v>
      </c>
    </row>
    <row r="519" spans="1:44" ht="24.95" customHeight="1" x14ac:dyDescent="0.25">
      <c r="A519" s="183">
        <v>508</v>
      </c>
      <c r="B519" s="183" t="s">
        <v>1124</v>
      </c>
      <c r="C519" s="34" t="str">
        <f t="shared" si="28"/>
        <v>BSCS  - 141758</v>
      </c>
      <c r="D519" s="186" t="s">
        <v>35</v>
      </c>
      <c r="E519" s="33" t="s">
        <v>12</v>
      </c>
      <c r="F519" s="189">
        <v>141758</v>
      </c>
      <c r="G519" s="191" t="s">
        <v>195</v>
      </c>
      <c r="H519" s="34" t="str">
        <f t="shared" si="29"/>
        <v>E  - OB - 18 , 51 - 52</v>
      </c>
      <c r="I519" s="185" t="s">
        <v>93</v>
      </c>
      <c r="J519" s="185" t="s">
        <v>1096</v>
      </c>
      <c r="K519" s="185" t="s">
        <v>294</v>
      </c>
      <c r="L519" s="193">
        <v>29</v>
      </c>
      <c r="M519" s="196" t="s">
        <v>510</v>
      </c>
      <c r="N519" s="196" t="s">
        <v>511</v>
      </c>
      <c r="O519" s="44" t="str">
        <f t="shared" si="30"/>
        <v xml:space="preserve"> Shan E Zahra  ( 0321-4380905 )</v>
      </c>
      <c r="P519" s="42" t="s">
        <v>46</v>
      </c>
      <c r="Q519" s="36" t="s">
        <v>86</v>
      </c>
      <c r="R519" s="37" t="s">
        <v>65</v>
      </c>
      <c r="T519" s="55"/>
      <c r="U519" s="73" t="str">
        <f>F519&amp;"-"&amp;COUNTIF($F$2:F519,F519)</f>
        <v>141758-2</v>
      </c>
      <c r="V519" s="50">
        <f t="shared" si="31"/>
        <v>508</v>
      </c>
      <c r="Y519" s="38" t="s">
        <v>2157</v>
      </c>
      <c r="Z519" s="38">
        <v>508</v>
      </c>
      <c r="AP519" s="185">
        <v>508</v>
      </c>
      <c r="AQ519" s="185" t="s">
        <v>12</v>
      </c>
      <c r="AR519" s="195" t="s">
        <v>12</v>
      </c>
    </row>
    <row r="520" spans="1:44" ht="24.95" customHeight="1" x14ac:dyDescent="0.25">
      <c r="A520" s="183">
        <v>509</v>
      </c>
      <c r="B520" s="183" t="s">
        <v>1124</v>
      </c>
      <c r="C520" s="34" t="str">
        <f t="shared" si="28"/>
        <v>BSCS  - 141759</v>
      </c>
      <c r="D520" s="186" t="s">
        <v>35</v>
      </c>
      <c r="E520" s="33" t="s">
        <v>12</v>
      </c>
      <c r="F520" s="189">
        <v>141759</v>
      </c>
      <c r="G520" s="191" t="s">
        <v>373</v>
      </c>
      <c r="H520" s="34" t="str">
        <f t="shared" si="29"/>
        <v>E  - OB - 18 , 51 - 52</v>
      </c>
      <c r="I520" s="185" t="s">
        <v>93</v>
      </c>
      <c r="J520" s="185" t="s">
        <v>1096</v>
      </c>
      <c r="K520" s="185" t="s">
        <v>294</v>
      </c>
      <c r="L520" s="193">
        <v>37</v>
      </c>
      <c r="M520" s="196" t="s">
        <v>748</v>
      </c>
      <c r="N520" s="196" t="s">
        <v>749</v>
      </c>
      <c r="O520" s="44" t="str">
        <f t="shared" si="30"/>
        <v xml:space="preserve"> Ms. Farwa Javed  ( 0336-7896296 )</v>
      </c>
      <c r="P520" s="42" t="s">
        <v>46</v>
      </c>
      <c r="Q520" s="36" t="s">
        <v>86</v>
      </c>
      <c r="R520" s="37">
        <v>63</v>
      </c>
      <c r="T520" s="55"/>
      <c r="U520" s="73" t="str">
        <f>F520&amp;"-"&amp;COUNTIF($F$2:F520,F520)</f>
        <v>141759-1</v>
      </c>
      <c r="V520" s="50">
        <f t="shared" si="31"/>
        <v>509</v>
      </c>
      <c r="Y520" s="38" t="s">
        <v>2158</v>
      </c>
      <c r="Z520" s="38">
        <v>509</v>
      </c>
      <c r="AP520" s="185">
        <v>509</v>
      </c>
      <c r="AQ520" s="185" t="s">
        <v>12</v>
      </c>
      <c r="AR520" s="195" t="s">
        <v>12</v>
      </c>
    </row>
    <row r="521" spans="1:44" ht="24.95" customHeight="1" x14ac:dyDescent="0.25">
      <c r="A521" s="183">
        <v>510</v>
      </c>
      <c r="B521" s="183" t="s">
        <v>1124</v>
      </c>
      <c r="C521" s="34" t="str">
        <f t="shared" si="28"/>
        <v>BSCS  - 141759</v>
      </c>
      <c r="D521" s="186" t="s">
        <v>35</v>
      </c>
      <c r="E521" s="33" t="s">
        <v>12</v>
      </c>
      <c r="F521" s="189">
        <v>141759</v>
      </c>
      <c r="G521" s="191" t="s">
        <v>373</v>
      </c>
      <c r="H521" s="34" t="str">
        <f t="shared" si="29"/>
        <v>F  - OB - 53 - 57</v>
      </c>
      <c r="I521" s="185" t="s">
        <v>93</v>
      </c>
      <c r="J521" s="185" t="s">
        <v>1097</v>
      </c>
      <c r="K521" s="185" t="s">
        <v>22</v>
      </c>
      <c r="L521" s="193">
        <v>10</v>
      </c>
      <c r="M521" s="196" t="s">
        <v>748</v>
      </c>
      <c r="N521" s="196" t="s">
        <v>749</v>
      </c>
      <c r="O521" s="44" t="str">
        <f t="shared" si="30"/>
        <v xml:space="preserve"> Ms. Farwa Javed  ( 0336-7896296 )</v>
      </c>
      <c r="P521" s="42" t="s">
        <v>46</v>
      </c>
      <c r="Q521" s="36" t="s">
        <v>86</v>
      </c>
      <c r="R521" s="37">
        <v>25</v>
      </c>
      <c r="T521" s="55"/>
      <c r="U521" s="73" t="str">
        <f>F521&amp;"-"&amp;COUNTIF($F$2:F521,F521)</f>
        <v>141759-2</v>
      </c>
      <c r="V521" s="50">
        <f t="shared" si="31"/>
        <v>510</v>
      </c>
      <c r="Y521" s="38" t="s">
        <v>2159</v>
      </c>
      <c r="Z521" s="38">
        <v>510</v>
      </c>
      <c r="AP521" s="185">
        <v>510</v>
      </c>
      <c r="AQ521" s="185" t="s">
        <v>12</v>
      </c>
      <c r="AR521" s="195" t="s">
        <v>12</v>
      </c>
    </row>
    <row r="522" spans="1:44" ht="24.95" customHeight="1" x14ac:dyDescent="0.25">
      <c r="A522" s="183">
        <v>511</v>
      </c>
      <c r="B522" s="183" t="s">
        <v>1124</v>
      </c>
      <c r="C522" s="34" t="str">
        <f t="shared" si="28"/>
        <v>BSCS  - 141760</v>
      </c>
      <c r="D522" s="186" t="s">
        <v>35</v>
      </c>
      <c r="E522" s="33" t="s">
        <v>12</v>
      </c>
      <c r="F522" s="189">
        <v>141760</v>
      </c>
      <c r="G522" s="191" t="s">
        <v>374</v>
      </c>
      <c r="H522" s="34" t="str">
        <f t="shared" si="29"/>
        <v>F  - OB - 53 - 57</v>
      </c>
      <c r="I522" s="185" t="s">
        <v>93</v>
      </c>
      <c r="J522" s="185" t="s">
        <v>1097</v>
      </c>
      <c r="K522" s="185" t="s">
        <v>22</v>
      </c>
      <c r="L522" s="193">
        <v>44</v>
      </c>
      <c r="M522" s="196" t="s">
        <v>510</v>
      </c>
      <c r="N522" s="196" t="s">
        <v>511</v>
      </c>
      <c r="O522" s="44" t="str">
        <f t="shared" si="30"/>
        <v xml:space="preserve"> Shan E Zahra  ( 0321-4380905 )</v>
      </c>
      <c r="P522" s="42" t="s">
        <v>46</v>
      </c>
      <c r="Q522" s="36" t="s">
        <v>86</v>
      </c>
      <c r="R522" s="37">
        <v>25</v>
      </c>
      <c r="T522" s="55"/>
      <c r="U522" s="73" t="str">
        <f>F522&amp;"-"&amp;COUNTIF($F$2:F522,F522)</f>
        <v>141760-1</v>
      </c>
      <c r="V522" s="50">
        <f t="shared" si="31"/>
        <v>511</v>
      </c>
      <c r="Y522" s="38" t="s">
        <v>2160</v>
      </c>
      <c r="Z522" s="38">
        <v>511</v>
      </c>
      <c r="AP522" s="185">
        <v>511</v>
      </c>
      <c r="AQ522" s="185" t="s">
        <v>12</v>
      </c>
      <c r="AR522" s="195" t="s">
        <v>12</v>
      </c>
    </row>
    <row r="523" spans="1:44" ht="24.95" customHeight="1" x14ac:dyDescent="0.25">
      <c r="A523" s="183">
        <v>512</v>
      </c>
      <c r="B523" s="183" t="s">
        <v>1124</v>
      </c>
      <c r="C523" s="34" t="str">
        <f t="shared" si="28"/>
        <v>BSCS  - 141761</v>
      </c>
      <c r="D523" s="186" t="s">
        <v>35</v>
      </c>
      <c r="E523" s="33" t="s">
        <v>12</v>
      </c>
      <c r="F523" s="189">
        <v>141761</v>
      </c>
      <c r="G523" s="191" t="s">
        <v>1293</v>
      </c>
      <c r="H523" s="34" t="str">
        <f t="shared" si="29"/>
        <v>F  - OB - 53 - 57</v>
      </c>
      <c r="I523" s="185" t="s">
        <v>93</v>
      </c>
      <c r="J523" s="185" t="s">
        <v>1097</v>
      </c>
      <c r="K523" s="185" t="s">
        <v>22</v>
      </c>
      <c r="L523" s="193">
        <v>42</v>
      </c>
      <c r="M523" s="196" t="s">
        <v>1066</v>
      </c>
      <c r="N523" s="196" t="s">
        <v>1067</v>
      </c>
      <c r="O523" s="44" t="str">
        <f t="shared" si="30"/>
        <v xml:space="preserve"> Marium Mehmood   ( 3054696054 )</v>
      </c>
      <c r="P523" s="42" t="s">
        <v>46</v>
      </c>
      <c r="Q523" s="36" t="s">
        <v>86</v>
      </c>
      <c r="R523" s="37" t="s">
        <v>56</v>
      </c>
      <c r="T523" s="55"/>
      <c r="U523" s="73" t="str">
        <f>F523&amp;"-"&amp;COUNTIF($F$2:F523,F523)</f>
        <v>141761-1</v>
      </c>
      <c r="V523" s="50">
        <f t="shared" si="31"/>
        <v>512</v>
      </c>
      <c r="Y523" s="38" t="s">
        <v>2161</v>
      </c>
      <c r="Z523" s="38">
        <v>512</v>
      </c>
      <c r="AP523" s="185">
        <v>512</v>
      </c>
      <c r="AQ523" s="185" t="s">
        <v>12</v>
      </c>
      <c r="AR523" s="195" t="s">
        <v>12</v>
      </c>
    </row>
    <row r="524" spans="1:44" ht="24.95" customHeight="1" x14ac:dyDescent="0.25">
      <c r="A524" s="183">
        <v>513</v>
      </c>
      <c r="B524" s="183" t="s">
        <v>1124</v>
      </c>
      <c r="C524" s="34" t="str">
        <f t="shared" ref="C524:C587" si="32">CONCATENATE(D524," "," - ",F524)</f>
        <v>BSCS  - 141762</v>
      </c>
      <c r="D524" s="186" t="s">
        <v>35</v>
      </c>
      <c r="E524" s="33" t="s">
        <v>12</v>
      </c>
      <c r="F524" s="189">
        <v>141762</v>
      </c>
      <c r="G524" s="191" t="s">
        <v>1294</v>
      </c>
      <c r="H524" s="34" t="str">
        <f t="shared" ref="H524:H587" si="33">CONCATENATE(K524," "," - ",J524)</f>
        <v>F  - OB - 53 - 57</v>
      </c>
      <c r="I524" s="185" t="s">
        <v>93</v>
      </c>
      <c r="J524" s="185" t="s">
        <v>1097</v>
      </c>
      <c r="K524" s="185" t="s">
        <v>22</v>
      </c>
      <c r="L524" s="193">
        <v>14</v>
      </c>
      <c r="M524" s="196" t="s">
        <v>1066</v>
      </c>
      <c r="N524" s="196" t="s">
        <v>1067</v>
      </c>
      <c r="O524" s="44" t="str">
        <f t="shared" si="30"/>
        <v xml:space="preserve"> Marium Mehmood   ( 3054696054 )</v>
      </c>
      <c r="P524" s="42" t="s">
        <v>46</v>
      </c>
      <c r="Q524" s="36" t="s">
        <v>86</v>
      </c>
      <c r="R524" s="37" t="s">
        <v>65</v>
      </c>
      <c r="T524" s="55"/>
      <c r="U524" s="73" t="str">
        <f>F524&amp;"-"&amp;COUNTIF($F$2:F524,F524)</f>
        <v>141762-1</v>
      </c>
      <c r="V524" s="50">
        <f t="shared" si="31"/>
        <v>513</v>
      </c>
      <c r="Y524" s="38" t="s">
        <v>2162</v>
      </c>
      <c r="Z524" s="38">
        <v>513</v>
      </c>
      <c r="AP524" s="185">
        <v>513</v>
      </c>
      <c r="AQ524" s="185" t="s">
        <v>12</v>
      </c>
      <c r="AR524" s="195" t="s">
        <v>12</v>
      </c>
    </row>
    <row r="525" spans="1:44" ht="24.95" customHeight="1" x14ac:dyDescent="0.25">
      <c r="A525" s="183">
        <v>514</v>
      </c>
      <c r="B525" s="183" t="s">
        <v>1124</v>
      </c>
      <c r="C525" s="34" t="str">
        <f t="shared" si="32"/>
        <v>BSCS  - 141762</v>
      </c>
      <c r="D525" s="186" t="s">
        <v>35</v>
      </c>
      <c r="E525" s="33" t="s">
        <v>12</v>
      </c>
      <c r="F525" s="189">
        <v>141762</v>
      </c>
      <c r="G525" s="191" t="s">
        <v>1294</v>
      </c>
      <c r="H525" s="34" t="str">
        <f t="shared" si="33"/>
        <v>G  - OB - 21 - 25</v>
      </c>
      <c r="I525" s="185" t="s">
        <v>93</v>
      </c>
      <c r="J525" s="185" t="s">
        <v>1098</v>
      </c>
      <c r="K525" s="185" t="s">
        <v>18</v>
      </c>
      <c r="L525" s="193">
        <v>30</v>
      </c>
      <c r="M525" s="196" t="s">
        <v>1066</v>
      </c>
      <c r="N525" s="196" t="s">
        <v>1067</v>
      </c>
      <c r="O525" s="44" t="str">
        <f t="shared" ref="O525:O588" si="34">CONCATENATE(" ", M525, " ", " ("," ",N525, " ",")")</f>
        <v xml:space="preserve"> Marium Mehmood   ( 3054696054 )</v>
      </c>
      <c r="P525" s="42" t="s">
        <v>46</v>
      </c>
      <c r="Q525" s="36" t="s">
        <v>86</v>
      </c>
      <c r="R525" s="37" t="s">
        <v>79</v>
      </c>
      <c r="T525" s="55"/>
      <c r="U525" s="73" t="str">
        <f>F525&amp;"-"&amp;COUNTIF($F$2:F525,F525)</f>
        <v>141762-2</v>
      </c>
      <c r="V525" s="50">
        <f t="shared" ref="V525:V588" si="35">+A525</f>
        <v>514</v>
      </c>
      <c r="Y525" s="38" t="s">
        <v>2163</v>
      </c>
      <c r="Z525" s="38">
        <v>514</v>
      </c>
      <c r="AP525" s="185">
        <v>514</v>
      </c>
      <c r="AQ525" s="185" t="s">
        <v>12</v>
      </c>
      <c r="AR525" s="195" t="s">
        <v>12</v>
      </c>
    </row>
    <row r="526" spans="1:44" ht="24.95" customHeight="1" x14ac:dyDescent="0.25">
      <c r="A526" s="183">
        <v>515</v>
      </c>
      <c r="B526" s="183" t="s">
        <v>1124</v>
      </c>
      <c r="C526" s="34" t="str">
        <f t="shared" si="32"/>
        <v>BSCS  - 141763</v>
      </c>
      <c r="D526" s="186" t="s">
        <v>35</v>
      </c>
      <c r="E526" s="33" t="s">
        <v>12</v>
      </c>
      <c r="F526" s="189">
        <v>141763</v>
      </c>
      <c r="G526" s="191" t="s">
        <v>1295</v>
      </c>
      <c r="H526" s="34" t="str">
        <f t="shared" si="33"/>
        <v>G  - OB - 21 - 25</v>
      </c>
      <c r="I526" s="185" t="s">
        <v>93</v>
      </c>
      <c r="J526" s="185" t="s">
        <v>1098</v>
      </c>
      <c r="K526" s="185" t="s">
        <v>18</v>
      </c>
      <c r="L526" s="193">
        <v>44</v>
      </c>
      <c r="M526" s="196" t="s">
        <v>621</v>
      </c>
      <c r="N526" s="196" t="s">
        <v>622</v>
      </c>
      <c r="O526" s="44" t="str">
        <f t="shared" si="34"/>
        <v xml:space="preserve"> Dr. Umer Farooq  ( 0332-8995684 )</v>
      </c>
      <c r="P526" s="42" t="s">
        <v>46</v>
      </c>
      <c r="Q526" s="36" t="s">
        <v>86</v>
      </c>
      <c r="R526" s="37">
        <v>63</v>
      </c>
      <c r="T526" s="55"/>
      <c r="U526" s="73" t="str">
        <f>F526&amp;"-"&amp;COUNTIF($F$2:F526,F526)</f>
        <v>141763-1</v>
      </c>
      <c r="V526" s="50">
        <f t="shared" si="35"/>
        <v>515</v>
      </c>
      <c r="Y526" s="38" t="s">
        <v>2164</v>
      </c>
      <c r="Z526" s="38">
        <v>515</v>
      </c>
      <c r="AP526" s="185">
        <v>515</v>
      </c>
      <c r="AQ526" s="185" t="s">
        <v>12</v>
      </c>
      <c r="AR526" s="195" t="s">
        <v>12</v>
      </c>
    </row>
    <row r="527" spans="1:44" ht="24.95" customHeight="1" x14ac:dyDescent="0.25">
      <c r="A527" s="183">
        <v>516</v>
      </c>
      <c r="B527" s="183" t="s">
        <v>1124</v>
      </c>
      <c r="C527" s="34" t="str">
        <f t="shared" si="32"/>
        <v>BSCS  - 141764</v>
      </c>
      <c r="D527" s="186" t="s">
        <v>35</v>
      </c>
      <c r="E527" s="33" t="s">
        <v>12</v>
      </c>
      <c r="F527" s="189">
        <v>141764</v>
      </c>
      <c r="G527" s="191" t="s">
        <v>1296</v>
      </c>
      <c r="H527" s="34" t="str">
        <f t="shared" si="33"/>
        <v>G  - OB - 21 - 25</v>
      </c>
      <c r="I527" s="185" t="s">
        <v>93</v>
      </c>
      <c r="J527" s="185" t="s">
        <v>1098</v>
      </c>
      <c r="K527" s="185" t="s">
        <v>18</v>
      </c>
      <c r="L527" s="193">
        <v>36</v>
      </c>
      <c r="M527" s="196" t="s">
        <v>748</v>
      </c>
      <c r="N527" s="196" t="s">
        <v>749</v>
      </c>
      <c r="O527" s="44" t="str">
        <f t="shared" si="34"/>
        <v xml:space="preserve"> Ms. Farwa Javed  ( 0336-7896296 )</v>
      </c>
      <c r="P527" s="42" t="s">
        <v>46</v>
      </c>
      <c r="Q527" s="36" t="s">
        <v>86</v>
      </c>
      <c r="R527" s="37" t="s">
        <v>68</v>
      </c>
      <c r="T527" s="55"/>
      <c r="U527" s="73" t="str">
        <f>F527&amp;"-"&amp;COUNTIF($F$2:F527,F527)</f>
        <v>141764-1</v>
      </c>
      <c r="V527" s="50">
        <f t="shared" si="35"/>
        <v>516</v>
      </c>
      <c r="Y527" s="38" t="s">
        <v>2165</v>
      </c>
      <c r="Z527" s="38">
        <v>516</v>
      </c>
      <c r="AP527" s="185">
        <v>516</v>
      </c>
      <c r="AQ527" s="185" t="s">
        <v>12</v>
      </c>
      <c r="AR527" s="195" t="s">
        <v>12</v>
      </c>
    </row>
    <row r="528" spans="1:44" ht="24.95" customHeight="1" x14ac:dyDescent="0.25">
      <c r="A528" s="183">
        <v>517</v>
      </c>
      <c r="B528" s="183" t="s">
        <v>1124</v>
      </c>
      <c r="C528" s="34" t="str">
        <f t="shared" si="32"/>
        <v>BSCS  - 141764</v>
      </c>
      <c r="D528" s="186" t="s">
        <v>35</v>
      </c>
      <c r="E528" s="33" t="s">
        <v>12</v>
      </c>
      <c r="F528" s="189">
        <v>141764</v>
      </c>
      <c r="G528" s="191" t="s">
        <v>1296</v>
      </c>
      <c r="H528" s="34" t="str">
        <f t="shared" si="33"/>
        <v>H  - OB - 78 - 79</v>
      </c>
      <c r="I528" s="185" t="s">
        <v>93</v>
      </c>
      <c r="J528" s="185" t="s">
        <v>253</v>
      </c>
      <c r="K528" s="185" t="s">
        <v>19</v>
      </c>
      <c r="L528" s="193">
        <v>4</v>
      </c>
      <c r="M528" s="196" t="s">
        <v>748</v>
      </c>
      <c r="N528" s="196" t="s">
        <v>749</v>
      </c>
      <c r="O528" s="44" t="str">
        <f t="shared" si="34"/>
        <v xml:space="preserve"> Ms. Farwa Javed  ( 0336-7896296 )</v>
      </c>
      <c r="P528" s="42" t="s">
        <v>46</v>
      </c>
      <c r="Q528" s="36" t="s">
        <v>86</v>
      </c>
      <c r="R528" s="37" t="s">
        <v>53</v>
      </c>
      <c r="T528" s="55"/>
      <c r="U528" s="73" t="str">
        <f>F528&amp;"-"&amp;COUNTIF($F$2:F528,F528)</f>
        <v>141764-2</v>
      </c>
      <c r="V528" s="50">
        <f t="shared" si="35"/>
        <v>517</v>
      </c>
      <c r="Y528" s="38" t="s">
        <v>2166</v>
      </c>
      <c r="Z528" s="38">
        <v>517</v>
      </c>
      <c r="AP528" s="185">
        <v>517</v>
      </c>
      <c r="AQ528" s="185" t="s">
        <v>12</v>
      </c>
      <c r="AR528" s="195" t="s">
        <v>12</v>
      </c>
    </row>
    <row r="529" spans="1:44" ht="24.95" customHeight="1" x14ac:dyDescent="0.25">
      <c r="A529" s="183">
        <v>518</v>
      </c>
      <c r="B529" s="183" t="s">
        <v>1124</v>
      </c>
      <c r="C529" s="34" t="str">
        <f t="shared" si="32"/>
        <v>BSCS  - 141765</v>
      </c>
      <c r="D529" s="186" t="s">
        <v>35</v>
      </c>
      <c r="E529" s="33" t="s">
        <v>12</v>
      </c>
      <c r="F529" s="189">
        <v>141765</v>
      </c>
      <c r="G529" s="191" t="s">
        <v>1297</v>
      </c>
      <c r="H529" s="34" t="str">
        <f t="shared" si="33"/>
        <v>H  - OB - 78 - 79</v>
      </c>
      <c r="I529" s="185" t="s">
        <v>93</v>
      </c>
      <c r="J529" s="185" t="s">
        <v>253</v>
      </c>
      <c r="K529" s="185" t="s">
        <v>19</v>
      </c>
      <c r="L529" s="193">
        <v>40</v>
      </c>
      <c r="M529" s="196" t="s">
        <v>621</v>
      </c>
      <c r="N529" s="196" t="s">
        <v>622</v>
      </c>
      <c r="O529" s="44" t="str">
        <f t="shared" si="34"/>
        <v xml:space="preserve"> Dr. Umer Farooq  ( 0332-8995684 )</v>
      </c>
      <c r="P529" s="42" t="s">
        <v>50</v>
      </c>
      <c r="Q529" s="36" t="s">
        <v>86</v>
      </c>
      <c r="R529" s="37" t="s">
        <v>59</v>
      </c>
      <c r="T529" s="55"/>
      <c r="U529" s="73" t="str">
        <f>F529&amp;"-"&amp;COUNTIF($F$2:F529,F529)</f>
        <v>141765-1</v>
      </c>
      <c r="V529" s="50">
        <f t="shared" si="35"/>
        <v>518</v>
      </c>
      <c r="Y529" s="38" t="s">
        <v>2167</v>
      </c>
      <c r="Z529" s="38">
        <v>518</v>
      </c>
      <c r="AP529" s="185">
        <v>518</v>
      </c>
      <c r="AQ529" s="185" t="s">
        <v>12</v>
      </c>
      <c r="AR529" s="195" t="s">
        <v>12</v>
      </c>
    </row>
    <row r="530" spans="1:44" ht="24.95" customHeight="1" x14ac:dyDescent="0.25">
      <c r="A530" s="183">
        <v>519</v>
      </c>
      <c r="B530" s="183" t="s">
        <v>1124</v>
      </c>
      <c r="C530" s="34" t="str">
        <f t="shared" si="32"/>
        <v>BSCS  - 141765</v>
      </c>
      <c r="D530" s="186" t="s">
        <v>35</v>
      </c>
      <c r="E530" s="33" t="s">
        <v>12</v>
      </c>
      <c r="F530" s="189">
        <v>141765</v>
      </c>
      <c r="G530" s="191" t="s">
        <v>1297</v>
      </c>
      <c r="H530" s="34" t="str">
        <f t="shared" si="33"/>
        <v>I  - OB - 64 - 67</v>
      </c>
      <c r="I530" s="185" t="s">
        <v>93</v>
      </c>
      <c r="J530" s="185" t="s">
        <v>344</v>
      </c>
      <c r="K530" s="185" t="s">
        <v>17</v>
      </c>
      <c r="L530" s="193">
        <v>4</v>
      </c>
      <c r="M530" s="196" t="s">
        <v>621</v>
      </c>
      <c r="N530" s="196" t="s">
        <v>622</v>
      </c>
      <c r="O530" s="44" t="str">
        <f t="shared" si="34"/>
        <v xml:space="preserve"> Dr. Umer Farooq  ( 0332-8995684 )</v>
      </c>
      <c r="P530" s="42" t="s">
        <v>46</v>
      </c>
      <c r="Q530" s="36" t="s">
        <v>86</v>
      </c>
      <c r="R530" s="37" t="s">
        <v>48</v>
      </c>
      <c r="T530" s="55"/>
      <c r="U530" s="73" t="str">
        <f>F530&amp;"-"&amp;COUNTIF($F$2:F530,F530)</f>
        <v>141765-2</v>
      </c>
      <c r="V530" s="50">
        <f t="shared" si="35"/>
        <v>519</v>
      </c>
      <c r="Y530" s="38" t="s">
        <v>2168</v>
      </c>
      <c r="Z530" s="38">
        <v>519</v>
      </c>
      <c r="AP530" s="185">
        <v>519</v>
      </c>
      <c r="AQ530" s="185" t="s">
        <v>12</v>
      </c>
      <c r="AR530" s="195" t="s">
        <v>12</v>
      </c>
    </row>
    <row r="531" spans="1:44" ht="24.95" customHeight="1" x14ac:dyDescent="0.25">
      <c r="A531" s="183">
        <v>520</v>
      </c>
      <c r="B531" s="183" t="s">
        <v>1124</v>
      </c>
      <c r="C531" s="34" t="str">
        <f t="shared" si="32"/>
        <v>BSCS  - 141786</v>
      </c>
      <c r="D531" s="186" t="s">
        <v>35</v>
      </c>
      <c r="E531" s="33" t="s">
        <v>12</v>
      </c>
      <c r="F531" s="189">
        <v>141786</v>
      </c>
      <c r="G531" s="191" t="s">
        <v>1299</v>
      </c>
      <c r="H531" s="34" t="str">
        <f t="shared" si="33"/>
        <v>I  - OB - 64 - 67</v>
      </c>
      <c r="I531" s="185" t="s">
        <v>93</v>
      </c>
      <c r="J531" s="185" t="s">
        <v>344</v>
      </c>
      <c r="K531" s="185" t="s">
        <v>17</v>
      </c>
      <c r="L531" s="193">
        <v>41</v>
      </c>
      <c r="M531" s="196" t="s">
        <v>994</v>
      </c>
      <c r="N531" s="196" t="s">
        <v>995</v>
      </c>
      <c r="O531" s="44" t="str">
        <f t="shared" si="34"/>
        <v xml:space="preserve"> Muhammad Yousaf   ( 3029632396 )</v>
      </c>
      <c r="P531" s="42" t="s">
        <v>46</v>
      </c>
      <c r="Q531" s="36" t="s">
        <v>86</v>
      </c>
      <c r="R531" s="37">
        <v>49</v>
      </c>
      <c r="T531" s="55"/>
      <c r="U531" s="73" t="str">
        <f>F531&amp;"-"&amp;COUNTIF($F$2:F531,F531)</f>
        <v>141786-1</v>
      </c>
      <c r="V531" s="50">
        <f t="shared" si="35"/>
        <v>520</v>
      </c>
      <c r="Y531" s="38" t="s">
        <v>2169</v>
      </c>
      <c r="Z531" s="38">
        <v>520</v>
      </c>
      <c r="AP531" s="185">
        <v>520</v>
      </c>
      <c r="AQ531" s="185" t="s">
        <v>12</v>
      </c>
      <c r="AR531" s="195" t="s">
        <v>12</v>
      </c>
    </row>
    <row r="532" spans="1:44" ht="24.95" customHeight="1" x14ac:dyDescent="0.25">
      <c r="A532" s="183">
        <v>521</v>
      </c>
      <c r="B532" s="183" t="s">
        <v>1124</v>
      </c>
      <c r="C532" s="34" t="str">
        <f t="shared" si="32"/>
        <v>BSCS  - 141788</v>
      </c>
      <c r="D532" s="186" t="s">
        <v>35</v>
      </c>
      <c r="E532" s="33" t="s">
        <v>12</v>
      </c>
      <c r="F532" s="189">
        <v>141788</v>
      </c>
      <c r="G532" s="191" t="s">
        <v>1300</v>
      </c>
      <c r="H532" s="34" t="str">
        <f t="shared" si="33"/>
        <v>I  - OB - 64 - 67</v>
      </c>
      <c r="I532" s="185" t="s">
        <v>93</v>
      </c>
      <c r="J532" s="185" t="s">
        <v>344</v>
      </c>
      <c r="K532" s="185" t="s">
        <v>17</v>
      </c>
      <c r="L532" s="193">
        <v>37</v>
      </c>
      <c r="M532" s="196" t="s">
        <v>1023</v>
      </c>
      <c r="N532" s="196" t="s">
        <v>1024</v>
      </c>
      <c r="O532" s="44" t="str">
        <f t="shared" si="34"/>
        <v xml:space="preserve"> Aqsa Iftikhar  ( 0323-4178884 )</v>
      </c>
      <c r="P532" s="42" t="s">
        <v>46</v>
      </c>
      <c r="Q532" s="36" t="s">
        <v>86</v>
      </c>
      <c r="R532" s="37">
        <v>18</v>
      </c>
      <c r="T532" s="55"/>
      <c r="U532" s="73" t="str">
        <f>F532&amp;"-"&amp;COUNTIF($F$2:F532,F532)</f>
        <v>141788-1</v>
      </c>
      <c r="V532" s="50">
        <f t="shared" si="35"/>
        <v>521</v>
      </c>
      <c r="Y532" s="38" t="s">
        <v>2170</v>
      </c>
      <c r="Z532" s="38">
        <v>521</v>
      </c>
      <c r="AP532" s="185">
        <v>521</v>
      </c>
      <c r="AQ532" s="185" t="s">
        <v>12</v>
      </c>
      <c r="AR532" s="195" t="s">
        <v>12</v>
      </c>
    </row>
    <row r="533" spans="1:44" ht="24.95" customHeight="1" x14ac:dyDescent="0.25">
      <c r="A533" s="183">
        <v>522</v>
      </c>
      <c r="B533" s="183" t="s">
        <v>1124</v>
      </c>
      <c r="C533" s="34" t="str">
        <f t="shared" si="32"/>
        <v>BSCS  - 141789</v>
      </c>
      <c r="D533" s="186" t="s">
        <v>35</v>
      </c>
      <c r="E533" s="33" t="s">
        <v>12</v>
      </c>
      <c r="F533" s="189">
        <v>141789</v>
      </c>
      <c r="G533" s="191" t="s">
        <v>1301</v>
      </c>
      <c r="H533" s="34" t="str">
        <f t="shared" si="33"/>
        <v>I  - OB - 64 - 67</v>
      </c>
      <c r="I533" s="185" t="s">
        <v>93</v>
      </c>
      <c r="J533" s="185" t="s">
        <v>344</v>
      </c>
      <c r="K533" s="185" t="s">
        <v>17</v>
      </c>
      <c r="L533" s="193">
        <v>6</v>
      </c>
      <c r="M533" s="196" t="s">
        <v>1009</v>
      </c>
      <c r="N533" s="196" t="s">
        <v>1010</v>
      </c>
      <c r="O533" s="44" t="str">
        <f t="shared" si="34"/>
        <v xml:space="preserve"> Rashaf Jamil Khan   ( 3336070096 )</v>
      </c>
      <c r="P533" s="42" t="s">
        <v>46</v>
      </c>
      <c r="Q533" s="36" t="s">
        <v>86</v>
      </c>
      <c r="R533" s="37" t="s">
        <v>63</v>
      </c>
      <c r="T533" s="55"/>
      <c r="U533" s="73" t="str">
        <f>F533&amp;"-"&amp;COUNTIF($F$2:F533,F533)</f>
        <v>141789-1</v>
      </c>
      <c r="V533" s="50">
        <f t="shared" si="35"/>
        <v>522</v>
      </c>
      <c r="Y533" s="38" t="s">
        <v>2171</v>
      </c>
      <c r="Z533" s="38">
        <v>522</v>
      </c>
      <c r="AP533" s="185">
        <v>522</v>
      </c>
      <c r="AQ533" s="185" t="s">
        <v>12</v>
      </c>
      <c r="AR533" s="195" t="s">
        <v>12</v>
      </c>
    </row>
    <row r="534" spans="1:44" ht="24.95" customHeight="1" x14ac:dyDescent="0.25">
      <c r="A534" s="183">
        <v>523</v>
      </c>
      <c r="B534" s="183" t="s">
        <v>1124</v>
      </c>
      <c r="C534" s="34" t="str">
        <f t="shared" si="32"/>
        <v>BSCS  - 141789</v>
      </c>
      <c r="D534" s="186" t="s">
        <v>35</v>
      </c>
      <c r="E534" s="33" t="s">
        <v>12</v>
      </c>
      <c r="F534" s="189">
        <v>141789</v>
      </c>
      <c r="G534" s="191" t="s">
        <v>1301</v>
      </c>
      <c r="H534" s="34" t="str">
        <f t="shared" si="33"/>
        <v>J  - OB - 60 - 63</v>
      </c>
      <c r="I534" s="185" t="s">
        <v>93</v>
      </c>
      <c r="J534" s="185" t="s">
        <v>254</v>
      </c>
      <c r="K534" s="185" t="s">
        <v>25</v>
      </c>
      <c r="L534" s="193">
        <v>26</v>
      </c>
      <c r="M534" s="196" t="s">
        <v>1009</v>
      </c>
      <c r="N534" s="196" t="s">
        <v>1010</v>
      </c>
      <c r="O534" s="44" t="str">
        <f t="shared" si="34"/>
        <v xml:space="preserve"> Rashaf Jamil Khan   ( 3336070096 )</v>
      </c>
      <c r="P534" s="42" t="s">
        <v>50</v>
      </c>
      <c r="Q534" s="36" t="s">
        <v>86</v>
      </c>
      <c r="R534" s="37" t="s">
        <v>55</v>
      </c>
      <c r="T534" s="55"/>
      <c r="U534" s="73" t="str">
        <f>F534&amp;"-"&amp;COUNTIF($F$2:F534,F534)</f>
        <v>141789-2</v>
      </c>
      <c r="V534" s="50">
        <f t="shared" si="35"/>
        <v>523</v>
      </c>
      <c r="Y534" s="38" t="s">
        <v>2172</v>
      </c>
      <c r="Z534" s="38">
        <v>523</v>
      </c>
      <c r="AP534" s="185">
        <v>523</v>
      </c>
      <c r="AQ534" s="185" t="s">
        <v>12</v>
      </c>
      <c r="AR534" s="195" t="s">
        <v>12</v>
      </c>
    </row>
    <row r="535" spans="1:44" ht="24.95" customHeight="1" x14ac:dyDescent="0.25">
      <c r="A535" s="183">
        <v>524</v>
      </c>
      <c r="B535" s="183" t="s">
        <v>1124</v>
      </c>
      <c r="C535" s="34" t="str">
        <f t="shared" si="32"/>
        <v>BSCS  - 141790</v>
      </c>
      <c r="D535" s="186" t="s">
        <v>35</v>
      </c>
      <c r="E535" s="33" t="s">
        <v>12</v>
      </c>
      <c r="F535" s="189">
        <v>141790</v>
      </c>
      <c r="G535" s="191" t="s">
        <v>1302</v>
      </c>
      <c r="H535" s="34" t="str">
        <f t="shared" si="33"/>
        <v>J  - OB - 60 - 63</v>
      </c>
      <c r="I535" s="185" t="s">
        <v>93</v>
      </c>
      <c r="J535" s="185" t="s">
        <v>254</v>
      </c>
      <c r="K535" s="185" t="s">
        <v>25</v>
      </c>
      <c r="L535" s="193">
        <v>30</v>
      </c>
      <c r="M535" s="196" t="s">
        <v>994</v>
      </c>
      <c r="N535" s="196" t="s">
        <v>995</v>
      </c>
      <c r="O535" s="44" t="str">
        <f t="shared" si="34"/>
        <v xml:space="preserve"> Muhammad Yousaf   ( 3029632396 )</v>
      </c>
      <c r="P535" s="42" t="s">
        <v>46</v>
      </c>
      <c r="Q535" s="36" t="s">
        <v>86</v>
      </c>
      <c r="R535" s="37">
        <v>30</v>
      </c>
      <c r="T535" s="55"/>
      <c r="U535" s="73" t="str">
        <f>F535&amp;"-"&amp;COUNTIF($F$2:F535,F535)</f>
        <v>141790-1</v>
      </c>
      <c r="V535" s="50">
        <f t="shared" si="35"/>
        <v>524</v>
      </c>
      <c r="Y535" s="38" t="s">
        <v>2173</v>
      </c>
      <c r="Z535" s="38">
        <v>524</v>
      </c>
      <c r="AP535" s="185">
        <v>524</v>
      </c>
      <c r="AQ535" s="185" t="s">
        <v>12</v>
      </c>
      <c r="AR535" s="195" t="s">
        <v>12</v>
      </c>
    </row>
    <row r="536" spans="1:44" ht="24.95" customHeight="1" x14ac:dyDescent="0.25">
      <c r="A536" s="183">
        <v>525</v>
      </c>
      <c r="B536" s="183" t="s">
        <v>1124</v>
      </c>
      <c r="C536" s="34" t="str">
        <f t="shared" si="32"/>
        <v>BSCS  - 141884</v>
      </c>
      <c r="D536" s="186" t="s">
        <v>35</v>
      </c>
      <c r="E536" s="33" t="s">
        <v>12</v>
      </c>
      <c r="F536" s="189">
        <v>141884</v>
      </c>
      <c r="G536" s="191" t="s">
        <v>401</v>
      </c>
      <c r="H536" s="34" t="str">
        <f t="shared" si="33"/>
        <v>J  - OB - 60 - 63</v>
      </c>
      <c r="I536" s="185" t="s">
        <v>93</v>
      </c>
      <c r="J536" s="185" t="s">
        <v>254</v>
      </c>
      <c r="K536" s="185" t="s">
        <v>25</v>
      </c>
      <c r="L536" s="193">
        <v>32</v>
      </c>
      <c r="M536" s="196" t="s">
        <v>760</v>
      </c>
      <c r="N536" s="196" t="s">
        <v>761</v>
      </c>
      <c r="O536" s="44" t="str">
        <f t="shared" si="34"/>
        <v xml:space="preserve"> Amna Nadeem  ( 3041539322 )</v>
      </c>
      <c r="P536" s="42" t="s">
        <v>46</v>
      </c>
      <c r="Q536" s="36" t="s">
        <v>86</v>
      </c>
      <c r="R536" s="37" t="s">
        <v>63</v>
      </c>
      <c r="T536" s="55"/>
      <c r="U536" s="73" t="str">
        <f>F536&amp;"-"&amp;COUNTIF($F$2:F536,F536)</f>
        <v>141884-1</v>
      </c>
      <c r="V536" s="50">
        <f t="shared" si="35"/>
        <v>525</v>
      </c>
      <c r="Y536" s="38" t="s">
        <v>2174</v>
      </c>
      <c r="Z536" s="38">
        <v>525</v>
      </c>
      <c r="AP536" s="185">
        <v>525</v>
      </c>
      <c r="AQ536" s="185" t="s">
        <v>12</v>
      </c>
      <c r="AR536" s="195" t="s">
        <v>12</v>
      </c>
    </row>
    <row r="537" spans="1:44" ht="24.95" customHeight="1" x14ac:dyDescent="0.25">
      <c r="A537" s="183">
        <v>526</v>
      </c>
      <c r="B537" s="183" t="s">
        <v>1124</v>
      </c>
      <c r="C537" s="34" t="str">
        <f t="shared" si="32"/>
        <v>BSCS  - 141884</v>
      </c>
      <c r="D537" s="186" t="s">
        <v>35</v>
      </c>
      <c r="E537" s="33" t="s">
        <v>12</v>
      </c>
      <c r="F537" s="189">
        <v>141884</v>
      </c>
      <c r="G537" s="191" t="s">
        <v>401</v>
      </c>
      <c r="H537" s="34" t="str">
        <f t="shared" si="33"/>
        <v>K  - OB - 33 - 34</v>
      </c>
      <c r="I537" s="185" t="s">
        <v>93</v>
      </c>
      <c r="J537" s="185" t="s">
        <v>255</v>
      </c>
      <c r="K537" s="185" t="s">
        <v>100</v>
      </c>
      <c r="L537" s="193">
        <v>12</v>
      </c>
      <c r="M537" s="196" t="s">
        <v>760</v>
      </c>
      <c r="N537" s="196" t="s">
        <v>761</v>
      </c>
      <c r="O537" s="44" t="str">
        <f t="shared" si="34"/>
        <v xml:space="preserve"> Amna Nadeem  ( 3041539322 )</v>
      </c>
      <c r="P537" s="42" t="s">
        <v>46</v>
      </c>
      <c r="Q537" s="36" t="s">
        <v>86</v>
      </c>
      <c r="R537" s="37" t="s">
        <v>80</v>
      </c>
      <c r="T537" s="55"/>
      <c r="U537" s="73" t="str">
        <f>F537&amp;"-"&amp;COUNTIF($F$2:F537,F537)</f>
        <v>141884-2</v>
      </c>
      <c r="V537" s="50">
        <f t="shared" si="35"/>
        <v>526</v>
      </c>
      <c r="Y537" s="38" t="s">
        <v>2175</v>
      </c>
      <c r="Z537" s="38">
        <v>526</v>
      </c>
      <c r="AP537" s="185">
        <v>526</v>
      </c>
      <c r="AQ537" s="185" t="s">
        <v>12</v>
      </c>
      <c r="AR537" s="195" t="s">
        <v>12</v>
      </c>
    </row>
    <row r="538" spans="1:44" ht="24.95" customHeight="1" x14ac:dyDescent="0.25">
      <c r="A538" s="183">
        <v>527</v>
      </c>
      <c r="B538" s="183" t="s">
        <v>1124</v>
      </c>
      <c r="C538" s="34" t="str">
        <f t="shared" si="32"/>
        <v>BSCS  - 141885</v>
      </c>
      <c r="D538" s="186" t="s">
        <v>35</v>
      </c>
      <c r="E538" s="45"/>
      <c r="F538" s="185">
        <v>141885</v>
      </c>
      <c r="G538" s="191" t="s">
        <v>402</v>
      </c>
      <c r="H538" s="34" t="str">
        <f t="shared" si="33"/>
        <v>K  - OB - 33 - 34</v>
      </c>
      <c r="I538" s="192" t="s">
        <v>93</v>
      </c>
      <c r="J538" s="188" t="s">
        <v>255</v>
      </c>
      <c r="K538" s="192" t="s">
        <v>100</v>
      </c>
      <c r="L538" s="192">
        <v>32</v>
      </c>
      <c r="M538" s="196" t="s">
        <v>766</v>
      </c>
      <c r="N538" s="196" t="s">
        <v>767</v>
      </c>
      <c r="O538" s="44" t="str">
        <f t="shared" si="34"/>
        <v xml:space="preserve"> Muhammad Arslan Raza  ( 0333-7843180 )</v>
      </c>
      <c r="P538" s="42" t="s">
        <v>46</v>
      </c>
      <c r="Q538" s="36" t="s">
        <v>86</v>
      </c>
      <c r="R538" s="37" t="s">
        <v>80</v>
      </c>
      <c r="T538" s="55"/>
      <c r="U538" s="73" t="str">
        <f>F538&amp;"-"&amp;COUNTIF($F$2:F538,F538)</f>
        <v>141885-1</v>
      </c>
      <c r="V538" s="50">
        <f t="shared" si="35"/>
        <v>527</v>
      </c>
      <c r="Y538" s="38" t="s">
        <v>2176</v>
      </c>
      <c r="Z538" s="38">
        <v>527</v>
      </c>
      <c r="AP538" s="185">
        <v>527</v>
      </c>
      <c r="AQ538" s="185" t="s">
        <v>12</v>
      </c>
      <c r="AR538" s="195" t="s">
        <v>12</v>
      </c>
    </row>
    <row r="539" spans="1:44" ht="24.95" customHeight="1" x14ac:dyDescent="0.25">
      <c r="A539" s="183">
        <v>528</v>
      </c>
      <c r="B539" s="183" t="s">
        <v>1124</v>
      </c>
      <c r="C539" s="34" t="str">
        <f t="shared" si="32"/>
        <v>BS MC  - 142057</v>
      </c>
      <c r="D539" s="186" t="s">
        <v>41</v>
      </c>
      <c r="E539" s="45"/>
      <c r="F539" s="185">
        <v>142057</v>
      </c>
      <c r="G539" s="191" t="s">
        <v>1303</v>
      </c>
      <c r="H539" s="34" t="str">
        <f t="shared" si="33"/>
        <v>M  - OB - 35 - 37</v>
      </c>
      <c r="I539" s="192" t="s">
        <v>93</v>
      </c>
      <c r="J539" s="188" t="s">
        <v>256</v>
      </c>
      <c r="K539" s="192" t="s">
        <v>101</v>
      </c>
      <c r="L539" s="192">
        <v>41</v>
      </c>
      <c r="M539" s="196">
        <v>0</v>
      </c>
      <c r="N539" s="196" t="s">
        <v>3383</v>
      </c>
      <c r="O539" s="44" t="str">
        <f t="shared" si="34"/>
        <v xml:space="preserve"> 0  ( - - - )</v>
      </c>
      <c r="P539" s="42" t="s">
        <v>50</v>
      </c>
      <c r="Q539" s="36" t="s">
        <v>86</v>
      </c>
      <c r="R539" s="37" t="s">
        <v>55</v>
      </c>
      <c r="T539" s="55"/>
      <c r="U539" s="73" t="str">
        <f>F539&amp;"-"&amp;COUNTIF($F$2:F539,F539)</f>
        <v>142057-1</v>
      </c>
      <c r="V539" s="50">
        <f t="shared" si="35"/>
        <v>528</v>
      </c>
      <c r="Y539" s="38" t="s">
        <v>2177</v>
      </c>
      <c r="Z539" s="38">
        <v>528</v>
      </c>
      <c r="AP539" s="185">
        <v>528</v>
      </c>
      <c r="AQ539" s="185" t="s">
        <v>12</v>
      </c>
      <c r="AR539" s="195" t="s">
        <v>12</v>
      </c>
    </row>
    <row r="540" spans="1:44" ht="24.95" customHeight="1" x14ac:dyDescent="0.25">
      <c r="A540" s="183">
        <v>529</v>
      </c>
      <c r="B540" s="183" t="s">
        <v>1124</v>
      </c>
      <c r="C540" s="34" t="str">
        <f t="shared" si="32"/>
        <v>BS MC  - 142091</v>
      </c>
      <c r="D540" s="186" t="s">
        <v>41</v>
      </c>
      <c r="E540" s="45"/>
      <c r="F540" s="185">
        <v>142091</v>
      </c>
      <c r="G540" s="191" t="s">
        <v>1304</v>
      </c>
      <c r="H540" s="34" t="str">
        <f t="shared" si="33"/>
        <v>M  - OB - 35 - 37</v>
      </c>
      <c r="I540" s="192" t="s">
        <v>93</v>
      </c>
      <c r="J540" s="188" t="s">
        <v>256</v>
      </c>
      <c r="K540" s="192" t="s">
        <v>101</v>
      </c>
      <c r="L540" s="192">
        <v>8</v>
      </c>
      <c r="M540" s="196" t="s">
        <v>538</v>
      </c>
      <c r="N540" s="196" t="s">
        <v>539</v>
      </c>
      <c r="O540" s="44" t="str">
        <f t="shared" si="34"/>
        <v xml:space="preserve"> Dr. Amir Mohmood Bajwa  ( 0321-9485296 )</v>
      </c>
      <c r="P540" s="42" t="s">
        <v>50</v>
      </c>
      <c r="Q540" s="36" t="s">
        <v>86</v>
      </c>
      <c r="R540" s="37" t="s">
        <v>55</v>
      </c>
      <c r="T540" s="55"/>
      <c r="U540" s="73" t="str">
        <f>F540&amp;"-"&amp;COUNTIF($F$2:F540,F540)</f>
        <v>142091-1</v>
      </c>
      <c r="V540" s="50">
        <f t="shared" si="35"/>
        <v>529</v>
      </c>
      <c r="Y540" s="38" t="s">
        <v>2178</v>
      </c>
      <c r="Z540" s="38">
        <v>529</v>
      </c>
      <c r="AP540" s="185">
        <v>529</v>
      </c>
      <c r="AQ540" s="185" t="s">
        <v>12</v>
      </c>
      <c r="AR540" s="195" t="s">
        <v>12</v>
      </c>
    </row>
    <row r="541" spans="1:44" ht="24.95" customHeight="1" x14ac:dyDescent="0.25">
      <c r="A541" s="183">
        <v>530</v>
      </c>
      <c r="B541" s="183" t="s">
        <v>1124</v>
      </c>
      <c r="C541" s="34" t="str">
        <f t="shared" si="32"/>
        <v>BSCS  - 141885</v>
      </c>
      <c r="D541" s="186" t="s">
        <v>35</v>
      </c>
      <c r="E541" s="45"/>
      <c r="F541" s="185">
        <v>141885</v>
      </c>
      <c r="G541" s="191" t="s">
        <v>402</v>
      </c>
      <c r="H541" s="34" t="str">
        <f t="shared" si="33"/>
        <v>M  - OB - 35 - 37</v>
      </c>
      <c r="I541" s="192" t="s">
        <v>93</v>
      </c>
      <c r="J541" s="188" t="s">
        <v>256</v>
      </c>
      <c r="K541" s="192" t="s">
        <v>101</v>
      </c>
      <c r="L541" s="192">
        <v>17</v>
      </c>
      <c r="M541" s="196" t="s">
        <v>766</v>
      </c>
      <c r="N541" s="196" t="s">
        <v>767</v>
      </c>
      <c r="O541" s="44" t="str">
        <f t="shared" si="34"/>
        <v xml:space="preserve"> Muhammad Arslan Raza  ( 0333-7843180 )</v>
      </c>
      <c r="P541" s="42" t="s">
        <v>50</v>
      </c>
      <c r="Q541" s="36" t="s">
        <v>86</v>
      </c>
      <c r="R541" s="37" t="s">
        <v>62</v>
      </c>
      <c r="T541" s="55"/>
      <c r="U541" s="73" t="str">
        <f>F541&amp;"-"&amp;COUNTIF($F$2:F541,F541)</f>
        <v>141885-2</v>
      </c>
      <c r="V541" s="50">
        <f t="shared" si="35"/>
        <v>530</v>
      </c>
      <c r="Y541" s="38" t="s">
        <v>2179</v>
      </c>
      <c r="Z541" s="38">
        <v>530</v>
      </c>
      <c r="AP541" s="185">
        <v>530</v>
      </c>
      <c r="AQ541" s="185" t="s">
        <v>12</v>
      </c>
      <c r="AR541" s="195" t="s">
        <v>12</v>
      </c>
    </row>
    <row r="542" spans="1:44" ht="24.95" customHeight="1" x14ac:dyDescent="0.25">
      <c r="A542" s="183">
        <v>531</v>
      </c>
      <c r="B542" s="183" t="s">
        <v>1124</v>
      </c>
      <c r="C542" s="34" t="str">
        <f t="shared" si="32"/>
        <v>BS IT  - 142346</v>
      </c>
      <c r="D542" s="186" t="s">
        <v>37</v>
      </c>
      <c r="E542" s="33" t="s">
        <v>12</v>
      </c>
      <c r="F542" s="189">
        <v>142346</v>
      </c>
      <c r="G542" s="191" t="s">
        <v>194</v>
      </c>
      <c r="H542" s="34" t="str">
        <f t="shared" si="33"/>
        <v>N  - OB - 26 - 30</v>
      </c>
      <c r="I542" s="185" t="s">
        <v>93</v>
      </c>
      <c r="J542" s="185" t="s">
        <v>98</v>
      </c>
      <c r="K542" s="185" t="s">
        <v>102</v>
      </c>
      <c r="L542" s="193">
        <v>1</v>
      </c>
      <c r="M542" s="196" t="s">
        <v>625</v>
      </c>
      <c r="N542" s="196" t="s">
        <v>626</v>
      </c>
      <c r="O542" s="44" t="str">
        <f t="shared" si="34"/>
        <v xml:space="preserve"> Hafiz Burhan Ul Haq  ( 0323-8898067 )</v>
      </c>
      <c r="P542" s="42" t="s">
        <v>46</v>
      </c>
      <c r="Q542" s="36" t="s">
        <v>86</v>
      </c>
      <c r="R542" s="37">
        <v>42</v>
      </c>
      <c r="T542" s="55"/>
      <c r="U542" s="73" t="str">
        <f>F542&amp;"-"&amp;COUNTIF($F$2:F542,F542)</f>
        <v>142346-1</v>
      </c>
      <c r="V542" s="50">
        <f t="shared" si="35"/>
        <v>531</v>
      </c>
      <c r="Y542" s="38" t="s">
        <v>2180</v>
      </c>
      <c r="Z542" s="38">
        <v>531</v>
      </c>
      <c r="AP542" s="185">
        <v>531</v>
      </c>
      <c r="AQ542" s="185" t="s">
        <v>12</v>
      </c>
      <c r="AR542" s="195" t="s">
        <v>12</v>
      </c>
    </row>
    <row r="543" spans="1:44" ht="24.95" customHeight="1" x14ac:dyDescent="0.25">
      <c r="A543" s="183">
        <v>532</v>
      </c>
      <c r="B543" s="183" t="s">
        <v>1124</v>
      </c>
      <c r="C543" s="34" t="str">
        <f t="shared" si="32"/>
        <v>BS MB  - 142296</v>
      </c>
      <c r="D543" s="186" t="s">
        <v>38</v>
      </c>
      <c r="E543" s="33" t="s">
        <v>12</v>
      </c>
      <c r="F543" s="189">
        <v>142296</v>
      </c>
      <c r="G543" s="191" t="s">
        <v>353</v>
      </c>
      <c r="H543" s="34" t="str">
        <f t="shared" si="33"/>
        <v>N  - OB - 26 - 30</v>
      </c>
      <c r="I543" s="185" t="s">
        <v>93</v>
      </c>
      <c r="J543" s="185" t="s">
        <v>98</v>
      </c>
      <c r="K543" s="185" t="s">
        <v>102</v>
      </c>
      <c r="L543" s="193">
        <v>2</v>
      </c>
      <c r="M543" s="196" t="s">
        <v>520</v>
      </c>
      <c r="N543" s="196" t="s">
        <v>521</v>
      </c>
      <c r="O543" s="44" t="str">
        <f t="shared" si="34"/>
        <v xml:space="preserve"> Dr. Syeda Shazia Bukhari  ( 0335-4700499 )</v>
      </c>
      <c r="P543" s="42" t="s">
        <v>46</v>
      </c>
      <c r="Q543" s="36" t="s">
        <v>86</v>
      </c>
      <c r="R543" s="37" t="s">
        <v>83</v>
      </c>
      <c r="T543" s="55"/>
      <c r="U543" s="73" t="str">
        <f>F543&amp;"-"&amp;COUNTIF($F$2:F543,F543)</f>
        <v>142296-1</v>
      </c>
      <c r="V543" s="50">
        <f t="shared" si="35"/>
        <v>532</v>
      </c>
      <c r="Y543" s="38" t="s">
        <v>2181</v>
      </c>
      <c r="Z543" s="38">
        <v>532</v>
      </c>
      <c r="AP543" s="185">
        <v>532</v>
      </c>
      <c r="AQ543" s="185" t="s">
        <v>12</v>
      </c>
      <c r="AR543" s="195" t="s">
        <v>12</v>
      </c>
    </row>
    <row r="544" spans="1:44" ht="24.95" customHeight="1" x14ac:dyDescent="0.25">
      <c r="A544" s="183">
        <v>533</v>
      </c>
      <c r="B544" s="183" t="s">
        <v>1124</v>
      </c>
      <c r="C544" s="34" t="str">
        <f t="shared" si="32"/>
        <v>BS MB  - 142328</v>
      </c>
      <c r="D544" s="186" t="s">
        <v>38</v>
      </c>
      <c r="E544" s="33" t="s">
        <v>12</v>
      </c>
      <c r="F544" s="189">
        <v>142328</v>
      </c>
      <c r="G544" s="191" t="s">
        <v>903</v>
      </c>
      <c r="H544" s="34" t="str">
        <f t="shared" si="33"/>
        <v>N  - OB - 26 - 30</v>
      </c>
      <c r="I544" s="185" t="s">
        <v>93</v>
      </c>
      <c r="J544" s="185" t="s">
        <v>98</v>
      </c>
      <c r="K544" s="185" t="s">
        <v>102</v>
      </c>
      <c r="L544" s="193">
        <v>1</v>
      </c>
      <c r="M544" s="196" t="s">
        <v>544</v>
      </c>
      <c r="N544" s="196" t="s">
        <v>545</v>
      </c>
      <c r="O544" s="44" t="str">
        <f t="shared" si="34"/>
        <v xml:space="preserve"> Ms. Humaira Niamat  ( 0321-4642374 )</v>
      </c>
      <c r="P544" s="42" t="s">
        <v>46</v>
      </c>
      <c r="Q544" s="36" t="s">
        <v>86</v>
      </c>
      <c r="R544" s="37" t="s">
        <v>47</v>
      </c>
      <c r="T544" s="55"/>
      <c r="U544" s="73" t="str">
        <f>F544&amp;"-"&amp;COUNTIF($F$2:F544,F544)</f>
        <v>142328-1</v>
      </c>
      <c r="V544" s="50">
        <f t="shared" si="35"/>
        <v>533</v>
      </c>
      <c r="Y544" s="38" t="s">
        <v>2182</v>
      </c>
      <c r="Z544" s="38">
        <v>533</v>
      </c>
      <c r="AP544" s="185">
        <v>533</v>
      </c>
      <c r="AQ544" s="185" t="s">
        <v>12</v>
      </c>
      <c r="AR544" s="195" t="s">
        <v>12</v>
      </c>
    </row>
    <row r="545" spans="1:44" ht="24.95" customHeight="1" x14ac:dyDescent="0.25">
      <c r="A545" s="183">
        <v>534</v>
      </c>
      <c r="B545" s="183" t="s">
        <v>1124</v>
      </c>
      <c r="C545" s="34" t="str">
        <f t="shared" si="32"/>
        <v>BS MC  - 142091</v>
      </c>
      <c r="D545" s="186" t="s">
        <v>41</v>
      </c>
      <c r="E545" s="33" t="s">
        <v>12</v>
      </c>
      <c r="F545" s="189">
        <v>142091</v>
      </c>
      <c r="G545" s="191" t="s">
        <v>1304</v>
      </c>
      <c r="H545" s="34" t="str">
        <f t="shared" si="33"/>
        <v>N  - OB - 26 - 30</v>
      </c>
      <c r="I545" s="185" t="s">
        <v>93</v>
      </c>
      <c r="J545" s="185" t="s">
        <v>98</v>
      </c>
      <c r="K545" s="185" t="s">
        <v>102</v>
      </c>
      <c r="L545" s="193">
        <v>2</v>
      </c>
      <c r="M545" s="196" t="s">
        <v>538</v>
      </c>
      <c r="N545" s="196" t="s">
        <v>539</v>
      </c>
      <c r="O545" s="44" t="str">
        <f t="shared" si="34"/>
        <v xml:space="preserve"> Dr. Amir Mohmood Bajwa  ( 0321-9485296 )</v>
      </c>
      <c r="P545" s="42" t="s">
        <v>46</v>
      </c>
      <c r="Q545" s="36" t="s">
        <v>86</v>
      </c>
      <c r="R545" s="37" t="s">
        <v>81</v>
      </c>
      <c r="T545" s="55"/>
      <c r="U545" s="73" t="str">
        <f>F545&amp;"-"&amp;COUNTIF($F$2:F545,F545)</f>
        <v>142091-2</v>
      </c>
      <c r="V545" s="50">
        <f t="shared" si="35"/>
        <v>534</v>
      </c>
      <c r="Y545" s="38" t="s">
        <v>2183</v>
      </c>
      <c r="Z545" s="38">
        <v>534</v>
      </c>
      <c r="AP545" s="185">
        <v>534</v>
      </c>
      <c r="AQ545" s="185" t="s">
        <v>12</v>
      </c>
      <c r="AR545" s="195" t="s">
        <v>12</v>
      </c>
    </row>
    <row r="546" spans="1:44" ht="24.95" customHeight="1" x14ac:dyDescent="0.25">
      <c r="A546" s="183">
        <v>535</v>
      </c>
      <c r="B546" s="183" t="s">
        <v>1124</v>
      </c>
      <c r="C546" s="34" t="str">
        <f t="shared" si="32"/>
        <v>Post ADP (IT)   - 142400</v>
      </c>
      <c r="D546" s="186" t="s">
        <v>864</v>
      </c>
      <c r="E546" s="35"/>
      <c r="F546" s="185">
        <v>142400</v>
      </c>
      <c r="G546" s="191" t="s">
        <v>194</v>
      </c>
      <c r="H546" s="34" t="str">
        <f t="shared" si="33"/>
        <v>N  - OB - 26 - 30</v>
      </c>
      <c r="I546" s="185" t="s">
        <v>93</v>
      </c>
      <c r="J546" s="185" t="s">
        <v>98</v>
      </c>
      <c r="K546" s="185" t="s">
        <v>102</v>
      </c>
      <c r="L546" s="192">
        <v>1</v>
      </c>
      <c r="M546" s="196" t="s">
        <v>625</v>
      </c>
      <c r="N546" s="196" t="s">
        <v>626</v>
      </c>
      <c r="O546" s="44" t="str">
        <f t="shared" si="34"/>
        <v xml:space="preserve"> Hafiz Burhan Ul Haq  ( 0323-8898067 )</v>
      </c>
      <c r="P546" s="42" t="s">
        <v>46</v>
      </c>
      <c r="Q546" s="36" t="s">
        <v>86</v>
      </c>
      <c r="R546" s="37" t="s">
        <v>67</v>
      </c>
      <c r="S546" t="s">
        <v>124</v>
      </c>
      <c r="T546" s="55"/>
      <c r="U546" s="73" t="str">
        <f>F546&amp;"-"&amp;COUNTIF($F$2:F546,F546)</f>
        <v>142400-1</v>
      </c>
      <c r="V546" s="50">
        <f t="shared" si="35"/>
        <v>535</v>
      </c>
      <c r="Y546" s="38" t="s">
        <v>2184</v>
      </c>
      <c r="Z546" s="38">
        <v>535</v>
      </c>
      <c r="AP546" s="185">
        <v>535</v>
      </c>
      <c r="AQ546" s="185" t="s">
        <v>12</v>
      </c>
      <c r="AR546" s="195" t="s">
        <v>12</v>
      </c>
    </row>
    <row r="547" spans="1:44" ht="24.95" customHeight="1" x14ac:dyDescent="0.25">
      <c r="A547" s="183">
        <v>536</v>
      </c>
      <c r="B547" s="183" t="s">
        <v>1124</v>
      </c>
      <c r="C547" s="34" t="str">
        <f t="shared" si="32"/>
        <v>Post ADP (IT)   - 142405</v>
      </c>
      <c r="D547" s="186" t="s">
        <v>864</v>
      </c>
      <c r="E547" s="35"/>
      <c r="F547" s="185">
        <v>142405</v>
      </c>
      <c r="G547" s="191" t="s">
        <v>194</v>
      </c>
      <c r="H547" s="34" t="str">
        <f t="shared" si="33"/>
        <v>N  - OB - 26 - 30</v>
      </c>
      <c r="I547" s="185" t="s">
        <v>93</v>
      </c>
      <c r="J547" s="185" t="s">
        <v>98</v>
      </c>
      <c r="K547" s="185" t="s">
        <v>102</v>
      </c>
      <c r="L547" s="192">
        <v>1</v>
      </c>
      <c r="M547" s="196" t="s">
        <v>625</v>
      </c>
      <c r="N547" s="196" t="s">
        <v>626</v>
      </c>
      <c r="O547" s="44" t="str">
        <f t="shared" si="34"/>
        <v xml:space="preserve"> Hafiz Burhan Ul Haq  ( 0323-8898067 )</v>
      </c>
      <c r="P547" s="42" t="s">
        <v>46</v>
      </c>
      <c r="Q547" s="36" t="s">
        <v>86</v>
      </c>
      <c r="R547" s="37" t="s">
        <v>49</v>
      </c>
      <c r="S547" t="s">
        <v>124</v>
      </c>
      <c r="T547" s="55"/>
      <c r="U547" s="73" t="str">
        <f>F547&amp;"-"&amp;COUNTIF($F$2:F547,F547)</f>
        <v>142405-1</v>
      </c>
      <c r="V547" s="50">
        <f t="shared" si="35"/>
        <v>536</v>
      </c>
      <c r="Y547" s="38" t="s">
        <v>2185</v>
      </c>
      <c r="Z547" s="38">
        <v>536</v>
      </c>
      <c r="AP547" s="185">
        <v>536</v>
      </c>
      <c r="AQ547" s="185" t="s">
        <v>12</v>
      </c>
      <c r="AR547" s="195" t="s">
        <v>12</v>
      </c>
    </row>
    <row r="548" spans="1:44" ht="24.95" customHeight="1" x14ac:dyDescent="0.25">
      <c r="A548" s="183">
        <v>537</v>
      </c>
      <c r="B548" s="183" t="s">
        <v>1124</v>
      </c>
      <c r="C548" s="34" t="str">
        <f t="shared" si="32"/>
        <v>BS AF  - 141218</v>
      </c>
      <c r="D548" s="186" t="s">
        <v>36</v>
      </c>
      <c r="E548" s="35"/>
      <c r="F548" s="185">
        <v>141218</v>
      </c>
      <c r="G548" s="191" t="s">
        <v>1305</v>
      </c>
      <c r="H548" s="34" t="str">
        <f t="shared" si="33"/>
        <v>Q  - OB - 38 - 42</v>
      </c>
      <c r="I548" s="185" t="s">
        <v>93</v>
      </c>
      <c r="J548" s="185" t="s">
        <v>257</v>
      </c>
      <c r="K548" s="185" t="s">
        <v>251</v>
      </c>
      <c r="L548" s="192">
        <v>10</v>
      </c>
      <c r="M548" s="196" t="s">
        <v>1074</v>
      </c>
      <c r="N548" s="196" t="s">
        <v>785</v>
      </c>
      <c r="O548" s="44" t="str">
        <f t="shared" si="34"/>
        <v xml:space="preserve"> Dr. Rizwana Bashir  ( 3142162788 )</v>
      </c>
      <c r="P548" s="42" t="s">
        <v>46</v>
      </c>
      <c r="Q548" s="36" t="s">
        <v>86</v>
      </c>
      <c r="R548" s="37" t="s">
        <v>48</v>
      </c>
      <c r="S548" t="s">
        <v>124</v>
      </c>
      <c r="T548" s="55"/>
      <c r="U548" s="73" t="str">
        <f>F548&amp;"-"&amp;COUNTIF($F$2:F548,F548)</f>
        <v>141218-1</v>
      </c>
      <c r="V548" s="50">
        <f t="shared" si="35"/>
        <v>537</v>
      </c>
      <c r="Y548" s="38" t="s">
        <v>2186</v>
      </c>
      <c r="Z548" s="38">
        <v>537</v>
      </c>
      <c r="AP548" s="185">
        <v>537</v>
      </c>
      <c r="AQ548" s="185" t="s">
        <v>12</v>
      </c>
      <c r="AR548" s="195" t="s">
        <v>12</v>
      </c>
    </row>
    <row r="549" spans="1:44" ht="24.95" customHeight="1" x14ac:dyDescent="0.25">
      <c r="A549" s="183">
        <v>538</v>
      </c>
      <c r="B549" s="183" t="s">
        <v>1124</v>
      </c>
      <c r="C549" s="34" t="str">
        <f t="shared" si="32"/>
        <v>BS DFCS  - 140871</v>
      </c>
      <c r="D549" s="186" t="s">
        <v>91</v>
      </c>
      <c r="E549" s="33" t="s">
        <v>12</v>
      </c>
      <c r="F549" s="189">
        <v>140871</v>
      </c>
      <c r="G549" s="191" t="s">
        <v>958</v>
      </c>
      <c r="H549" s="34" t="str">
        <f t="shared" si="33"/>
        <v>Q  - OB - 38 - 42</v>
      </c>
      <c r="I549" s="185" t="s">
        <v>93</v>
      </c>
      <c r="J549" s="185" t="s">
        <v>257</v>
      </c>
      <c r="K549" s="185" t="s">
        <v>251</v>
      </c>
      <c r="L549" s="193">
        <v>11</v>
      </c>
      <c r="M549" s="196" t="s">
        <v>682</v>
      </c>
      <c r="N549" s="196" t="s">
        <v>683</v>
      </c>
      <c r="O549" s="44" t="str">
        <f t="shared" si="34"/>
        <v xml:space="preserve"> Imran Khalid  ( 0305-4244212 )</v>
      </c>
      <c r="P549" s="42" t="s">
        <v>50</v>
      </c>
      <c r="Q549" s="36" t="s">
        <v>86</v>
      </c>
      <c r="R549" s="37" t="s">
        <v>75</v>
      </c>
      <c r="S549" t="s">
        <v>124</v>
      </c>
      <c r="T549" s="55"/>
      <c r="U549" s="73" t="str">
        <f>F549&amp;"-"&amp;COUNTIF($F$2:F549,F549)</f>
        <v>140871-1</v>
      </c>
      <c r="V549" s="50">
        <f t="shared" si="35"/>
        <v>538</v>
      </c>
      <c r="Y549" s="38" t="s">
        <v>2187</v>
      </c>
      <c r="Z549" s="38">
        <v>538</v>
      </c>
      <c r="AP549" s="185">
        <v>538</v>
      </c>
      <c r="AQ549" s="185" t="s">
        <v>12</v>
      </c>
      <c r="AR549" s="195" t="s">
        <v>12</v>
      </c>
    </row>
    <row r="550" spans="1:44" ht="24.95" customHeight="1" x14ac:dyDescent="0.25">
      <c r="A550" s="183">
        <v>539</v>
      </c>
      <c r="B550" s="183" t="s">
        <v>1124</v>
      </c>
      <c r="C550" s="34" t="str">
        <f t="shared" si="32"/>
        <v>BS Maths  - 141104</v>
      </c>
      <c r="D550" s="186" t="s">
        <v>32</v>
      </c>
      <c r="E550" s="45"/>
      <c r="F550" s="185">
        <v>141104</v>
      </c>
      <c r="G550" s="191" t="s">
        <v>1306</v>
      </c>
      <c r="H550" s="34" t="str">
        <f t="shared" si="33"/>
        <v>Q  - OB - 38 - 42</v>
      </c>
      <c r="I550" s="192" t="s">
        <v>93</v>
      </c>
      <c r="J550" s="188" t="s">
        <v>257</v>
      </c>
      <c r="K550" s="192" t="s">
        <v>251</v>
      </c>
      <c r="L550" s="192">
        <v>8</v>
      </c>
      <c r="M550" s="196" t="s">
        <v>432</v>
      </c>
      <c r="N550" s="196" t="s">
        <v>433</v>
      </c>
      <c r="O550" s="44" t="str">
        <f t="shared" si="34"/>
        <v xml:space="preserve"> Dr. Muhammad Sarmad Arshad  ( 0333-4005858 )</v>
      </c>
      <c r="P550" s="42" t="s">
        <v>46</v>
      </c>
      <c r="Q550" s="36" t="s">
        <v>86</v>
      </c>
      <c r="R550" s="37" t="s">
        <v>54</v>
      </c>
      <c r="S550" t="s">
        <v>124</v>
      </c>
      <c r="T550" s="55"/>
      <c r="U550" s="73" t="str">
        <f>F550&amp;"-"&amp;COUNTIF($F$2:F550,F550)</f>
        <v>141104-1</v>
      </c>
      <c r="V550" s="50">
        <f t="shared" si="35"/>
        <v>539</v>
      </c>
      <c r="Y550" s="38" t="s">
        <v>2188</v>
      </c>
      <c r="Z550" s="38">
        <v>539</v>
      </c>
      <c r="AP550" s="185">
        <v>539</v>
      </c>
      <c r="AQ550" s="185" t="s">
        <v>12</v>
      </c>
      <c r="AR550" s="195" t="s">
        <v>12</v>
      </c>
    </row>
    <row r="551" spans="1:44" ht="24.95" customHeight="1" x14ac:dyDescent="0.25">
      <c r="A551" s="183">
        <v>540</v>
      </c>
      <c r="B551" s="183" t="s">
        <v>1124</v>
      </c>
      <c r="C551" s="34" t="str">
        <f t="shared" si="32"/>
        <v>BS MB  - 141153</v>
      </c>
      <c r="D551" s="186" t="s">
        <v>38</v>
      </c>
      <c r="E551" s="45"/>
      <c r="F551" s="185">
        <v>141153</v>
      </c>
      <c r="G551" s="191" t="s">
        <v>1307</v>
      </c>
      <c r="H551" s="34" t="str">
        <f t="shared" si="33"/>
        <v>Q  - OB - 38 - 42</v>
      </c>
      <c r="I551" s="192" t="s">
        <v>93</v>
      </c>
      <c r="J551" s="188" t="s">
        <v>257</v>
      </c>
      <c r="K551" s="192" t="s">
        <v>251</v>
      </c>
      <c r="L551" s="192">
        <v>7</v>
      </c>
      <c r="M551" s="196" t="s">
        <v>540</v>
      </c>
      <c r="N551" s="196" t="s">
        <v>541</v>
      </c>
      <c r="O551" s="44" t="str">
        <f t="shared" si="34"/>
        <v xml:space="preserve"> Hamza Abbas Jaffari  ( 3349422223 )</v>
      </c>
      <c r="P551" s="42" t="s">
        <v>46</v>
      </c>
      <c r="Q551" s="36" t="s">
        <v>86</v>
      </c>
      <c r="R551" s="37" t="s">
        <v>68</v>
      </c>
      <c r="S551" t="s">
        <v>124</v>
      </c>
      <c r="T551" s="55"/>
      <c r="U551" s="73" t="str">
        <f>F551&amp;"-"&amp;COUNTIF($F$2:F551,F551)</f>
        <v>141153-1</v>
      </c>
      <c r="V551" s="50">
        <f t="shared" si="35"/>
        <v>540</v>
      </c>
      <c r="Y551" s="38" t="s">
        <v>2189</v>
      </c>
      <c r="Z551" s="38">
        <v>540</v>
      </c>
      <c r="AP551" s="185">
        <v>540</v>
      </c>
      <c r="AQ551" s="185" t="s">
        <v>12</v>
      </c>
      <c r="AR551" s="195" t="s">
        <v>12</v>
      </c>
    </row>
    <row r="552" spans="1:44" ht="24.95" customHeight="1" x14ac:dyDescent="0.25">
      <c r="A552" s="183">
        <v>541</v>
      </c>
      <c r="B552" s="183" t="s">
        <v>1124</v>
      </c>
      <c r="C552" s="34" t="str">
        <f t="shared" si="32"/>
        <v>BS SE  - 141239</v>
      </c>
      <c r="D552" s="186" t="s">
        <v>43</v>
      </c>
      <c r="E552" s="45"/>
      <c r="F552" s="185">
        <v>141239</v>
      </c>
      <c r="G552" s="191" t="s">
        <v>194</v>
      </c>
      <c r="H552" s="34" t="str">
        <f t="shared" si="33"/>
        <v>Q  - OB - 38 - 42</v>
      </c>
      <c r="I552" s="192" t="s">
        <v>93</v>
      </c>
      <c r="J552" s="188" t="s">
        <v>257</v>
      </c>
      <c r="K552" s="192" t="s">
        <v>251</v>
      </c>
      <c r="L552" s="192">
        <v>46</v>
      </c>
      <c r="M552" s="196" t="s">
        <v>711</v>
      </c>
      <c r="N552" s="196" t="s">
        <v>712</v>
      </c>
      <c r="O552" s="44" t="str">
        <f t="shared" si="34"/>
        <v xml:space="preserve"> Fatima Tariq  ( 3314684939 )</v>
      </c>
      <c r="P552" s="42" t="s">
        <v>50</v>
      </c>
      <c r="Q552" s="36" t="s">
        <v>86</v>
      </c>
      <c r="R552" s="37">
        <v>1</v>
      </c>
      <c r="S552" t="s">
        <v>124</v>
      </c>
      <c r="T552" s="55"/>
      <c r="U552" s="73" t="str">
        <f>F552&amp;"-"&amp;COUNTIF($F$2:F552,F552)</f>
        <v>141239-1</v>
      </c>
      <c r="V552" s="50">
        <f t="shared" si="35"/>
        <v>541</v>
      </c>
      <c r="Y552" s="38" t="s">
        <v>2190</v>
      </c>
      <c r="Z552" s="38">
        <v>541</v>
      </c>
      <c r="AP552" s="185">
        <v>541</v>
      </c>
      <c r="AQ552" s="185" t="s">
        <v>12</v>
      </c>
      <c r="AR552" s="195" t="s">
        <v>12</v>
      </c>
    </row>
    <row r="553" spans="1:44" ht="24.95" customHeight="1" x14ac:dyDescent="0.25">
      <c r="A553" s="183">
        <v>542</v>
      </c>
      <c r="B553" s="183" t="s">
        <v>1124</v>
      </c>
      <c r="C553" s="34" t="str">
        <f t="shared" si="32"/>
        <v>BS SE  - 141240</v>
      </c>
      <c r="D553" s="186" t="s">
        <v>43</v>
      </c>
      <c r="E553" s="45"/>
      <c r="F553" s="185">
        <v>141240</v>
      </c>
      <c r="G553" s="191" t="s">
        <v>195</v>
      </c>
      <c r="H553" s="34" t="str">
        <f t="shared" si="33"/>
        <v>Q  - OB - 38 - 42</v>
      </c>
      <c r="I553" s="192" t="s">
        <v>93</v>
      </c>
      <c r="J553" s="188" t="s">
        <v>257</v>
      </c>
      <c r="K553" s="192" t="s">
        <v>251</v>
      </c>
      <c r="L553" s="192">
        <v>15</v>
      </c>
      <c r="M553" s="196" t="s">
        <v>711</v>
      </c>
      <c r="N553" s="196" t="s">
        <v>712</v>
      </c>
      <c r="O553" s="44" t="str">
        <f t="shared" si="34"/>
        <v xml:space="preserve"> Fatima Tariq  ( 3314684939 )</v>
      </c>
      <c r="P553" s="42" t="s">
        <v>50</v>
      </c>
      <c r="Q553" s="36" t="s">
        <v>86</v>
      </c>
      <c r="R553" s="37">
        <v>32</v>
      </c>
      <c r="S553" t="s">
        <v>124</v>
      </c>
      <c r="T553" s="55"/>
      <c r="U553" s="73" t="str">
        <f>F553&amp;"-"&amp;COUNTIF($F$2:F553,F553)</f>
        <v>141240-1</v>
      </c>
      <c r="V553" s="50">
        <f t="shared" si="35"/>
        <v>542</v>
      </c>
      <c r="Y553" s="38" t="s">
        <v>2191</v>
      </c>
      <c r="Z553" s="38">
        <v>542</v>
      </c>
      <c r="AP553" s="185">
        <v>542</v>
      </c>
      <c r="AQ553" s="185" t="s">
        <v>12</v>
      </c>
      <c r="AR553" s="195" t="s">
        <v>12</v>
      </c>
    </row>
    <row r="554" spans="1:44" ht="24.95" customHeight="1" x14ac:dyDescent="0.25">
      <c r="A554" s="183">
        <v>543</v>
      </c>
      <c r="B554" s="183" t="s">
        <v>1124</v>
      </c>
      <c r="C554" s="34" t="str">
        <f t="shared" si="32"/>
        <v>BS Urdu  - 141087</v>
      </c>
      <c r="D554" s="186" t="s">
        <v>139</v>
      </c>
      <c r="E554" s="45"/>
      <c r="F554" s="185">
        <v>141087</v>
      </c>
      <c r="G554" s="191" t="s">
        <v>1308</v>
      </c>
      <c r="H554" s="34" t="str">
        <f t="shared" si="33"/>
        <v>Q  - OB - 38 - 42</v>
      </c>
      <c r="I554" s="192" t="s">
        <v>93</v>
      </c>
      <c r="J554" s="188" t="s">
        <v>257</v>
      </c>
      <c r="K554" s="192" t="s">
        <v>251</v>
      </c>
      <c r="L554" s="192">
        <v>4</v>
      </c>
      <c r="M554" s="196" t="s">
        <v>715</v>
      </c>
      <c r="N554" s="196" t="s">
        <v>716</v>
      </c>
      <c r="O554" s="44" t="str">
        <f t="shared" si="34"/>
        <v xml:space="preserve"> Rafaqat Ali Shahid  ( 3214039249 )</v>
      </c>
      <c r="P554" s="42" t="s">
        <v>50</v>
      </c>
      <c r="Q554" s="36" t="s">
        <v>86</v>
      </c>
      <c r="R554" s="37">
        <v>15</v>
      </c>
      <c r="S554" t="s">
        <v>124</v>
      </c>
      <c r="T554" s="55"/>
      <c r="U554" s="73" t="str">
        <f>F554&amp;"-"&amp;COUNTIF($F$2:F554,F554)</f>
        <v>141087-1</v>
      </c>
      <c r="V554" s="50">
        <f t="shared" si="35"/>
        <v>543</v>
      </c>
      <c r="Y554" s="38" t="s">
        <v>2192</v>
      </c>
      <c r="Z554" s="38">
        <v>543</v>
      </c>
      <c r="AP554" s="185">
        <v>543</v>
      </c>
      <c r="AQ554" s="185" t="s">
        <v>12</v>
      </c>
      <c r="AR554" s="195" t="s">
        <v>12</v>
      </c>
    </row>
    <row r="555" spans="1:44" ht="24.95" customHeight="1" x14ac:dyDescent="0.25">
      <c r="A555" s="183">
        <v>544</v>
      </c>
      <c r="B555" s="183" t="s">
        <v>1124</v>
      </c>
      <c r="C555" s="34" t="str">
        <f t="shared" si="32"/>
        <v>BS Urdu  - 141092</v>
      </c>
      <c r="D555" s="186" t="s">
        <v>139</v>
      </c>
      <c r="E555" s="45"/>
      <c r="F555" s="185">
        <v>141092</v>
      </c>
      <c r="G555" s="191" t="s">
        <v>1308</v>
      </c>
      <c r="H555" s="34" t="str">
        <f t="shared" si="33"/>
        <v>Q  - OB - 38 - 42</v>
      </c>
      <c r="I555" s="192" t="s">
        <v>93</v>
      </c>
      <c r="J555" s="188" t="s">
        <v>257</v>
      </c>
      <c r="K555" s="192" t="s">
        <v>251</v>
      </c>
      <c r="L555" s="192">
        <v>2</v>
      </c>
      <c r="M555" s="196" t="s">
        <v>715</v>
      </c>
      <c r="N555" s="196" t="s">
        <v>716</v>
      </c>
      <c r="O555" s="44" t="str">
        <f t="shared" si="34"/>
        <v xml:space="preserve"> Rafaqat Ali Shahid  ( 3214039249 )</v>
      </c>
      <c r="P555" s="42" t="s">
        <v>50</v>
      </c>
      <c r="Q555" s="36" t="s">
        <v>86</v>
      </c>
      <c r="R555" s="37" t="s">
        <v>58</v>
      </c>
      <c r="S555" t="s">
        <v>124</v>
      </c>
      <c r="T555" s="55"/>
      <c r="U555" s="73" t="str">
        <f>F555&amp;"-"&amp;COUNTIF($F$2:F555,F555)</f>
        <v>141092-1</v>
      </c>
      <c r="V555" s="50">
        <f t="shared" si="35"/>
        <v>544</v>
      </c>
      <c r="Y555" s="38" t="s">
        <v>2193</v>
      </c>
      <c r="Z555" s="38">
        <v>544</v>
      </c>
      <c r="AP555" s="185">
        <v>544</v>
      </c>
      <c r="AQ555" s="185" t="s">
        <v>12</v>
      </c>
      <c r="AR555" s="195" t="s">
        <v>12</v>
      </c>
    </row>
    <row r="556" spans="1:44" ht="24.95" customHeight="1" x14ac:dyDescent="0.25">
      <c r="A556" s="183">
        <v>545</v>
      </c>
      <c r="B556" s="183" t="s">
        <v>1124</v>
      </c>
      <c r="C556" s="34" t="str">
        <f t="shared" si="32"/>
        <v>BS ZOO  - 141185</v>
      </c>
      <c r="D556" s="186" t="s">
        <v>39</v>
      </c>
      <c r="E556" s="45"/>
      <c r="F556" s="185">
        <v>141185</v>
      </c>
      <c r="G556" s="191" t="s">
        <v>1309</v>
      </c>
      <c r="H556" s="34" t="str">
        <f t="shared" si="33"/>
        <v>Q  - OB - 38 - 42</v>
      </c>
      <c r="I556" s="192" t="s">
        <v>93</v>
      </c>
      <c r="J556" s="188" t="s">
        <v>257</v>
      </c>
      <c r="K556" s="192" t="s">
        <v>251</v>
      </c>
      <c r="L556" s="192">
        <v>7</v>
      </c>
      <c r="M556" s="196" t="s">
        <v>542</v>
      </c>
      <c r="N556" s="196" t="s">
        <v>543</v>
      </c>
      <c r="O556" s="44" t="str">
        <f t="shared" si="34"/>
        <v xml:space="preserve"> Dr. Sana Shahbaz  ( 0323-4004098 )</v>
      </c>
      <c r="P556" s="42" t="s">
        <v>50</v>
      </c>
      <c r="Q556" s="36" t="s">
        <v>86</v>
      </c>
      <c r="R556" s="37" t="s">
        <v>63</v>
      </c>
      <c r="S556" t="s">
        <v>124</v>
      </c>
      <c r="T556" s="55"/>
      <c r="U556" s="73" t="str">
        <f>F556&amp;"-"&amp;COUNTIF($F$2:F556,F556)</f>
        <v>141185-1</v>
      </c>
      <c r="V556" s="50">
        <f t="shared" si="35"/>
        <v>545</v>
      </c>
      <c r="Y556" s="38" t="s">
        <v>2194</v>
      </c>
      <c r="Z556" s="38">
        <v>545</v>
      </c>
      <c r="AP556" s="185">
        <v>545</v>
      </c>
      <c r="AQ556" s="185" t="s">
        <v>12</v>
      </c>
      <c r="AR556" s="195" t="s">
        <v>12</v>
      </c>
    </row>
    <row r="557" spans="1:44" ht="24.95" customHeight="1" x14ac:dyDescent="0.25">
      <c r="A557" s="183">
        <v>546</v>
      </c>
      <c r="B557" s="183" t="s">
        <v>1124</v>
      </c>
      <c r="C557" s="34" t="str">
        <f t="shared" si="32"/>
        <v>BS DFCS  - 141325</v>
      </c>
      <c r="D557" s="186" t="s">
        <v>91</v>
      </c>
      <c r="E557" s="45"/>
      <c r="F557" s="185">
        <v>141325</v>
      </c>
      <c r="G557" s="191" t="s">
        <v>194</v>
      </c>
      <c r="H557" s="34" t="str">
        <f t="shared" si="33"/>
        <v>R  - OB - 45 - 49</v>
      </c>
      <c r="I557" s="192" t="s">
        <v>93</v>
      </c>
      <c r="J557" s="188" t="s">
        <v>258</v>
      </c>
      <c r="K557" s="192" t="s">
        <v>252</v>
      </c>
      <c r="L557" s="192">
        <v>8</v>
      </c>
      <c r="M557" s="196" t="s">
        <v>3364</v>
      </c>
      <c r="N557" s="196" t="s">
        <v>3365</v>
      </c>
      <c r="O557" s="44" t="str">
        <f t="shared" si="34"/>
        <v xml:space="preserve"> Mr. Tayyab Altaf  ( 0320-4575518 )</v>
      </c>
      <c r="P557" s="42" t="s">
        <v>46</v>
      </c>
      <c r="Q557" s="36" t="s">
        <v>86</v>
      </c>
      <c r="R557" s="37">
        <v>29</v>
      </c>
      <c r="S557" t="s">
        <v>124</v>
      </c>
      <c r="T557" s="55"/>
      <c r="U557" s="73" t="str">
        <f>F557&amp;"-"&amp;COUNTIF($F$2:F557,F557)</f>
        <v>141325-1</v>
      </c>
      <c r="V557" s="50">
        <f t="shared" si="35"/>
        <v>546</v>
      </c>
      <c r="Y557" s="38" t="s">
        <v>2195</v>
      </c>
      <c r="Z557" s="38">
        <v>546</v>
      </c>
      <c r="AP557" s="185">
        <v>546</v>
      </c>
      <c r="AQ557" s="185" t="s">
        <v>12</v>
      </c>
      <c r="AR557" s="195" t="s">
        <v>12</v>
      </c>
    </row>
    <row r="558" spans="1:44" ht="24.95" customHeight="1" x14ac:dyDescent="0.25">
      <c r="A558" s="183">
        <v>547</v>
      </c>
      <c r="B558" s="183" t="s">
        <v>1124</v>
      </c>
      <c r="C558" s="34" t="str">
        <f t="shared" si="32"/>
        <v>BS SE  - 141240</v>
      </c>
      <c r="D558" s="186" t="s">
        <v>43</v>
      </c>
      <c r="E558" s="33" t="s">
        <v>12</v>
      </c>
      <c r="F558" s="189">
        <v>141240</v>
      </c>
      <c r="G558" s="191" t="s">
        <v>195</v>
      </c>
      <c r="H558" s="34" t="str">
        <f t="shared" si="33"/>
        <v>R  - OB - 45 - 49</v>
      </c>
      <c r="I558" s="185" t="s">
        <v>93</v>
      </c>
      <c r="J558" s="185" t="s">
        <v>258</v>
      </c>
      <c r="K558" s="185" t="s">
        <v>252</v>
      </c>
      <c r="L558" s="193">
        <v>26</v>
      </c>
      <c r="M558" s="196" t="s">
        <v>711</v>
      </c>
      <c r="N558" s="196" t="s">
        <v>712</v>
      </c>
      <c r="O558" s="44" t="str">
        <f t="shared" si="34"/>
        <v xml:space="preserve"> Fatima Tariq  ( 3314684939 )</v>
      </c>
      <c r="P558" s="42" t="s">
        <v>50</v>
      </c>
      <c r="Q558" s="36" t="s">
        <v>86</v>
      </c>
      <c r="R558" s="37">
        <v>1</v>
      </c>
      <c r="T558" s="55"/>
      <c r="U558" s="73" t="str">
        <f>F558&amp;"-"&amp;COUNTIF($F$2:F558,F558)</f>
        <v>141240-2</v>
      </c>
      <c r="V558" s="50">
        <f t="shared" si="35"/>
        <v>547</v>
      </c>
      <c r="Y558" s="38" t="s">
        <v>2196</v>
      </c>
      <c r="Z558" s="38">
        <v>547</v>
      </c>
      <c r="AP558" s="185">
        <v>547</v>
      </c>
      <c r="AQ558" s="185" t="s">
        <v>12</v>
      </c>
      <c r="AR558" s="195" t="s">
        <v>12</v>
      </c>
    </row>
    <row r="559" spans="1:44" ht="24.95" customHeight="1" x14ac:dyDescent="0.25">
      <c r="A559" s="183">
        <v>548</v>
      </c>
      <c r="B559" s="183" t="s">
        <v>1124</v>
      </c>
      <c r="C559" s="34" t="str">
        <f t="shared" si="32"/>
        <v>BS SE  - 141241</v>
      </c>
      <c r="D559" s="186" t="s">
        <v>43</v>
      </c>
      <c r="E559" s="33" t="s">
        <v>12</v>
      </c>
      <c r="F559" s="189">
        <v>141241</v>
      </c>
      <c r="G559" s="191" t="s">
        <v>373</v>
      </c>
      <c r="H559" s="34" t="str">
        <f t="shared" si="33"/>
        <v>R  - OB - 45 - 49</v>
      </c>
      <c r="I559" s="185" t="s">
        <v>93</v>
      </c>
      <c r="J559" s="185" t="s">
        <v>258</v>
      </c>
      <c r="K559" s="185" t="s">
        <v>252</v>
      </c>
      <c r="L559" s="193">
        <v>40</v>
      </c>
      <c r="M559" s="196" t="s">
        <v>804</v>
      </c>
      <c r="N559" s="196" t="s">
        <v>805</v>
      </c>
      <c r="O559" s="44" t="str">
        <f t="shared" si="34"/>
        <v xml:space="preserve"> Kiran Amjad  ( 0313-4468681 )</v>
      </c>
      <c r="P559" s="42" t="s">
        <v>50</v>
      </c>
      <c r="Q559" s="36" t="s">
        <v>86</v>
      </c>
      <c r="R559" s="37" t="s">
        <v>61</v>
      </c>
      <c r="T559" s="55"/>
      <c r="U559" s="73" t="str">
        <f>F559&amp;"-"&amp;COUNTIF($F$2:F559,F559)</f>
        <v>141241-1</v>
      </c>
      <c r="V559" s="50">
        <f t="shared" si="35"/>
        <v>548</v>
      </c>
      <c r="Y559" s="38" t="s">
        <v>2197</v>
      </c>
      <c r="Z559" s="38">
        <v>548</v>
      </c>
      <c r="AP559" s="185">
        <v>548</v>
      </c>
      <c r="AQ559" s="185" t="s">
        <v>12</v>
      </c>
      <c r="AR559" s="195" t="s">
        <v>12</v>
      </c>
    </row>
    <row r="560" spans="1:44" ht="24.95" customHeight="1" x14ac:dyDescent="0.25">
      <c r="A560" s="183">
        <v>549</v>
      </c>
      <c r="B560" s="183" t="s">
        <v>1124</v>
      </c>
      <c r="C560" s="34" t="str">
        <f t="shared" si="32"/>
        <v>BS SE  - 141242</v>
      </c>
      <c r="D560" s="186" t="s">
        <v>43</v>
      </c>
      <c r="E560" s="33" t="s">
        <v>12</v>
      </c>
      <c r="F560" s="189">
        <v>141242</v>
      </c>
      <c r="G560" s="191" t="s">
        <v>374</v>
      </c>
      <c r="H560" s="34" t="str">
        <f t="shared" si="33"/>
        <v>R  - OB - 45 - 49</v>
      </c>
      <c r="I560" s="185" t="s">
        <v>93</v>
      </c>
      <c r="J560" s="185" t="s">
        <v>258</v>
      </c>
      <c r="K560" s="185" t="s">
        <v>252</v>
      </c>
      <c r="L560" s="193">
        <v>34</v>
      </c>
      <c r="M560" s="196" t="s">
        <v>804</v>
      </c>
      <c r="N560" s="196" t="s">
        <v>805</v>
      </c>
      <c r="O560" s="44" t="str">
        <f t="shared" si="34"/>
        <v xml:space="preserve"> Kiran Amjad  ( 0313-4468681 )</v>
      </c>
      <c r="P560" s="42" t="s">
        <v>50</v>
      </c>
      <c r="Q560" s="36" t="s">
        <v>86</v>
      </c>
      <c r="R560" s="37" t="s">
        <v>52</v>
      </c>
      <c r="T560" s="55"/>
      <c r="U560" s="73" t="str">
        <f>F560&amp;"-"&amp;COUNTIF($F$2:F560,F560)</f>
        <v>141242-1</v>
      </c>
      <c r="V560" s="50">
        <f t="shared" si="35"/>
        <v>549</v>
      </c>
      <c r="Y560" s="38" t="s">
        <v>2198</v>
      </c>
      <c r="Z560" s="38">
        <v>549</v>
      </c>
      <c r="AP560" s="185">
        <v>549</v>
      </c>
      <c r="AQ560" s="185" t="s">
        <v>12</v>
      </c>
      <c r="AR560" s="195" t="s">
        <v>12</v>
      </c>
    </row>
    <row r="561" spans="1:44" ht="24.95" customHeight="1" x14ac:dyDescent="0.25">
      <c r="A561" s="183">
        <v>550</v>
      </c>
      <c r="B561" s="183" t="s">
        <v>1124</v>
      </c>
      <c r="C561" s="34" t="str">
        <f t="shared" si="32"/>
        <v>MS DS  - 141241</v>
      </c>
      <c r="D561" s="186" t="s">
        <v>299</v>
      </c>
      <c r="E561" s="33" t="s">
        <v>12</v>
      </c>
      <c r="F561" s="189">
        <v>141241</v>
      </c>
      <c r="G561" s="191" t="s">
        <v>373</v>
      </c>
      <c r="H561" s="34" t="str">
        <f t="shared" si="33"/>
        <v>R  - OB - 45 - 49</v>
      </c>
      <c r="I561" s="185" t="s">
        <v>93</v>
      </c>
      <c r="J561" s="185" t="s">
        <v>258</v>
      </c>
      <c r="K561" s="185" t="s">
        <v>252</v>
      </c>
      <c r="L561" s="193">
        <v>2</v>
      </c>
      <c r="M561" s="196" t="s">
        <v>804</v>
      </c>
      <c r="N561" s="196" t="s">
        <v>805</v>
      </c>
      <c r="O561" s="44" t="str">
        <f t="shared" si="34"/>
        <v xml:space="preserve"> Kiran Amjad  ( 0313-4468681 )</v>
      </c>
      <c r="P561" s="42" t="s">
        <v>46</v>
      </c>
      <c r="Q561" s="36" t="s">
        <v>86</v>
      </c>
      <c r="R561" s="37" t="s">
        <v>56</v>
      </c>
      <c r="T561" s="55"/>
      <c r="U561" s="73" t="str">
        <f>F561&amp;"-"&amp;COUNTIF($F$2:F561,F561)</f>
        <v>141241-2</v>
      </c>
      <c r="V561" s="50">
        <f t="shared" si="35"/>
        <v>550</v>
      </c>
      <c r="Y561" s="38" t="s">
        <v>2199</v>
      </c>
      <c r="Z561" s="38">
        <v>550</v>
      </c>
      <c r="AP561" s="185">
        <v>550</v>
      </c>
      <c r="AQ561" s="185" t="s">
        <v>12</v>
      </c>
      <c r="AR561" s="195" t="s">
        <v>12</v>
      </c>
    </row>
    <row r="562" spans="1:44" ht="24.95" customHeight="1" x14ac:dyDescent="0.25">
      <c r="A562" s="183">
        <v>551</v>
      </c>
      <c r="B562" s="183" t="s">
        <v>1124</v>
      </c>
      <c r="C562" s="34" t="str">
        <f t="shared" si="32"/>
        <v>BS DFCS  - 141325</v>
      </c>
      <c r="D562" s="186" t="s">
        <v>91</v>
      </c>
      <c r="E562" s="33" t="s">
        <v>12</v>
      </c>
      <c r="F562" s="189">
        <v>141325</v>
      </c>
      <c r="G562" s="191" t="s">
        <v>194</v>
      </c>
      <c r="H562" s="34" t="str">
        <f t="shared" si="33"/>
        <v>S  - NB - SEMINAR - 1</v>
      </c>
      <c r="I562" s="185" t="s">
        <v>93</v>
      </c>
      <c r="J562" s="185" t="s">
        <v>292</v>
      </c>
      <c r="K562" s="185" t="s">
        <v>103</v>
      </c>
      <c r="L562" s="193">
        <v>29</v>
      </c>
      <c r="M562" s="196" t="s">
        <v>3364</v>
      </c>
      <c r="N562" s="196" t="s">
        <v>3365</v>
      </c>
      <c r="O562" s="44" t="str">
        <f t="shared" si="34"/>
        <v xml:space="preserve"> Mr. Tayyab Altaf  ( 0320-4575518 )</v>
      </c>
      <c r="P562" s="42" t="s">
        <v>46</v>
      </c>
      <c r="Q562" s="36" t="s">
        <v>86</v>
      </c>
      <c r="R562" s="37" t="s">
        <v>62</v>
      </c>
      <c r="T562" s="55"/>
      <c r="U562" s="73" t="str">
        <f>F562&amp;"-"&amp;COUNTIF($F$2:F562,F562)</f>
        <v>141325-2</v>
      </c>
      <c r="V562" s="50">
        <f t="shared" si="35"/>
        <v>551</v>
      </c>
      <c r="Y562" s="38" t="s">
        <v>2200</v>
      </c>
      <c r="Z562" s="38">
        <v>551</v>
      </c>
      <c r="AP562" s="185">
        <v>551</v>
      </c>
      <c r="AQ562" s="185" t="s">
        <v>12</v>
      </c>
      <c r="AR562" s="195" t="s">
        <v>12</v>
      </c>
    </row>
    <row r="563" spans="1:44" ht="24.95" customHeight="1" x14ac:dyDescent="0.25">
      <c r="A563" s="183">
        <v>552</v>
      </c>
      <c r="B563" s="183" t="s">
        <v>1124</v>
      </c>
      <c r="C563" s="34" t="str">
        <f t="shared" si="32"/>
        <v>BS DFCS  - 141328</v>
      </c>
      <c r="D563" s="186" t="s">
        <v>91</v>
      </c>
      <c r="E563" s="33" t="s">
        <v>12</v>
      </c>
      <c r="F563" s="189">
        <v>141328</v>
      </c>
      <c r="G563" s="191" t="s">
        <v>195</v>
      </c>
      <c r="H563" s="34" t="str">
        <f t="shared" si="33"/>
        <v>S  - NB - SEMINAR - 1</v>
      </c>
      <c r="I563" s="185" t="s">
        <v>93</v>
      </c>
      <c r="J563" s="185" t="s">
        <v>292</v>
      </c>
      <c r="K563" s="185" t="s">
        <v>103</v>
      </c>
      <c r="L563" s="193">
        <v>15</v>
      </c>
      <c r="M563" s="196" t="s">
        <v>3364</v>
      </c>
      <c r="N563" s="196" t="s">
        <v>3365</v>
      </c>
      <c r="O563" s="44" t="str">
        <f t="shared" si="34"/>
        <v xml:space="preserve"> Mr. Tayyab Altaf  ( 0320-4575518 )</v>
      </c>
      <c r="P563" s="42" t="s">
        <v>46</v>
      </c>
      <c r="Q563" s="36" t="s">
        <v>86</v>
      </c>
      <c r="R563" s="37" t="s">
        <v>71</v>
      </c>
      <c r="T563" s="55"/>
      <c r="U563" s="73" t="str">
        <f>F563&amp;"-"&amp;COUNTIF($F$2:F563,F563)</f>
        <v>141328-1</v>
      </c>
      <c r="V563" s="50">
        <f t="shared" si="35"/>
        <v>552</v>
      </c>
      <c r="Y563" s="38" t="s">
        <v>2201</v>
      </c>
      <c r="Z563" s="38">
        <v>552</v>
      </c>
      <c r="AP563" s="185">
        <v>552</v>
      </c>
      <c r="AQ563" s="185" t="s">
        <v>12</v>
      </c>
      <c r="AR563" s="195" t="s">
        <v>12</v>
      </c>
    </row>
    <row r="564" spans="1:44" ht="24.95" customHeight="1" x14ac:dyDescent="0.25">
      <c r="A564" s="183">
        <v>553</v>
      </c>
      <c r="B564" s="183" t="s">
        <v>1124</v>
      </c>
      <c r="C564" s="34" t="str">
        <f t="shared" si="32"/>
        <v>BS DFCS  - 141328</v>
      </c>
      <c r="D564" s="186" t="s">
        <v>91</v>
      </c>
      <c r="E564" s="33" t="s">
        <v>12</v>
      </c>
      <c r="F564" s="189">
        <v>141328</v>
      </c>
      <c r="G564" s="191" t="s">
        <v>195</v>
      </c>
      <c r="H564" s="34" t="str">
        <f t="shared" si="33"/>
        <v>T  - NB - SEMINAR - 3</v>
      </c>
      <c r="I564" s="185" t="s">
        <v>93</v>
      </c>
      <c r="J564" s="185" t="s">
        <v>259</v>
      </c>
      <c r="K564" s="185" t="s">
        <v>104</v>
      </c>
      <c r="L564" s="193">
        <v>17</v>
      </c>
      <c r="M564" s="196" t="s">
        <v>3364</v>
      </c>
      <c r="N564" s="196" t="s">
        <v>3365</v>
      </c>
      <c r="O564" s="44" t="str">
        <f t="shared" si="34"/>
        <v xml:space="preserve"> Mr. Tayyab Altaf  ( 0320-4575518 )</v>
      </c>
      <c r="P564" s="42" t="s">
        <v>46</v>
      </c>
      <c r="Q564" s="36" t="s">
        <v>86</v>
      </c>
      <c r="R564" s="37" t="s">
        <v>53</v>
      </c>
      <c r="T564" s="55"/>
      <c r="U564" s="73" t="str">
        <f>F564&amp;"-"&amp;COUNTIF($F$2:F564,F564)</f>
        <v>141328-2</v>
      </c>
      <c r="V564" s="50">
        <f t="shared" si="35"/>
        <v>553</v>
      </c>
      <c r="Y564" s="38" t="s">
        <v>2202</v>
      </c>
      <c r="Z564" s="38">
        <v>553</v>
      </c>
      <c r="AP564" s="185">
        <v>553</v>
      </c>
      <c r="AQ564" s="185" t="s">
        <v>12</v>
      </c>
      <c r="AR564" s="195" t="s">
        <v>12</v>
      </c>
    </row>
    <row r="565" spans="1:44" ht="24.95" customHeight="1" x14ac:dyDescent="0.25">
      <c r="A565" s="183">
        <v>554</v>
      </c>
      <c r="B565" s="183" t="s">
        <v>1124</v>
      </c>
      <c r="C565" s="34" t="str">
        <f t="shared" si="32"/>
        <v>BS DFCS  - 141421</v>
      </c>
      <c r="D565" s="186" t="s">
        <v>91</v>
      </c>
      <c r="E565" s="33" t="s">
        <v>12</v>
      </c>
      <c r="F565" s="189">
        <v>141421</v>
      </c>
      <c r="G565" s="191" t="s">
        <v>373</v>
      </c>
      <c r="H565" s="34" t="str">
        <f t="shared" si="33"/>
        <v>T  - NB - SEMINAR - 3</v>
      </c>
      <c r="I565" s="185" t="s">
        <v>93</v>
      </c>
      <c r="J565" s="185" t="s">
        <v>259</v>
      </c>
      <c r="K565" s="185" t="s">
        <v>104</v>
      </c>
      <c r="L565" s="193">
        <v>22</v>
      </c>
      <c r="M565" s="196" t="s">
        <v>3364</v>
      </c>
      <c r="N565" s="196" t="s">
        <v>3365</v>
      </c>
      <c r="O565" s="44" t="str">
        <f t="shared" si="34"/>
        <v xml:space="preserve"> Mr. Tayyab Altaf  ( 0320-4575518 )</v>
      </c>
      <c r="P565" s="42" t="s">
        <v>46</v>
      </c>
      <c r="Q565" s="36" t="s">
        <v>86</v>
      </c>
      <c r="R565" s="37" t="s">
        <v>65</v>
      </c>
      <c r="T565" s="55"/>
      <c r="U565" s="73" t="str">
        <f>F565&amp;"-"&amp;COUNTIF($F$2:F565,F565)</f>
        <v>141421-1</v>
      </c>
      <c r="V565" s="50">
        <f t="shared" si="35"/>
        <v>554</v>
      </c>
      <c r="Y565" s="38" t="s">
        <v>2203</v>
      </c>
      <c r="Z565" s="38">
        <v>554</v>
      </c>
      <c r="AP565" s="185">
        <v>554</v>
      </c>
      <c r="AQ565" s="185" t="s">
        <v>12</v>
      </c>
      <c r="AR565" s="195" t="s">
        <v>12</v>
      </c>
    </row>
    <row r="566" spans="1:44" ht="24.95" customHeight="1" x14ac:dyDescent="0.25">
      <c r="A566" s="183">
        <v>555</v>
      </c>
      <c r="B566" s="183" t="s">
        <v>1124</v>
      </c>
      <c r="C566" s="34" t="str">
        <f t="shared" si="32"/>
        <v>M.Phil AP  - 141410</v>
      </c>
      <c r="D566" s="186" t="s">
        <v>870</v>
      </c>
      <c r="E566" s="33" t="s">
        <v>12</v>
      </c>
      <c r="F566" s="189">
        <v>141410</v>
      </c>
      <c r="G566" s="191" t="s">
        <v>1310</v>
      </c>
      <c r="H566" s="34" t="str">
        <f t="shared" si="33"/>
        <v>T  - NB - SEMINAR - 3</v>
      </c>
      <c r="I566" s="185" t="s">
        <v>93</v>
      </c>
      <c r="J566" s="185" t="s">
        <v>259</v>
      </c>
      <c r="K566" s="185" t="s">
        <v>104</v>
      </c>
      <c r="L566" s="193">
        <v>5</v>
      </c>
      <c r="M566" s="196" t="s">
        <v>694</v>
      </c>
      <c r="N566" s="196" t="s">
        <v>695</v>
      </c>
      <c r="O566" s="44" t="str">
        <f t="shared" si="34"/>
        <v xml:space="preserve"> Dr. Zarguna Naseem  ( 0323-5495667 )</v>
      </c>
      <c r="P566" s="42" t="s">
        <v>46</v>
      </c>
      <c r="Q566" s="36" t="s">
        <v>86</v>
      </c>
      <c r="R566" s="37" t="s">
        <v>84</v>
      </c>
      <c r="T566" s="55"/>
      <c r="U566" s="73" t="str">
        <f>F566&amp;"-"&amp;COUNTIF($F$2:F566,F566)</f>
        <v>141410-1</v>
      </c>
      <c r="V566" s="50">
        <f t="shared" si="35"/>
        <v>555</v>
      </c>
      <c r="Y566" s="38" t="s">
        <v>2204</v>
      </c>
      <c r="Z566" s="38">
        <v>555</v>
      </c>
      <c r="AP566" s="185">
        <v>555</v>
      </c>
      <c r="AQ566" s="185" t="s">
        <v>12</v>
      </c>
      <c r="AR566" s="195" t="s">
        <v>12</v>
      </c>
    </row>
    <row r="567" spans="1:44" ht="24.95" customHeight="1" x14ac:dyDescent="0.25">
      <c r="A567" s="183">
        <v>556</v>
      </c>
      <c r="B567" s="183" t="s">
        <v>1124</v>
      </c>
      <c r="C567" s="34" t="str">
        <f t="shared" si="32"/>
        <v>BS DFCS  - 141421</v>
      </c>
      <c r="D567" s="186" t="s">
        <v>91</v>
      </c>
      <c r="E567" s="33" t="s">
        <v>12</v>
      </c>
      <c r="F567" s="189">
        <v>141421</v>
      </c>
      <c r="G567" s="191" t="s">
        <v>373</v>
      </c>
      <c r="H567" s="34" t="str">
        <f t="shared" si="33"/>
        <v>U  - NB - SEMINAR - 4</v>
      </c>
      <c r="I567" s="185" t="s">
        <v>93</v>
      </c>
      <c r="J567" s="185" t="s">
        <v>1099</v>
      </c>
      <c r="K567" s="185" t="s">
        <v>1100</v>
      </c>
      <c r="L567" s="193">
        <v>12</v>
      </c>
      <c r="M567" s="196" t="s">
        <v>3364</v>
      </c>
      <c r="N567" s="196" t="s">
        <v>3365</v>
      </c>
      <c r="O567" s="44" t="str">
        <f t="shared" si="34"/>
        <v xml:space="preserve"> Mr. Tayyab Altaf  ( 0320-4575518 )</v>
      </c>
      <c r="P567" s="42" t="s">
        <v>46</v>
      </c>
      <c r="Q567" s="36" t="s">
        <v>86</v>
      </c>
      <c r="R567" s="37" t="s">
        <v>85</v>
      </c>
      <c r="T567" s="55"/>
      <c r="U567" s="73" t="str">
        <f>F567&amp;"-"&amp;COUNTIF($F$2:F567,F567)</f>
        <v>141421-2</v>
      </c>
      <c r="V567" s="50">
        <f t="shared" si="35"/>
        <v>556</v>
      </c>
      <c r="Y567" s="38" t="s">
        <v>2205</v>
      </c>
      <c r="Z567" s="38">
        <v>556</v>
      </c>
      <c r="AP567" s="185">
        <v>556</v>
      </c>
      <c r="AQ567" s="185" t="s">
        <v>12</v>
      </c>
      <c r="AR567" s="195" t="s">
        <v>12</v>
      </c>
    </row>
    <row r="568" spans="1:44" ht="24.95" customHeight="1" x14ac:dyDescent="0.25">
      <c r="A568" s="183">
        <v>557</v>
      </c>
      <c r="B568" s="183" t="s">
        <v>1124</v>
      </c>
      <c r="C568" s="34" t="str">
        <f t="shared" si="32"/>
        <v>BS IT  - 141571</v>
      </c>
      <c r="D568" s="186" t="s">
        <v>37</v>
      </c>
      <c r="E568" s="33" t="s">
        <v>12</v>
      </c>
      <c r="F568" s="189">
        <v>141571</v>
      </c>
      <c r="G568" s="191" t="s">
        <v>194</v>
      </c>
      <c r="H568" s="34" t="str">
        <f t="shared" si="33"/>
        <v>U  - NB - SEMINAR - 4</v>
      </c>
      <c r="I568" s="185" t="s">
        <v>93</v>
      </c>
      <c r="J568" s="185" t="s">
        <v>1099</v>
      </c>
      <c r="K568" s="185" t="s">
        <v>1100</v>
      </c>
      <c r="L568" s="193">
        <v>4</v>
      </c>
      <c r="M568" s="196" t="s">
        <v>653</v>
      </c>
      <c r="N568" s="196" t="s">
        <v>654</v>
      </c>
      <c r="O568" s="44" t="str">
        <f t="shared" si="34"/>
        <v xml:space="preserve"> Rabia Younas  ( 3330410366 )</v>
      </c>
      <c r="P568" s="42" t="s">
        <v>46</v>
      </c>
      <c r="Q568" s="36" t="s">
        <v>86</v>
      </c>
      <c r="R568" s="37" t="s">
        <v>78</v>
      </c>
      <c r="T568" s="55"/>
      <c r="U568" s="73" t="str">
        <f>F568&amp;"-"&amp;COUNTIF($F$2:F568,F568)</f>
        <v>141571-2</v>
      </c>
      <c r="V568" s="50">
        <f t="shared" si="35"/>
        <v>557</v>
      </c>
      <c r="Y568" s="38" t="s">
        <v>2206</v>
      </c>
      <c r="Z568" s="38">
        <v>557</v>
      </c>
      <c r="AP568" s="185">
        <v>557</v>
      </c>
      <c r="AQ568" s="185" t="s">
        <v>12</v>
      </c>
      <c r="AR568" s="195" t="s">
        <v>12</v>
      </c>
    </row>
    <row r="569" spans="1:44" ht="24.95" customHeight="1" x14ac:dyDescent="0.25">
      <c r="A569" s="183">
        <v>558</v>
      </c>
      <c r="B569" s="184" t="s">
        <v>1124</v>
      </c>
      <c r="C569" s="34" t="str">
        <f t="shared" si="32"/>
        <v>BS Phys  - 141496</v>
      </c>
      <c r="D569" s="186" t="s">
        <v>31</v>
      </c>
      <c r="E569" s="33" t="s">
        <v>12</v>
      </c>
      <c r="F569" s="189">
        <v>141496</v>
      </c>
      <c r="G569" s="191" t="s">
        <v>1311</v>
      </c>
      <c r="H569" s="34" t="str">
        <f t="shared" si="33"/>
        <v>U  - NB - SEMINAR - 4</v>
      </c>
      <c r="I569" s="185" t="s">
        <v>93</v>
      </c>
      <c r="J569" s="185" t="s">
        <v>1099</v>
      </c>
      <c r="K569" s="185" t="s">
        <v>1100</v>
      </c>
      <c r="L569" s="193">
        <v>6</v>
      </c>
      <c r="M569" s="196" t="s">
        <v>756</v>
      </c>
      <c r="N569" s="196" t="s">
        <v>757</v>
      </c>
      <c r="O569" s="44" t="str">
        <f t="shared" si="34"/>
        <v xml:space="preserve"> Muhammad Rizwan Sami  ( 0332-4568747 )</v>
      </c>
      <c r="P569" s="42" t="s">
        <v>46</v>
      </c>
      <c r="Q569" s="36" t="s">
        <v>86</v>
      </c>
      <c r="R569" s="37" t="s">
        <v>79</v>
      </c>
      <c r="T569" s="55"/>
      <c r="U569" s="73" t="str">
        <f>F569&amp;"-"&amp;COUNTIF($F$2:F569,F569)</f>
        <v>141496-1</v>
      </c>
      <c r="V569" s="50">
        <f t="shared" si="35"/>
        <v>558</v>
      </c>
      <c r="Y569" s="38" t="s">
        <v>2207</v>
      </c>
      <c r="Z569" s="38">
        <v>558</v>
      </c>
      <c r="AP569" s="185">
        <v>558</v>
      </c>
      <c r="AQ569" s="185" t="s">
        <v>12</v>
      </c>
      <c r="AR569" s="195" t="s">
        <v>12</v>
      </c>
    </row>
    <row r="570" spans="1:44" ht="24.95" customHeight="1" x14ac:dyDescent="0.25">
      <c r="A570" s="183">
        <v>559</v>
      </c>
      <c r="B570" s="184" t="s">
        <v>1124</v>
      </c>
      <c r="C570" s="34" t="str">
        <f t="shared" si="32"/>
        <v>BS Phys  - 141505</v>
      </c>
      <c r="D570" s="186" t="s">
        <v>31</v>
      </c>
      <c r="E570" s="33" t="s">
        <v>12</v>
      </c>
      <c r="F570" s="189">
        <v>141505</v>
      </c>
      <c r="G570" s="191" t="s">
        <v>1312</v>
      </c>
      <c r="H570" s="34" t="str">
        <f t="shared" si="33"/>
        <v>U  - NB - SEMINAR - 4</v>
      </c>
      <c r="I570" s="185" t="s">
        <v>93</v>
      </c>
      <c r="J570" s="185" t="s">
        <v>1099</v>
      </c>
      <c r="K570" s="185" t="s">
        <v>1100</v>
      </c>
      <c r="L570" s="193">
        <v>10</v>
      </c>
      <c r="M570" s="196" t="s">
        <v>756</v>
      </c>
      <c r="N570" s="196" t="s">
        <v>757</v>
      </c>
      <c r="O570" s="44" t="str">
        <f t="shared" si="34"/>
        <v xml:space="preserve"> Muhammad Rizwan Sami  ( 0332-4568747 )</v>
      </c>
      <c r="P570" s="42" t="s">
        <v>50</v>
      </c>
      <c r="Q570" s="36" t="s">
        <v>86</v>
      </c>
      <c r="R570" s="37">
        <v>1</v>
      </c>
      <c r="T570" s="55"/>
      <c r="U570" s="73" t="str">
        <f>F570&amp;"-"&amp;COUNTIF($F$2:F570,F570)</f>
        <v>141505-1</v>
      </c>
      <c r="V570" s="50">
        <f t="shared" si="35"/>
        <v>559</v>
      </c>
      <c r="Y570" s="38" t="s">
        <v>2208</v>
      </c>
      <c r="Z570" s="38">
        <v>559</v>
      </c>
      <c r="AP570" s="185">
        <v>559</v>
      </c>
      <c r="AQ570" s="185" t="s">
        <v>12</v>
      </c>
      <c r="AR570" s="195" t="s">
        <v>12</v>
      </c>
    </row>
    <row r="571" spans="1:44" ht="24.95" customHeight="1" x14ac:dyDescent="0.25">
      <c r="A571" s="183">
        <v>560</v>
      </c>
      <c r="B571" s="184" t="s">
        <v>1124</v>
      </c>
      <c r="C571" s="34" t="str">
        <f t="shared" si="32"/>
        <v>BS WCCI  - 141466</v>
      </c>
      <c r="D571" s="186" t="s">
        <v>301</v>
      </c>
      <c r="E571" s="33" t="s">
        <v>12</v>
      </c>
      <c r="F571" s="189">
        <v>141466</v>
      </c>
      <c r="G571" s="191" t="s">
        <v>1313</v>
      </c>
      <c r="H571" s="34" t="str">
        <f t="shared" si="33"/>
        <v>U  - NB - SEMINAR - 4</v>
      </c>
      <c r="I571" s="185" t="s">
        <v>93</v>
      </c>
      <c r="J571" s="185" t="s">
        <v>1099</v>
      </c>
      <c r="K571" s="185" t="s">
        <v>1100</v>
      </c>
      <c r="L571" s="193">
        <v>12</v>
      </c>
      <c r="M571" s="196" t="s">
        <v>3340</v>
      </c>
      <c r="N571" s="196" t="s">
        <v>3341</v>
      </c>
      <c r="O571" s="44" t="str">
        <f t="shared" si="34"/>
        <v xml:space="preserve"> Dr. Zohaib Ahmad  ( 3106794759 )</v>
      </c>
      <c r="P571" s="42" t="s">
        <v>50</v>
      </c>
      <c r="Q571" s="36" t="s">
        <v>86</v>
      </c>
      <c r="R571" s="37">
        <v>16</v>
      </c>
      <c r="T571" s="55"/>
      <c r="U571" s="73" t="str">
        <f>F571&amp;"-"&amp;COUNTIF($F$2:F571,F571)</f>
        <v>141466-1</v>
      </c>
      <c r="V571" s="50">
        <f t="shared" si="35"/>
        <v>560</v>
      </c>
      <c r="Y571" s="38" t="s">
        <v>2209</v>
      </c>
      <c r="Z571" s="38">
        <v>560</v>
      </c>
      <c r="AP571" s="185">
        <v>560</v>
      </c>
      <c r="AQ571" s="185" t="s">
        <v>12</v>
      </c>
      <c r="AR571" s="195" t="s">
        <v>12</v>
      </c>
    </row>
    <row r="572" spans="1:44" ht="24.95" customHeight="1" x14ac:dyDescent="0.25">
      <c r="A572" s="183">
        <v>561</v>
      </c>
      <c r="B572" s="184" t="s">
        <v>1125</v>
      </c>
      <c r="C572" s="34" t="str">
        <f t="shared" si="32"/>
        <v>BS IT  - 141609</v>
      </c>
      <c r="D572" s="186" t="s">
        <v>37</v>
      </c>
      <c r="E572" s="33" t="s">
        <v>12</v>
      </c>
      <c r="F572" s="189">
        <v>141609</v>
      </c>
      <c r="G572" s="191" t="s">
        <v>1093</v>
      </c>
      <c r="H572" s="34" t="str">
        <f t="shared" si="33"/>
        <v>A  - NB - 1 - 8</v>
      </c>
      <c r="I572" s="185" t="s">
        <v>17</v>
      </c>
      <c r="J572" s="185" t="s">
        <v>94</v>
      </c>
      <c r="K572" s="185" t="s">
        <v>13</v>
      </c>
      <c r="L572" s="193">
        <v>8</v>
      </c>
      <c r="M572" s="196" t="s">
        <v>577</v>
      </c>
      <c r="N572" s="196" t="s">
        <v>578</v>
      </c>
      <c r="O572" s="44" t="str">
        <f t="shared" si="34"/>
        <v xml:space="preserve"> Fatima Noureen  ( 3234526030 )</v>
      </c>
      <c r="P572" s="42" t="s">
        <v>50</v>
      </c>
      <c r="Q572" s="36" t="s">
        <v>86</v>
      </c>
      <c r="R572" s="37" t="s">
        <v>63</v>
      </c>
      <c r="T572" s="55"/>
      <c r="U572" s="73" t="str">
        <f>F572&amp;"-"&amp;COUNTIF($F$2:F572,F572)</f>
        <v>141609-1</v>
      </c>
      <c r="V572" s="50">
        <f t="shared" si="35"/>
        <v>561</v>
      </c>
      <c r="Y572" s="38" t="s">
        <v>2210</v>
      </c>
      <c r="Z572" s="38">
        <v>561</v>
      </c>
      <c r="AP572" s="185">
        <v>561</v>
      </c>
      <c r="AQ572" s="185" t="s">
        <v>12</v>
      </c>
      <c r="AR572" s="195" t="s">
        <v>12</v>
      </c>
    </row>
    <row r="573" spans="1:44" ht="24.95" customHeight="1" x14ac:dyDescent="0.25">
      <c r="A573" s="183">
        <v>562</v>
      </c>
      <c r="B573" s="184" t="s">
        <v>1125</v>
      </c>
      <c r="C573" s="34" t="str">
        <f t="shared" si="32"/>
        <v>BS IT  - 141621</v>
      </c>
      <c r="D573" s="186" t="s">
        <v>37</v>
      </c>
      <c r="E573" s="33" t="s">
        <v>12</v>
      </c>
      <c r="F573" s="189">
        <v>141621</v>
      </c>
      <c r="G573" s="191" t="s">
        <v>109</v>
      </c>
      <c r="H573" s="34" t="str">
        <f t="shared" si="33"/>
        <v>A  - NB - 1 - 8</v>
      </c>
      <c r="I573" s="185" t="s">
        <v>17</v>
      </c>
      <c r="J573" s="185" t="s">
        <v>94</v>
      </c>
      <c r="K573" s="185" t="s">
        <v>13</v>
      </c>
      <c r="L573" s="193">
        <v>32</v>
      </c>
      <c r="M573" s="196" t="s">
        <v>577</v>
      </c>
      <c r="N573" s="196" t="s">
        <v>578</v>
      </c>
      <c r="O573" s="44" t="str">
        <f t="shared" si="34"/>
        <v xml:space="preserve"> Fatima Noureen  ( 3234526030 )</v>
      </c>
      <c r="P573" s="42" t="s">
        <v>50</v>
      </c>
      <c r="Q573" s="36" t="s">
        <v>86</v>
      </c>
      <c r="R573" s="37">
        <v>1</v>
      </c>
      <c r="T573" s="55"/>
      <c r="U573" s="73" t="str">
        <f>F573&amp;"-"&amp;COUNTIF($F$2:F573,F573)</f>
        <v>141621-1</v>
      </c>
      <c r="V573" s="50">
        <f t="shared" si="35"/>
        <v>562</v>
      </c>
      <c r="Y573" s="38" t="s">
        <v>2211</v>
      </c>
      <c r="Z573" s="38">
        <v>562</v>
      </c>
      <c r="AP573" s="185">
        <v>562</v>
      </c>
      <c r="AQ573" s="185" t="s">
        <v>12</v>
      </c>
      <c r="AR573" s="195" t="s">
        <v>12</v>
      </c>
    </row>
    <row r="574" spans="1:44" ht="24.95" customHeight="1" x14ac:dyDescent="0.25">
      <c r="A574" s="183">
        <v>563</v>
      </c>
      <c r="B574" s="184" t="s">
        <v>1125</v>
      </c>
      <c r="C574" s="34" t="str">
        <f t="shared" si="32"/>
        <v>BSCS  - 141844</v>
      </c>
      <c r="D574" s="186" t="s">
        <v>35</v>
      </c>
      <c r="E574" s="33" t="s">
        <v>12</v>
      </c>
      <c r="F574" s="189">
        <v>141844</v>
      </c>
      <c r="G574" s="191" t="s">
        <v>1093</v>
      </c>
      <c r="H574" s="34" t="str">
        <f t="shared" si="33"/>
        <v>A  - NB - 1 - 8</v>
      </c>
      <c r="I574" s="185" t="s">
        <v>17</v>
      </c>
      <c r="J574" s="185" t="s">
        <v>94</v>
      </c>
      <c r="K574" s="185" t="s">
        <v>13</v>
      </c>
      <c r="L574" s="193">
        <v>49</v>
      </c>
      <c r="M574" s="196" t="s">
        <v>418</v>
      </c>
      <c r="N574" s="196" t="s">
        <v>419</v>
      </c>
      <c r="O574" s="44" t="str">
        <f t="shared" si="34"/>
        <v xml:space="preserve"> Dr. Muhammad Waris Ali  ( 0321-4858617 )</v>
      </c>
      <c r="P574" s="42" t="s">
        <v>50</v>
      </c>
      <c r="Q574" s="36" t="s">
        <v>86</v>
      </c>
      <c r="R574" s="37">
        <v>1</v>
      </c>
      <c r="T574" s="55"/>
      <c r="U574" s="73" t="str">
        <f>F574&amp;"-"&amp;COUNTIF($F$2:F574,F574)</f>
        <v>141844-1</v>
      </c>
      <c r="V574" s="50">
        <f t="shared" si="35"/>
        <v>563</v>
      </c>
      <c r="Y574" s="38" t="s">
        <v>2212</v>
      </c>
      <c r="Z574" s="38">
        <v>563</v>
      </c>
      <c r="AP574" s="185">
        <v>563</v>
      </c>
      <c r="AQ574" s="185" t="s">
        <v>12</v>
      </c>
      <c r="AR574" s="195" t="s">
        <v>12</v>
      </c>
    </row>
    <row r="575" spans="1:44" ht="24.95" customHeight="1" x14ac:dyDescent="0.25">
      <c r="A575" s="183">
        <v>564</v>
      </c>
      <c r="B575" s="183" t="s">
        <v>1125</v>
      </c>
      <c r="C575" s="34" t="str">
        <f t="shared" si="32"/>
        <v>BSCS  - 141845</v>
      </c>
      <c r="D575" s="186" t="s">
        <v>35</v>
      </c>
      <c r="E575" s="45"/>
      <c r="F575" s="185">
        <v>141845</v>
      </c>
      <c r="G575" s="191" t="s">
        <v>109</v>
      </c>
      <c r="H575" s="34" t="str">
        <f t="shared" si="33"/>
        <v>A  - NB - 1 - 8</v>
      </c>
      <c r="I575" s="192" t="s">
        <v>17</v>
      </c>
      <c r="J575" s="188" t="s">
        <v>94</v>
      </c>
      <c r="K575" s="192" t="s">
        <v>13</v>
      </c>
      <c r="L575" s="192">
        <v>49</v>
      </c>
      <c r="M575" s="196" t="s">
        <v>571</v>
      </c>
      <c r="N575" s="196" t="s">
        <v>572</v>
      </c>
      <c r="O575" s="44" t="str">
        <f t="shared" si="34"/>
        <v xml:space="preserve"> Muhammad Riaz  ( 3238491063 )</v>
      </c>
      <c r="P575" s="42" t="s">
        <v>50</v>
      </c>
      <c r="Q575" s="36" t="s">
        <v>86</v>
      </c>
      <c r="R575" s="37" t="s">
        <v>58</v>
      </c>
      <c r="T575" s="55"/>
      <c r="U575" s="73" t="str">
        <f>F575&amp;"-"&amp;COUNTIF($F$2:F575,F575)</f>
        <v>141845-1</v>
      </c>
      <c r="V575" s="50">
        <f t="shared" si="35"/>
        <v>564</v>
      </c>
      <c r="Y575" s="38" t="s">
        <v>2213</v>
      </c>
      <c r="Z575" s="38">
        <v>564</v>
      </c>
      <c r="AP575" s="185">
        <v>564</v>
      </c>
      <c r="AQ575" s="185" t="s">
        <v>12</v>
      </c>
      <c r="AR575" s="195" t="s">
        <v>12</v>
      </c>
    </row>
    <row r="576" spans="1:44" ht="24.95" customHeight="1" x14ac:dyDescent="0.25">
      <c r="A576" s="183">
        <v>565</v>
      </c>
      <c r="B576" s="184" t="s">
        <v>1125</v>
      </c>
      <c r="C576" s="34" t="str">
        <f t="shared" si="32"/>
        <v>BSCS  - 141846</v>
      </c>
      <c r="D576" s="186" t="s">
        <v>35</v>
      </c>
      <c r="E576" s="33" t="s">
        <v>12</v>
      </c>
      <c r="F576" s="189">
        <v>141846</v>
      </c>
      <c r="G576" s="191" t="s">
        <v>355</v>
      </c>
      <c r="H576" s="34" t="str">
        <f t="shared" si="33"/>
        <v>A  - NB - 1 - 8</v>
      </c>
      <c r="I576" s="185" t="s">
        <v>17</v>
      </c>
      <c r="J576" s="185" t="s">
        <v>94</v>
      </c>
      <c r="K576" s="185" t="s">
        <v>13</v>
      </c>
      <c r="L576" s="193">
        <v>38</v>
      </c>
      <c r="M576" s="196" t="s">
        <v>571</v>
      </c>
      <c r="N576" s="196" t="s">
        <v>572</v>
      </c>
      <c r="O576" s="44" t="str">
        <f t="shared" si="34"/>
        <v xml:space="preserve"> Muhammad Riaz  ( 3238491063 )</v>
      </c>
      <c r="P576" s="42" t="s">
        <v>50</v>
      </c>
      <c r="Q576" s="36" t="s">
        <v>86</v>
      </c>
      <c r="R576" s="37" t="s">
        <v>61</v>
      </c>
      <c r="T576" s="55"/>
      <c r="U576" s="73" t="str">
        <f>F576&amp;"-"&amp;COUNTIF($F$2:F576,F576)</f>
        <v>141846-1</v>
      </c>
      <c r="V576" s="50">
        <f t="shared" si="35"/>
        <v>565</v>
      </c>
      <c r="Y576" s="38" t="s">
        <v>2214</v>
      </c>
      <c r="Z576" s="38">
        <v>565</v>
      </c>
      <c r="AP576" s="185">
        <v>565</v>
      </c>
      <c r="AQ576" s="185" t="s">
        <v>12</v>
      </c>
      <c r="AR576" s="195" t="s">
        <v>12</v>
      </c>
    </row>
    <row r="577" spans="1:44" ht="24.95" customHeight="1" x14ac:dyDescent="0.25">
      <c r="A577" s="183">
        <v>566</v>
      </c>
      <c r="B577" s="184" t="s">
        <v>1125</v>
      </c>
      <c r="C577" s="34" t="str">
        <f t="shared" si="32"/>
        <v>BSCS  - 141846</v>
      </c>
      <c r="D577" s="186" t="s">
        <v>35</v>
      </c>
      <c r="E577" s="33" t="s">
        <v>12</v>
      </c>
      <c r="F577" s="189">
        <v>141846</v>
      </c>
      <c r="G577" s="191" t="s">
        <v>355</v>
      </c>
      <c r="H577" s="34" t="str">
        <f t="shared" si="33"/>
        <v>B  - NB - 9 - 16</v>
      </c>
      <c r="I577" s="185" t="s">
        <v>17</v>
      </c>
      <c r="J577" s="185" t="s">
        <v>95</v>
      </c>
      <c r="K577" s="185" t="s">
        <v>14</v>
      </c>
      <c r="L577" s="193">
        <v>10</v>
      </c>
      <c r="M577" s="196" t="s">
        <v>571</v>
      </c>
      <c r="N577" s="196" t="s">
        <v>572</v>
      </c>
      <c r="O577" s="44" t="str">
        <f t="shared" si="34"/>
        <v xml:space="preserve"> Muhammad Riaz  ( 3238491063 )</v>
      </c>
      <c r="P577" s="42" t="s">
        <v>50</v>
      </c>
      <c r="Q577" s="36" t="s">
        <v>86</v>
      </c>
      <c r="R577" s="37" t="s">
        <v>61</v>
      </c>
      <c r="T577" s="55"/>
      <c r="U577" s="73" t="str">
        <f>F577&amp;"-"&amp;COUNTIF($F$2:F577,F577)</f>
        <v>141846-2</v>
      </c>
      <c r="V577" s="50">
        <f t="shared" si="35"/>
        <v>566</v>
      </c>
      <c r="Y577" s="38" t="s">
        <v>2215</v>
      </c>
      <c r="Z577" s="38">
        <v>566</v>
      </c>
      <c r="AP577" s="185">
        <v>566</v>
      </c>
      <c r="AQ577" s="185" t="s">
        <v>12</v>
      </c>
      <c r="AR577" s="195" t="s">
        <v>12</v>
      </c>
    </row>
    <row r="578" spans="1:44" ht="24.95" customHeight="1" x14ac:dyDescent="0.25">
      <c r="A578" s="183">
        <v>567</v>
      </c>
      <c r="B578" s="184" t="s">
        <v>1125</v>
      </c>
      <c r="C578" s="34" t="str">
        <f t="shared" si="32"/>
        <v>BSCS  - 141847</v>
      </c>
      <c r="D578" s="186" t="s">
        <v>35</v>
      </c>
      <c r="E578" s="33" t="s">
        <v>12</v>
      </c>
      <c r="F578" s="189">
        <v>141847</v>
      </c>
      <c r="G578" s="191" t="s">
        <v>356</v>
      </c>
      <c r="H578" s="34" t="str">
        <f t="shared" si="33"/>
        <v>B  - NB - 9 - 16</v>
      </c>
      <c r="I578" s="185" t="s">
        <v>17</v>
      </c>
      <c r="J578" s="185" t="s">
        <v>95</v>
      </c>
      <c r="K578" s="185" t="s">
        <v>14</v>
      </c>
      <c r="L578" s="193">
        <v>46</v>
      </c>
      <c r="M578" s="196" t="s">
        <v>593</v>
      </c>
      <c r="N578" s="196" t="s">
        <v>594</v>
      </c>
      <c r="O578" s="44" t="str">
        <f t="shared" si="34"/>
        <v xml:space="preserve"> Dr. Ata ur Rehman  ( 0301-4795029 )</v>
      </c>
      <c r="P578" s="42" t="s">
        <v>50</v>
      </c>
      <c r="Q578" s="36" t="s">
        <v>86</v>
      </c>
      <c r="R578" s="37" t="s">
        <v>66</v>
      </c>
      <c r="T578" s="55"/>
      <c r="U578" s="73" t="str">
        <f>F578&amp;"-"&amp;COUNTIF($F$2:F578,F578)</f>
        <v>141847-1</v>
      </c>
      <c r="V578" s="50">
        <f t="shared" si="35"/>
        <v>567</v>
      </c>
      <c r="Y578" s="38" t="s">
        <v>2216</v>
      </c>
      <c r="Z578" s="38">
        <v>567</v>
      </c>
      <c r="AP578" s="185">
        <v>567</v>
      </c>
      <c r="AQ578" s="185" t="s">
        <v>12</v>
      </c>
      <c r="AR578" s="195" t="s">
        <v>12</v>
      </c>
    </row>
    <row r="579" spans="1:44" ht="24.95" customHeight="1" x14ac:dyDescent="0.25">
      <c r="A579" s="183">
        <v>568</v>
      </c>
      <c r="B579" s="184" t="s">
        <v>1125</v>
      </c>
      <c r="C579" s="34" t="str">
        <f t="shared" si="32"/>
        <v>BSCS  - 141848</v>
      </c>
      <c r="D579" s="186" t="s">
        <v>35</v>
      </c>
      <c r="E579" s="33" t="s">
        <v>12</v>
      </c>
      <c r="F579" s="189">
        <v>141848</v>
      </c>
      <c r="G579" s="191" t="s">
        <v>1314</v>
      </c>
      <c r="H579" s="34" t="str">
        <f t="shared" si="33"/>
        <v>B  - NB - 9 - 16</v>
      </c>
      <c r="I579" s="185" t="s">
        <v>17</v>
      </c>
      <c r="J579" s="185" t="s">
        <v>95</v>
      </c>
      <c r="K579" s="185" t="s">
        <v>14</v>
      </c>
      <c r="L579" s="193">
        <v>41</v>
      </c>
      <c r="M579" s="196" t="s">
        <v>571</v>
      </c>
      <c r="N579" s="196" t="s">
        <v>572</v>
      </c>
      <c r="O579" s="44" t="str">
        <f t="shared" si="34"/>
        <v xml:space="preserve"> Muhammad Riaz  ( 3238491063 )</v>
      </c>
      <c r="P579" s="42" t="s">
        <v>50</v>
      </c>
      <c r="Q579" s="36" t="s">
        <v>86</v>
      </c>
      <c r="R579" s="37" t="s">
        <v>52</v>
      </c>
      <c r="T579" s="55"/>
      <c r="U579" s="73" t="str">
        <f>F579&amp;"-"&amp;COUNTIF($F$2:F579,F579)</f>
        <v>141848-1</v>
      </c>
      <c r="V579" s="50">
        <f t="shared" si="35"/>
        <v>568</v>
      </c>
      <c r="Y579" s="38" t="s">
        <v>2217</v>
      </c>
      <c r="Z579" s="38">
        <v>568</v>
      </c>
      <c r="AP579" s="185">
        <v>568</v>
      </c>
      <c r="AQ579" s="185" t="s">
        <v>12</v>
      </c>
      <c r="AR579" s="195" t="s">
        <v>12</v>
      </c>
    </row>
    <row r="580" spans="1:44" ht="24.95" customHeight="1" x14ac:dyDescent="0.25">
      <c r="A580" s="183">
        <v>569</v>
      </c>
      <c r="B580" s="184" t="s">
        <v>1125</v>
      </c>
      <c r="C580" s="34" t="str">
        <f t="shared" si="32"/>
        <v>BSCS  - 141849</v>
      </c>
      <c r="D580" s="186" t="s">
        <v>35</v>
      </c>
      <c r="E580" s="33" t="s">
        <v>12</v>
      </c>
      <c r="F580" s="189">
        <v>141849</v>
      </c>
      <c r="G580" s="191" t="s">
        <v>1315</v>
      </c>
      <c r="H580" s="34" t="str">
        <f t="shared" si="33"/>
        <v>B  - NB - 9 - 16</v>
      </c>
      <c r="I580" s="185" t="s">
        <v>17</v>
      </c>
      <c r="J580" s="185" t="s">
        <v>95</v>
      </c>
      <c r="K580" s="185" t="s">
        <v>14</v>
      </c>
      <c r="L580" s="193">
        <v>46</v>
      </c>
      <c r="M580" s="196" t="s">
        <v>571</v>
      </c>
      <c r="N580" s="196" t="s">
        <v>572</v>
      </c>
      <c r="O580" s="44" t="str">
        <f t="shared" si="34"/>
        <v xml:space="preserve"> Muhammad Riaz  ( 3238491063 )</v>
      </c>
      <c r="P580" s="42" t="s">
        <v>50</v>
      </c>
      <c r="Q580" s="36" t="s">
        <v>86</v>
      </c>
      <c r="R580" s="37">
        <v>1</v>
      </c>
      <c r="T580" s="55"/>
      <c r="U580" s="73" t="str">
        <f>F580&amp;"-"&amp;COUNTIF($F$2:F580,F580)</f>
        <v>141849-1</v>
      </c>
      <c r="V580" s="50">
        <f t="shared" si="35"/>
        <v>569</v>
      </c>
      <c r="Y580" s="38" t="s">
        <v>2218</v>
      </c>
      <c r="Z580" s="38">
        <v>569</v>
      </c>
      <c r="AP580" s="185">
        <v>569</v>
      </c>
      <c r="AQ580" s="185" t="s">
        <v>12</v>
      </c>
      <c r="AR580" s="195" t="s">
        <v>12</v>
      </c>
    </row>
    <row r="581" spans="1:44" ht="24.95" customHeight="1" x14ac:dyDescent="0.25">
      <c r="A581" s="183">
        <v>570</v>
      </c>
      <c r="B581" s="183" t="s">
        <v>1125</v>
      </c>
      <c r="C581" s="34" t="str">
        <f t="shared" si="32"/>
        <v>BSCS  - 141850</v>
      </c>
      <c r="D581" s="186" t="s">
        <v>35</v>
      </c>
      <c r="E581" s="45"/>
      <c r="F581" s="185">
        <v>141850</v>
      </c>
      <c r="G581" s="191" t="s">
        <v>1316</v>
      </c>
      <c r="H581" s="34" t="str">
        <f t="shared" si="33"/>
        <v>B  - NB - 9 - 16</v>
      </c>
      <c r="I581" s="192" t="s">
        <v>17</v>
      </c>
      <c r="J581" s="188" t="s">
        <v>95</v>
      </c>
      <c r="K581" s="192" t="s">
        <v>14</v>
      </c>
      <c r="L581" s="192">
        <v>11</v>
      </c>
      <c r="M581" s="196" t="s">
        <v>418</v>
      </c>
      <c r="N581" s="196" t="s">
        <v>419</v>
      </c>
      <c r="O581" s="44" t="str">
        <f t="shared" si="34"/>
        <v xml:space="preserve"> Dr. Muhammad Waris Ali  ( 0321-4858617 )</v>
      </c>
      <c r="P581" s="42" t="s">
        <v>50</v>
      </c>
      <c r="Q581" s="36" t="s">
        <v>86</v>
      </c>
      <c r="R581" s="37">
        <v>6</v>
      </c>
      <c r="S581" t="s">
        <v>124</v>
      </c>
      <c r="T581" s="55"/>
      <c r="U581" s="73" t="str">
        <f>F581&amp;"-"&amp;COUNTIF($F$2:F581,F581)</f>
        <v>141850-1</v>
      </c>
      <c r="V581" s="50">
        <f t="shared" si="35"/>
        <v>570</v>
      </c>
      <c r="Y581" s="38" t="s">
        <v>2219</v>
      </c>
      <c r="Z581" s="38">
        <v>570</v>
      </c>
      <c r="AP581" s="185">
        <v>570</v>
      </c>
      <c r="AQ581" s="185" t="s">
        <v>12</v>
      </c>
      <c r="AR581" s="195" t="s">
        <v>12</v>
      </c>
    </row>
    <row r="582" spans="1:44" ht="24.95" customHeight="1" x14ac:dyDescent="0.25">
      <c r="A582" s="183">
        <v>571</v>
      </c>
      <c r="B582" s="183" t="s">
        <v>1125</v>
      </c>
      <c r="C582" s="34" t="str">
        <f t="shared" si="32"/>
        <v>BSCS  - 141850</v>
      </c>
      <c r="D582" s="186" t="s">
        <v>35</v>
      </c>
      <c r="E582" s="45"/>
      <c r="F582" s="185">
        <v>141850</v>
      </c>
      <c r="G582" s="191" t="s">
        <v>1316</v>
      </c>
      <c r="H582" s="34" t="str">
        <f t="shared" si="33"/>
        <v>C  - NB - 17 - 24</v>
      </c>
      <c r="I582" s="192" t="s">
        <v>17</v>
      </c>
      <c r="J582" s="188" t="s">
        <v>96</v>
      </c>
      <c r="K582" s="192" t="s">
        <v>15</v>
      </c>
      <c r="L582" s="192">
        <v>33</v>
      </c>
      <c r="M582" s="196" t="s">
        <v>418</v>
      </c>
      <c r="N582" s="196" t="s">
        <v>419</v>
      </c>
      <c r="O582" s="44" t="str">
        <f t="shared" si="34"/>
        <v xml:space="preserve"> Dr. Muhammad Waris Ali  ( 0321-4858617 )</v>
      </c>
      <c r="P582" s="42" t="s">
        <v>50</v>
      </c>
      <c r="Q582" s="36" t="s">
        <v>86</v>
      </c>
      <c r="R582" s="37" t="s">
        <v>61</v>
      </c>
      <c r="S582" t="s">
        <v>124</v>
      </c>
      <c r="T582" s="55"/>
      <c r="U582" s="73" t="str">
        <f>F582&amp;"-"&amp;COUNTIF($F$2:F582,F582)</f>
        <v>141850-2</v>
      </c>
      <c r="V582" s="50">
        <f t="shared" si="35"/>
        <v>571</v>
      </c>
      <c r="Y582" s="38" t="s">
        <v>2220</v>
      </c>
      <c r="Z582" s="38">
        <v>571</v>
      </c>
      <c r="AP582" s="185">
        <v>571</v>
      </c>
      <c r="AQ582" s="185" t="s">
        <v>12</v>
      </c>
      <c r="AR582" s="195" t="s">
        <v>12</v>
      </c>
    </row>
    <row r="583" spans="1:44" ht="24.95" customHeight="1" x14ac:dyDescent="0.25">
      <c r="A583" s="183">
        <v>572</v>
      </c>
      <c r="B583" s="184" t="s">
        <v>1125</v>
      </c>
      <c r="C583" s="34" t="str">
        <f t="shared" si="32"/>
        <v>BSCS  - 141851</v>
      </c>
      <c r="D583" s="186" t="s">
        <v>35</v>
      </c>
      <c r="E583" s="33" t="s">
        <v>12</v>
      </c>
      <c r="F583" s="189">
        <v>141851</v>
      </c>
      <c r="G583" s="191" t="s">
        <v>1317</v>
      </c>
      <c r="H583" s="34" t="str">
        <f t="shared" si="33"/>
        <v>C  - NB - 17 - 24</v>
      </c>
      <c r="I583" s="185" t="s">
        <v>17</v>
      </c>
      <c r="J583" s="185" t="s">
        <v>96</v>
      </c>
      <c r="K583" s="185" t="s">
        <v>15</v>
      </c>
      <c r="L583" s="193">
        <v>42</v>
      </c>
      <c r="M583" s="196" t="s">
        <v>418</v>
      </c>
      <c r="N583" s="196" t="s">
        <v>419</v>
      </c>
      <c r="O583" s="44" t="str">
        <f t="shared" si="34"/>
        <v xml:space="preserve"> Dr. Muhammad Waris Ali  ( 0321-4858617 )</v>
      </c>
      <c r="P583" s="42" t="s">
        <v>50</v>
      </c>
      <c r="Q583" s="36" t="s">
        <v>86</v>
      </c>
      <c r="R583" s="37" t="s">
        <v>56</v>
      </c>
      <c r="T583" s="55"/>
      <c r="U583" s="73" t="str">
        <f>F583&amp;"-"&amp;COUNTIF($F$2:F583,F583)</f>
        <v>141851-1</v>
      </c>
      <c r="V583" s="50">
        <f t="shared" si="35"/>
        <v>572</v>
      </c>
      <c r="Y583" s="38" t="s">
        <v>2221</v>
      </c>
      <c r="Z583" s="38">
        <v>572</v>
      </c>
      <c r="AP583" s="185">
        <v>572</v>
      </c>
      <c r="AQ583" s="185" t="s">
        <v>12</v>
      </c>
      <c r="AR583" s="195" t="s">
        <v>12</v>
      </c>
    </row>
    <row r="584" spans="1:44" ht="24.95" customHeight="1" x14ac:dyDescent="0.25">
      <c r="A584" s="183">
        <v>573</v>
      </c>
      <c r="B584" s="183" t="s">
        <v>1125</v>
      </c>
      <c r="C584" s="34" t="str">
        <f t="shared" si="32"/>
        <v>BSCS  - 141852</v>
      </c>
      <c r="D584" s="186" t="s">
        <v>35</v>
      </c>
      <c r="E584" s="45"/>
      <c r="F584" s="185">
        <v>141852</v>
      </c>
      <c r="G584" s="191" t="s">
        <v>1318</v>
      </c>
      <c r="H584" s="34" t="str">
        <f t="shared" si="33"/>
        <v>C  - NB - 17 - 24</v>
      </c>
      <c r="I584" s="192" t="s">
        <v>17</v>
      </c>
      <c r="J584" s="188" t="s">
        <v>96</v>
      </c>
      <c r="K584" s="192" t="s">
        <v>15</v>
      </c>
      <c r="L584" s="192">
        <v>41</v>
      </c>
      <c r="M584" s="196" t="s">
        <v>571</v>
      </c>
      <c r="N584" s="196" t="s">
        <v>572</v>
      </c>
      <c r="O584" s="44" t="str">
        <f t="shared" si="34"/>
        <v xml:space="preserve"> Muhammad Riaz  ( 3238491063 )</v>
      </c>
      <c r="P584" s="42" t="s">
        <v>50</v>
      </c>
      <c r="Q584" s="36" t="s">
        <v>86</v>
      </c>
      <c r="R584" s="37" t="s">
        <v>52</v>
      </c>
      <c r="S584" s="52" t="s">
        <v>124</v>
      </c>
      <c r="T584" s="55"/>
      <c r="U584" s="73" t="str">
        <f>F584&amp;"-"&amp;COUNTIF($F$2:F584,F584)</f>
        <v>141852-1</v>
      </c>
      <c r="V584" s="50">
        <f t="shared" si="35"/>
        <v>573</v>
      </c>
      <c r="Y584" s="38" t="s">
        <v>2222</v>
      </c>
      <c r="Z584" s="38">
        <v>573</v>
      </c>
      <c r="AP584" s="185">
        <v>573</v>
      </c>
      <c r="AQ584" s="185" t="s">
        <v>12</v>
      </c>
      <c r="AR584" s="195" t="s">
        <v>12</v>
      </c>
    </row>
    <row r="585" spans="1:44" ht="24.95" customHeight="1" x14ac:dyDescent="0.25">
      <c r="A585" s="183">
        <v>574</v>
      </c>
      <c r="B585" s="183" t="s">
        <v>1125</v>
      </c>
      <c r="C585" s="34" t="str">
        <f t="shared" si="32"/>
        <v>BSCS  - 141853</v>
      </c>
      <c r="D585" s="186" t="s">
        <v>35</v>
      </c>
      <c r="E585" s="45"/>
      <c r="F585" s="185">
        <v>141853</v>
      </c>
      <c r="G585" s="191" t="s">
        <v>1319</v>
      </c>
      <c r="H585" s="34" t="str">
        <f t="shared" si="33"/>
        <v>C  - NB - 17 - 24</v>
      </c>
      <c r="I585" s="192" t="s">
        <v>17</v>
      </c>
      <c r="J585" s="188" t="s">
        <v>96</v>
      </c>
      <c r="K585" s="192" t="s">
        <v>15</v>
      </c>
      <c r="L585" s="192">
        <v>43</v>
      </c>
      <c r="M585" s="196" t="s">
        <v>593</v>
      </c>
      <c r="N585" s="196" t="s">
        <v>594</v>
      </c>
      <c r="O585" s="44" t="str">
        <f t="shared" si="34"/>
        <v xml:space="preserve"> Dr. Ata ur Rehman  ( 0301-4795029 )</v>
      </c>
      <c r="P585" s="42" t="s">
        <v>50</v>
      </c>
      <c r="Q585" s="36" t="s">
        <v>86</v>
      </c>
      <c r="R585" s="37" t="s">
        <v>57</v>
      </c>
      <c r="S585" s="52" t="s">
        <v>124</v>
      </c>
      <c r="T585" s="55"/>
      <c r="U585" s="73" t="str">
        <f>F585&amp;"-"&amp;COUNTIF($F$2:F585,F585)</f>
        <v>141853-1</v>
      </c>
      <c r="V585" s="50">
        <f t="shared" si="35"/>
        <v>574</v>
      </c>
      <c r="Y585" s="38" t="s">
        <v>2223</v>
      </c>
      <c r="Z585" s="38">
        <v>574</v>
      </c>
      <c r="AP585" s="185">
        <v>574</v>
      </c>
      <c r="AQ585" s="185" t="s">
        <v>12</v>
      </c>
      <c r="AR585" s="195" t="s">
        <v>12</v>
      </c>
    </row>
    <row r="586" spans="1:44" ht="24.95" customHeight="1" x14ac:dyDescent="0.25">
      <c r="A586" s="183">
        <v>575</v>
      </c>
      <c r="B586" s="183" t="s">
        <v>1125</v>
      </c>
      <c r="C586" s="34" t="str">
        <f t="shared" si="32"/>
        <v>BSCS  - 141854</v>
      </c>
      <c r="D586" s="186" t="s">
        <v>35</v>
      </c>
      <c r="E586" s="33" t="s">
        <v>12</v>
      </c>
      <c r="F586" s="189">
        <v>141854</v>
      </c>
      <c r="G586" s="191" t="s">
        <v>1320</v>
      </c>
      <c r="H586" s="34" t="str">
        <f t="shared" si="33"/>
        <v>C  - NB - 17 - 24</v>
      </c>
      <c r="I586" s="185" t="s">
        <v>17</v>
      </c>
      <c r="J586" s="185" t="s">
        <v>96</v>
      </c>
      <c r="K586" s="185" t="s">
        <v>15</v>
      </c>
      <c r="L586" s="193">
        <v>17</v>
      </c>
      <c r="M586" s="196" t="s">
        <v>448</v>
      </c>
      <c r="N586" s="196" t="s">
        <v>449</v>
      </c>
      <c r="O586" s="44" t="str">
        <f t="shared" si="34"/>
        <v xml:space="preserve"> Dr. Muhammad Sarfraz Khalid  ( 0333-4535462 )</v>
      </c>
      <c r="P586" s="42" t="s">
        <v>50</v>
      </c>
      <c r="Q586" s="36" t="s">
        <v>86</v>
      </c>
      <c r="R586" s="37" t="s">
        <v>64</v>
      </c>
      <c r="T586" s="55"/>
      <c r="U586" s="73" t="str">
        <f>F586&amp;"-"&amp;COUNTIF($F$2:F586,F586)</f>
        <v>141854-1</v>
      </c>
      <c r="V586" s="50">
        <f t="shared" si="35"/>
        <v>575</v>
      </c>
      <c r="Y586" s="38" t="s">
        <v>2224</v>
      </c>
      <c r="Z586" s="38">
        <v>575</v>
      </c>
      <c r="AP586" s="185">
        <v>575</v>
      </c>
      <c r="AQ586" s="185" t="s">
        <v>12</v>
      </c>
      <c r="AR586" s="195" t="s">
        <v>12</v>
      </c>
    </row>
    <row r="587" spans="1:44" ht="24.95" customHeight="1" x14ac:dyDescent="0.25">
      <c r="A587" s="183">
        <v>576</v>
      </c>
      <c r="B587" s="183" t="s">
        <v>1125</v>
      </c>
      <c r="C587" s="34" t="str">
        <f t="shared" si="32"/>
        <v>BS BT  - 141942</v>
      </c>
      <c r="D587" s="186" t="s">
        <v>33</v>
      </c>
      <c r="E587" s="33" t="s">
        <v>12</v>
      </c>
      <c r="F587" s="189">
        <v>141942</v>
      </c>
      <c r="G587" s="191" t="s">
        <v>1093</v>
      </c>
      <c r="H587" s="34" t="str">
        <f t="shared" si="33"/>
        <v>D  - NB - 25 - 32</v>
      </c>
      <c r="I587" s="185" t="s">
        <v>17</v>
      </c>
      <c r="J587" s="185" t="s">
        <v>97</v>
      </c>
      <c r="K587" s="185" t="s">
        <v>24</v>
      </c>
      <c r="L587" s="193">
        <v>2</v>
      </c>
      <c r="M587" s="196" t="s">
        <v>593</v>
      </c>
      <c r="N587" s="196" t="s">
        <v>594</v>
      </c>
      <c r="O587" s="44" t="str">
        <f t="shared" si="34"/>
        <v xml:space="preserve"> Dr. Ata ur Rehman  ( 0301-4795029 )</v>
      </c>
      <c r="P587" s="42" t="s">
        <v>50</v>
      </c>
      <c r="Q587" s="36" t="s">
        <v>86</v>
      </c>
      <c r="R587" s="37">
        <v>6</v>
      </c>
      <c r="T587" s="55"/>
      <c r="U587" s="73" t="str">
        <f>F587&amp;"-"&amp;COUNTIF($F$2:F587,F587)</f>
        <v>141942-1</v>
      </c>
      <c r="V587" s="50">
        <f t="shared" si="35"/>
        <v>576</v>
      </c>
      <c r="Y587" s="38" t="s">
        <v>2225</v>
      </c>
      <c r="Z587" s="38">
        <v>576</v>
      </c>
      <c r="AP587" s="185">
        <v>576</v>
      </c>
      <c r="AQ587" s="185" t="s">
        <v>12</v>
      </c>
      <c r="AR587" s="195" t="s">
        <v>12</v>
      </c>
    </row>
    <row r="588" spans="1:44" ht="24.95" customHeight="1" x14ac:dyDescent="0.25">
      <c r="A588" s="183">
        <v>577</v>
      </c>
      <c r="B588" s="183" t="s">
        <v>1125</v>
      </c>
      <c r="C588" s="34" t="str">
        <f t="shared" ref="C588:C651" si="36">CONCATENATE(D588," "," - ",F588)</f>
        <v>BS IT  - 141976</v>
      </c>
      <c r="D588" s="186" t="s">
        <v>37</v>
      </c>
      <c r="E588" s="33" t="s">
        <v>12</v>
      </c>
      <c r="F588" s="189">
        <v>141976</v>
      </c>
      <c r="G588" s="191" t="s">
        <v>175</v>
      </c>
      <c r="H588" s="34" t="str">
        <f t="shared" ref="H588:H651" si="37">CONCATENATE(K588," "," - ",J588)</f>
        <v>D  - NB - 25 - 32</v>
      </c>
      <c r="I588" s="185" t="s">
        <v>17</v>
      </c>
      <c r="J588" s="185" t="s">
        <v>97</v>
      </c>
      <c r="K588" s="185" t="s">
        <v>24</v>
      </c>
      <c r="L588" s="193">
        <v>1</v>
      </c>
      <c r="M588" s="196" t="s">
        <v>1025</v>
      </c>
      <c r="N588" s="196" t="s">
        <v>597</v>
      </c>
      <c r="O588" s="44" t="str">
        <f t="shared" si="34"/>
        <v xml:space="preserve"> Dr. Quratulain Rana  ( 0322-4600368 )</v>
      </c>
      <c r="P588" s="42" t="s">
        <v>50</v>
      </c>
      <c r="Q588" s="36" t="s">
        <v>86</v>
      </c>
      <c r="R588" s="37">
        <v>1</v>
      </c>
      <c r="T588" s="55"/>
      <c r="U588" s="73" t="str">
        <f>F588&amp;"-"&amp;COUNTIF($F$2:F588,F588)</f>
        <v>141976-1</v>
      </c>
      <c r="V588" s="50">
        <f t="shared" si="35"/>
        <v>577</v>
      </c>
      <c r="Y588" s="38" t="s">
        <v>2226</v>
      </c>
      <c r="Z588" s="38">
        <v>577</v>
      </c>
      <c r="AP588" s="185">
        <v>577</v>
      </c>
      <c r="AQ588" s="185" t="s">
        <v>12</v>
      </c>
      <c r="AR588" s="195" t="s">
        <v>12</v>
      </c>
    </row>
    <row r="589" spans="1:44" ht="24.95" customHeight="1" x14ac:dyDescent="0.25">
      <c r="A589" s="183">
        <v>578</v>
      </c>
      <c r="B589" s="183" t="s">
        <v>1125</v>
      </c>
      <c r="C589" s="34" t="str">
        <f t="shared" si="36"/>
        <v>BS MC  - 142025</v>
      </c>
      <c r="D589" s="186" t="s">
        <v>41</v>
      </c>
      <c r="E589" s="33" t="s">
        <v>12</v>
      </c>
      <c r="F589" s="189">
        <v>142025</v>
      </c>
      <c r="G589" s="191" t="s">
        <v>1093</v>
      </c>
      <c r="H589" s="34" t="str">
        <f t="shared" si="37"/>
        <v>D  - NB - 25 - 32</v>
      </c>
      <c r="I589" s="185" t="s">
        <v>17</v>
      </c>
      <c r="J589" s="185" t="s">
        <v>97</v>
      </c>
      <c r="K589" s="185" t="s">
        <v>24</v>
      </c>
      <c r="L589" s="193">
        <v>41</v>
      </c>
      <c r="M589" s="196" t="s">
        <v>1054</v>
      </c>
      <c r="N589" s="196" t="s">
        <v>1055</v>
      </c>
      <c r="O589" s="44" t="str">
        <f t="shared" ref="O589:O652" si="38">CONCATENATE(" ", M589, " ", " ("," ",N589, " ",")")</f>
        <v xml:space="preserve"> Dr. Hafiz Mudassar Shafique   ( 3367076164 )</v>
      </c>
      <c r="P589" s="42" t="s">
        <v>46</v>
      </c>
      <c r="Q589" s="36" t="s">
        <v>86</v>
      </c>
      <c r="R589" s="37">
        <v>30</v>
      </c>
      <c r="T589" s="55"/>
      <c r="U589" s="73" t="str">
        <f>F589&amp;"-"&amp;COUNTIF($F$2:F589,F589)</f>
        <v>142025-1</v>
      </c>
      <c r="V589" s="50">
        <f t="shared" ref="V589:V652" si="39">+A589</f>
        <v>578</v>
      </c>
      <c r="Y589" s="38" t="s">
        <v>2227</v>
      </c>
      <c r="Z589" s="38">
        <v>578</v>
      </c>
      <c r="AP589" s="185">
        <v>578</v>
      </c>
      <c r="AQ589" s="185" t="s">
        <v>12</v>
      </c>
      <c r="AR589" s="195" t="s">
        <v>12</v>
      </c>
    </row>
    <row r="590" spans="1:44" ht="24.95" customHeight="1" x14ac:dyDescent="0.25">
      <c r="A590" s="183">
        <v>579</v>
      </c>
      <c r="B590" s="183" t="s">
        <v>1125</v>
      </c>
      <c r="C590" s="34" t="str">
        <f t="shared" si="36"/>
        <v>BSCS  - 141854</v>
      </c>
      <c r="D590" s="186" t="s">
        <v>35</v>
      </c>
      <c r="E590" s="33" t="s">
        <v>12</v>
      </c>
      <c r="F590" s="189">
        <v>141854</v>
      </c>
      <c r="G590" s="191" t="s">
        <v>1320</v>
      </c>
      <c r="H590" s="34" t="str">
        <f t="shared" si="37"/>
        <v>D  - NB - 25 - 32</v>
      </c>
      <c r="I590" s="185" t="s">
        <v>17</v>
      </c>
      <c r="J590" s="185" t="s">
        <v>97</v>
      </c>
      <c r="K590" s="185" t="s">
        <v>24</v>
      </c>
      <c r="L590" s="193">
        <v>23</v>
      </c>
      <c r="M590" s="196" t="s">
        <v>448</v>
      </c>
      <c r="N590" s="196" t="s">
        <v>449</v>
      </c>
      <c r="O590" s="44" t="str">
        <f t="shared" si="38"/>
        <v xml:space="preserve"> Dr. Muhammad Sarfraz Khalid  ( 0333-4535462 )</v>
      </c>
      <c r="P590" s="42" t="s">
        <v>46</v>
      </c>
      <c r="Q590" s="36" t="s">
        <v>86</v>
      </c>
      <c r="R590" s="37" t="s">
        <v>54</v>
      </c>
      <c r="T590" s="55"/>
      <c r="U590" s="73" t="str">
        <f>F590&amp;"-"&amp;COUNTIF($F$2:F590,F590)</f>
        <v>141854-2</v>
      </c>
      <c r="V590" s="50">
        <f t="shared" si="39"/>
        <v>579</v>
      </c>
      <c r="Y590" s="38" t="s">
        <v>2228</v>
      </c>
      <c r="Z590" s="38">
        <v>579</v>
      </c>
      <c r="AP590" s="185">
        <v>579</v>
      </c>
      <c r="AQ590" s="185" t="s">
        <v>12</v>
      </c>
      <c r="AR590" s="195" t="s">
        <v>12</v>
      </c>
    </row>
    <row r="591" spans="1:44" ht="24.95" customHeight="1" x14ac:dyDescent="0.25">
      <c r="A591" s="183">
        <v>580</v>
      </c>
      <c r="B591" s="183" t="s">
        <v>1125</v>
      </c>
      <c r="C591" s="34" t="str">
        <f t="shared" si="36"/>
        <v>BSCS  - 141855</v>
      </c>
      <c r="D591" s="186" t="s">
        <v>35</v>
      </c>
      <c r="E591" s="33" t="s">
        <v>12</v>
      </c>
      <c r="F591" s="189">
        <v>141855</v>
      </c>
      <c r="G591" s="191" t="s">
        <v>1321</v>
      </c>
      <c r="H591" s="34" t="str">
        <f t="shared" si="37"/>
        <v>D  - NB - 25 - 32</v>
      </c>
      <c r="I591" s="185" t="s">
        <v>17</v>
      </c>
      <c r="J591" s="185" t="s">
        <v>97</v>
      </c>
      <c r="K591" s="185" t="s">
        <v>24</v>
      </c>
      <c r="L591" s="193">
        <v>37</v>
      </c>
      <c r="M591" s="196" t="s">
        <v>1054</v>
      </c>
      <c r="N591" s="196" t="s">
        <v>1055</v>
      </c>
      <c r="O591" s="44" t="str">
        <f t="shared" si="38"/>
        <v xml:space="preserve"> Dr. Hafiz Mudassar Shafique   ( 3367076164 )</v>
      </c>
      <c r="P591" s="42" t="s">
        <v>46</v>
      </c>
      <c r="Q591" s="36" t="s">
        <v>86</v>
      </c>
      <c r="R591" s="37" t="s">
        <v>48</v>
      </c>
      <c r="T591" s="55"/>
      <c r="U591" s="73" t="str">
        <f>F591&amp;"-"&amp;COUNTIF($F$2:F591,F591)</f>
        <v>141855-1</v>
      </c>
      <c r="V591" s="50">
        <f t="shared" si="39"/>
        <v>580</v>
      </c>
      <c r="Y591" s="38" t="s">
        <v>2229</v>
      </c>
      <c r="Z591" s="38">
        <v>580</v>
      </c>
      <c r="AP591" s="185">
        <v>580</v>
      </c>
      <c r="AQ591" s="185" t="s">
        <v>12</v>
      </c>
      <c r="AR591" s="195" t="s">
        <v>12</v>
      </c>
    </row>
    <row r="592" spans="1:44" ht="24.95" customHeight="1" x14ac:dyDescent="0.25">
      <c r="A592" s="183">
        <v>581</v>
      </c>
      <c r="B592" s="183" t="s">
        <v>1125</v>
      </c>
      <c r="C592" s="34" t="str">
        <f t="shared" si="36"/>
        <v>BSCS  - 141856</v>
      </c>
      <c r="D592" s="186" t="s">
        <v>35</v>
      </c>
      <c r="E592" s="33" t="s">
        <v>12</v>
      </c>
      <c r="F592" s="189">
        <v>141856</v>
      </c>
      <c r="G592" s="191" t="s">
        <v>1322</v>
      </c>
      <c r="H592" s="34" t="str">
        <f t="shared" si="37"/>
        <v>D  - NB - 25 - 32</v>
      </c>
      <c r="I592" s="185" t="s">
        <v>17</v>
      </c>
      <c r="J592" s="185" t="s">
        <v>97</v>
      </c>
      <c r="K592" s="185" t="s">
        <v>24</v>
      </c>
      <c r="L592" s="193">
        <v>35</v>
      </c>
      <c r="M592" s="196" t="s">
        <v>598</v>
      </c>
      <c r="N592" s="196" t="s">
        <v>599</v>
      </c>
      <c r="O592" s="44" t="str">
        <f t="shared" si="38"/>
        <v xml:space="preserve"> Dr. Ali Akbar Azhari  ( 0321-4457966 )</v>
      </c>
      <c r="P592" s="42" t="s">
        <v>46</v>
      </c>
      <c r="Q592" s="36" t="s">
        <v>86</v>
      </c>
      <c r="R592" s="37">
        <v>63</v>
      </c>
      <c r="T592" s="55"/>
      <c r="U592" s="73" t="str">
        <f>F592&amp;"-"&amp;COUNTIF($F$2:F592,F592)</f>
        <v>141856-1</v>
      </c>
      <c r="V592" s="50">
        <f t="shared" si="39"/>
        <v>581</v>
      </c>
      <c r="Y592" s="38" t="s">
        <v>2230</v>
      </c>
      <c r="Z592" s="38">
        <v>581</v>
      </c>
      <c r="AP592" s="185">
        <v>581</v>
      </c>
      <c r="AQ592" s="185" t="s">
        <v>12</v>
      </c>
      <c r="AR592" s="195" t="s">
        <v>12</v>
      </c>
    </row>
    <row r="593" spans="1:44" ht="24.95" customHeight="1" x14ac:dyDescent="0.25">
      <c r="A593" s="183">
        <v>582</v>
      </c>
      <c r="B593" s="183" t="s">
        <v>1125</v>
      </c>
      <c r="C593" s="34" t="str">
        <f t="shared" si="36"/>
        <v>BSCS  - 141858</v>
      </c>
      <c r="D593" s="186" t="s">
        <v>35</v>
      </c>
      <c r="E593" s="33" t="s">
        <v>12</v>
      </c>
      <c r="F593" s="189">
        <v>141858</v>
      </c>
      <c r="G593" s="191" t="s">
        <v>1323</v>
      </c>
      <c r="H593" s="34" t="str">
        <f t="shared" si="37"/>
        <v>D  - NB - 25 - 32</v>
      </c>
      <c r="I593" s="185" t="s">
        <v>17</v>
      </c>
      <c r="J593" s="185" t="s">
        <v>97</v>
      </c>
      <c r="K593" s="185" t="s">
        <v>24</v>
      </c>
      <c r="L593" s="193">
        <v>31</v>
      </c>
      <c r="M593" s="196" t="s">
        <v>593</v>
      </c>
      <c r="N593" s="196" t="s">
        <v>594</v>
      </c>
      <c r="O593" s="44" t="str">
        <f t="shared" si="38"/>
        <v xml:space="preserve"> Dr. Ata ur Rehman  ( 0301-4795029 )</v>
      </c>
      <c r="P593" s="42" t="s">
        <v>46</v>
      </c>
      <c r="Q593" s="36" t="s">
        <v>86</v>
      </c>
      <c r="R593" s="37" t="s">
        <v>71</v>
      </c>
      <c r="T593" s="55"/>
      <c r="U593" s="73" t="str">
        <f>F593&amp;"-"&amp;COUNTIF($F$2:F593,F593)</f>
        <v>141858-1</v>
      </c>
      <c r="V593" s="50">
        <f t="shared" si="39"/>
        <v>582</v>
      </c>
      <c r="Y593" s="38" t="s">
        <v>2231</v>
      </c>
      <c r="Z593" s="38">
        <v>582</v>
      </c>
      <c r="AP593" s="185">
        <v>582</v>
      </c>
      <c r="AQ593" s="185" t="s">
        <v>12</v>
      </c>
      <c r="AR593" s="195" t="s">
        <v>12</v>
      </c>
    </row>
    <row r="594" spans="1:44" ht="24.95" customHeight="1" x14ac:dyDescent="0.25">
      <c r="A594" s="183">
        <v>583</v>
      </c>
      <c r="B594" s="183" t="s">
        <v>1125</v>
      </c>
      <c r="C594" s="34" t="str">
        <f t="shared" si="36"/>
        <v>BSCS  - 142147</v>
      </c>
      <c r="D594" s="186" t="s">
        <v>35</v>
      </c>
      <c r="E594" s="33" t="s">
        <v>12</v>
      </c>
      <c r="F594" s="189">
        <v>142147</v>
      </c>
      <c r="G594" s="191" t="s">
        <v>355</v>
      </c>
      <c r="H594" s="34" t="str">
        <f t="shared" si="37"/>
        <v>D  - NB - 25 - 32</v>
      </c>
      <c r="I594" s="185" t="s">
        <v>17</v>
      </c>
      <c r="J594" s="185" t="s">
        <v>97</v>
      </c>
      <c r="K594" s="185" t="s">
        <v>24</v>
      </c>
      <c r="L594" s="193">
        <v>6</v>
      </c>
      <c r="M594" s="196" t="s">
        <v>591</v>
      </c>
      <c r="N594" s="196" t="s">
        <v>592</v>
      </c>
      <c r="O594" s="44" t="str">
        <f t="shared" si="38"/>
        <v xml:space="preserve"> Dr. Sadia Tahseen  ( 0322-4873489 )</v>
      </c>
      <c r="P594" s="42" t="s">
        <v>46</v>
      </c>
      <c r="Q594" s="36" t="s">
        <v>86</v>
      </c>
      <c r="R594" s="37" t="s">
        <v>80</v>
      </c>
      <c r="T594" s="55"/>
      <c r="U594" s="73" t="str">
        <f>F594&amp;"-"&amp;COUNTIF($F$2:F594,F594)</f>
        <v>142147-1</v>
      </c>
      <c r="V594" s="50">
        <f t="shared" si="39"/>
        <v>583</v>
      </c>
      <c r="Y594" s="38" t="s">
        <v>2232</v>
      </c>
      <c r="Z594" s="38">
        <v>583</v>
      </c>
      <c r="AP594" s="185">
        <v>583</v>
      </c>
      <c r="AQ594" s="185" t="s">
        <v>12</v>
      </c>
      <c r="AR594" s="195" t="s">
        <v>12</v>
      </c>
    </row>
    <row r="595" spans="1:44" ht="24.95" customHeight="1" x14ac:dyDescent="0.25">
      <c r="A595" s="183">
        <v>584</v>
      </c>
      <c r="B595" s="183" t="s">
        <v>1125</v>
      </c>
      <c r="C595" s="34" t="str">
        <f t="shared" si="36"/>
        <v>BSCS  - 142147</v>
      </c>
      <c r="D595" s="186" t="s">
        <v>35</v>
      </c>
      <c r="E595" s="33" t="s">
        <v>12</v>
      </c>
      <c r="F595" s="189">
        <v>142147</v>
      </c>
      <c r="G595" s="191" t="s">
        <v>355</v>
      </c>
      <c r="H595" s="34" t="str">
        <f t="shared" si="37"/>
        <v>E  - OB - 18 , 51 - 52</v>
      </c>
      <c r="I595" s="185" t="s">
        <v>17</v>
      </c>
      <c r="J595" s="185" t="s">
        <v>1096</v>
      </c>
      <c r="K595" s="185" t="s">
        <v>294</v>
      </c>
      <c r="L595" s="193">
        <v>39</v>
      </c>
      <c r="M595" s="196" t="s">
        <v>591</v>
      </c>
      <c r="N595" s="196" t="s">
        <v>592</v>
      </c>
      <c r="O595" s="44" t="str">
        <f t="shared" si="38"/>
        <v xml:space="preserve"> Dr. Sadia Tahseen  ( 0322-4873489 )</v>
      </c>
      <c r="P595" s="42" t="s">
        <v>46</v>
      </c>
      <c r="Q595" s="36" t="s">
        <v>86</v>
      </c>
      <c r="R595" s="37" t="s">
        <v>67</v>
      </c>
      <c r="T595" s="55"/>
      <c r="U595" s="73" t="str">
        <f>F595&amp;"-"&amp;COUNTIF($F$2:F595,F595)</f>
        <v>142147-2</v>
      </c>
      <c r="V595" s="50">
        <f t="shared" si="39"/>
        <v>584</v>
      </c>
      <c r="Y595" s="38" t="s">
        <v>2233</v>
      </c>
      <c r="Z595" s="38">
        <v>584</v>
      </c>
      <c r="AP595" s="185">
        <v>584</v>
      </c>
      <c r="AQ595" s="185" t="s">
        <v>12</v>
      </c>
      <c r="AR595" s="195" t="s">
        <v>12</v>
      </c>
    </row>
    <row r="596" spans="1:44" ht="24.95" customHeight="1" x14ac:dyDescent="0.25">
      <c r="A596" s="183">
        <v>585</v>
      </c>
      <c r="B596" s="183" t="s">
        <v>1125</v>
      </c>
      <c r="C596" s="34" t="str">
        <f t="shared" si="36"/>
        <v>BSCS  - 142148</v>
      </c>
      <c r="D596" s="186" t="s">
        <v>35</v>
      </c>
      <c r="E596" s="33" t="s">
        <v>12</v>
      </c>
      <c r="F596" s="189">
        <v>142148</v>
      </c>
      <c r="G596" s="191" t="s">
        <v>356</v>
      </c>
      <c r="H596" s="34" t="str">
        <f t="shared" si="37"/>
        <v>E  - OB - 18 , 51 - 52</v>
      </c>
      <c r="I596" s="185" t="s">
        <v>17</v>
      </c>
      <c r="J596" s="185" t="s">
        <v>1096</v>
      </c>
      <c r="K596" s="185" t="s">
        <v>294</v>
      </c>
      <c r="L596" s="193">
        <v>27</v>
      </c>
      <c r="M596" s="196" t="s">
        <v>1035</v>
      </c>
      <c r="N596" s="196" t="s">
        <v>535</v>
      </c>
      <c r="O596" s="44" t="str">
        <f t="shared" si="38"/>
        <v xml:space="preserve"> Dr. Abbas Ali Raza  ( 0321-4948284 )</v>
      </c>
      <c r="P596" s="42" t="s">
        <v>46</v>
      </c>
      <c r="Q596" s="36" t="s">
        <v>86</v>
      </c>
      <c r="R596" s="37" t="s">
        <v>79</v>
      </c>
      <c r="T596" s="55"/>
      <c r="U596" s="73" t="str">
        <f>F596&amp;"-"&amp;COUNTIF($F$2:F596,F596)</f>
        <v>142148-1</v>
      </c>
      <c r="V596" s="50">
        <f t="shared" si="39"/>
        <v>585</v>
      </c>
      <c r="Y596" s="38" t="s">
        <v>2234</v>
      </c>
      <c r="Z596" s="38">
        <v>585</v>
      </c>
      <c r="AP596" s="185">
        <v>585</v>
      </c>
      <c r="AQ596" s="185" t="s">
        <v>12</v>
      </c>
      <c r="AR596" s="195" t="s">
        <v>12</v>
      </c>
    </row>
    <row r="597" spans="1:44" ht="24.95" customHeight="1" x14ac:dyDescent="0.25">
      <c r="A597" s="183">
        <v>586</v>
      </c>
      <c r="B597" s="183" t="s">
        <v>1125</v>
      </c>
      <c r="C597" s="34" t="str">
        <f t="shared" si="36"/>
        <v>BBA (Hons)  - 141011</v>
      </c>
      <c r="D597" s="186" t="s">
        <v>42</v>
      </c>
      <c r="E597" s="33" t="s">
        <v>12</v>
      </c>
      <c r="F597" s="189">
        <v>141011</v>
      </c>
      <c r="G597" s="191" t="s">
        <v>155</v>
      </c>
      <c r="H597" s="34" t="str">
        <f t="shared" si="37"/>
        <v>ECR  - OB - LAB - 80</v>
      </c>
      <c r="I597" s="185" t="s">
        <v>17</v>
      </c>
      <c r="J597" s="185" t="s">
        <v>988</v>
      </c>
      <c r="K597" s="185" t="s">
        <v>295</v>
      </c>
      <c r="L597" s="193">
        <v>1</v>
      </c>
      <c r="M597" s="196" t="s">
        <v>589</v>
      </c>
      <c r="N597" s="196" t="s">
        <v>590</v>
      </c>
      <c r="O597" s="44" t="str">
        <f t="shared" si="38"/>
        <v xml:space="preserve"> Arshad Hameed  ( 0343-4473113 )</v>
      </c>
      <c r="P597" s="42" t="s">
        <v>46</v>
      </c>
      <c r="Q597" s="36" t="s">
        <v>86</v>
      </c>
      <c r="R597" s="37">
        <v>30</v>
      </c>
      <c r="T597" s="55"/>
      <c r="U597" s="73" t="str">
        <f>F597&amp;"-"&amp;COUNTIF($F$2:F597,F597)</f>
        <v>141011-1</v>
      </c>
      <c r="V597" s="50">
        <f t="shared" si="39"/>
        <v>586</v>
      </c>
      <c r="Y597" s="38" t="s">
        <v>2235</v>
      </c>
      <c r="Z597" s="38">
        <v>586</v>
      </c>
      <c r="AP597" s="185">
        <v>586</v>
      </c>
      <c r="AQ597" s="185" t="s">
        <v>12</v>
      </c>
      <c r="AR597" s="195" t="s">
        <v>12</v>
      </c>
    </row>
    <row r="598" spans="1:44" ht="24.95" customHeight="1" x14ac:dyDescent="0.25">
      <c r="A598" s="183">
        <v>587</v>
      </c>
      <c r="B598" s="183" t="s">
        <v>1125</v>
      </c>
      <c r="C598" s="34" t="str">
        <f t="shared" si="36"/>
        <v>BBA (Hons)  - 142305</v>
      </c>
      <c r="D598" s="186" t="s">
        <v>42</v>
      </c>
      <c r="E598" s="33" t="s">
        <v>12</v>
      </c>
      <c r="F598" s="189">
        <v>142305</v>
      </c>
      <c r="G598" s="191" t="s">
        <v>1093</v>
      </c>
      <c r="H598" s="34" t="str">
        <f t="shared" si="37"/>
        <v>ECR  - OB - LAB - 80</v>
      </c>
      <c r="I598" s="185" t="s">
        <v>17</v>
      </c>
      <c r="J598" s="185" t="s">
        <v>988</v>
      </c>
      <c r="K598" s="185" t="s">
        <v>295</v>
      </c>
      <c r="L598" s="193">
        <v>1</v>
      </c>
      <c r="M598" s="196" t="s">
        <v>595</v>
      </c>
      <c r="N598" s="196" t="s">
        <v>596</v>
      </c>
      <c r="O598" s="44" t="str">
        <f t="shared" si="38"/>
        <v xml:space="preserve"> Dr.Tahir Masood Qazi  ( 0321-5622311 )</v>
      </c>
      <c r="P598" s="42" t="s">
        <v>46</v>
      </c>
      <c r="Q598" s="36" t="s">
        <v>86</v>
      </c>
      <c r="R598" s="37" t="s">
        <v>81</v>
      </c>
      <c r="T598" s="55"/>
      <c r="U598" s="73" t="str">
        <f>F598&amp;"-"&amp;COUNTIF($F$2:F598,F598)</f>
        <v>142305-1</v>
      </c>
      <c r="V598" s="50">
        <f t="shared" si="39"/>
        <v>587</v>
      </c>
      <c r="Y598" s="38" t="s">
        <v>2236</v>
      </c>
      <c r="Z598" s="38">
        <v>587</v>
      </c>
      <c r="AP598" s="185">
        <v>587</v>
      </c>
      <c r="AQ598" s="185" t="s">
        <v>12</v>
      </c>
      <c r="AR598" s="195" t="s">
        <v>12</v>
      </c>
    </row>
    <row r="599" spans="1:44" ht="24.95" customHeight="1" x14ac:dyDescent="0.25">
      <c r="A599" s="183">
        <v>588</v>
      </c>
      <c r="B599" s="183" t="s">
        <v>1125</v>
      </c>
      <c r="C599" s="34" t="str">
        <f t="shared" si="36"/>
        <v>BSCS  - 142148</v>
      </c>
      <c r="D599" s="186" t="s">
        <v>35</v>
      </c>
      <c r="E599" s="33" t="s">
        <v>12</v>
      </c>
      <c r="F599" s="189">
        <v>142148</v>
      </c>
      <c r="G599" s="191" t="s">
        <v>356</v>
      </c>
      <c r="H599" s="34" t="str">
        <f t="shared" si="37"/>
        <v>F  - OB - 53 - 57</v>
      </c>
      <c r="I599" s="185" t="s">
        <v>17</v>
      </c>
      <c r="J599" s="185" t="s">
        <v>1097</v>
      </c>
      <c r="K599" s="185" t="s">
        <v>22</v>
      </c>
      <c r="L599" s="193">
        <v>11</v>
      </c>
      <c r="M599" s="196" t="s">
        <v>1035</v>
      </c>
      <c r="N599" s="196" t="s">
        <v>535</v>
      </c>
      <c r="O599" s="44" t="str">
        <f t="shared" si="38"/>
        <v xml:space="preserve"> Dr. Abbas Ali Raza  ( 0321-4948284 )</v>
      </c>
      <c r="P599" s="42" t="s">
        <v>46</v>
      </c>
      <c r="Q599" s="36" t="s">
        <v>86</v>
      </c>
      <c r="R599" s="37" t="s">
        <v>67</v>
      </c>
      <c r="T599" s="55"/>
      <c r="U599" s="73" t="str">
        <f>F599&amp;"-"&amp;COUNTIF($F$2:F599,F599)</f>
        <v>142148-2</v>
      </c>
      <c r="V599" s="50">
        <f t="shared" si="39"/>
        <v>588</v>
      </c>
      <c r="Y599" s="38" t="s">
        <v>2237</v>
      </c>
      <c r="Z599" s="38">
        <v>588</v>
      </c>
      <c r="AP599" s="185">
        <v>588</v>
      </c>
      <c r="AQ599" s="185" t="s">
        <v>12</v>
      </c>
      <c r="AR599" s="195" t="s">
        <v>12</v>
      </c>
    </row>
    <row r="600" spans="1:44" ht="24.95" customHeight="1" x14ac:dyDescent="0.25">
      <c r="A600" s="183">
        <v>589</v>
      </c>
      <c r="B600" s="183" t="s">
        <v>1125</v>
      </c>
      <c r="C600" s="34" t="str">
        <f t="shared" si="36"/>
        <v>BSCS  - 142149</v>
      </c>
      <c r="D600" s="186" t="s">
        <v>35</v>
      </c>
      <c r="E600" s="33" t="s">
        <v>12</v>
      </c>
      <c r="F600" s="189">
        <v>142149</v>
      </c>
      <c r="G600" s="191" t="s">
        <v>1314</v>
      </c>
      <c r="H600" s="34" t="str">
        <f t="shared" si="37"/>
        <v>F  - OB - 53 - 57</v>
      </c>
      <c r="I600" s="185" t="s">
        <v>17</v>
      </c>
      <c r="J600" s="185" t="s">
        <v>1097</v>
      </c>
      <c r="K600" s="185" t="s">
        <v>22</v>
      </c>
      <c r="L600" s="193">
        <v>41</v>
      </c>
      <c r="M600" s="196" t="s">
        <v>1035</v>
      </c>
      <c r="N600" s="196" t="s">
        <v>535</v>
      </c>
      <c r="O600" s="44" t="str">
        <f t="shared" si="38"/>
        <v xml:space="preserve"> Dr. Abbas Ali Raza  ( 0321-4948284 )</v>
      </c>
      <c r="P600" s="42" t="s">
        <v>46</v>
      </c>
      <c r="Q600" s="36" t="s">
        <v>86</v>
      </c>
      <c r="R600" s="37" t="s">
        <v>54</v>
      </c>
      <c r="T600" s="55"/>
      <c r="U600" s="73" t="str">
        <f>F600&amp;"-"&amp;COUNTIF($F$2:F600,F600)</f>
        <v>142149-1</v>
      </c>
      <c r="V600" s="50">
        <f t="shared" si="39"/>
        <v>589</v>
      </c>
      <c r="Y600" s="38" t="s">
        <v>2238</v>
      </c>
      <c r="Z600" s="38">
        <v>589</v>
      </c>
      <c r="AP600" s="185">
        <v>589</v>
      </c>
      <c r="AQ600" s="185" t="s">
        <v>12</v>
      </c>
      <c r="AR600" s="195" t="s">
        <v>12</v>
      </c>
    </row>
    <row r="601" spans="1:44" ht="24.95" customHeight="1" x14ac:dyDescent="0.25">
      <c r="A601" s="183">
        <v>590</v>
      </c>
      <c r="B601" s="183" t="s">
        <v>1125</v>
      </c>
      <c r="C601" s="34" t="str">
        <f t="shared" si="36"/>
        <v>BSCS  - 142150</v>
      </c>
      <c r="D601" s="186" t="s">
        <v>35</v>
      </c>
      <c r="E601" s="33" t="s">
        <v>12</v>
      </c>
      <c r="F601" s="189">
        <v>142150</v>
      </c>
      <c r="G601" s="191" t="s">
        <v>1315</v>
      </c>
      <c r="H601" s="34" t="str">
        <f t="shared" si="37"/>
        <v>F  - OB - 53 - 57</v>
      </c>
      <c r="I601" s="185" t="s">
        <v>17</v>
      </c>
      <c r="J601" s="185" t="s">
        <v>1097</v>
      </c>
      <c r="K601" s="185" t="s">
        <v>22</v>
      </c>
      <c r="L601" s="193">
        <v>32</v>
      </c>
      <c r="M601" s="196" t="s">
        <v>593</v>
      </c>
      <c r="N601" s="196" t="s">
        <v>594</v>
      </c>
      <c r="O601" s="44" t="str">
        <f t="shared" si="38"/>
        <v xml:space="preserve"> Dr. Ata ur Rehman  ( 0301-4795029 )</v>
      </c>
      <c r="P601" s="42" t="s">
        <v>46</v>
      </c>
      <c r="Q601" s="36" t="s">
        <v>86</v>
      </c>
      <c r="R601" s="37" t="s">
        <v>68</v>
      </c>
      <c r="T601" s="55"/>
      <c r="U601" s="73" t="str">
        <f>F601&amp;"-"&amp;COUNTIF($F$2:F601,F601)</f>
        <v>142150-1</v>
      </c>
      <c r="V601" s="50">
        <f t="shared" si="39"/>
        <v>590</v>
      </c>
      <c r="Y601" s="38" t="s">
        <v>2239</v>
      </c>
      <c r="Z601" s="38">
        <v>590</v>
      </c>
      <c r="AP601" s="185">
        <v>590</v>
      </c>
      <c r="AQ601" s="185" t="s">
        <v>12</v>
      </c>
      <c r="AR601" s="195" t="s">
        <v>12</v>
      </c>
    </row>
    <row r="602" spans="1:44" ht="24.95" customHeight="1" x14ac:dyDescent="0.25">
      <c r="A602" s="183">
        <v>591</v>
      </c>
      <c r="B602" s="183" t="s">
        <v>1125</v>
      </c>
      <c r="C602" s="34" t="str">
        <f t="shared" si="36"/>
        <v>BSCS  - 142151</v>
      </c>
      <c r="D602" s="186" t="s">
        <v>35</v>
      </c>
      <c r="E602" s="33" t="s">
        <v>12</v>
      </c>
      <c r="F602" s="189">
        <v>142151</v>
      </c>
      <c r="G602" s="191" t="s">
        <v>1316</v>
      </c>
      <c r="H602" s="34" t="str">
        <f t="shared" si="37"/>
        <v>F  - OB - 53 - 57</v>
      </c>
      <c r="I602" s="185" t="s">
        <v>17</v>
      </c>
      <c r="J602" s="185" t="s">
        <v>1097</v>
      </c>
      <c r="K602" s="185" t="s">
        <v>22</v>
      </c>
      <c r="L602" s="193">
        <v>26</v>
      </c>
      <c r="M602" s="196" t="s">
        <v>1054</v>
      </c>
      <c r="N602" s="196" t="s">
        <v>1055</v>
      </c>
      <c r="O602" s="44" t="str">
        <f t="shared" si="38"/>
        <v xml:space="preserve"> Dr. Hafiz Mudassar Shafique   ( 3367076164 )</v>
      </c>
      <c r="P602" s="42" t="s">
        <v>46</v>
      </c>
      <c r="Q602" s="36" t="s">
        <v>86</v>
      </c>
      <c r="R602" s="37" t="s">
        <v>80</v>
      </c>
      <c r="T602" s="55"/>
      <c r="U602" s="73" t="str">
        <f>F602&amp;"-"&amp;COUNTIF($F$2:F602,F602)</f>
        <v>142151-1</v>
      </c>
      <c r="V602" s="50">
        <f t="shared" si="39"/>
        <v>591</v>
      </c>
      <c r="Y602" s="38" t="s">
        <v>2240</v>
      </c>
      <c r="Z602" s="38">
        <v>591</v>
      </c>
      <c r="AP602" s="185">
        <v>591</v>
      </c>
      <c r="AQ602" s="185" t="s">
        <v>12</v>
      </c>
      <c r="AR602" s="195" t="s">
        <v>12</v>
      </c>
    </row>
    <row r="603" spans="1:44" ht="24.95" customHeight="1" x14ac:dyDescent="0.25">
      <c r="A603" s="183">
        <v>592</v>
      </c>
      <c r="B603" s="183" t="s">
        <v>1125</v>
      </c>
      <c r="C603" s="34" t="str">
        <f t="shared" si="36"/>
        <v>BSCS  - 142151</v>
      </c>
      <c r="D603" s="186" t="s">
        <v>35</v>
      </c>
      <c r="E603" s="33" t="s">
        <v>12</v>
      </c>
      <c r="F603" s="189">
        <v>142151</v>
      </c>
      <c r="G603" s="191" t="s">
        <v>1316</v>
      </c>
      <c r="H603" s="34" t="str">
        <f t="shared" si="37"/>
        <v>G  - OB - 21 - 25</v>
      </c>
      <c r="I603" s="185" t="s">
        <v>17</v>
      </c>
      <c r="J603" s="185" t="s">
        <v>1098</v>
      </c>
      <c r="K603" s="185" t="s">
        <v>18</v>
      </c>
      <c r="L603" s="193">
        <v>7</v>
      </c>
      <c r="M603" s="196" t="s">
        <v>1054</v>
      </c>
      <c r="N603" s="196" t="s">
        <v>1055</v>
      </c>
      <c r="O603" s="44" t="str">
        <f t="shared" si="38"/>
        <v xml:space="preserve"> Dr. Hafiz Mudassar Shafique   ( 3367076164 )</v>
      </c>
      <c r="P603" s="42" t="s">
        <v>50</v>
      </c>
      <c r="Q603" s="36" t="s">
        <v>86</v>
      </c>
      <c r="R603" s="37">
        <v>32</v>
      </c>
      <c r="T603" s="55"/>
      <c r="U603" s="73" t="str">
        <f>F603&amp;"-"&amp;COUNTIF($F$2:F603,F603)</f>
        <v>142151-2</v>
      </c>
      <c r="V603" s="50">
        <f t="shared" si="39"/>
        <v>592</v>
      </c>
      <c r="Y603" s="38" t="s">
        <v>2241</v>
      </c>
      <c r="Z603" s="38">
        <v>592</v>
      </c>
      <c r="AP603" s="185">
        <v>592</v>
      </c>
      <c r="AQ603" s="185" t="s">
        <v>12</v>
      </c>
      <c r="AR603" s="195" t="s">
        <v>12</v>
      </c>
    </row>
    <row r="604" spans="1:44" ht="24.95" customHeight="1" x14ac:dyDescent="0.25">
      <c r="A604" s="183">
        <v>593</v>
      </c>
      <c r="B604" s="183" t="s">
        <v>1125</v>
      </c>
      <c r="C604" s="34" t="str">
        <f t="shared" si="36"/>
        <v>BSCS  - 142152</v>
      </c>
      <c r="D604" s="186" t="s">
        <v>35</v>
      </c>
      <c r="E604" s="33" t="s">
        <v>12</v>
      </c>
      <c r="F604" s="189">
        <v>142152</v>
      </c>
      <c r="G604" s="191" t="s">
        <v>1317</v>
      </c>
      <c r="H604" s="34" t="str">
        <f t="shared" si="37"/>
        <v>G  - OB - 21 - 25</v>
      </c>
      <c r="I604" s="185" t="s">
        <v>17</v>
      </c>
      <c r="J604" s="185" t="s">
        <v>1098</v>
      </c>
      <c r="K604" s="185" t="s">
        <v>18</v>
      </c>
      <c r="L604" s="193">
        <v>48</v>
      </c>
      <c r="M604" s="196" t="s">
        <v>591</v>
      </c>
      <c r="N604" s="196" t="s">
        <v>592</v>
      </c>
      <c r="O604" s="44" t="str">
        <f t="shared" si="38"/>
        <v xml:space="preserve"> Dr. Sadia Tahseen  ( 0322-4873489 )</v>
      </c>
      <c r="P604" s="42" t="s">
        <v>50</v>
      </c>
      <c r="Q604" s="36" t="s">
        <v>86</v>
      </c>
      <c r="R604" s="37" t="s">
        <v>56</v>
      </c>
      <c r="T604" s="55"/>
      <c r="U604" s="73" t="str">
        <f>F604&amp;"-"&amp;COUNTIF($F$2:F604,F604)</f>
        <v>142152-1</v>
      </c>
      <c r="V604" s="50">
        <f t="shared" si="39"/>
        <v>593</v>
      </c>
      <c r="Y604" s="38" t="s">
        <v>2242</v>
      </c>
      <c r="Z604" s="38">
        <v>593</v>
      </c>
      <c r="AP604" s="185">
        <v>593</v>
      </c>
      <c r="AQ604" s="185" t="s">
        <v>12</v>
      </c>
      <c r="AR604" s="195" t="s">
        <v>12</v>
      </c>
    </row>
    <row r="605" spans="1:44" ht="24.95" customHeight="1" x14ac:dyDescent="0.25">
      <c r="A605" s="183">
        <v>594</v>
      </c>
      <c r="B605" s="183" t="s">
        <v>1125</v>
      </c>
      <c r="C605" s="34" t="str">
        <f t="shared" si="36"/>
        <v>BSCS  - 142158</v>
      </c>
      <c r="D605" s="186" t="s">
        <v>35</v>
      </c>
      <c r="E605" s="33" t="s">
        <v>12</v>
      </c>
      <c r="F605" s="189">
        <v>142158</v>
      </c>
      <c r="G605" s="191" t="s">
        <v>1318</v>
      </c>
      <c r="H605" s="34" t="str">
        <f t="shared" si="37"/>
        <v>G  - OB - 21 - 25</v>
      </c>
      <c r="I605" s="185" t="s">
        <v>17</v>
      </c>
      <c r="J605" s="185" t="s">
        <v>1098</v>
      </c>
      <c r="K605" s="185" t="s">
        <v>18</v>
      </c>
      <c r="L605" s="193">
        <v>39</v>
      </c>
      <c r="M605" s="196" t="s">
        <v>591</v>
      </c>
      <c r="N605" s="196" t="s">
        <v>592</v>
      </c>
      <c r="O605" s="44" t="str">
        <f t="shared" si="38"/>
        <v xml:space="preserve"> Dr. Sadia Tahseen  ( 0322-4873489 )</v>
      </c>
      <c r="P605" s="42" t="s">
        <v>50</v>
      </c>
      <c r="Q605" s="36" t="s">
        <v>86</v>
      </c>
      <c r="R605" s="37" t="s">
        <v>62</v>
      </c>
      <c r="T605" s="55"/>
      <c r="U605" s="73" t="str">
        <f>F605&amp;"-"&amp;COUNTIF($F$2:F605,F605)</f>
        <v>142158-1</v>
      </c>
      <c r="V605" s="50">
        <f t="shared" si="39"/>
        <v>594</v>
      </c>
      <c r="Y605" s="38" t="s">
        <v>2243</v>
      </c>
      <c r="Z605" s="38">
        <v>594</v>
      </c>
      <c r="AP605" s="185">
        <v>594</v>
      </c>
      <c r="AQ605" s="185" t="s">
        <v>12</v>
      </c>
      <c r="AR605" s="195" t="s">
        <v>12</v>
      </c>
    </row>
    <row r="606" spans="1:44" ht="24.95" customHeight="1" x14ac:dyDescent="0.25">
      <c r="A606" s="183">
        <v>595</v>
      </c>
      <c r="B606" s="183" t="s">
        <v>1125</v>
      </c>
      <c r="C606" s="34" t="str">
        <f t="shared" si="36"/>
        <v>BSCS  - 142159</v>
      </c>
      <c r="D606" s="186" t="s">
        <v>35</v>
      </c>
      <c r="E606" s="33" t="s">
        <v>12</v>
      </c>
      <c r="F606" s="189">
        <v>142159</v>
      </c>
      <c r="G606" s="191" t="s">
        <v>1319</v>
      </c>
      <c r="H606" s="34" t="str">
        <f t="shared" si="37"/>
        <v>G  - OB - 21 - 25</v>
      </c>
      <c r="I606" s="185" t="s">
        <v>17</v>
      </c>
      <c r="J606" s="185" t="s">
        <v>1098</v>
      </c>
      <c r="K606" s="185" t="s">
        <v>18</v>
      </c>
      <c r="L606" s="193">
        <v>16</v>
      </c>
      <c r="M606" s="196" t="s">
        <v>1054</v>
      </c>
      <c r="N606" s="196" t="s">
        <v>1055</v>
      </c>
      <c r="O606" s="44" t="str">
        <f t="shared" si="38"/>
        <v xml:space="preserve"> Dr. Hafiz Mudassar Shafique   ( 3367076164 )</v>
      </c>
      <c r="P606" s="42" t="s">
        <v>46</v>
      </c>
      <c r="Q606" s="36" t="s">
        <v>86</v>
      </c>
      <c r="R606" s="37" t="s">
        <v>48</v>
      </c>
      <c r="T606" s="55"/>
      <c r="U606" s="73" t="str">
        <f>F606&amp;"-"&amp;COUNTIF($F$2:F606,F606)</f>
        <v>142159-1</v>
      </c>
      <c r="V606" s="50">
        <f t="shared" si="39"/>
        <v>595</v>
      </c>
      <c r="Y606" s="38" t="s">
        <v>2244</v>
      </c>
      <c r="Z606" s="38">
        <v>595</v>
      </c>
      <c r="AP606" s="185">
        <v>595</v>
      </c>
      <c r="AQ606" s="185" t="s">
        <v>12</v>
      </c>
      <c r="AR606" s="195" t="s">
        <v>12</v>
      </c>
    </row>
    <row r="607" spans="1:44" ht="24.95" customHeight="1" x14ac:dyDescent="0.25">
      <c r="A607" s="183">
        <v>596</v>
      </c>
      <c r="B607" s="183" t="s">
        <v>1125</v>
      </c>
      <c r="C607" s="34" t="str">
        <f t="shared" si="36"/>
        <v>BBA (Hons)  - 142165</v>
      </c>
      <c r="D607" s="186" t="s">
        <v>42</v>
      </c>
      <c r="E607" s="33" t="s">
        <v>12</v>
      </c>
      <c r="F607" s="189">
        <v>142165</v>
      </c>
      <c r="G607" s="191" t="s">
        <v>1324</v>
      </c>
      <c r="H607" s="34" t="str">
        <f t="shared" si="37"/>
        <v>H  - OB - 78 - 79</v>
      </c>
      <c r="I607" s="185" t="s">
        <v>17</v>
      </c>
      <c r="J607" s="185" t="s">
        <v>253</v>
      </c>
      <c r="K607" s="185" t="s">
        <v>19</v>
      </c>
      <c r="L607" s="193">
        <v>20</v>
      </c>
      <c r="M607" s="196" t="s">
        <v>581</v>
      </c>
      <c r="N607" s="196" t="s">
        <v>582</v>
      </c>
      <c r="O607" s="44" t="str">
        <f t="shared" si="38"/>
        <v xml:space="preserve"> Shumaila Nisar  ( 0300-4550354 )</v>
      </c>
      <c r="P607" s="42" t="s">
        <v>50</v>
      </c>
      <c r="Q607" s="36" t="s">
        <v>86</v>
      </c>
      <c r="R607" s="37" t="s">
        <v>73</v>
      </c>
      <c r="T607" s="55"/>
      <c r="U607" s="73" t="str">
        <f>F607&amp;"-"&amp;COUNTIF($F$2:F607,F607)</f>
        <v>142165-1</v>
      </c>
      <c r="V607" s="50">
        <f t="shared" si="39"/>
        <v>596</v>
      </c>
      <c r="Y607" s="38" t="s">
        <v>2245</v>
      </c>
      <c r="Z607" s="38">
        <v>596</v>
      </c>
      <c r="AP607" s="185">
        <v>596</v>
      </c>
      <c r="AQ607" s="185" t="s">
        <v>12</v>
      </c>
      <c r="AR607" s="195" t="s">
        <v>12</v>
      </c>
    </row>
    <row r="608" spans="1:44" ht="24.95" customHeight="1" x14ac:dyDescent="0.25">
      <c r="A608" s="183">
        <v>597</v>
      </c>
      <c r="B608" s="183" t="s">
        <v>1125</v>
      </c>
      <c r="C608" s="34" t="str">
        <f t="shared" si="36"/>
        <v>BS MC  - 142195</v>
      </c>
      <c r="D608" s="186" t="s">
        <v>41</v>
      </c>
      <c r="E608" s="33" t="s">
        <v>12</v>
      </c>
      <c r="F608" s="189">
        <v>142195</v>
      </c>
      <c r="G608" s="191" t="s">
        <v>155</v>
      </c>
      <c r="H608" s="34" t="str">
        <f t="shared" si="37"/>
        <v>H  - OB - 78 - 79</v>
      </c>
      <c r="I608" s="185" t="s">
        <v>17</v>
      </c>
      <c r="J608" s="185" t="s">
        <v>253</v>
      </c>
      <c r="K608" s="185" t="s">
        <v>19</v>
      </c>
      <c r="L608" s="193">
        <v>1</v>
      </c>
      <c r="M608" s="196" t="s">
        <v>581</v>
      </c>
      <c r="N608" s="196" t="s">
        <v>582</v>
      </c>
      <c r="O608" s="44" t="str">
        <f t="shared" si="38"/>
        <v xml:space="preserve"> Shumaila Nisar  ( 0300-4550354 )</v>
      </c>
      <c r="P608" s="42" t="s">
        <v>50</v>
      </c>
      <c r="Q608" s="36" t="s">
        <v>86</v>
      </c>
      <c r="R608" s="37" t="s">
        <v>73</v>
      </c>
      <c r="T608" s="55"/>
      <c r="U608" s="73" t="str">
        <f>F608&amp;"-"&amp;COUNTIF($F$2:F608,F608)</f>
        <v>142195-1</v>
      </c>
      <c r="V608" s="50">
        <f t="shared" si="39"/>
        <v>597</v>
      </c>
      <c r="Y608" s="38" t="s">
        <v>2246</v>
      </c>
      <c r="Z608" s="38">
        <v>597</v>
      </c>
      <c r="AP608" s="185">
        <v>597</v>
      </c>
      <c r="AQ608" s="185" t="s">
        <v>12</v>
      </c>
      <c r="AR608" s="195" t="s">
        <v>12</v>
      </c>
    </row>
    <row r="609" spans="1:44" ht="24.95" customHeight="1" x14ac:dyDescent="0.25">
      <c r="A609" s="183">
        <v>598</v>
      </c>
      <c r="B609" s="184" t="s">
        <v>1125</v>
      </c>
      <c r="C609" s="34" t="str">
        <f t="shared" si="36"/>
        <v>BSCS  - 142159</v>
      </c>
      <c r="D609" s="186" t="s">
        <v>35</v>
      </c>
      <c r="E609" s="33" t="s">
        <v>12</v>
      </c>
      <c r="F609" s="189">
        <v>142159</v>
      </c>
      <c r="G609" s="191" t="s">
        <v>1319</v>
      </c>
      <c r="H609" s="34" t="str">
        <f t="shared" si="37"/>
        <v>H  - OB - 78 - 79</v>
      </c>
      <c r="I609" s="185" t="s">
        <v>17</v>
      </c>
      <c r="J609" s="185" t="s">
        <v>253</v>
      </c>
      <c r="K609" s="185" t="s">
        <v>19</v>
      </c>
      <c r="L609" s="193">
        <v>23</v>
      </c>
      <c r="M609" s="196" t="s">
        <v>1054</v>
      </c>
      <c r="N609" s="196" t="s">
        <v>1055</v>
      </c>
      <c r="O609" s="44" t="str">
        <f t="shared" si="38"/>
        <v xml:space="preserve"> Dr. Hafiz Mudassar Shafique   ( 3367076164 )</v>
      </c>
      <c r="P609" s="42" t="s">
        <v>50</v>
      </c>
      <c r="Q609" s="36" t="s">
        <v>86</v>
      </c>
      <c r="R609" s="37" t="s">
        <v>73</v>
      </c>
      <c r="T609" s="55"/>
      <c r="U609" s="73" t="str">
        <f>F609&amp;"-"&amp;COUNTIF($F$2:F609,F609)</f>
        <v>142159-2</v>
      </c>
      <c r="V609" s="50">
        <f t="shared" si="39"/>
        <v>598</v>
      </c>
      <c r="Y609" s="38" t="s">
        <v>2247</v>
      </c>
      <c r="Z609" s="38">
        <v>598</v>
      </c>
      <c r="AP609" s="185">
        <v>598</v>
      </c>
      <c r="AQ609" s="185" t="s">
        <v>12</v>
      </c>
      <c r="AR609" s="195" t="s">
        <v>12</v>
      </c>
    </row>
    <row r="610" spans="1:44" ht="24.95" customHeight="1" x14ac:dyDescent="0.25">
      <c r="A610" s="183">
        <v>599</v>
      </c>
      <c r="B610" s="184" t="s">
        <v>1125</v>
      </c>
      <c r="C610" s="34" t="str">
        <f t="shared" si="36"/>
        <v>ADP (MC)   - 142268</v>
      </c>
      <c r="D610" s="186" t="s">
        <v>866</v>
      </c>
      <c r="E610" s="33" t="s">
        <v>12</v>
      </c>
      <c r="F610" s="189">
        <v>142268</v>
      </c>
      <c r="G610" s="191" t="s">
        <v>1093</v>
      </c>
      <c r="H610" s="34" t="str">
        <f t="shared" si="37"/>
        <v>I  - OB - 64 - 67</v>
      </c>
      <c r="I610" s="185" t="s">
        <v>17</v>
      </c>
      <c r="J610" s="185" t="s">
        <v>344</v>
      </c>
      <c r="K610" s="185" t="s">
        <v>17</v>
      </c>
      <c r="L610" s="193">
        <v>1</v>
      </c>
      <c r="M610" s="196" t="s">
        <v>1054</v>
      </c>
      <c r="N610" s="196" t="s">
        <v>1055</v>
      </c>
      <c r="O610" s="44" t="str">
        <f t="shared" si="38"/>
        <v xml:space="preserve"> Dr. Hafiz Mudassar Shafique   ( 3367076164 )</v>
      </c>
      <c r="P610" s="42" t="s">
        <v>50</v>
      </c>
      <c r="Q610" s="36" t="s">
        <v>86</v>
      </c>
      <c r="R610" s="37" t="s">
        <v>73</v>
      </c>
      <c r="T610" s="55"/>
      <c r="U610" s="73" t="str">
        <f>F610&amp;"-"&amp;COUNTIF($F$2:F610,F610)</f>
        <v>142268-1</v>
      </c>
      <c r="V610" s="50">
        <f t="shared" si="39"/>
        <v>599</v>
      </c>
      <c r="Y610" s="38" t="s">
        <v>2248</v>
      </c>
      <c r="Z610" s="38">
        <v>599</v>
      </c>
      <c r="AP610" s="185">
        <v>599</v>
      </c>
      <c r="AQ610" s="185" t="s">
        <v>12</v>
      </c>
      <c r="AR610" s="195" t="s">
        <v>12</v>
      </c>
    </row>
    <row r="611" spans="1:44" ht="24.95" customHeight="1" x14ac:dyDescent="0.25">
      <c r="A611" s="183">
        <v>600</v>
      </c>
      <c r="B611" s="183" t="s">
        <v>1125</v>
      </c>
      <c r="C611" s="34" t="str">
        <f t="shared" si="36"/>
        <v>BS MB  - 142238</v>
      </c>
      <c r="D611" s="186" t="s">
        <v>38</v>
      </c>
      <c r="E611" s="33" t="s">
        <v>12</v>
      </c>
      <c r="F611" s="189">
        <v>142238</v>
      </c>
      <c r="G611" s="191" t="s">
        <v>1093</v>
      </c>
      <c r="H611" s="34" t="str">
        <f t="shared" si="37"/>
        <v>I  - OB - 64 - 67</v>
      </c>
      <c r="I611" s="185" t="s">
        <v>17</v>
      </c>
      <c r="J611" s="185" t="s">
        <v>344</v>
      </c>
      <c r="K611" s="185" t="s">
        <v>17</v>
      </c>
      <c r="L611" s="193">
        <v>1</v>
      </c>
      <c r="M611" s="196" t="s">
        <v>1035</v>
      </c>
      <c r="N611" s="196" t="s">
        <v>535</v>
      </c>
      <c r="O611" s="44" t="str">
        <f t="shared" si="38"/>
        <v xml:space="preserve"> Dr. Abbas Ali Raza  ( 0321-4948284 )</v>
      </c>
      <c r="P611" s="42" t="s">
        <v>46</v>
      </c>
      <c r="Q611" s="36" t="s">
        <v>86</v>
      </c>
      <c r="R611" s="37" t="s">
        <v>79</v>
      </c>
      <c r="T611" s="55"/>
      <c r="U611" s="73" t="str">
        <f>F611&amp;"-"&amp;COUNTIF($F$2:F611,F611)</f>
        <v>142238-1</v>
      </c>
      <c r="V611" s="50">
        <f t="shared" si="39"/>
        <v>600</v>
      </c>
      <c r="Y611" s="38" t="s">
        <v>2249</v>
      </c>
      <c r="Z611" s="38">
        <v>600</v>
      </c>
      <c r="AP611" s="185">
        <v>600</v>
      </c>
      <c r="AQ611" s="185" t="s">
        <v>12</v>
      </c>
      <c r="AR611" s="195" t="s">
        <v>12</v>
      </c>
    </row>
    <row r="612" spans="1:44" ht="24.95" customHeight="1" x14ac:dyDescent="0.25">
      <c r="A612" s="183">
        <v>601</v>
      </c>
      <c r="B612" s="184" t="s">
        <v>1125</v>
      </c>
      <c r="C612" s="34" t="str">
        <f t="shared" si="36"/>
        <v>BS MC  - 142195</v>
      </c>
      <c r="D612" s="186" t="s">
        <v>41</v>
      </c>
      <c r="E612" s="33" t="s">
        <v>12</v>
      </c>
      <c r="F612" s="189">
        <v>142195</v>
      </c>
      <c r="G612" s="191" t="s">
        <v>155</v>
      </c>
      <c r="H612" s="34" t="str">
        <f t="shared" si="37"/>
        <v>I  - OB - 64 - 67</v>
      </c>
      <c r="I612" s="185" t="s">
        <v>17</v>
      </c>
      <c r="J612" s="185" t="s">
        <v>344</v>
      </c>
      <c r="K612" s="185" t="s">
        <v>17</v>
      </c>
      <c r="L612" s="193">
        <v>44</v>
      </c>
      <c r="M612" s="196" t="s">
        <v>581</v>
      </c>
      <c r="N612" s="196" t="s">
        <v>582</v>
      </c>
      <c r="O612" s="44" t="str">
        <f t="shared" si="38"/>
        <v xml:space="preserve"> Shumaila Nisar  ( 0300-4550354 )</v>
      </c>
      <c r="P612" s="42" t="s">
        <v>46</v>
      </c>
      <c r="Q612" s="36" t="s">
        <v>86</v>
      </c>
      <c r="R612" s="37">
        <v>49</v>
      </c>
      <c r="T612" s="55"/>
      <c r="U612" s="73" t="str">
        <f>F612&amp;"-"&amp;COUNTIF($F$2:F612,F612)</f>
        <v>142195-2</v>
      </c>
      <c r="V612" s="50">
        <f t="shared" si="39"/>
        <v>601</v>
      </c>
      <c r="Y612" s="38" t="s">
        <v>2250</v>
      </c>
      <c r="Z612" s="38">
        <v>601</v>
      </c>
      <c r="AP612" s="185">
        <v>601</v>
      </c>
      <c r="AQ612" s="185" t="s">
        <v>12</v>
      </c>
      <c r="AR612" s="195" t="s">
        <v>12</v>
      </c>
    </row>
    <row r="613" spans="1:44" ht="24.95" customHeight="1" x14ac:dyDescent="0.25">
      <c r="A613" s="183">
        <v>602</v>
      </c>
      <c r="B613" s="184" t="s">
        <v>1125</v>
      </c>
      <c r="C613" s="34" t="str">
        <f t="shared" si="36"/>
        <v>BS SE  - 142289</v>
      </c>
      <c r="D613" s="186" t="s">
        <v>43</v>
      </c>
      <c r="E613" s="33" t="s">
        <v>12</v>
      </c>
      <c r="F613" s="189">
        <v>142289</v>
      </c>
      <c r="G613" s="191" t="s">
        <v>1093</v>
      </c>
      <c r="H613" s="34" t="str">
        <f t="shared" si="37"/>
        <v>I  - OB - 64 - 67</v>
      </c>
      <c r="I613" s="185" t="s">
        <v>17</v>
      </c>
      <c r="J613" s="185" t="s">
        <v>344</v>
      </c>
      <c r="K613" s="185" t="s">
        <v>17</v>
      </c>
      <c r="L613" s="193">
        <v>42</v>
      </c>
      <c r="M613" s="196" t="s">
        <v>569</v>
      </c>
      <c r="N613" s="196" t="s">
        <v>570</v>
      </c>
      <c r="O613" s="44" t="str">
        <f t="shared" si="38"/>
        <v xml:space="preserve"> Dr. Hafiz Irfanullah  ( 0300-4264924 )</v>
      </c>
      <c r="P613" s="42" t="s">
        <v>46</v>
      </c>
      <c r="Q613" s="36" t="s">
        <v>86</v>
      </c>
      <c r="R613" s="37" t="s">
        <v>49</v>
      </c>
      <c r="T613" s="55"/>
      <c r="U613" s="73" t="str">
        <f>F613&amp;"-"&amp;COUNTIF($F$2:F613,F613)</f>
        <v>142289-1</v>
      </c>
      <c r="V613" s="50">
        <f t="shared" si="39"/>
        <v>602</v>
      </c>
      <c r="Y613" s="38" t="s">
        <v>2251</v>
      </c>
      <c r="Z613" s="38">
        <v>602</v>
      </c>
      <c r="AP613" s="185">
        <v>602</v>
      </c>
      <c r="AQ613" s="185" t="s">
        <v>12</v>
      </c>
      <c r="AR613" s="195" t="s">
        <v>12</v>
      </c>
    </row>
    <row r="614" spans="1:44" ht="24.95" customHeight="1" x14ac:dyDescent="0.25">
      <c r="A614" s="183">
        <v>603</v>
      </c>
      <c r="B614" s="183" t="s">
        <v>1125</v>
      </c>
      <c r="C614" s="34" t="str">
        <f t="shared" si="36"/>
        <v>BBA (Hons)  - 142305</v>
      </c>
      <c r="D614" s="186" t="s">
        <v>42</v>
      </c>
      <c r="E614" s="33" t="s">
        <v>12</v>
      </c>
      <c r="F614" s="189">
        <v>142305</v>
      </c>
      <c r="G614" s="191" t="s">
        <v>1093</v>
      </c>
      <c r="H614" s="34" t="str">
        <f t="shared" si="37"/>
        <v>J  - OB - 60 - 63</v>
      </c>
      <c r="I614" s="185" t="s">
        <v>17</v>
      </c>
      <c r="J614" s="185" t="s">
        <v>254</v>
      </c>
      <c r="K614" s="185" t="s">
        <v>25</v>
      </c>
      <c r="L614" s="193">
        <v>2</v>
      </c>
      <c r="M614" s="196" t="s">
        <v>595</v>
      </c>
      <c r="N614" s="196" t="s">
        <v>596</v>
      </c>
      <c r="O614" s="44" t="str">
        <f t="shared" si="38"/>
        <v xml:space="preserve"> Dr.Tahir Masood Qazi  ( 0321-5622311 )</v>
      </c>
      <c r="P614" s="42" t="s">
        <v>46</v>
      </c>
      <c r="Q614" s="36" t="s">
        <v>86</v>
      </c>
      <c r="R614" s="37" t="s">
        <v>48</v>
      </c>
      <c r="T614" s="55"/>
      <c r="U614" s="73" t="str">
        <f>F614&amp;"-"&amp;COUNTIF($F$2:F614,F614)</f>
        <v>142305-2</v>
      </c>
      <c r="V614" s="50">
        <f t="shared" si="39"/>
        <v>603</v>
      </c>
      <c r="Y614" s="38" t="s">
        <v>2252</v>
      </c>
      <c r="Z614" s="38">
        <v>603</v>
      </c>
      <c r="AP614" s="185">
        <v>603</v>
      </c>
      <c r="AQ614" s="185" t="s">
        <v>12</v>
      </c>
      <c r="AR614" s="195" t="s">
        <v>12</v>
      </c>
    </row>
    <row r="615" spans="1:44" ht="24.95" customHeight="1" x14ac:dyDescent="0.25">
      <c r="A615" s="183">
        <v>604</v>
      </c>
      <c r="B615" s="183" t="s">
        <v>1125</v>
      </c>
      <c r="C615" s="34" t="str">
        <f t="shared" si="36"/>
        <v>BS AF  - 142305</v>
      </c>
      <c r="D615" s="186" t="s">
        <v>36</v>
      </c>
      <c r="E615" s="33" t="s">
        <v>12</v>
      </c>
      <c r="F615" s="189">
        <v>142305</v>
      </c>
      <c r="G615" s="191" t="s">
        <v>1093</v>
      </c>
      <c r="H615" s="34" t="str">
        <f t="shared" si="37"/>
        <v>J  - OB - 60 - 63</v>
      </c>
      <c r="I615" s="185" t="s">
        <v>17</v>
      </c>
      <c r="J615" s="185" t="s">
        <v>254</v>
      </c>
      <c r="K615" s="185" t="s">
        <v>25</v>
      </c>
      <c r="L615" s="193">
        <v>1</v>
      </c>
      <c r="M615" s="196" t="s">
        <v>595</v>
      </c>
      <c r="N615" s="196" t="s">
        <v>596</v>
      </c>
      <c r="O615" s="44" t="str">
        <f t="shared" si="38"/>
        <v xml:space="preserve"> Dr.Tahir Masood Qazi  ( 0321-5622311 )</v>
      </c>
      <c r="P615" s="42" t="s">
        <v>46</v>
      </c>
      <c r="Q615" s="36" t="s">
        <v>86</v>
      </c>
      <c r="R615" s="37">
        <v>33</v>
      </c>
      <c r="T615" s="55"/>
      <c r="U615" s="73" t="str">
        <f>F615&amp;"-"&amp;COUNTIF($F$2:F615,F615)</f>
        <v>142305-3</v>
      </c>
      <c r="V615" s="50">
        <f t="shared" si="39"/>
        <v>604</v>
      </c>
      <c r="Y615" s="38" t="s">
        <v>2253</v>
      </c>
      <c r="Z615" s="38">
        <v>604</v>
      </c>
      <c r="AP615" s="185">
        <v>604</v>
      </c>
      <c r="AQ615" s="185" t="s">
        <v>12</v>
      </c>
      <c r="AR615" s="195" t="s">
        <v>12</v>
      </c>
    </row>
    <row r="616" spans="1:44" ht="24.95" customHeight="1" x14ac:dyDescent="0.25">
      <c r="A616" s="183">
        <v>605</v>
      </c>
      <c r="B616" s="183" t="s">
        <v>1125</v>
      </c>
      <c r="C616" s="34" t="str">
        <f t="shared" si="36"/>
        <v>BS IT  - 142297</v>
      </c>
      <c r="D616" s="186" t="s">
        <v>37</v>
      </c>
      <c r="E616" s="33" t="s">
        <v>12</v>
      </c>
      <c r="F616" s="189">
        <v>142297</v>
      </c>
      <c r="G616" s="191" t="s">
        <v>175</v>
      </c>
      <c r="H616" s="34" t="str">
        <f t="shared" si="37"/>
        <v>J  - OB - 60 - 63</v>
      </c>
      <c r="I616" s="185" t="s">
        <v>17</v>
      </c>
      <c r="J616" s="185" t="s">
        <v>254</v>
      </c>
      <c r="K616" s="185" t="s">
        <v>25</v>
      </c>
      <c r="L616" s="193">
        <v>1</v>
      </c>
      <c r="M616" s="196" t="s">
        <v>589</v>
      </c>
      <c r="N616" s="196" t="s">
        <v>590</v>
      </c>
      <c r="O616" s="44" t="str">
        <f t="shared" si="38"/>
        <v xml:space="preserve"> Arshad Hameed  ( 0343-4473113 )</v>
      </c>
      <c r="P616" s="42" t="s">
        <v>46</v>
      </c>
      <c r="Q616" s="36" t="s">
        <v>86</v>
      </c>
      <c r="R616" s="37" t="s">
        <v>77</v>
      </c>
      <c r="T616" s="55"/>
      <c r="U616" s="73" t="str">
        <f>F616&amp;"-"&amp;COUNTIF($F$2:F616,F616)</f>
        <v>142297-1</v>
      </c>
      <c r="V616" s="50">
        <f t="shared" si="39"/>
        <v>605</v>
      </c>
      <c r="Y616" s="38" t="s">
        <v>2254</v>
      </c>
      <c r="Z616" s="38">
        <v>605</v>
      </c>
      <c r="AP616" s="185">
        <v>605</v>
      </c>
      <c r="AQ616" s="185" t="s">
        <v>12</v>
      </c>
      <c r="AR616" s="195" t="s">
        <v>12</v>
      </c>
    </row>
    <row r="617" spans="1:44" ht="24.95" customHeight="1" x14ac:dyDescent="0.25">
      <c r="A617" s="183">
        <v>606</v>
      </c>
      <c r="B617" s="183" t="s">
        <v>1125</v>
      </c>
      <c r="C617" s="34" t="str">
        <f t="shared" si="36"/>
        <v>BS SE  - 142289</v>
      </c>
      <c r="D617" s="186" t="s">
        <v>43</v>
      </c>
      <c r="E617" s="33" t="s">
        <v>12</v>
      </c>
      <c r="F617" s="189">
        <v>142289</v>
      </c>
      <c r="G617" s="191" t="s">
        <v>1093</v>
      </c>
      <c r="H617" s="34" t="str">
        <f t="shared" si="37"/>
        <v>J  - OB - 60 - 63</v>
      </c>
      <c r="I617" s="185" t="s">
        <v>17</v>
      </c>
      <c r="J617" s="185" t="s">
        <v>254</v>
      </c>
      <c r="K617" s="185" t="s">
        <v>25</v>
      </c>
      <c r="L617" s="193">
        <v>8</v>
      </c>
      <c r="M617" s="196" t="s">
        <v>569</v>
      </c>
      <c r="N617" s="196" t="s">
        <v>570</v>
      </c>
      <c r="O617" s="44" t="str">
        <f t="shared" si="38"/>
        <v xml:space="preserve"> Dr. Hafiz Irfanullah  ( 0300-4264924 )</v>
      </c>
      <c r="P617" s="42" t="s">
        <v>46</v>
      </c>
      <c r="Q617" s="36" t="s">
        <v>86</v>
      </c>
      <c r="R617" s="37" t="s">
        <v>62</v>
      </c>
      <c r="T617" s="55"/>
      <c r="U617" s="73" t="str">
        <f>F617&amp;"-"&amp;COUNTIF($F$2:F617,F617)</f>
        <v>142289-2</v>
      </c>
      <c r="V617" s="50">
        <f t="shared" si="39"/>
        <v>606</v>
      </c>
      <c r="Y617" s="38" t="s">
        <v>2255</v>
      </c>
      <c r="Z617" s="38">
        <v>606</v>
      </c>
      <c r="AP617" s="185">
        <v>606</v>
      </c>
      <c r="AQ617" s="185" t="s">
        <v>12</v>
      </c>
      <c r="AR617" s="195" t="s">
        <v>12</v>
      </c>
    </row>
    <row r="618" spans="1:44" ht="24.95" customHeight="1" x14ac:dyDescent="0.25">
      <c r="A618" s="183">
        <v>607</v>
      </c>
      <c r="B618" s="183" t="s">
        <v>1125</v>
      </c>
      <c r="C618" s="34" t="str">
        <f t="shared" si="36"/>
        <v>BS SE  - 142312</v>
      </c>
      <c r="D618" s="186" t="s">
        <v>43</v>
      </c>
      <c r="E618" s="33" t="s">
        <v>12</v>
      </c>
      <c r="F618" s="189">
        <v>142312</v>
      </c>
      <c r="G618" s="191" t="s">
        <v>109</v>
      </c>
      <c r="H618" s="34" t="str">
        <f t="shared" si="37"/>
        <v>J  - OB - 60 - 63</v>
      </c>
      <c r="I618" s="185" t="s">
        <v>17</v>
      </c>
      <c r="J618" s="185" t="s">
        <v>254</v>
      </c>
      <c r="K618" s="185" t="s">
        <v>25</v>
      </c>
      <c r="L618" s="193">
        <v>53</v>
      </c>
      <c r="M618" s="196" t="s">
        <v>569</v>
      </c>
      <c r="N618" s="196" t="s">
        <v>570</v>
      </c>
      <c r="O618" s="44" t="str">
        <f t="shared" si="38"/>
        <v xml:space="preserve"> Dr. Hafiz Irfanullah  ( 0300-4264924 )</v>
      </c>
      <c r="P618" s="42" t="s">
        <v>46</v>
      </c>
      <c r="Q618" s="36" t="s">
        <v>86</v>
      </c>
      <c r="R618" s="37" t="s">
        <v>71</v>
      </c>
      <c r="T618" s="55"/>
      <c r="U618" s="73" t="str">
        <f>F618&amp;"-"&amp;COUNTIF($F$2:F618,F618)</f>
        <v>142312-1</v>
      </c>
      <c r="V618" s="50">
        <f t="shared" si="39"/>
        <v>607</v>
      </c>
      <c r="Y618" s="38" t="s">
        <v>2256</v>
      </c>
      <c r="Z618" s="38">
        <v>607</v>
      </c>
      <c r="AP618" s="185">
        <v>607</v>
      </c>
      <c r="AQ618" s="185" t="s">
        <v>12</v>
      </c>
      <c r="AR618" s="195" t="s">
        <v>12</v>
      </c>
    </row>
    <row r="619" spans="1:44" ht="24.95" customHeight="1" x14ac:dyDescent="0.25">
      <c r="A619" s="183">
        <v>608</v>
      </c>
      <c r="B619" s="183" t="s">
        <v>1125</v>
      </c>
      <c r="C619" s="34" t="str">
        <f t="shared" si="36"/>
        <v>BS SE  - 142352</v>
      </c>
      <c r="D619" s="186" t="s">
        <v>43</v>
      </c>
      <c r="E619" s="33" t="s">
        <v>12</v>
      </c>
      <c r="F619" s="189">
        <v>142352</v>
      </c>
      <c r="G619" s="191" t="s">
        <v>1093</v>
      </c>
      <c r="H619" s="34" t="str">
        <f t="shared" si="37"/>
        <v>J  - OB - 60 - 63</v>
      </c>
      <c r="I619" s="185" t="s">
        <v>17</v>
      </c>
      <c r="J619" s="185" t="s">
        <v>254</v>
      </c>
      <c r="K619" s="185" t="s">
        <v>25</v>
      </c>
      <c r="L619" s="193">
        <v>2</v>
      </c>
      <c r="M619" s="196" t="s">
        <v>1035</v>
      </c>
      <c r="N619" s="196" t="s">
        <v>535</v>
      </c>
      <c r="O619" s="44" t="str">
        <f t="shared" si="38"/>
        <v xml:space="preserve"> Dr. Abbas Ali Raza  ( 0321-4948284 )</v>
      </c>
      <c r="P619" s="42" t="s">
        <v>46</v>
      </c>
      <c r="Q619" s="36" t="s">
        <v>86</v>
      </c>
      <c r="R619" s="37">
        <v>50</v>
      </c>
      <c r="T619" s="55"/>
      <c r="U619" s="73" t="str">
        <f>F619&amp;"-"&amp;COUNTIF($F$2:F619,F619)</f>
        <v>142352-1</v>
      </c>
      <c r="V619" s="50">
        <f t="shared" si="39"/>
        <v>608</v>
      </c>
      <c r="Y619" s="38" t="s">
        <v>2257</v>
      </c>
      <c r="Z619" s="38">
        <v>608</v>
      </c>
      <c r="AP619" s="185">
        <v>608</v>
      </c>
      <c r="AQ619" s="185" t="s">
        <v>12</v>
      </c>
      <c r="AR619" s="195" t="s">
        <v>12</v>
      </c>
    </row>
    <row r="620" spans="1:44" ht="24.95" customHeight="1" x14ac:dyDescent="0.25">
      <c r="A620" s="183">
        <v>609</v>
      </c>
      <c r="B620" s="183" t="s">
        <v>1125</v>
      </c>
      <c r="C620" s="34" t="str">
        <f t="shared" si="36"/>
        <v>BS SE  - 142390</v>
      </c>
      <c r="D620" s="186" t="s">
        <v>43</v>
      </c>
      <c r="E620" s="33" t="s">
        <v>12</v>
      </c>
      <c r="F620" s="189">
        <v>142390</v>
      </c>
      <c r="G620" s="191" t="s">
        <v>355</v>
      </c>
      <c r="H620" s="34" t="str">
        <f t="shared" si="37"/>
        <v>J  - OB - 60 - 63</v>
      </c>
      <c r="I620" s="185" t="s">
        <v>17</v>
      </c>
      <c r="J620" s="185" t="s">
        <v>254</v>
      </c>
      <c r="K620" s="185" t="s">
        <v>25</v>
      </c>
      <c r="L620" s="193">
        <v>21</v>
      </c>
      <c r="M620" s="196" t="s">
        <v>1035</v>
      </c>
      <c r="N620" s="196" t="s">
        <v>535</v>
      </c>
      <c r="O620" s="44" t="str">
        <f t="shared" si="38"/>
        <v xml:space="preserve"> Dr. Abbas Ali Raza  ( 0321-4948284 )</v>
      </c>
      <c r="P620" s="42" t="s">
        <v>50</v>
      </c>
      <c r="Q620" s="36" t="s">
        <v>86</v>
      </c>
      <c r="R620" s="37" t="s">
        <v>75</v>
      </c>
      <c r="T620" s="55"/>
      <c r="U620" s="73" t="str">
        <f>F620&amp;"-"&amp;COUNTIF($F$2:F620,F620)</f>
        <v>142390-1</v>
      </c>
      <c r="V620" s="50">
        <f t="shared" si="39"/>
        <v>609</v>
      </c>
      <c r="Y620" s="38" t="s">
        <v>2258</v>
      </c>
      <c r="Z620" s="38">
        <v>609</v>
      </c>
      <c r="AP620" s="185">
        <v>609</v>
      </c>
      <c r="AQ620" s="185" t="s">
        <v>12</v>
      </c>
      <c r="AR620" s="195" t="s">
        <v>12</v>
      </c>
    </row>
    <row r="621" spans="1:44" ht="24.95" customHeight="1" x14ac:dyDescent="0.25">
      <c r="A621" s="183">
        <v>610</v>
      </c>
      <c r="B621" s="183" t="s">
        <v>1125</v>
      </c>
      <c r="C621" s="34" t="str">
        <f t="shared" si="36"/>
        <v>BBA (Hons)  - 142412</v>
      </c>
      <c r="D621" s="186" t="s">
        <v>42</v>
      </c>
      <c r="E621" s="33" t="s">
        <v>12</v>
      </c>
      <c r="F621" s="189">
        <v>142412</v>
      </c>
      <c r="G621" s="191" t="s">
        <v>1093</v>
      </c>
      <c r="H621" s="34" t="str">
        <f t="shared" si="37"/>
        <v>K  - OB - 33 - 34</v>
      </c>
      <c r="I621" s="185" t="s">
        <v>17</v>
      </c>
      <c r="J621" s="185" t="s">
        <v>255</v>
      </c>
      <c r="K621" s="185" t="s">
        <v>100</v>
      </c>
      <c r="L621" s="193">
        <v>18</v>
      </c>
      <c r="M621" s="196" t="s">
        <v>595</v>
      </c>
      <c r="N621" s="196" t="s">
        <v>596</v>
      </c>
      <c r="O621" s="44" t="str">
        <f t="shared" si="38"/>
        <v xml:space="preserve"> Dr.Tahir Masood Qazi  ( 0321-5622311 )</v>
      </c>
      <c r="P621" s="42" t="s">
        <v>50</v>
      </c>
      <c r="Q621" s="36" t="s">
        <v>86</v>
      </c>
      <c r="R621" s="37" t="s">
        <v>75</v>
      </c>
      <c r="T621" s="55"/>
      <c r="U621" s="73" t="str">
        <f>F621&amp;"-"&amp;COUNTIF($F$2:F621,F621)</f>
        <v>142412-1</v>
      </c>
      <c r="V621" s="50">
        <f t="shared" si="39"/>
        <v>610</v>
      </c>
      <c r="Y621" s="38" t="s">
        <v>2259</v>
      </c>
      <c r="Z621" s="38">
        <v>610</v>
      </c>
      <c r="AP621" s="185">
        <v>610</v>
      </c>
      <c r="AQ621" s="185" t="s">
        <v>12</v>
      </c>
      <c r="AR621" s="195" t="s">
        <v>12</v>
      </c>
    </row>
    <row r="622" spans="1:44" ht="24.95" customHeight="1" x14ac:dyDescent="0.25">
      <c r="A622" s="183">
        <v>611</v>
      </c>
      <c r="B622" s="183" t="s">
        <v>1125</v>
      </c>
      <c r="C622" s="34" t="str">
        <f t="shared" si="36"/>
        <v>BS AF  - 142419</v>
      </c>
      <c r="D622" s="186" t="s">
        <v>36</v>
      </c>
      <c r="E622" s="33" t="s">
        <v>12</v>
      </c>
      <c r="F622" s="189">
        <v>142419</v>
      </c>
      <c r="G622" s="191" t="s">
        <v>1093</v>
      </c>
      <c r="H622" s="34" t="str">
        <f t="shared" si="37"/>
        <v>K  - OB - 33 - 34</v>
      </c>
      <c r="I622" s="185" t="s">
        <v>17</v>
      </c>
      <c r="J622" s="185" t="s">
        <v>255</v>
      </c>
      <c r="K622" s="185" t="s">
        <v>100</v>
      </c>
      <c r="L622" s="193">
        <v>4</v>
      </c>
      <c r="M622" s="196" t="s">
        <v>1054</v>
      </c>
      <c r="N622" s="196" t="s">
        <v>1055</v>
      </c>
      <c r="O622" s="44" t="str">
        <f t="shared" si="38"/>
        <v xml:space="preserve"> Dr. Hafiz Mudassar Shafique   ( 3367076164 )</v>
      </c>
      <c r="P622" s="42" t="s">
        <v>46</v>
      </c>
      <c r="Q622" s="36" t="s">
        <v>86</v>
      </c>
      <c r="R622" s="37" t="s">
        <v>69</v>
      </c>
      <c r="T622" s="55"/>
      <c r="U622" s="73" t="str">
        <f>F622&amp;"-"&amp;COUNTIF($F$2:F622,F622)</f>
        <v>142419-1</v>
      </c>
      <c r="V622" s="50">
        <f t="shared" si="39"/>
        <v>611</v>
      </c>
      <c r="Y622" s="38" t="s">
        <v>2260</v>
      </c>
      <c r="Z622" s="38">
        <v>611</v>
      </c>
      <c r="AP622" s="185">
        <v>611</v>
      </c>
      <c r="AQ622" s="185" t="s">
        <v>12</v>
      </c>
      <c r="AR622" s="195" t="s">
        <v>12</v>
      </c>
    </row>
    <row r="623" spans="1:44" ht="24.95" customHeight="1" x14ac:dyDescent="0.25">
      <c r="A623" s="183">
        <v>612</v>
      </c>
      <c r="B623" s="183" t="s">
        <v>1125</v>
      </c>
      <c r="C623" s="34" t="str">
        <f t="shared" si="36"/>
        <v>BS SE  - 142390</v>
      </c>
      <c r="D623" s="186" t="s">
        <v>43</v>
      </c>
      <c r="E623" s="33" t="s">
        <v>12</v>
      </c>
      <c r="F623" s="189">
        <v>142390</v>
      </c>
      <c r="G623" s="191" t="s">
        <v>355</v>
      </c>
      <c r="H623" s="34" t="str">
        <f t="shared" si="37"/>
        <v>K  - OB - 33 - 34</v>
      </c>
      <c r="I623" s="185" t="s">
        <v>17</v>
      </c>
      <c r="J623" s="185" t="s">
        <v>255</v>
      </c>
      <c r="K623" s="185" t="s">
        <v>100</v>
      </c>
      <c r="L623" s="193">
        <v>21</v>
      </c>
      <c r="M623" s="196" t="s">
        <v>1035</v>
      </c>
      <c r="N623" s="196" t="s">
        <v>535</v>
      </c>
      <c r="O623" s="44" t="str">
        <f t="shared" si="38"/>
        <v xml:space="preserve"> Dr. Abbas Ali Raza  ( 0321-4948284 )</v>
      </c>
      <c r="P623" s="42" t="s">
        <v>50</v>
      </c>
      <c r="Q623" s="36" t="s">
        <v>86</v>
      </c>
      <c r="R623" s="37">
        <v>32</v>
      </c>
      <c r="T623" s="55"/>
      <c r="U623" s="73" t="str">
        <f>F623&amp;"-"&amp;COUNTIF($F$2:F623,F623)</f>
        <v>142390-2</v>
      </c>
      <c r="V623" s="50">
        <f t="shared" si="39"/>
        <v>612</v>
      </c>
      <c r="Y623" s="38" t="s">
        <v>2261</v>
      </c>
      <c r="Z623" s="38">
        <v>612</v>
      </c>
      <c r="AP623" s="185">
        <v>612</v>
      </c>
      <c r="AQ623" s="185" t="s">
        <v>12</v>
      </c>
      <c r="AR623" s="195" t="s">
        <v>12</v>
      </c>
    </row>
    <row r="624" spans="1:44" ht="24.95" customHeight="1" x14ac:dyDescent="0.25">
      <c r="A624" s="183">
        <v>613</v>
      </c>
      <c r="B624" s="183" t="s">
        <v>1125</v>
      </c>
      <c r="C624" s="34" t="str">
        <f t="shared" si="36"/>
        <v>Post ADP (IT)   - 142402</v>
      </c>
      <c r="D624" s="186" t="s">
        <v>864</v>
      </c>
      <c r="E624" s="33" t="s">
        <v>12</v>
      </c>
      <c r="F624" s="189">
        <v>142402</v>
      </c>
      <c r="G624" s="191" t="s">
        <v>1325</v>
      </c>
      <c r="H624" s="34" t="str">
        <f t="shared" si="37"/>
        <v>K  - OB - 33 - 34</v>
      </c>
      <c r="I624" s="185" t="s">
        <v>17</v>
      </c>
      <c r="J624" s="185" t="s">
        <v>255</v>
      </c>
      <c r="K624" s="185" t="s">
        <v>100</v>
      </c>
      <c r="L624" s="193">
        <v>1</v>
      </c>
      <c r="M624" s="196" t="s">
        <v>744</v>
      </c>
      <c r="N624" s="196" t="s">
        <v>745</v>
      </c>
      <c r="O624" s="44" t="str">
        <f t="shared" si="38"/>
        <v xml:space="preserve"> Mr. Sabir Abbas  ( 0334-4449832 )</v>
      </c>
      <c r="P624" s="42" t="s">
        <v>50</v>
      </c>
      <c r="Q624" s="36" t="s">
        <v>86</v>
      </c>
      <c r="R624" s="37" t="s">
        <v>63</v>
      </c>
      <c r="T624" s="55"/>
      <c r="U624" s="73" t="str">
        <f>F624&amp;"-"&amp;COUNTIF($F$2:F624,F624)</f>
        <v>142402-1</v>
      </c>
      <c r="V624" s="50">
        <f t="shared" si="39"/>
        <v>613</v>
      </c>
      <c r="Y624" s="38" t="s">
        <v>2262</v>
      </c>
      <c r="Z624" s="38">
        <v>613</v>
      </c>
      <c r="AP624" s="185">
        <v>613</v>
      </c>
      <c r="AQ624" s="185" t="s">
        <v>12</v>
      </c>
      <c r="AR624" s="195" t="s">
        <v>12</v>
      </c>
    </row>
    <row r="625" spans="1:44" ht="24.95" customHeight="1" x14ac:dyDescent="0.25">
      <c r="A625" s="183">
        <v>614</v>
      </c>
      <c r="B625" s="183" t="s">
        <v>1125</v>
      </c>
      <c r="C625" s="34" t="str">
        <f t="shared" si="36"/>
        <v>ADP (AF)   - 142481</v>
      </c>
      <c r="D625" s="186" t="s">
        <v>1137</v>
      </c>
      <c r="E625" s="33" t="s">
        <v>12</v>
      </c>
      <c r="F625" s="189">
        <v>142481</v>
      </c>
      <c r="G625" s="191" t="s">
        <v>1093</v>
      </c>
      <c r="H625" s="34" t="str">
        <f t="shared" si="37"/>
        <v>M  - OB - 35 - 37</v>
      </c>
      <c r="I625" s="185" t="s">
        <v>17</v>
      </c>
      <c r="J625" s="185" t="s">
        <v>256</v>
      </c>
      <c r="K625" s="185" t="s">
        <v>101</v>
      </c>
      <c r="L625" s="193">
        <v>1</v>
      </c>
      <c r="M625" s="196" t="s">
        <v>1054</v>
      </c>
      <c r="N625" s="196" t="s">
        <v>1055</v>
      </c>
      <c r="O625" s="44" t="str">
        <f t="shared" si="38"/>
        <v xml:space="preserve"> Dr. Hafiz Mudassar Shafique   ( 3367076164 )</v>
      </c>
      <c r="P625" s="42" t="s">
        <v>46</v>
      </c>
      <c r="Q625" s="36" t="s">
        <v>86</v>
      </c>
      <c r="R625" s="37">
        <v>25</v>
      </c>
      <c r="T625" s="55"/>
      <c r="U625" s="73" t="str">
        <f>F625&amp;"-"&amp;COUNTIF($F$2:F625,F625)</f>
        <v>142481-1</v>
      </c>
      <c r="V625" s="50">
        <f t="shared" si="39"/>
        <v>614</v>
      </c>
      <c r="Y625" s="38" t="s">
        <v>2263</v>
      </c>
      <c r="Z625" s="38">
        <v>614</v>
      </c>
      <c r="AP625" s="185">
        <v>614</v>
      </c>
      <c r="AQ625" s="185" t="s">
        <v>12</v>
      </c>
      <c r="AR625" s="195" t="s">
        <v>12</v>
      </c>
    </row>
    <row r="626" spans="1:44" ht="24.95" customHeight="1" x14ac:dyDescent="0.25">
      <c r="A626" s="183">
        <v>615</v>
      </c>
      <c r="B626" s="183" t="s">
        <v>1125</v>
      </c>
      <c r="C626" s="34" t="str">
        <f t="shared" si="36"/>
        <v>ADP (BBA)  - 142526</v>
      </c>
      <c r="D626" s="186" t="s">
        <v>1138</v>
      </c>
      <c r="E626" s="33" t="s">
        <v>12</v>
      </c>
      <c r="F626" s="189">
        <v>142526</v>
      </c>
      <c r="G626" s="191" t="s">
        <v>1093</v>
      </c>
      <c r="H626" s="34" t="str">
        <f t="shared" si="37"/>
        <v>M  - OB - 35 - 37</v>
      </c>
      <c r="I626" s="185" t="s">
        <v>17</v>
      </c>
      <c r="J626" s="185" t="s">
        <v>256</v>
      </c>
      <c r="K626" s="185" t="s">
        <v>101</v>
      </c>
      <c r="L626" s="193">
        <v>2</v>
      </c>
      <c r="M626" s="196" t="s">
        <v>595</v>
      </c>
      <c r="N626" s="196" t="s">
        <v>596</v>
      </c>
      <c r="O626" s="44" t="str">
        <f t="shared" si="38"/>
        <v xml:space="preserve"> Dr.Tahir Masood Qazi  ( 0321-5622311 )</v>
      </c>
      <c r="P626" s="42" t="s">
        <v>46</v>
      </c>
      <c r="Q626" s="36" t="s">
        <v>86</v>
      </c>
      <c r="R626" s="37">
        <v>30</v>
      </c>
      <c r="T626" s="55"/>
      <c r="U626" s="73" t="str">
        <f>F626&amp;"-"&amp;COUNTIF($F$2:F626,F626)</f>
        <v>142526-1</v>
      </c>
      <c r="V626" s="50">
        <f t="shared" si="39"/>
        <v>615</v>
      </c>
      <c r="Y626" s="38" t="s">
        <v>2264</v>
      </c>
      <c r="Z626" s="38">
        <v>615</v>
      </c>
      <c r="AP626" s="185">
        <v>615</v>
      </c>
      <c r="AQ626" s="185" t="s">
        <v>12</v>
      </c>
      <c r="AR626" s="195" t="s">
        <v>12</v>
      </c>
    </row>
    <row r="627" spans="1:44" ht="24.95" customHeight="1" x14ac:dyDescent="0.25">
      <c r="A627" s="183">
        <v>616</v>
      </c>
      <c r="B627" s="183" t="s">
        <v>1125</v>
      </c>
      <c r="C627" s="34" t="str">
        <f t="shared" si="36"/>
        <v>ADP (Eng.)   - 142492</v>
      </c>
      <c r="D627" s="186" t="s">
        <v>1141</v>
      </c>
      <c r="E627" s="33" t="s">
        <v>12</v>
      </c>
      <c r="F627" s="189">
        <v>142492</v>
      </c>
      <c r="G627" s="191" t="s">
        <v>1093</v>
      </c>
      <c r="H627" s="34" t="str">
        <f t="shared" si="37"/>
        <v>M  - OB - 35 - 37</v>
      </c>
      <c r="I627" s="185" t="s">
        <v>17</v>
      </c>
      <c r="J627" s="185" t="s">
        <v>256</v>
      </c>
      <c r="K627" s="185" t="s">
        <v>101</v>
      </c>
      <c r="L627" s="193">
        <v>1</v>
      </c>
      <c r="M627" s="196" t="s">
        <v>569</v>
      </c>
      <c r="N627" s="196" t="s">
        <v>570</v>
      </c>
      <c r="O627" s="44" t="str">
        <f t="shared" si="38"/>
        <v xml:space="preserve"> Dr. Hafiz Irfanullah  ( 0300-4264924 )</v>
      </c>
      <c r="P627" s="42" t="s">
        <v>46</v>
      </c>
      <c r="Q627" s="36" t="s">
        <v>86</v>
      </c>
      <c r="R627" s="37">
        <v>42</v>
      </c>
      <c r="T627" s="55"/>
      <c r="U627" s="73" t="str">
        <f>F627&amp;"-"&amp;COUNTIF($F$2:F627,F627)</f>
        <v>142492-1</v>
      </c>
      <c r="V627" s="50">
        <f t="shared" si="39"/>
        <v>616</v>
      </c>
      <c r="Y627" s="38" t="s">
        <v>2265</v>
      </c>
      <c r="Z627" s="38">
        <v>616</v>
      </c>
      <c r="AP627" s="185">
        <v>616</v>
      </c>
      <c r="AQ627" s="185" t="s">
        <v>12</v>
      </c>
      <c r="AR627" s="195" t="s">
        <v>12</v>
      </c>
    </row>
    <row r="628" spans="1:44" ht="24.95" customHeight="1" x14ac:dyDescent="0.25">
      <c r="A628" s="183">
        <v>617</v>
      </c>
      <c r="B628" s="183" t="s">
        <v>1125</v>
      </c>
      <c r="C628" s="34" t="str">
        <f t="shared" si="36"/>
        <v>ADP (SE)   - 142423</v>
      </c>
      <c r="D628" s="186" t="s">
        <v>1142</v>
      </c>
      <c r="E628" s="33" t="s">
        <v>12</v>
      </c>
      <c r="F628" s="189">
        <v>142423</v>
      </c>
      <c r="G628" s="191" t="s">
        <v>1093</v>
      </c>
      <c r="H628" s="34" t="str">
        <f t="shared" si="37"/>
        <v>M  - OB - 35 - 37</v>
      </c>
      <c r="I628" s="185" t="s">
        <v>17</v>
      </c>
      <c r="J628" s="185" t="s">
        <v>256</v>
      </c>
      <c r="K628" s="185" t="s">
        <v>101</v>
      </c>
      <c r="L628" s="193">
        <v>2</v>
      </c>
      <c r="M628" s="196" t="s">
        <v>1035</v>
      </c>
      <c r="N628" s="196" t="s">
        <v>535</v>
      </c>
      <c r="O628" s="44" t="str">
        <f t="shared" si="38"/>
        <v xml:space="preserve"> Dr. Abbas Ali Raza  ( 0321-4948284 )</v>
      </c>
      <c r="P628" s="42" t="s">
        <v>46</v>
      </c>
      <c r="Q628" s="36" t="s">
        <v>86</v>
      </c>
      <c r="R628" s="37" t="s">
        <v>56</v>
      </c>
      <c r="T628" s="55"/>
      <c r="U628" s="73" t="str">
        <f>F628&amp;"-"&amp;COUNTIF($F$2:F628,F628)</f>
        <v>142423-1</v>
      </c>
      <c r="V628" s="50">
        <f t="shared" si="39"/>
        <v>617</v>
      </c>
      <c r="Y628" s="38" t="s">
        <v>2266</v>
      </c>
      <c r="Z628" s="38">
        <v>617</v>
      </c>
      <c r="AP628" s="185">
        <v>617</v>
      </c>
      <c r="AQ628" s="185" t="s">
        <v>12</v>
      </c>
      <c r="AR628" s="195" t="s">
        <v>12</v>
      </c>
    </row>
    <row r="629" spans="1:44" ht="24.95" customHeight="1" x14ac:dyDescent="0.25">
      <c r="A629" s="183">
        <v>618</v>
      </c>
      <c r="B629" s="183" t="s">
        <v>1125</v>
      </c>
      <c r="C629" s="34" t="str">
        <f t="shared" si="36"/>
        <v>BS AF  - 142419</v>
      </c>
      <c r="D629" s="186" t="s">
        <v>36</v>
      </c>
      <c r="E629" s="33" t="s">
        <v>12</v>
      </c>
      <c r="F629" s="189">
        <v>142419</v>
      </c>
      <c r="G629" s="191" t="s">
        <v>1093</v>
      </c>
      <c r="H629" s="34" t="str">
        <f t="shared" si="37"/>
        <v>M  - OB - 35 - 37</v>
      </c>
      <c r="I629" s="185" t="s">
        <v>17</v>
      </c>
      <c r="J629" s="185" t="s">
        <v>256</v>
      </c>
      <c r="K629" s="185" t="s">
        <v>101</v>
      </c>
      <c r="L629" s="193">
        <v>8</v>
      </c>
      <c r="M629" s="196" t="s">
        <v>1054</v>
      </c>
      <c r="N629" s="196" t="s">
        <v>1055</v>
      </c>
      <c r="O629" s="44" t="str">
        <f t="shared" si="38"/>
        <v xml:space="preserve"> Dr. Hafiz Mudassar Shafique   ( 3367076164 )</v>
      </c>
      <c r="P629" s="42" t="s">
        <v>46</v>
      </c>
      <c r="Q629" s="36" t="s">
        <v>86</v>
      </c>
      <c r="R629" s="37" t="s">
        <v>56</v>
      </c>
      <c r="T629" s="55"/>
      <c r="U629" s="73" t="str">
        <f>F629&amp;"-"&amp;COUNTIF($F$2:F629,F629)</f>
        <v>142419-2</v>
      </c>
      <c r="V629" s="50">
        <f t="shared" si="39"/>
        <v>618</v>
      </c>
      <c r="Y629" s="38" t="s">
        <v>2267</v>
      </c>
      <c r="Z629" s="38">
        <v>618</v>
      </c>
      <c r="AP629" s="185">
        <v>618</v>
      </c>
      <c r="AQ629" s="185" t="s">
        <v>12</v>
      </c>
      <c r="AR629" s="195" t="s">
        <v>12</v>
      </c>
    </row>
    <row r="630" spans="1:44" ht="24.95" customHeight="1" x14ac:dyDescent="0.25">
      <c r="A630" s="183">
        <v>619</v>
      </c>
      <c r="B630" s="183" t="s">
        <v>1125</v>
      </c>
      <c r="C630" s="34" t="str">
        <f t="shared" si="36"/>
        <v>BS Eng.  - 142434</v>
      </c>
      <c r="D630" s="186" t="s">
        <v>30</v>
      </c>
      <c r="E630" s="33" t="s">
        <v>12</v>
      </c>
      <c r="F630" s="189">
        <v>142434</v>
      </c>
      <c r="G630" s="191" t="s">
        <v>1093</v>
      </c>
      <c r="H630" s="34" t="str">
        <f t="shared" si="37"/>
        <v>M  - OB - 35 - 37</v>
      </c>
      <c r="I630" s="185" t="s">
        <v>17</v>
      </c>
      <c r="J630" s="185" t="s">
        <v>256</v>
      </c>
      <c r="K630" s="185" t="s">
        <v>101</v>
      </c>
      <c r="L630" s="193">
        <v>8</v>
      </c>
      <c r="M630" s="196" t="s">
        <v>569</v>
      </c>
      <c r="N630" s="196" t="s">
        <v>570</v>
      </c>
      <c r="O630" s="44" t="str">
        <f t="shared" si="38"/>
        <v xml:space="preserve"> Dr. Hafiz Irfanullah  ( 0300-4264924 )</v>
      </c>
      <c r="P630" s="42" t="s">
        <v>46</v>
      </c>
      <c r="Q630" s="36" t="s">
        <v>86</v>
      </c>
      <c r="R630" s="37" t="s">
        <v>69</v>
      </c>
      <c r="T630" s="55"/>
      <c r="U630" s="73" t="str">
        <f>F630&amp;"-"&amp;COUNTIF($F$2:F630,F630)</f>
        <v>142434-1</v>
      </c>
      <c r="V630" s="50">
        <f t="shared" si="39"/>
        <v>619</v>
      </c>
      <c r="Y630" s="38" t="s">
        <v>2268</v>
      </c>
      <c r="Z630" s="38">
        <v>619</v>
      </c>
      <c r="AP630" s="185">
        <v>619</v>
      </c>
      <c r="AQ630" s="185" t="s">
        <v>12</v>
      </c>
      <c r="AR630" s="195" t="s">
        <v>12</v>
      </c>
    </row>
    <row r="631" spans="1:44" ht="24.95" customHeight="1" x14ac:dyDescent="0.25">
      <c r="A631" s="183">
        <v>620</v>
      </c>
      <c r="B631" s="183" t="s">
        <v>1125</v>
      </c>
      <c r="C631" s="34" t="str">
        <f t="shared" si="36"/>
        <v>BSCS  - 142470</v>
      </c>
      <c r="D631" s="186" t="s">
        <v>35</v>
      </c>
      <c r="E631" s="33" t="s">
        <v>12</v>
      </c>
      <c r="F631" s="189">
        <v>142470</v>
      </c>
      <c r="G631" s="191" t="s">
        <v>175</v>
      </c>
      <c r="H631" s="34" t="str">
        <f t="shared" si="37"/>
        <v>M  - OB - 35 - 37</v>
      </c>
      <c r="I631" s="185" t="s">
        <v>17</v>
      </c>
      <c r="J631" s="185" t="s">
        <v>256</v>
      </c>
      <c r="K631" s="185" t="s">
        <v>101</v>
      </c>
      <c r="L631" s="193">
        <v>2</v>
      </c>
      <c r="M631" s="196" t="s">
        <v>482</v>
      </c>
      <c r="N631" s="196" t="s">
        <v>483</v>
      </c>
      <c r="O631" s="44" t="str">
        <f t="shared" si="38"/>
        <v xml:space="preserve"> Mr. Umer Ahmed  ( 0321-3810784 )</v>
      </c>
      <c r="P631" s="42" t="s">
        <v>46</v>
      </c>
      <c r="Q631" s="36" t="s">
        <v>86</v>
      </c>
      <c r="R631" s="37" t="s">
        <v>65</v>
      </c>
      <c r="T631" s="55"/>
      <c r="U631" s="73" t="str">
        <f>F631&amp;"-"&amp;COUNTIF($F$2:F631,F631)</f>
        <v>142470-1</v>
      </c>
      <c r="V631" s="50">
        <f t="shared" si="39"/>
        <v>620</v>
      </c>
      <c r="Y631" s="38" t="s">
        <v>2269</v>
      </c>
      <c r="Z631" s="38">
        <v>620</v>
      </c>
      <c r="AP631" s="185">
        <v>620</v>
      </c>
      <c r="AQ631" s="185" t="s">
        <v>12</v>
      </c>
      <c r="AR631" s="195" t="s">
        <v>12</v>
      </c>
    </row>
    <row r="632" spans="1:44" ht="24.95" customHeight="1" x14ac:dyDescent="0.25">
      <c r="A632" s="183">
        <v>621</v>
      </c>
      <c r="B632" s="183" t="s">
        <v>1125</v>
      </c>
      <c r="C632" s="34" t="str">
        <f t="shared" si="36"/>
        <v>Post ADP (AP)  - 142542</v>
      </c>
      <c r="D632" s="186" t="s">
        <v>1087</v>
      </c>
      <c r="E632" s="33" t="s">
        <v>12</v>
      </c>
      <c r="F632" s="189">
        <v>142542</v>
      </c>
      <c r="G632" s="191" t="s">
        <v>340</v>
      </c>
      <c r="H632" s="34" t="str">
        <f t="shared" si="37"/>
        <v>M  - OB - 35 - 37</v>
      </c>
      <c r="I632" s="185" t="s">
        <v>17</v>
      </c>
      <c r="J632" s="185" t="s">
        <v>256</v>
      </c>
      <c r="K632" s="185" t="s">
        <v>101</v>
      </c>
      <c r="L632" s="193">
        <v>3</v>
      </c>
      <c r="M632" s="196" t="s">
        <v>476</v>
      </c>
      <c r="N632" s="196" t="s">
        <v>477</v>
      </c>
      <c r="O632" s="44" t="str">
        <f t="shared" si="38"/>
        <v xml:space="preserve"> FATIMA SALMAN  ( 0322-4061556 )</v>
      </c>
      <c r="P632" s="42" t="s">
        <v>46</v>
      </c>
      <c r="Q632" s="36" t="s">
        <v>86</v>
      </c>
      <c r="R632" s="37" t="s">
        <v>65</v>
      </c>
      <c r="T632" s="55"/>
      <c r="U632" s="73" t="str">
        <f>F632&amp;"-"&amp;COUNTIF($F$2:F632,F632)</f>
        <v>142542-1</v>
      </c>
      <c r="V632" s="50">
        <f t="shared" si="39"/>
        <v>621</v>
      </c>
      <c r="Y632" s="38" t="s">
        <v>2270</v>
      </c>
      <c r="Z632" s="38">
        <v>621</v>
      </c>
      <c r="AP632" s="185">
        <v>621</v>
      </c>
      <c r="AQ632" s="185" t="s">
        <v>12</v>
      </c>
      <c r="AR632" s="195" t="s">
        <v>12</v>
      </c>
    </row>
    <row r="633" spans="1:44" ht="24.95" customHeight="1" x14ac:dyDescent="0.25">
      <c r="A633" s="183">
        <v>622</v>
      </c>
      <c r="B633" s="183" t="s">
        <v>1125</v>
      </c>
      <c r="C633" s="34" t="str">
        <f t="shared" si="36"/>
        <v>Post ADP (IR)   - 142613</v>
      </c>
      <c r="D633" s="186" t="s">
        <v>863</v>
      </c>
      <c r="E633" s="33" t="s">
        <v>12</v>
      </c>
      <c r="F633" s="189">
        <v>142613</v>
      </c>
      <c r="G633" s="191" t="s">
        <v>1326</v>
      </c>
      <c r="H633" s="34" t="str">
        <f t="shared" si="37"/>
        <v>M  - OB - 35 - 37</v>
      </c>
      <c r="I633" s="185" t="s">
        <v>17</v>
      </c>
      <c r="J633" s="185" t="s">
        <v>256</v>
      </c>
      <c r="K633" s="185" t="s">
        <v>101</v>
      </c>
      <c r="L633" s="193">
        <v>2</v>
      </c>
      <c r="M633" s="196">
        <v>0</v>
      </c>
      <c r="N633" s="196" t="s">
        <v>3383</v>
      </c>
      <c r="O633" s="44" t="str">
        <f t="shared" si="38"/>
        <v xml:space="preserve"> 0  ( - - - )</v>
      </c>
      <c r="P633" s="42" t="s">
        <v>46</v>
      </c>
      <c r="Q633" s="36" t="s">
        <v>86</v>
      </c>
      <c r="R633" s="37" t="s">
        <v>65</v>
      </c>
      <c r="T633" s="55"/>
      <c r="U633" s="73" t="str">
        <f>F633&amp;"-"&amp;COUNTIF($F$2:F633,F633)</f>
        <v>142613-1</v>
      </c>
      <c r="V633" s="50">
        <f t="shared" si="39"/>
        <v>622</v>
      </c>
      <c r="Y633" s="38" t="s">
        <v>2271</v>
      </c>
      <c r="Z633" s="38">
        <v>622</v>
      </c>
      <c r="AP633" s="185">
        <v>622</v>
      </c>
      <c r="AQ633" s="185" t="s">
        <v>12</v>
      </c>
      <c r="AR633" s="195" t="s">
        <v>12</v>
      </c>
    </row>
    <row r="634" spans="1:44" ht="24.95" customHeight="1" x14ac:dyDescent="0.25">
      <c r="A634" s="183">
        <v>623</v>
      </c>
      <c r="B634" s="183" t="s">
        <v>1125</v>
      </c>
      <c r="C634" s="34" t="str">
        <f t="shared" si="36"/>
        <v>BBA (Hons)  - 141011</v>
      </c>
      <c r="D634" s="186" t="s">
        <v>42</v>
      </c>
      <c r="E634" s="33" t="s">
        <v>12</v>
      </c>
      <c r="F634" s="189">
        <v>141011</v>
      </c>
      <c r="G634" s="191" t="s">
        <v>155</v>
      </c>
      <c r="H634" s="34" t="str">
        <f t="shared" si="37"/>
        <v>P  - OB - 69 - 71</v>
      </c>
      <c r="I634" s="185" t="s">
        <v>17</v>
      </c>
      <c r="J634" s="185" t="s">
        <v>293</v>
      </c>
      <c r="K634" s="185" t="s">
        <v>250</v>
      </c>
      <c r="L634" s="193">
        <v>16</v>
      </c>
      <c r="M634" s="196" t="s">
        <v>589</v>
      </c>
      <c r="N634" s="196" t="s">
        <v>590</v>
      </c>
      <c r="O634" s="44" t="str">
        <f t="shared" si="38"/>
        <v xml:space="preserve"> Arshad Hameed  ( 0343-4473113 )</v>
      </c>
      <c r="P634" s="42" t="s">
        <v>46</v>
      </c>
      <c r="Q634" s="36" t="s">
        <v>86</v>
      </c>
      <c r="R634" s="37" t="s">
        <v>63</v>
      </c>
      <c r="T634" s="55"/>
      <c r="U634" s="73" t="str">
        <f>F634&amp;"-"&amp;COUNTIF($F$2:F634,F634)</f>
        <v>141011-2</v>
      </c>
      <c r="V634" s="50">
        <f t="shared" si="39"/>
        <v>623</v>
      </c>
      <c r="Y634" s="38" t="s">
        <v>2272</v>
      </c>
      <c r="Z634" s="38">
        <v>623</v>
      </c>
      <c r="AP634" s="185">
        <v>623</v>
      </c>
      <c r="AQ634" s="185" t="s">
        <v>12</v>
      </c>
      <c r="AR634" s="195" t="s">
        <v>12</v>
      </c>
    </row>
    <row r="635" spans="1:44" ht="24.95" customHeight="1" x14ac:dyDescent="0.25">
      <c r="A635" s="183">
        <v>624</v>
      </c>
      <c r="B635" s="183" t="s">
        <v>1125</v>
      </c>
      <c r="C635" s="34" t="str">
        <f t="shared" si="36"/>
        <v>BBA (Hons)  - 141018</v>
      </c>
      <c r="D635" s="186" t="s">
        <v>42</v>
      </c>
      <c r="E635" s="33" t="s">
        <v>12</v>
      </c>
      <c r="F635" s="189">
        <v>141018</v>
      </c>
      <c r="G635" s="191" t="s">
        <v>906</v>
      </c>
      <c r="H635" s="34" t="str">
        <f t="shared" si="37"/>
        <v>P  - OB - 69 - 71</v>
      </c>
      <c r="I635" s="185" t="s">
        <v>17</v>
      </c>
      <c r="J635" s="185" t="s">
        <v>293</v>
      </c>
      <c r="K635" s="185" t="s">
        <v>250</v>
      </c>
      <c r="L635" s="193">
        <v>19</v>
      </c>
      <c r="M635" s="196" t="s">
        <v>581</v>
      </c>
      <c r="N635" s="196" t="s">
        <v>582</v>
      </c>
      <c r="O635" s="44" t="str">
        <f t="shared" si="38"/>
        <v xml:space="preserve"> Shumaila Nisar  ( 0300-4550354 )</v>
      </c>
      <c r="P635" s="42" t="s">
        <v>46</v>
      </c>
      <c r="Q635" s="36" t="s">
        <v>86</v>
      </c>
      <c r="R635" s="37" t="s">
        <v>70</v>
      </c>
      <c r="T635" s="55"/>
      <c r="U635" s="73" t="str">
        <f>F635&amp;"-"&amp;COUNTIF($F$2:F635,F635)</f>
        <v>141018-1</v>
      </c>
      <c r="V635" s="50">
        <f t="shared" si="39"/>
        <v>624</v>
      </c>
      <c r="Y635" s="38" t="s">
        <v>2273</v>
      </c>
      <c r="Z635" s="38">
        <v>624</v>
      </c>
      <c r="AP635" s="185">
        <v>624</v>
      </c>
      <c r="AQ635" s="185" t="s">
        <v>12</v>
      </c>
      <c r="AR635" s="195" t="s">
        <v>12</v>
      </c>
    </row>
    <row r="636" spans="1:44" ht="24.95" customHeight="1" x14ac:dyDescent="0.25">
      <c r="A636" s="183">
        <v>625</v>
      </c>
      <c r="B636" s="183" t="s">
        <v>1125</v>
      </c>
      <c r="C636" s="34" t="str">
        <f t="shared" si="36"/>
        <v>BS AP  - 140835</v>
      </c>
      <c r="D636" s="186" t="s">
        <v>40</v>
      </c>
      <c r="E636" s="33" t="s">
        <v>12</v>
      </c>
      <c r="F636" s="189">
        <v>140835</v>
      </c>
      <c r="G636" s="191" t="s">
        <v>340</v>
      </c>
      <c r="H636" s="34" t="str">
        <f t="shared" si="37"/>
        <v>P  - OB - 69 - 71</v>
      </c>
      <c r="I636" s="185" t="s">
        <v>17</v>
      </c>
      <c r="J636" s="185" t="s">
        <v>293</v>
      </c>
      <c r="K636" s="185" t="s">
        <v>250</v>
      </c>
      <c r="L636" s="193">
        <v>21</v>
      </c>
      <c r="M636" s="196" t="s">
        <v>476</v>
      </c>
      <c r="N636" s="196" t="s">
        <v>477</v>
      </c>
      <c r="O636" s="44" t="str">
        <f t="shared" si="38"/>
        <v xml:space="preserve"> FATIMA SALMAN  ( 0322-4061556 )</v>
      </c>
      <c r="P636" s="42" t="s">
        <v>46</v>
      </c>
      <c r="Q636" s="36" t="s">
        <v>86</v>
      </c>
      <c r="R636" s="37" t="s">
        <v>80</v>
      </c>
      <c r="T636" s="55"/>
      <c r="U636" s="73" t="str">
        <f>F636&amp;"-"&amp;COUNTIF($F$2:F636,F636)</f>
        <v>140835-1</v>
      </c>
      <c r="V636" s="50">
        <f t="shared" si="39"/>
        <v>625</v>
      </c>
      <c r="Y636" s="38" t="s">
        <v>2274</v>
      </c>
      <c r="Z636" s="38">
        <v>625</v>
      </c>
      <c r="AP636" s="185">
        <v>625</v>
      </c>
      <c r="AQ636" s="185" t="s">
        <v>12</v>
      </c>
      <c r="AR636" s="195" t="s">
        <v>12</v>
      </c>
    </row>
    <row r="637" spans="1:44" ht="24.95" customHeight="1" x14ac:dyDescent="0.25">
      <c r="A637" s="183">
        <v>626</v>
      </c>
      <c r="B637" s="183" t="s">
        <v>1125</v>
      </c>
      <c r="C637" s="34" t="str">
        <f t="shared" si="36"/>
        <v>BS CHEM.  - 140898</v>
      </c>
      <c r="D637" s="186" t="s">
        <v>34</v>
      </c>
      <c r="E637" s="33" t="s">
        <v>12</v>
      </c>
      <c r="F637" s="189">
        <v>140898</v>
      </c>
      <c r="G637" s="191" t="s">
        <v>341</v>
      </c>
      <c r="H637" s="34" t="str">
        <f t="shared" si="37"/>
        <v>P  - OB - 69 - 71</v>
      </c>
      <c r="I637" s="185" t="s">
        <v>17</v>
      </c>
      <c r="J637" s="185" t="s">
        <v>293</v>
      </c>
      <c r="K637" s="185" t="s">
        <v>250</v>
      </c>
      <c r="L637" s="193">
        <v>10</v>
      </c>
      <c r="M637" s="196" t="s">
        <v>581</v>
      </c>
      <c r="N637" s="196" t="s">
        <v>582</v>
      </c>
      <c r="O637" s="44" t="str">
        <f t="shared" si="38"/>
        <v xml:space="preserve"> Shumaila Nisar  ( 0300-4550354 )</v>
      </c>
      <c r="P637" s="42" t="s">
        <v>46</v>
      </c>
      <c r="Q637" s="36" t="s">
        <v>86</v>
      </c>
      <c r="R637" s="37" t="s">
        <v>56</v>
      </c>
      <c r="T637" s="55"/>
      <c r="U637" s="73" t="str">
        <f>F637&amp;"-"&amp;COUNTIF($F$2:F637,F637)</f>
        <v>140898-1</v>
      </c>
      <c r="V637" s="50">
        <f t="shared" si="39"/>
        <v>626</v>
      </c>
      <c r="Y637" s="38" t="s">
        <v>2275</v>
      </c>
      <c r="Z637" s="38">
        <v>626</v>
      </c>
      <c r="AP637" s="185">
        <v>626</v>
      </c>
      <c r="AQ637" s="185" t="s">
        <v>12</v>
      </c>
      <c r="AR637" s="195" t="s">
        <v>12</v>
      </c>
    </row>
    <row r="638" spans="1:44" ht="24.95" customHeight="1" x14ac:dyDescent="0.25">
      <c r="A638" s="183">
        <v>627</v>
      </c>
      <c r="B638" s="183" t="s">
        <v>1125</v>
      </c>
      <c r="C638" s="34" t="str">
        <f t="shared" si="36"/>
        <v>BBA (Hons)  - 141018</v>
      </c>
      <c r="D638" s="186" t="s">
        <v>42</v>
      </c>
      <c r="E638" s="33" t="s">
        <v>12</v>
      </c>
      <c r="F638" s="189">
        <v>141018</v>
      </c>
      <c r="G638" s="191" t="s">
        <v>906</v>
      </c>
      <c r="H638" s="34" t="str">
        <f t="shared" si="37"/>
        <v>Q  - OB - 38 - 42</v>
      </c>
      <c r="I638" s="185" t="s">
        <v>17</v>
      </c>
      <c r="J638" s="185" t="s">
        <v>257</v>
      </c>
      <c r="K638" s="185" t="s">
        <v>251</v>
      </c>
      <c r="L638" s="193">
        <v>6</v>
      </c>
      <c r="M638" s="196" t="s">
        <v>581</v>
      </c>
      <c r="N638" s="196" t="s">
        <v>582</v>
      </c>
      <c r="O638" s="44" t="str">
        <f t="shared" si="38"/>
        <v xml:space="preserve"> Shumaila Nisar  ( 0300-4550354 )</v>
      </c>
      <c r="P638" s="42" t="s">
        <v>46</v>
      </c>
      <c r="Q638" s="36" t="s">
        <v>86</v>
      </c>
      <c r="R638" s="37">
        <v>50</v>
      </c>
      <c r="T638" s="55"/>
      <c r="U638" s="73" t="str">
        <f>F638&amp;"-"&amp;COUNTIF($F$2:F638,F638)</f>
        <v>141018-2</v>
      </c>
      <c r="V638" s="50">
        <f t="shared" si="39"/>
        <v>627</v>
      </c>
      <c r="Y638" s="38" t="s">
        <v>2276</v>
      </c>
      <c r="Z638" s="38">
        <v>627</v>
      </c>
      <c r="AP638" s="185">
        <v>627</v>
      </c>
      <c r="AQ638" s="185" t="s">
        <v>12</v>
      </c>
      <c r="AR638" s="195" t="s">
        <v>12</v>
      </c>
    </row>
    <row r="639" spans="1:44" ht="24.95" customHeight="1" x14ac:dyDescent="0.25">
      <c r="A639" s="183">
        <v>628</v>
      </c>
      <c r="B639" s="183" t="s">
        <v>1125</v>
      </c>
      <c r="C639" s="34" t="str">
        <f t="shared" si="36"/>
        <v>BBA (Hons)  - 141024</v>
      </c>
      <c r="D639" s="186" t="s">
        <v>42</v>
      </c>
      <c r="E639" s="33" t="s">
        <v>12</v>
      </c>
      <c r="F639" s="189">
        <v>141024</v>
      </c>
      <c r="G639" s="191" t="s">
        <v>1327</v>
      </c>
      <c r="H639" s="34" t="str">
        <f t="shared" si="37"/>
        <v>Q  - OB - 38 - 42</v>
      </c>
      <c r="I639" s="185" t="s">
        <v>17</v>
      </c>
      <c r="J639" s="185" t="s">
        <v>257</v>
      </c>
      <c r="K639" s="185" t="s">
        <v>251</v>
      </c>
      <c r="L639" s="193">
        <v>16</v>
      </c>
      <c r="M639" s="196" t="s">
        <v>581</v>
      </c>
      <c r="N639" s="196" t="s">
        <v>582</v>
      </c>
      <c r="O639" s="44" t="str">
        <f t="shared" si="38"/>
        <v xml:space="preserve"> Shumaila Nisar  ( 0300-4550354 )</v>
      </c>
      <c r="P639" s="42" t="s">
        <v>50</v>
      </c>
      <c r="Q639" s="36" t="s">
        <v>86</v>
      </c>
      <c r="R639" s="37" t="s">
        <v>66</v>
      </c>
      <c r="T639" s="55"/>
      <c r="U639" s="73" t="str">
        <f>F639&amp;"-"&amp;COUNTIF($F$2:F639,F639)</f>
        <v>141024-1</v>
      </c>
      <c r="V639" s="50">
        <f t="shared" si="39"/>
        <v>628</v>
      </c>
      <c r="Y639" s="38" t="s">
        <v>2277</v>
      </c>
      <c r="Z639" s="38">
        <v>628</v>
      </c>
      <c r="AP639" s="185">
        <v>628</v>
      </c>
      <c r="AQ639" s="185" t="s">
        <v>12</v>
      </c>
      <c r="AR639" s="195" t="s">
        <v>12</v>
      </c>
    </row>
    <row r="640" spans="1:44" ht="24.95" customHeight="1" x14ac:dyDescent="0.25">
      <c r="A640" s="183">
        <v>629</v>
      </c>
      <c r="B640" s="183" t="s">
        <v>1125</v>
      </c>
      <c r="C640" s="34" t="str">
        <f t="shared" si="36"/>
        <v>BS BT  - 141138</v>
      </c>
      <c r="D640" s="186" t="s">
        <v>33</v>
      </c>
      <c r="E640" s="33" t="s">
        <v>12</v>
      </c>
      <c r="F640" s="189">
        <v>141138</v>
      </c>
      <c r="G640" s="191" t="s">
        <v>191</v>
      </c>
      <c r="H640" s="34" t="str">
        <f t="shared" si="37"/>
        <v>Q  - OB - 38 - 42</v>
      </c>
      <c r="I640" s="185" t="s">
        <v>17</v>
      </c>
      <c r="J640" s="185" t="s">
        <v>257</v>
      </c>
      <c r="K640" s="185" t="s">
        <v>251</v>
      </c>
      <c r="L640" s="193">
        <v>13</v>
      </c>
      <c r="M640" s="196" t="s">
        <v>428</v>
      </c>
      <c r="N640" s="196" t="s">
        <v>429</v>
      </c>
      <c r="O640" s="44" t="str">
        <f t="shared" si="38"/>
        <v xml:space="preserve"> Ms. Iram Sarwar  ( 0323-4120418 )</v>
      </c>
      <c r="P640" s="42" t="s">
        <v>46</v>
      </c>
      <c r="Q640" s="36" t="s">
        <v>86</v>
      </c>
      <c r="R640" s="37">
        <v>18</v>
      </c>
      <c r="T640" s="55"/>
      <c r="U640" s="73" t="str">
        <f>F640&amp;"-"&amp;COUNTIF($F$2:F640,F640)</f>
        <v>141138-1</v>
      </c>
      <c r="V640" s="50">
        <f t="shared" si="39"/>
        <v>629</v>
      </c>
      <c r="Y640" s="38" t="s">
        <v>2278</v>
      </c>
      <c r="Z640" s="38">
        <v>629</v>
      </c>
      <c r="AP640" s="185">
        <v>629</v>
      </c>
      <c r="AQ640" s="185" t="s">
        <v>12</v>
      </c>
      <c r="AR640" s="195" t="s">
        <v>12</v>
      </c>
    </row>
    <row r="641" spans="1:44" ht="24.95" customHeight="1" x14ac:dyDescent="0.25">
      <c r="A641" s="183">
        <v>630</v>
      </c>
      <c r="B641" s="183" t="s">
        <v>1125</v>
      </c>
      <c r="C641" s="34" t="str">
        <f t="shared" si="36"/>
        <v>BS Eng.  - 141058</v>
      </c>
      <c r="D641" s="186" t="s">
        <v>30</v>
      </c>
      <c r="E641" s="33" t="s">
        <v>12</v>
      </c>
      <c r="F641" s="189">
        <v>141058</v>
      </c>
      <c r="G641" s="191" t="s">
        <v>939</v>
      </c>
      <c r="H641" s="34" t="str">
        <f t="shared" si="37"/>
        <v>Q  - OB - 38 - 42</v>
      </c>
      <c r="I641" s="185" t="s">
        <v>17</v>
      </c>
      <c r="J641" s="185" t="s">
        <v>257</v>
      </c>
      <c r="K641" s="185" t="s">
        <v>251</v>
      </c>
      <c r="L641" s="193">
        <v>16</v>
      </c>
      <c r="M641" s="196" t="s">
        <v>593</v>
      </c>
      <c r="N641" s="196" t="s">
        <v>594</v>
      </c>
      <c r="O641" s="44" t="str">
        <f t="shared" si="38"/>
        <v xml:space="preserve"> Dr. Ata ur Rehman  ( 0301-4795029 )</v>
      </c>
      <c r="P641" s="42" t="s">
        <v>50</v>
      </c>
      <c r="Q641" s="36" t="s">
        <v>86</v>
      </c>
      <c r="R641" s="37" t="s">
        <v>58</v>
      </c>
      <c r="T641" s="55"/>
      <c r="U641" s="73" t="str">
        <f>F641&amp;"-"&amp;COUNTIF($F$2:F641,F641)</f>
        <v>141058-1</v>
      </c>
      <c r="V641" s="50">
        <f t="shared" si="39"/>
        <v>630</v>
      </c>
      <c r="Y641" s="38" t="s">
        <v>2279</v>
      </c>
      <c r="Z641" s="38">
        <v>630</v>
      </c>
      <c r="AP641" s="185">
        <v>630</v>
      </c>
      <c r="AQ641" s="185" t="s">
        <v>12</v>
      </c>
      <c r="AR641" s="195" t="s">
        <v>12</v>
      </c>
    </row>
    <row r="642" spans="1:44" ht="24.95" customHeight="1" x14ac:dyDescent="0.25">
      <c r="A642" s="183">
        <v>631</v>
      </c>
      <c r="B642" s="183" t="s">
        <v>1125</v>
      </c>
      <c r="C642" s="34" t="str">
        <f t="shared" si="36"/>
        <v>BS Maths  - 141133</v>
      </c>
      <c r="D642" s="187" t="s">
        <v>32</v>
      </c>
      <c r="E642" s="33" t="s">
        <v>12</v>
      </c>
      <c r="F642" s="189">
        <v>141133</v>
      </c>
      <c r="G642" s="191" t="s">
        <v>1328</v>
      </c>
      <c r="H642" s="34" t="str">
        <f t="shared" si="37"/>
        <v>Q  - OB - 38 - 42</v>
      </c>
      <c r="I642" s="185" t="s">
        <v>17</v>
      </c>
      <c r="J642" s="185" t="s">
        <v>257</v>
      </c>
      <c r="K642" s="185" t="s">
        <v>251</v>
      </c>
      <c r="L642" s="193">
        <v>12</v>
      </c>
      <c r="M642" s="196" t="s">
        <v>587</v>
      </c>
      <c r="N642" s="196" t="s">
        <v>588</v>
      </c>
      <c r="O642" s="44" t="str">
        <f t="shared" si="38"/>
        <v xml:space="preserve"> Muhammad Arshad  ( 0313-3353331 )</v>
      </c>
      <c r="P642" s="42" t="s">
        <v>46</v>
      </c>
      <c r="Q642" s="36" t="s">
        <v>86</v>
      </c>
      <c r="R642" s="37">
        <v>25</v>
      </c>
      <c r="T642" s="55"/>
      <c r="U642" s="73" t="str">
        <f>F642&amp;"-"&amp;COUNTIF($F$2:F642,F642)</f>
        <v>141133-1</v>
      </c>
      <c r="V642" s="50">
        <f t="shared" si="39"/>
        <v>631</v>
      </c>
      <c r="Y642" s="38" t="s">
        <v>2280</v>
      </c>
      <c r="Z642" s="38">
        <v>631</v>
      </c>
      <c r="AP642" s="185">
        <v>631</v>
      </c>
      <c r="AQ642" s="185" t="s">
        <v>12</v>
      </c>
      <c r="AR642" s="195" t="s">
        <v>12</v>
      </c>
    </row>
    <row r="643" spans="1:44" ht="24.95" customHeight="1" x14ac:dyDescent="0.25">
      <c r="A643" s="183">
        <v>632</v>
      </c>
      <c r="B643" s="183" t="s">
        <v>1125</v>
      </c>
      <c r="C643" s="34" t="str">
        <f t="shared" si="36"/>
        <v>BS MB  - 141149</v>
      </c>
      <c r="D643" s="187" t="s">
        <v>38</v>
      </c>
      <c r="E643" s="33" t="s">
        <v>12</v>
      </c>
      <c r="F643" s="189">
        <v>141149</v>
      </c>
      <c r="G643" s="191" t="s">
        <v>191</v>
      </c>
      <c r="H643" s="34" t="str">
        <f t="shared" si="37"/>
        <v>Q  - OB - 38 - 42</v>
      </c>
      <c r="I643" s="185" t="s">
        <v>17</v>
      </c>
      <c r="J643" s="185" t="s">
        <v>257</v>
      </c>
      <c r="K643" s="185" t="s">
        <v>251</v>
      </c>
      <c r="L643" s="193">
        <v>7</v>
      </c>
      <c r="M643" s="196" t="s">
        <v>428</v>
      </c>
      <c r="N643" s="196" t="s">
        <v>429</v>
      </c>
      <c r="O643" s="44" t="str">
        <f t="shared" si="38"/>
        <v xml:space="preserve"> Ms. Iram Sarwar  ( 0323-4120418 )</v>
      </c>
      <c r="P643" s="42" t="s">
        <v>46</v>
      </c>
      <c r="Q643" s="36" t="s">
        <v>86</v>
      </c>
      <c r="R643" s="37" t="s">
        <v>71</v>
      </c>
      <c r="T643" s="55"/>
      <c r="U643" s="73" t="str">
        <f>F643&amp;"-"&amp;COUNTIF($F$2:F643,F643)</f>
        <v>141149-1</v>
      </c>
      <c r="V643" s="50">
        <f t="shared" si="39"/>
        <v>632</v>
      </c>
      <c r="Y643" s="38" t="s">
        <v>2281</v>
      </c>
      <c r="Z643" s="38">
        <v>632</v>
      </c>
      <c r="AP643" s="185">
        <v>632</v>
      </c>
      <c r="AQ643" s="185" t="s">
        <v>12</v>
      </c>
      <c r="AR643" s="195" t="s">
        <v>12</v>
      </c>
    </row>
    <row r="644" spans="1:44" ht="24.95" customHeight="1" x14ac:dyDescent="0.25">
      <c r="A644" s="183">
        <v>633</v>
      </c>
      <c r="B644" s="183" t="s">
        <v>1125</v>
      </c>
      <c r="C644" s="34" t="str">
        <f t="shared" si="36"/>
        <v>BS SE  - 141235</v>
      </c>
      <c r="D644" s="187" t="s">
        <v>43</v>
      </c>
      <c r="E644" s="33" t="s">
        <v>12</v>
      </c>
      <c r="F644" s="189">
        <v>141235</v>
      </c>
      <c r="G644" s="191" t="s">
        <v>175</v>
      </c>
      <c r="H644" s="34" t="str">
        <f t="shared" si="37"/>
        <v>Q  - OB - 38 - 42</v>
      </c>
      <c r="I644" s="185" t="s">
        <v>17</v>
      </c>
      <c r="J644" s="185" t="s">
        <v>257</v>
      </c>
      <c r="K644" s="185" t="s">
        <v>251</v>
      </c>
      <c r="L644" s="193">
        <v>40</v>
      </c>
      <c r="M644" s="196" t="s">
        <v>589</v>
      </c>
      <c r="N644" s="196" t="s">
        <v>590</v>
      </c>
      <c r="O644" s="44" t="str">
        <f t="shared" si="38"/>
        <v xml:space="preserve"> Arshad Hameed  ( 0343-4473113 )</v>
      </c>
      <c r="P644" s="42" t="s">
        <v>46</v>
      </c>
      <c r="Q644" s="36" t="s">
        <v>86</v>
      </c>
      <c r="R644" s="37" t="s">
        <v>48</v>
      </c>
      <c r="T644" s="55"/>
      <c r="U644" s="73" t="str">
        <f>F644&amp;"-"&amp;COUNTIF($F$2:F644,F644)</f>
        <v>141235-1</v>
      </c>
      <c r="V644" s="50">
        <f t="shared" si="39"/>
        <v>633</v>
      </c>
      <c r="Y644" s="38" t="s">
        <v>2282</v>
      </c>
      <c r="Z644" s="38">
        <v>633</v>
      </c>
      <c r="AP644" s="185">
        <v>633</v>
      </c>
      <c r="AQ644" s="185" t="s">
        <v>12</v>
      </c>
      <c r="AR644" s="195" t="s">
        <v>12</v>
      </c>
    </row>
    <row r="645" spans="1:44" ht="24.95" customHeight="1" x14ac:dyDescent="0.25">
      <c r="A645" s="183">
        <v>634</v>
      </c>
      <c r="B645" s="183" t="s">
        <v>1125</v>
      </c>
      <c r="C645" s="34" t="str">
        <f t="shared" si="36"/>
        <v>BS DFCS  - 141236</v>
      </c>
      <c r="D645" s="187" t="s">
        <v>91</v>
      </c>
      <c r="E645" s="33" t="s">
        <v>12</v>
      </c>
      <c r="F645" s="189">
        <v>141236</v>
      </c>
      <c r="G645" s="191" t="s">
        <v>184</v>
      </c>
      <c r="H645" s="34" t="str">
        <f t="shared" si="37"/>
        <v>R  - OB - 45 - 49</v>
      </c>
      <c r="I645" s="185" t="s">
        <v>17</v>
      </c>
      <c r="J645" s="185" t="s">
        <v>258</v>
      </c>
      <c r="K645" s="185" t="s">
        <v>252</v>
      </c>
      <c r="L645" s="193">
        <v>1</v>
      </c>
      <c r="M645" s="196" t="s">
        <v>1025</v>
      </c>
      <c r="N645" s="196" t="s">
        <v>597</v>
      </c>
      <c r="O645" s="44" t="str">
        <f t="shared" si="38"/>
        <v xml:space="preserve"> Dr. Quratulain Rana  ( 0322-4600368 )</v>
      </c>
      <c r="P645" s="42" t="s">
        <v>50</v>
      </c>
      <c r="Q645" s="36" t="s">
        <v>86</v>
      </c>
      <c r="R645" s="37">
        <v>32</v>
      </c>
      <c r="T645" s="55"/>
      <c r="U645" s="73" t="str">
        <f>F645&amp;"-"&amp;COUNTIF($F$2:F645,F645)</f>
        <v>141236-1</v>
      </c>
      <c r="V645" s="50">
        <f t="shared" si="39"/>
        <v>634</v>
      </c>
      <c r="Y645" s="38" t="s">
        <v>2283</v>
      </c>
      <c r="Z645" s="38">
        <v>634</v>
      </c>
      <c r="AP645" s="185">
        <v>634</v>
      </c>
      <c r="AQ645" s="185" t="s">
        <v>12</v>
      </c>
      <c r="AR645" s="195" t="s">
        <v>12</v>
      </c>
    </row>
    <row r="646" spans="1:44" ht="24.95" customHeight="1" x14ac:dyDescent="0.25">
      <c r="A646" s="183">
        <v>635</v>
      </c>
      <c r="B646" s="183" t="s">
        <v>1125</v>
      </c>
      <c r="C646" s="34" t="str">
        <f t="shared" si="36"/>
        <v>BS SE  - 141235</v>
      </c>
      <c r="D646" s="187" t="s">
        <v>43</v>
      </c>
      <c r="E646" s="33" t="s">
        <v>12</v>
      </c>
      <c r="F646" s="189">
        <v>141235</v>
      </c>
      <c r="G646" s="191" t="s">
        <v>175</v>
      </c>
      <c r="H646" s="34" t="str">
        <f t="shared" si="37"/>
        <v>R  - OB - 45 - 49</v>
      </c>
      <c r="I646" s="185" t="s">
        <v>17</v>
      </c>
      <c r="J646" s="185" t="s">
        <v>258</v>
      </c>
      <c r="K646" s="185" t="s">
        <v>252</v>
      </c>
      <c r="L646" s="193">
        <v>9</v>
      </c>
      <c r="M646" s="196" t="s">
        <v>589</v>
      </c>
      <c r="N646" s="196" t="s">
        <v>590</v>
      </c>
      <c r="O646" s="44" t="str">
        <f t="shared" si="38"/>
        <v xml:space="preserve"> Arshad Hameed  ( 0343-4473113 )</v>
      </c>
      <c r="P646" s="42" t="s">
        <v>50</v>
      </c>
      <c r="Q646" s="36" t="s">
        <v>86</v>
      </c>
      <c r="R646" s="37" t="s">
        <v>62</v>
      </c>
      <c r="T646" s="55"/>
      <c r="U646" s="73" t="str">
        <f>F646&amp;"-"&amp;COUNTIF($F$2:F646,F646)</f>
        <v>141235-2</v>
      </c>
      <c r="V646" s="50">
        <f t="shared" si="39"/>
        <v>635</v>
      </c>
      <c r="Y646" s="38" t="s">
        <v>2284</v>
      </c>
      <c r="Z646" s="38">
        <v>635</v>
      </c>
      <c r="AP646" s="185">
        <v>635</v>
      </c>
      <c r="AQ646" s="185" t="s">
        <v>12</v>
      </c>
      <c r="AR646" s="195" t="s">
        <v>12</v>
      </c>
    </row>
    <row r="647" spans="1:44" ht="24.95" customHeight="1" x14ac:dyDescent="0.25">
      <c r="A647" s="183">
        <v>636</v>
      </c>
      <c r="B647" s="183" t="s">
        <v>1125</v>
      </c>
      <c r="C647" s="34" t="str">
        <f t="shared" si="36"/>
        <v>BS SE  - 141236</v>
      </c>
      <c r="D647" s="186" t="s">
        <v>43</v>
      </c>
      <c r="E647" s="33" t="s">
        <v>12</v>
      </c>
      <c r="F647" s="189">
        <v>141236</v>
      </c>
      <c r="G647" s="191" t="s">
        <v>184</v>
      </c>
      <c r="H647" s="34" t="str">
        <f t="shared" si="37"/>
        <v>R  - OB - 45 - 49</v>
      </c>
      <c r="I647" s="185" t="s">
        <v>17</v>
      </c>
      <c r="J647" s="185" t="s">
        <v>258</v>
      </c>
      <c r="K647" s="185" t="s">
        <v>252</v>
      </c>
      <c r="L647" s="193">
        <v>43</v>
      </c>
      <c r="M647" s="196" t="s">
        <v>1025</v>
      </c>
      <c r="N647" s="196" t="s">
        <v>597</v>
      </c>
      <c r="O647" s="44" t="str">
        <f t="shared" si="38"/>
        <v xml:space="preserve"> Dr. Quratulain Rana  ( 0322-4600368 )</v>
      </c>
      <c r="P647" s="42" t="s">
        <v>50</v>
      </c>
      <c r="Q647" s="36" t="s">
        <v>86</v>
      </c>
      <c r="R647" s="37" t="s">
        <v>75</v>
      </c>
      <c r="T647" s="55"/>
      <c r="U647" s="73" t="str">
        <f>F647&amp;"-"&amp;COUNTIF($F$2:F647,F647)</f>
        <v>141236-2</v>
      </c>
      <c r="V647" s="50">
        <f t="shared" si="39"/>
        <v>636</v>
      </c>
      <c r="Y647" s="38" t="s">
        <v>2285</v>
      </c>
      <c r="Z647" s="38">
        <v>636</v>
      </c>
      <c r="AP647" s="185">
        <v>636</v>
      </c>
      <c r="AQ647" s="185" t="s">
        <v>12</v>
      </c>
      <c r="AR647" s="195" t="s">
        <v>12</v>
      </c>
    </row>
    <row r="648" spans="1:44" ht="24.95" customHeight="1" x14ac:dyDescent="0.25">
      <c r="A648" s="183">
        <v>637</v>
      </c>
      <c r="B648" s="183" t="s">
        <v>1125</v>
      </c>
      <c r="C648" s="34" t="str">
        <f t="shared" si="36"/>
        <v>BS SE  - 141237</v>
      </c>
      <c r="D648" s="186" t="s">
        <v>43</v>
      </c>
      <c r="E648" s="33" t="s">
        <v>12</v>
      </c>
      <c r="F648" s="189">
        <v>141237</v>
      </c>
      <c r="G648" s="191" t="s">
        <v>276</v>
      </c>
      <c r="H648" s="34" t="str">
        <f t="shared" si="37"/>
        <v>R  - OB - 45 - 49</v>
      </c>
      <c r="I648" s="185" t="s">
        <v>17</v>
      </c>
      <c r="J648" s="185" t="s">
        <v>258</v>
      </c>
      <c r="K648" s="185" t="s">
        <v>252</v>
      </c>
      <c r="L648" s="193">
        <v>39</v>
      </c>
      <c r="M648" s="196" t="s">
        <v>1025</v>
      </c>
      <c r="N648" s="196" t="s">
        <v>597</v>
      </c>
      <c r="O648" s="44" t="str">
        <f t="shared" si="38"/>
        <v xml:space="preserve"> Dr. Quratulain Rana  ( 0322-4600368 )</v>
      </c>
      <c r="P648" s="42" t="s">
        <v>50</v>
      </c>
      <c r="Q648" s="36" t="s">
        <v>86</v>
      </c>
      <c r="R648" s="37" t="s">
        <v>66</v>
      </c>
      <c r="T648" s="55"/>
      <c r="U648" s="73" t="str">
        <f>F648&amp;"-"&amp;COUNTIF($F$2:F648,F648)</f>
        <v>141237-1</v>
      </c>
      <c r="V648" s="50">
        <f t="shared" si="39"/>
        <v>637</v>
      </c>
      <c r="Y648" s="38" t="s">
        <v>2286</v>
      </c>
      <c r="Z648" s="38">
        <v>637</v>
      </c>
      <c r="AP648" s="185">
        <v>637</v>
      </c>
      <c r="AQ648" s="185" t="s">
        <v>12</v>
      </c>
      <c r="AR648" s="195" t="s">
        <v>12</v>
      </c>
    </row>
    <row r="649" spans="1:44" ht="24.95" customHeight="1" x14ac:dyDescent="0.25">
      <c r="A649" s="183">
        <v>638</v>
      </c>
      <c r="B649" s="183" t="s">
        <v>1125</v>
      </c>
      <c r="C649" s="34" t="str">
        <f t="shared" si="36"/>
        <v>BS SE  - 141238</v>
      </c>
      <c r="D649" s="186" t="s">
        <v>43</v>
      </c>
      <c r="E649" s="33" t="s">
        <v>12</v>
      </c>
      <c r="F649" s="189">
        <v>141238</v>
      </c>
      <c r="G649" s="191" t="s">
        <v>277</v>
      </c>
      <c r="H649" s="34" t="str">
        <f t="shared" si="37"/>
        <v>R  - OB - 45 - 49</v>
      </c>
      <c r="I649" s="185" t="s">
        <v>17</v>
      </c>
      <c r="J649" s="185" t="s">
        <v>258</v>
      </c>
      <c r="K649" s="185" t="s">
        <v>252</v>
      </c>
      <c r="L649" s="193">
        <v>17</v>
      </c>
      <c r="M649" s="196" t="s">
        <v>790</v>
      </c>
      <c r="N649" s="196" t="s">
        <v>791</v>
      </c>
      <c r="O649" s="44" t="str">
        <f t="shared" si="38"/>
        <v xml:space="preserve"> Dr. Noureen Riaz  ( 0321-4922947 )</v>
      </c>
      <c r="P649" s="42" t="s">
        <v>50</v>
      </c>
      <c r="Q649" s="36" t="s">
        <v>86</v>
      </c>
      <c r="R649" s="37" t="s">
        <v>55</v>
      </c>
      <c r="T649" s="55"/>
      <c r="U649" s="73" t="str">
        <f>F649&amp;"-"&amp;COUNTIF($F$2:F649,F649)</f>
        <v>141238-1</v>
      </c>
      <c r="V649" s="50">
        <f t="shared" si="39"/>
        <v>638</v>
      </c>
      <c r="Y649" s="38" t="s">
        <v>2287</v>
      </c>
      <c r="Z649" s="38">
        <v>638</v>
      </c>
      <c r="AP649" s="185">
        <v>638</v>
      </c>
      <c r="AQ649" s="185" t="s">
        <v>12</v>
      </c>
      <c r="AR649" s="195" t="s">
        <v>12</v>
      </c>
    </row>
    <row r="650" spans="1:44" ht="24.95" customHeight="1" x14ac:dyDescent="0.25">
      <c r="A650" s="183">
        <v>639</v>
      </c>
      <c r="B650" s="183" t="s">
        <v>1125</v>
      </c>
      <c r="C650" s="34" t="str">
        <f t="shared" si="36"/>
        <v>BSCS  - 141235</v>
      </c>
      <c r="D650" s="186" t="s">
        <v>35</v>
      </c>
      <c r="E650" s="33" t="s">
        <v>12</v>
      </c>
      <c r="F650" s="189">
        <v>141235</v>
      </c>
      <c r="G650" s="191" t="s">
        <v>175</v>
      </c>
      <c r="H650" s="34" t="str">
        <f t="shared" si="37"/>
        <v>R  - OB - 45 - 49</v>
      </c>
      <c r="I650" s="185" t="s">
        <v>17</v>
      </c>
      <c r="J650" s="185" t="s">
        <v>258</v>
      </c>
      <c r="K650" s="185" t="s">
        <v>252</v>
      </c>
      <c r="L650" s="193">
        <v>1</v>
      </c>
      <c r="M650" s="196" t="s">
        <v>589</v>
      </c>
      <c r="N650" s="196" t="s">
        <v>590</v>
      </c>
      <c r="O650" s="44" t="str">
        <f t="shared" si="38"/>
        <v xml:space="preserve"> Arshad Hameed  ( 0343-4473113 )</v>
      </c>
      <c r="P650" s="42" t="s">
        <v>46</v>
      </c>
      <c r="Q650" s="36" t="s">
        <v>86</v>
      </c>
      <c r="R650" s="37" t="s">
        <v>53</v>
      </c>
      <c r="T650" s="55"/>
      <c r="U650" s="73" t="str">
        <f>F650&amp;"-"&amp;COUNTIF($F$2:F650,F650)</f>
        <v>141235-3</v>
      </c>
      <c r="V650" s="50">
        <f t="shared" si="39"/>
        <v>639</v>
      </c>
      <c r="Y650" s="38" t="s">
        <v>2288</v>
      </c>
      <c r="Z650" s="38">
        <v>639</v>
      </c>
      <c r="AP650" s="185">
        <v>639</v>
      </c>
      <c r="AQ650" s="185" t="s">
        <v>12</v>
      </c>
      <c r="AR650" s="195" t="s">
        <v>12</v>
      </c>
    </row>
    <row r="651" spans="1:44" ht="24.95" customHeight="1" x14ac:dyDescent="0.25">
      <c r="A651" s="183">
        <v>640</v>
      </c>
      <c r="B651" s="183" t="s">
        <v>1125</v>
      </c>
      <c r="C651" s="34" t="str">
        <f t="shared" si="36"/>
        <v>BS DFCS  - 141399</v>
      </c>
      <c r="D651" s="186" t="s">
        <v>91</v>
      </c>
      <c r="E651" s="33" t="s">
        <v>12</v>
      </c>
      <c r="F651" s="189">
        <v>141399</v>
      </c>
      <c r="G651" s="191" t="s">
        <v>1093</v>
      </c>
      <c r="H651" s="34" t="str">
        <f t="shared" si="37"/>
        <v>S  - NB - SEMINAR - 1</v>
      </c>
      <c r="I651" s="185" t="s">
        <v>17</v>
      </c>
      <c r="J651" s="185" t="s">
        <v>292</v>
      </c>
      <c r="K651" s="185" t="s">
        <v>103</v>
      </c>
      <c r="L651" s="193">
        <v>27</v>
      </c>
      <c r="M651" s="196" t="s">
        <v>598</v>
      </c>
      <c r="N651" s="196" t="s">
        <v>599</v>
      </c>
      <c r="O651" s="44" t="str">
        <f t="shared" si="38"/>
        <v xml:space="preserve"> Dr. Ali Akbar Azhari  ( 0321-4457966 )</v>
      </c>
      <c r="P651" s="42" t="s">
        <v>46</v>
      </c>
      <c r="Q651" s="36" t="s">
        <v>86</v>
      </c>
      <c r="R651" s="37" t="s">
        <v>62</v>
      </c>
      <c r="T651" s="55"/>
      <c r="U651" s="73" t="str">
        <f>F651&amp;"-"&amp;COUNTIF($F$2:F651,F651)</f>
        <v>141399-1</v>
      </c>
      <c r="V651" s="50">
        <f t="shared" si="39"/>
        <v>640</v>
      </c>
      <c r="Y651" s="38" t="s">
        <v>2289</v>
      </c>
      <c r="Z651" s="38">
        <v>640</v>
      </c>
      <c r="AP651" s="185">
        <v>640</v>
      </c>
      <c r="AQ651" s="185" t="s">
        <v>12</v>
      </c>
      <c r="AR651" s="195" t="s">
        <v>12</v>
      </c>
    </row>
    <row r="652" spans="1:44" ht="24.95" customHeight="1" x14ac:dyDescent="0.25">
      <c r="A652" s="183">
        <v>641</v>
      </c>
      <c r="B652" s="183" t="s">
        <v>1125</v>
      </c>
      <c r="C652" s="34" t="str">
        <f t="shared" ref="C652:C715" si="40">CONCATENATE(D652," "," - ",F652)</f>
        <v>BS SE  - 141238</v>
      </c>
      <c r="D652" s="186" t="s">
        <v>43</v>
      </c>
      <c r="E652" s="33" t="s">
        <v>12</v>
      </c>
      <c r="F652" s="189">
        <v>141238</v>
      </c>
      <c r="G652" s="191" t="s">
        <v>277</v>
      </c>
      <c r="H652" s="34" t="str">
        <f t="shared" ref="H652:H715" si="41">CONCATENATE(K652," "," - ",J652)</f>
        <v>S  - NB - SEMINAR - 1</v>
      </c>
      <c r="I652" s="185" t="s">
        <v>17</v>
      </c>
      <c r="J652" s="185" t="s">
        <v>292</v>
      </c>
      <c r="K652" s="185" t="s">
        <v>103</v>
      </c>
      <c r="L652" s="193">
        <v>17</v>
      </c>
      <c r="M652" s="196" t="s">
        <v>790</v>
      </c>
      <c r="N652" s="196" t="s">
        <v>791</v>
      </c>
      <c r="O652" s="44" t="str">
        <f t="shared" si="38"/>
        <v xml:space="preserve"> Dr. Noureen Riaz  ( 0321-4922947 )</v>
      </c>
      <c r="P652" s="42" t="s">
        <v>46</v>
      </c>
      <c r="Q652" s="36" t="s">
        <v>86</v>
      </c>
      <c r="R652" s="37" t="s">
        <v>65</v>
      </c>
      <c r="T652" s="55"/>
      <c r="U652" s="73" t="str">
        <f>F652&amp;"-"&amp;COUNTIF($F$2:F652,F652)</f>
        <v>141238-2</v>
      </c>
      <c r="V652" s="50">
        <f t="shared" si="39"/>
        <v>641</v>
      </c>
      <c r="Y652" s="38" t="s">
        <v>2290</v>
      </c>
      <c r="Z652" s="38">
        <v>641</v>
      </c>
      <c r="AP652" s="185">
        <v>641</v>
      </c>
      <c r="AQ652" s="185" t="s">
        <v>12</v>
      </c>
      <c r="AR652" s="195" t="s">
        <v>12</v>
      </c>
    </row>
    <row r="653" spans="1:44" ht="24.95" customHeight="1" x14ac:dyDescent="0.25">
      <c r="A653" s="183">
        <v>642</v>
      </c>
      <c r="B653" s="183" t="s">
        <v>1125</v>
      </c>
      <c r="C653" s="34" t="str">
        <f t="shared" si="40"/>
        <v>BS DFCS  - 141399</v>
      </c>
      <c r="D653" s="186" t="s">
        <v>91</v>
      </c>
      <c r="E653" s="33" t="s">
        <v>12</v>
      </c>
      <c r="F653" s="189">
        <v>141399</v>
      </c>
      <c r="G653" s="191" t="s">
        <v>1093</v>
      </c>
      <c r="H653" s="34" t="str">
        <f t="shared" si="41"/>
        <v>T  - NB - SEMINAR - 3</v>
      </c>
      <c r="I653" s="185" t="s">
        <v>17</v>
      </c>
      <c r="J653" s="185" t="s">
        <v>259</v>
      </c>
      <c r="K653" s="185" t="s">
        <v>104</v>
      </c>
      <c r="L653" s="193">
        <v>30</v>
      </c>
      <c r="M653" s="196" t="s">
        <v>598</v>
      </c>
      <c r="N653" s="196" t="s">
        <v>599</v>
      </c>
      <c r="O653" s="44" t="str">
        <f t="shared" ref="O653:O716" si="42">CONCATENATE(" ", M653, " ", " ("," ",N653, " ",")")</f>
        <v xml:space="preserve"> Dr. Ali Akbar Azhari  ( 0321-4457966 )</v>
      </c>
      <c r="P653" s="42" t="s">
        <v>46</v>
      </c>
      <c r="Q653" s="36" t="s">
        <v>86</v>
      </c>
      <c r="R653" s="37" t="s">
        <v>78</v>
      </c>
      <c r="T653" s="55"/>
      <c r="U653" s="73" t="str">
        <f>F653&amp;"-"&amp;COUNTIF($F$2:F653,F653)</f>
        <v>141399-2</v>
      </c>
      <c r="V653" s="50">
        <f t="shared" ref="V653:V716" si="43">+A653</f>
        <v>642</v>
      </c>
      <c r="Y653" s="38" t="s">
        <v>2291</v>
      </c>
      <c r="Z653" s="38">
        <v>642</v>
      </c>
      <c r="AP653" s="185">
        <v>642</v>
      </c>
      <c r="AQ653" s="185" t="s">
        <v>12</v>
      </c>
      <c r="AR653" s="195" t="s">
        <v>12</v>
      </c>
    </row>
    <row r="654" spans="1:44" ht="24.95" customHeight="1" x14ac:dyDescent="0.25">
      <c r="A654" s="183">
        <v>643</v>
      </c>
      <c r="B654" s="183" t="s">
        <v>1125</v>
      </c>
      <c r="C654" s="34" t="str">
        <f t="shared" si="40"/>
        <v>BS IT  - 141563</v>
      </c>
      <c r="D654" s="186" t="s">
        <v>37</v>
      </c>
      <c r="E654" s="33" t="s">
        <v>12</v>
      </c>
      <c r="F654" s="189">
        <v>141563</v>
      </c>
      <c r="G654" s="191" t="s">
        <v>1093</v>
      </c>
      <c r="H654" s="34" t="str">
        <f t="shared" si="41"/>
        <v>T  - NB - SEMINAR - 3</v>
      </c>
      <c r="I654" s="185" t="s">
        <v>17</v>
      </c>
      <c r="J654" s="185" t="s">
        <v>259</v>
      </c>
      <c r="K654" s="185" t="s">
        <v>104</v>
      </c>
      <c r="L654" s="193">
        <v>14</v>
      </c>
      <c r="M654" s="196" t="s">
        <v>577</v>
      </c>
      <c r="N654" s="196" t="s">
        <v>578</v>
      </c>
      <c r="O654" s="44" t="str">
        <f t="shared" si="42"/>
        <v xml:space="preserve"> Fatima Noureen  ( 3234526030 )</v>
      </c>
      <c r="P654" s="42" t="s">
        <v>50</v>
      </c>
      <c r="Q654" s="36" t="s">
        <v>86</v>
      </c>
      <c r="R654" s="37" t="s">
        <v>63</v>
      </c>
      <c r="T654" s="55"/>
      <c r="U654" s="73" t="str">
        <f>F654&amp;"-"&amp;COUNTIF($F$2:F654,F654)</f>
        <v>141563-1</v>
      </c>
      <c r="V654" s="50">
        <f t="shared" si="43"/>
        <v>643</v>
      </c>
      <c r="Y654" s="38" t="s">
        <v>2292</v>
      </c>
      <c r="Z654" s="38">
        <v>643</v>
      </c>
      <c r="AP654" s="185">
        <v>643</v>
      </c>
      <c r="AQ654" s="185" t="s">
        <v>12</v>
      </c>
      <c r="AR654" s="195" t="s">
        <v>12</v>
      </c>
    </row>
    <row r="655" spans="1:44" ht="24.95" customHeight="1" x14ac:dyDescent="0.25">
      <c r="A655" s="183">
        <v>644</v>
      </c>
      <c r="B655" s="183" t="s">
        <v>1125</v>
      </c>
      <c r="C655" s="34" t="str">
        <f t="shared" si="40"/>
        <v>BS IT  - 141563</v>
      </c>
      <c r="D655" s="186" t="s">
        <v>37</v>
      </c>
      <c r="E655" s="33" t="s">
        <v>12</v>
      </c>
      <c r="F655" s="189">
        <v>141563</v>
      </c>
      <c r="G655" s="191" t="s">
        <v>1093</v>
      </c>
      <c r="H655" s="34" t="str">
        <f t="shared" si="41"/>
        <v>U  - NB - SEMINAR - 4</v>
      </c>
      <c r="I655" s="185" t="s">
        <v>17</v>
      </c>
      <c r="J655" s="185" t="s">
        <v>1099</v>
      </c>
      <c r="K655" s="185" t="s">
        <v>1100</v>
      </c>
      <c r="L655" s="193">
        <v>23</v>
      </c>
      <c r="M655" s="196" t="s">
        <v>577</v>
      </c>
      <c r="N655" s="196" t="s">
        <v>578</v>
      </c>
      <c r="O655" s="44" t="str">
        <f t="shared" si="42"/>
        <v xml:space="preserve"> Fatima Noureen  ( 3234526030 )</v>
      </c>
      <c r="P655" s="42" t="s">
        <v>50</v>
      </c>
      <c r="Q655" s="36" t="s">
        <v>86</v>
      </c>
      <c r="R655" s="37" t="s">
        <v>64</v>
      </c>
      <c r="T655" s="55"/>
      <c r="U655" s="73" t="str">
        <f>F655&amp;"-"&amp;COUNTIF($F$2:F655,F655)</f>
        <v>141563-2</v>
      </c>
      <c r="V655" s="50">
        <f t="shared" si="43"/>
        <v>644</v>
      </c>
      <c r="Y655" s="38" t="s">
        <v>2293</v>
      </c>
      <c r="Z655" s="38">
        <v>644</v>
      </c>
      <c r="AP655" s="185">
        <v>644</v>
      </c>
      <c r="AQ655" s="185" t="s">
        <v>12</v>
      </c>
      <c r="AR655" s="195" t="s">
        <v>12</v>
      </c>
    </row>
    <row r="656" spans="1:44" ht="24.95" customHeight="1" x14ac:dyDescent="0.25">
      <c r="A656" s="183">
        <v>645</v>
      </c>
      <c r="B656" s="183" t="s">
        <v>1125</v>
      </c>
      <c r="C656" s="34" t="str">
        <f t="shared" si="40"/>
        <v>BS IT  - 141609</v>
      </c>
      <c r="D656" s="186" t="s">
        <v>37</v>
      </c>
      <c r="E656" s="33" t="s">
        <v>12</v>
      </c>
      <c r="F656" s="189">
        <v>141609</v>
      </c>
      <c r="G656" s="191" t="s">
        <v>1093</v>
      </c>
      <c r="H656" s="34" t="str">
        <f t="shared" si="41"/>
        <v>U  - NB - SEMINAR - 4</v>
      </c>
      <c r="I656" s="185" t="s">
        <v>17</v>
      </c>
      <c r="J656" s="185" t="s">
        <v>1099</v>
      </c>
      <c r="K656" s="185" t="s">
        <v>1100</v>
      </c>
      <c r="L656" s="193">
        <v>21</v>
      </c>
      <c r="M656" s="196" t="s">
        <v>577</v>
      </c>
      <c r="N656" s="196" t="s">
        <v>578</v>
      </c>
      <c r="O656" s="44" t="str">
        <f t="shared" si="42"/>
        <v xml:space="preserve"> Fatima Noureen  ( 3234526030 )</v>
      </c>
      <c r="P656" s="42" t="s">
        <v>50</v>
      </c>
      <c r="Q656" s="36" t="s">
        <v>86</v>
      </c>
      <c r="R656" s="37" t="s">
        <v>60</v>
      </c>
      <c r="T656" s="55"/>
      <c r="U656" s="73" t="str">
        <f>F656&amp;"-"&amp;COUNTIF($F$2:F656,F656)</f>
        <v>141609-2</v>
      </c>
      <c r="V656" s="50">
        <f t="shared" si="43"/>
        <v>645</v>
      </c>
      <c r="Y656" s="38" t="s">
        <v>2294</v>
      </c>
      <c r="Z656" s="38">
        <v>645</v>
      </c>
      <c r="AP656" s="185">
        <v>645</v>
      </c>
      <c r="AQ656" s="185" t="s">
        <v>12</v>
      </c>
      <c r="AR656" s="195" t="s">
        <v>12</v>
      </c>
    </row>
    <row r="657" spans="1:44" ht="24.95" customHeight="1" x14ac:dyDescent="0.25">
      <c r="A657" s="183">
        <v>646</v>
      </c>
      <c r="B657" s="183" t="s">
        <v>1125</v>
      </c>
      <c r="C657" s="34" t="str">
        <f t="shared" si="40"/>
        <v>BBA (Hons)  - 141360</v>
      </c>
      <c r="D657" s="186" t="s">
        <v>42</v>
      </c>
      <c r="E657" s="33" t="s">
        <v>12</v>
      </c>
      <c r="F657" s="189">
        <v>141360</v>
      </c>
      <c r="G657" s="191" t="s">
        <v>171</v>
      </c>
      <c r="H657" s="34" t="str">
        <f t="shared" si="41"/>
        <v>A  - NB - 1 - 8</v>
      </c>
      <c r="I657" s="185" t="s">
        <v>16</v>
      </c>
      <c r="J657" s="185" t="s">
        <v>94</v>
      </c>
      <c r="K657" s="185" t="s">
        <v>13</v>
      </c>
      <c r="L657" s="193">
        <v>27</v>
      </c>
      <c r="M657" s="196" t="s">
        <v>1106</v>
      </c>
      <c r="N657" s="196" t="s">
        <v>1109</v>
      </c>
      <c r="O657" s="44" t="str">
        <f t="shared" si="42"/>
        <v xml:space="preserve"> Ms. Zoha Maqsood  ( 3164645066 )</v>
      </c>
      <c r="P657" s="42" t="s">
        <v>50</v>
      </c>
      <c r="Q657" s="36" t="s">
        <v>86</v>
      </c>
      <c r="R657" s="37" t="s">
        <v>60</v>
      </c>
      <c r="T657" s="55"/>
      <c r="U657" s="73" t="str">
        <f>F657&amp;"-"&amp;COUNTIF($F$2:F657,F657)</f>
        <v>141360-1</v>
      </c>
      <c r="V657" s="50">
        <f t="shared" si="43"/>
        <v>646</v>
      </c>
      <c r="Y657" s="38" t="s">
        <v>2295</v>
      </c>
      <c r="Z657" s="38">
        <v>646</v>
      </c>
      <c r="AP657" s="185">
        <v>646</v>
      </c>
      <c r="AQ657" s="185" t="s">
        <v>12</v>
      </c>
      <c r="AR657" s="195" t="s">
        <v>12</v>
      </c>
    </row>
    <row r="658" spans="1:44" ht="24.95" customHeight="1" x14ac:dyDescent="0.25">
      <c r="A658" s="183">
        <v>647</v>
      </c>
      <c r="B658" s="183" t="s">
        <v>1125</v>
      </c>
      <c r="C658" s="34" t="str">
        <f t="shared" si="40"/>
        <v>BBA (Hons)  - 141361</v>
      </c>
      <c r="D658" s="186" t="s">
        <v>42</v>
      </c>
      <c r="E658" s="33" t="s">
        <v>12</v>
      </c>
      <c r="F658" s="189">
        <v>141361</v>
      </c>
      <c r="G658" s="191" t="s">
        <v>1329</v>
      </c>
      <c r="H658" s="34" t="str">
        <f t="shared" si="41"/>
        <v>A  - NB - 1 - 8</v>
      </c>
      <c r="I658" s="185" t="s">
        <v>16</v>
      </c>
      <c r="J658" s="185" t="s">
        <v>94</v>
      </c>
      <c r="K658" s="185" t="s">
        <v>13</v>
      </c>
      <c r="L658" s="193">
        <v>24</v>
      </c>
      <c r="M658" s="196" t="s">
        <v>1106</v>
      </c>
      <c r="N658" s="196" t="s">
        <v>1109</v>
      </c>
      <c r="O658" s="44" t="str">
        <f t="shared" si="42"/>
        <v xml:space="preserve"> Ms. Zoha Maqsood  ( 3164645066 )</v>
      </c>
      <c r="P658" s="42" t="s">
        <v>46</v>
      </c>
      <c r="Q658" s="36" t="s">
        <v>86</v>
      </c>
      <c r="R658" s="37" t="s">
        <v>63</v>
      </c>
      <c r="T658" s="55"/>
      <c r="U658" s="73" t="str">
        <f>F658&amp;"-"&amp;COUNTIF($F$2:F658,F658)</f>
        <v>141361-1</v>
      </c>
      <c r="V658" s="50">
        <f t="shared" si="43"/>
        <v>647</v>
      </c>
      <c r="Y658" s="38" t="s">
        <v>2296</v>
      </c>
      <c r="Z658" s="38">
        <v>647</v>
      </c>
      <c r="AP658" s="185">
        <v>647</v>
      </c>
      <c r="AQ658" s="185" t="s">
        <v>12</v>
      </c>
      <c r="AR658" s="195" t="s">
        <v>12</v>
      </c>
    </row>
    <row r="659" spans="1:44" ht="24.95" customHeight="1" x14ac:dyDescent="0.25">
      <c r="A659" s="183">
        <v>648</v>
      </c>
      <c r="B659" s="183" t="s">
        <v>1125</v>
      </c>
      <c r="C659" s="34" t="str">
        <f t="shared" si="40"/>
        <v>BBA (Hons)  - 141362</v>
      </c>
      <c r="D659" s="186" t="s">
        <v>42</v>
      </c>
      <c r="E659" s="33" t="s">
        <v>12</v>
      </c>
      <c r="F659" s="189">
        <v>141362</v>
      </c>
      <c r="G659" s="191" t="s">
        <v>1330</v>
      </c>
      <c r="H659" s="34" t="str">
        <f t="shared" si="41"/>
        <v>A  - NB - 1 - 8</v>
      </c>
      <c r="I659" s="185" t="s">
        <v>16</v>
      </c>
      <c r="J659" s="185" t="s">
        <v>94</v>
      </c>
      <c r="K659" s="185" t="s">
        <v>13</v>
      </c>
      <c r="L659" s="193">
        <v>29</v>
      </c>
      <c r="M659" s="196" t="s">
        <v>1106</v>
      </c>
      <c r="N659" s="196" t="s">
        <v>1109</v>
      </c>
      <c r="O659" s="44" t="str">
        <f t="shared" si="42"/>
        <v xml:space="preserve"> Ms. Zoha Maqsood  ( 3164645066 )</v>
      </c>
      <c r="P659" s="42" t="s">
        <v>46</v>
      </c>
      <c r="Q659" s="36" t="s">
        <v>86</v>
      </c>
      <c r="R659" s="37" t="s">
        <v>81</v>
      </c>
      <c r="T659" s="55"/>
      <c r="U659" s="73" t="str">
        <f>F659&amp;"-"&amp;COUNTIF($F$2:F659,F659)</f>
        <v>141362-1</v>
      </c>
      <c r="V659" s="50">
        <f t="shared" si="43"/>
        <v>648</v>
      </c>
      <c r="Y659" s="38" t="s">
        <v>2297</v>
      </c>
      <c r="Z659" s="38">
        <v>648</v>
      </c>
      <c r="AP659" s="185">
        <v>648</v>
      </c>
      <c r="AQ659" s="185" t="s">
        <v>12</v>
      </c>
      <c r="AR659" s="195" t="s">
        <v>12</v>
      </c>
    </row>
    <row r="660" spans="1:44" ht="24.95" customHeight="1" x14ac:dyDescent="0.25">
      <c r="A660" s="183">
        <v>649</v>
      </c>
      <c r="B660" s="183" t="s">
        <v>1125</v>
      </c>
      <c r="C660" s="34" t="str">
        <f t="shared" si="40"/>
        <v>BS DFCS  - 141337</v>
      </c>
      <c r="D660" s="186" t="s">
        <v>91</v>
      </c>
      <c r="E660" s="33" t="s">
        <v>12</v>
      </c>
      <c r="F660" s="189">
        <v>141337</v>
      </c>
      <c r="G660" s="191" t="s">
        <v>1331</v>
      </c>
      <c r="H660" s="34" t="str">
        <f t="shared" si="41"/>
        <v>A  - NB - 1 - 8</v>
      </c>
      <c r="I660" s="185" t="s">
        <v>16</v>
      </c>
      <c r="J660" s="185" t="s">
        <v>94</v>
      </c>
      <c r="K660" s="185" t="s">
        <v>13</v>
      </c>
      <c r="L660" s="193">
        <v>30</v>
      </c>
      <c r="M660" s="196" t="s">
        <v>490</v>
      </c>
      <c r="N660" s="196" t="s">
        <v>491</v>
      </c>
      <c r="O660" s="44" t="str">
        <f t="shared" si="42"/>
        <v xml:space="preserve"> M. Taseer Suleman  ( 0333-9971925 )</v>
      </c>
      <c r="P660" s="42" t="s">
        <v>46</v>
      </c>
      <c r="Q660" s="36" t="s">
        <v>86</v>
      </c>
      <c r="R660" s="37" t="s">
        <v>72</v>
      </c>
      <c r="T660" s="55"/>
      <c r="U660" s="73" t="str">
        <f>F660&amp;"-"&amp;COUNTIF($F$2:F660,F660)</f>
        <v>141337-1</v>
      </c>
      <c r="V660" s="50">
        <f t="shared" si="43"/>
        <v>649</v>
      </c>
      <c r="Y660" s="38" t="s">
        <v>2298</v>
      </c>
      <c r="Z660" s="38">
        <v>649</v>
      </c>
      <c r="AP660" s="185">
        <v>649</v>
      </c>
      <c r="AQ660" s="185" t="s">
        <v>12</v>
      </c>
      <c r="AR660" s="195" t="s">
        <v>12</v>
      </c>
    </row>
    <row r="661" spans="1:44" ht="24.95" customHeight="1" x14ac:dyDescent="0.25">
      <c r="A661" s="183">
        <v>650</v>
      </c>
      <c r="B661" s="183" t="s">
        <v>1125</v>
      </c>
      <c r="C661" s="34" t="str">
        <f t="shared" si="40"/>
        <v>BS DFCS  - 141338</v>
      </c>
      <c r="D661" s="186" t="s">
        <v>91</v>
      </c>
      <c r="E661" s="33" t="s">
        <v>12</v>
      </c>
      <c r="F661" s="189">
        <v>141338</v>
      </c>
      <c r="G661" s="191" t="s">
        <v>1332</v>
      </c>
      <c r="H661" s="34" t="str">
        <f t="shared" si="41"/>
        <v>A  - NB - 1 - 8</v>
      </c>
      <c r="I661" s="185" t="s">
        <v>16</v>
      </c>
      <c r="J661" s="185" t="s">
        <v>94</v>
      </c>
      <c r="K661" s="185" t="s">
        <v>13</v>
      </c>
      <c r="L661" s="193">
        <v>26</v>
      </c>
      <c r="M661" s="196" t="s">
        <v>490</v>
      </c>
      <c r="N661" s="196" t="s">
        <v>491</v>
      </c>
      <c r="O661" s="44" t="str">
        <f t="shared" si="42"/>
        <v xml:space="preserve"> M. Taseer Suleman  ( 0333-9971925 )</v>
      </c>
      <c r="P661" s="42" t="s">
        <v>46</v>
      </c>
      <c r="Q661" s="36" t="s">
        <v>86</v>
      </c>
      <c r="R661" s="37" t="s">
        <v>72</v>
      </c>
      <c r="T661" s="55"/>
      <c r="U661" s="73" t="str">
        <f>F661&amp;"-"&amp;COUNTIF($F$2:F661,F661)</f>
        <v>141338-1</v>
      </c>
      <c r="V661" s="50">
        <f t="shared" si="43"/>
        <v>650</v>
      </c>
      <c r="Y661" s="38" t="s">
        <v>2299</v>
      </c>
      <c r="Z661" s="38">
        <v>650</v>
      </c>
      <c r="AP661" s="185">
        <v>650</v>
      </c>
      <c r="AQ661" s="185" t="s">
        <v>12</v>
      </c>
      <c r="AR661" s="195" t="s">
        <v>12</v>
      </c>
    </row>
    <row r="662" spans="1:44" ht="24.95" customHeight="1" x14ac:dyDescent="0.25">
      <c r="A662" s="183">
        <v>651</v>
      </c>
      <c r="B662" s="183" t="s">
        <v>1125</v>
      </c>
      <c r="C662" s="34" t="str">
        <f t="shared" si="40"/>
        <v>BS IT  - 141574</v>
      </c>
      <c r="D662" s="186" t="s">
        <v>37</v>
      </c>
      <c r="E662" s="33" t="s">
        <v>12</v>
      </c>
      <c r="F662" s="189">
        <v>141574</v>
      </c>
      <c r="G662" s="191" t="s">
        <v>1333</v>
      </c>
      <c r="H662" s="34" t="str">
        <f t="shared" si="41"/>
        <v>A  - NB - 1 - 8</v>
      </c>
      <c r="I662" s="185" t="s">
        <v>16</v>
      </c>
      <c r="J662" s="185" t="s">
        <v>94</v>
      </c>
      <c r="K662" s="185" t="s">
        <v>13</v>
      </c>
      <c r="L662" s="193">
        <v>15</v>
      </c>
      <c r="M662" s="196" t="s">
        <v>524</v>
      </c>
      <c r="N662" s="196" t="s">
        <v>525</v>
      </c>
      <c r="O662" s="44" t="str">
        <f t="shared" si="42"/>
        <v xml:space="preserve"> Asma Riffat  ( 0321-4767274 )</v>
      </c>
      <c r="P662" s="42" t="s">
        <v>50</v>
      </c>
      <c r="Q662" s="36" t="s">
        <v>86</v>
      </c>
      <c r="R662" s="37" t="s">
        <v>76</v>
      </c>
      <c r="T662" s="55"/>
      <c r="U662" s="73" t="str">
        <f>F662&amp;"-"&amp;COUNTIF($F$2:F662,F662)</f>
        <v>141574-1</v>
      </c>
      <c r="V662" s="50">
        <f t="shared" si="43"/>
        <v>651</v>
      </c>
      <c r="Y662" s="38" t="s">
        <v>2300</v>
      </c>
      <c r="Z662" s="38">
        <v>651</v>
      </c>
      <c r="AP662" s="185">
        <v>651</v>
      </c>
      <c r="AQ662" s="185" t="s">
        <v>12</v>
      </c>
      <c r="AR662" s="195" t="s">
        <v>12</v>
      </c>
    </row>
    <row r="663" spans="1:44" ht="24.95" customHeight="1" x14ac:dyDescent="0.25">
      <c r="A663" s="183">
        <v>652</v>
      </c>
      <c r="B663" s="183" t="s">
        <v>1125</v>
      </c>
      <c r="C663" s="34" t="str">
        <f t="shared" si="40"/>
        <v>BSCP  - 141484</v>
      </c>
      <c r="D663" s="186" t="s">
        <v>300</v>
      </c>
      <c r="E663" s="33" t="s">
        <v>12</v>
      </c>
      <c r="F663" s="189">
        <v>141484</v>
      </c>
      <c r="G663" s="191" t="s">
        <v>1334</v>
      </c>
      <c r="H663" s="34" t="str">
        <f t="shared" si="41"/>
        <v>A  - NB - 1 - 8</v>
      </c>
      <c r="I663" s="185" t="s">
        <v>16</v>
      </c>
      <c r="J663" s="185" t="s">
        <v>94</v>
      </c>
      <c r="K663" s="185" t="s">
        <v>13</v>
      </c>
      <c r="L663" s="193">
        <v>25</v>
      </c>
      <c r="M663" s="196" t="s">
        <v>458</v>
      </c>
      <c r="N663" s="196" t="s">
        <v>459</v>
      </c>
      <c r="O663" s="44" t="str">
        <f t="shared" si="42"/>
        <v xml:space="preserve"> Ms. Sayeda Mehreen Zahra  ( 0323-4239564 )</v>
      </c>
      <c r="P663" s="42" t="s">
        <v>50</v>
      </c>
      <c r="Q663" s="36" t="s">
        <v>86</v>
      </c>
      <c r="R663" s="37" t="s">
        <v>64</v>
      </c>
      <c r="T663" s="55"/>
      <c r="U663" s="73" t="str">
        <f>F663&amp;"-"&amp;COUNTIF($F$2:F663,F663)</f>
        <v>141484-1</v>
      </c>
      <c r="V663" s="50">
        <f t="shared" si="43"/>
        <v>652</v>
      </c>
      <c r="Y663" s="38" t="s">
        <v>2301</v>
      </c>
      <c r="Z663" s="38">
        <v>652</v>
      </c>
      <c r="AP663" s="185">
        <v>652</v>
      </c>
      <c r="AQ663" s="185" t="s">
        <v>12</v>
      </c>
      <c r="AR663" s="195" t="s">
        <v>12</v>
      </c>
    </row>
    <row r="664" spans="1:44" ht="24.95" customHeight="1" x14ac:dyDescent="0.25">
      <c r="A664" s="183">
        <v>653</v>
      </c>
      <c r="B664" s="183" t="s">
        <v>1125</v>
      </c>
      <c r="C664" s="34" t="str">
        <f t="shared" si="40"/>
        <v>BS IT  - 141574</v>
      </c>
      <c r="D664" s="186" t="s">
        <v>37</v>
      </c>
      <c r="E664" s="33" t="s">
        <v>12</v>
      </c>
      <c r="F664" s="189">
        <v>141574</v>
      </c>
      <c r="G664" s="191" t="s">
        <v>1333</v>
      </c>
      <c r="H664" s="34" t="str">
        <f t="shared" si="41"/>
        <v>B  - NB - 9 - 16</v>
      </c>
      <c r="I664" s="185" t="s">
        <v>16</v>
      </c>
      <c r="J664" s="185" t="s">
        <v>95</v>
      </c>
      <c r="K664" s="185" t="s">
        <v>14</v>
      </c>
      <c r="L664" s="193">
        <v>25</v>
      </c>
      <c r="M664" s="196" t="s">
        <v>524</v>
      </c>
      <c r="N664" s="196" t="s">
        <v>525</v>
      </c>
      <c r="O664" s="44" t="str">
        <f t="shared" si="42"/>
        <v xml:space="preserve"> Asma Riffat  ( 0321-4767274 )</v>
      </c>
      <c r="P664" s="42" t="s">
        <v>46</v>
      </c>
      <c r="Q664" s="36" t="s">
        <v>86</v>
      </c>
      <c r="R664" s="37" t="s">
        <v>53</v>
      </c>
      <c r="T664" s="55"/>
      <c r="U664" s="73" t="str">
        <f>F664&amp;"-"&amp;COUNTIF($F$2:F664,F664)</f>
        <v>141574-2</v>
      </c>
      <c r="V664" s="50">
        <f t="shared" si="43"/>
        <v>653</v>
      </c>
      <c r="Y664" s="38" t="s">
        <v>2302</v>
      </c>
      <c r="Z664" s="38">
        <v>653</v>
      </c>
      <c r="AP664" s="185">
        <v>653</v>
      </c>
      <c r="AQ664" s="185" t="s">
        <v>12</v>
      </c>
      <c r="AR664" s="195" t="s">
        <v>12</v>
      </c>
    </row>
    <row r="665" spans="1:44" ht="24.95" customHeight="1" x14ac:dyDescent="0.25">
      <c r="A665" s="183">
        <v>654</v>
      </c>
      <c r="B665" s="183" t="s">
        <v>1125</v>
      </c>
      <c r="C665" s="34" t="str">
        <f t="shared" si="40"/>
        <v>BS IT  - 141627</v>
      </c>
      <c r="D665" s="186" t="s">
        <v>37</v>
      </c>
      <c r="E665" s="33" t="s">
        <v>12</v>
      </c>
      <c r="F665" s="189">
        <v>141627</v>
      </c>
      <c r="G665" s="191" t="s">
        <v>1335</v>
      </c>
      <c r="H665" s="34" t="str">
        <f t="shared" si="41"/>
        <v>B  - NB - 9 - 16</v>
      </c>
      <c r="I665" s="185" t="s">
        <v>16</v>
      </c>
      <c r="J665" s="185" t="s">
        <v>95</v>
      </c>
      <c r="K665" s="185" t="s">
        <v>14</v>
      </c>
      <c r="L665" s="193">
        <v>13</v>
      </c>
      <c r="M665" s="196" t="s">
        <v>524</v>
      </c>
      <c r="N665" s="196" t="s">
        <v>525</v>
      </c>
      <c r="O665" s="44" t="str">
        <f t="shared" si="42"/>
        <v xml:space="preserve"> Asma Riffat  ( 0321-4767274 )</v>
      </c>
      <c r="P665" s="42" t="s">
        <v>46</v>
      </c>
      <c r="Q665" s="36" t="s">
        <v>86</v>
      </c>
      <c r="R665" s="37" t="s">
        <v>48</v>
      </c>
      <c r="T665" s="55"/>
      <c r="U665" s="73" t="str">
        <f>F665&amp;"-"&amp;COUNTIF($F$2:F665,F665)</f>
        <v>141627-1</v>
      </c>
      <c r="V665" s="50">
        <f t="shared" si="43"/>
        <v>654</v>
      </c>
      <c r="Y665" s="38" t="s">
        <v>2303</v>
      </c>
      <c r="Z665" s="38">
        <v>654</v>
      </c>
      <c r="AP665" s="185">
        <v>654</v>
      </c>
      <c r="AQ665" s="185" t="s">
        <v>12</v>
      </c>
      <c r="AR665" s="195" t="s">
        <v>12</v>
      </c>
    </row>
    <row r="666" spans="1:44" ht="24.95" customHeight="1" x14ac:dyDescent="0.25">
      <c r="A666" s="183">
        <v>655</v>
      </c>
      <c r="B666" s="183" t="s">
        <v>1125</v>
      </c>
      <c r="C666" s="34" t="str">
        <f t="shared" si="40"/>
        <v>BS SE  - 141713</v>
      </c>
      <c r="D666" s="186" t="s">
        <v>43</v>
      </c>
      <c r="E666" s="33" t="s">
        <v>12</v>
      </c>
      <c r="F666" s="189">
        <v>141713</v>
      </c>
      <c r="G666" s="191" t="s">
        <v>1336</v>
      </c>
      <c r="H666" s="34" t="str">
        <f t="shared" si="41"/>
        <v>B  - NB - 9 - 16</v>
      </c>
      <c r="I666" s="185" t="s">
        <v>16</v>
      </c>
      <c r="J666" s="185" t="s">
        <v>95</v>
      </c>
      <c r="K666" s="185" t="s">
        <v>14</v>
      </c>
      <c r="L666" s="193">
        <v>33</v>
      </c>
      <c r="M666" s="196" t="s">
        <v>851</v>
      </c>
      <c r="N666" s="196" t="s">
        <v>852</v>
      </c>
      <c r="O666" s="44" t="str">
        <f t="shared" si="42"/>
        <v xml:space="preserve"> Dr. Ali Haider Khan    ( 3336135130 )</v>
      </c>
      <c r="P666" s="42" t="s">
        <v>50</v>
      </c>
      <c r="Q666" s="36" t="s">
        <v>86</v>
      </c>
      <c r="R666" s="37" t="s">
        <v>59</v>
      </c>
      <c r="T666" s="55"/>
      <c r="U666" s="73" t="str">
        <f>F666&amp;"-"&amp;COUNTIF($F$2:F666,F666)</f>
        <v>141713-1</v>
      </c>
      <c r="V666" s="50">
        <f t="shared" si="43"/>
        <v>655</v>
      </c>
      <c r="Y666" s="38" t="s">
        <v>2304</v>
      </c>
      <c r="Z666" s="38">
        <v>655</v>
      </c>
      <c r="AP666" s="185">
        <v>655</v>
      </c>
      <c r="AQ666" s="185" t="s">
        <v>12</v>
      </c>
      <c r="AR666" s="195" t="s">
        <v>12</v>
      </c>
    </row>
    <row r="667" spans="1:44" ht="24.95" customHeight="1" x14ac:dyDescent="0.25">
      <c r="A667" s="183">
        <v>656</v>
      </c>
      <c r="B667" s="183" t="s">
        <v>1125</v>
      </c>
      <c r="C667" s="34" t="str">
        <f t="shared" si="40"/>
        <v>BS SE  - 141735</v>
      </c>
      <c r="D667" s="186" t="s">
        <v>43</v>
      </c>
      <c r="E667" s="33" t="s">
        <v>12</v>
      </c>
      <c r="F667" s="189">
        <v>141735</v>
      </c>
      <c r="G667" s="191" t="s">
        <v>1337</v>
      </c>
      <c r="H667" s="34" t="str">
        <f t="shared" si="41"/>
        <v>B  - NB - 9 - 16</v>
      </c>
      <c r="I667" s="185" t="s">
        <v>16</v>
      </c>
      <c r="J667" s="185" t="s">
        <v>95</v>
      </c>
      <c r="K667" s="185" t="s">
        <v>14</v>
      </c>
      <c r="L667" s="193">
        <v>36</v>
      </c>
      <c r="M667" s="196" t="s">
        <v>778</v>
      </c>
      <c r="N667" s="196" t="s">
        <v>779</v>
      </c>
      <c r="O667" s="44" t="str">
        <f t="shared" si="42"/>
        <v xml:space="preserve"> Hafiz Muhammad Qadir  ( 3333355039 )</v>
      </c>
      <c r="P667" s="42" t="s">
        <v>50</v>
      </c>
      <c r="Q667" s="36" t="s">
        <v>86</v>
      </c>
      <c r="R667" s="37" t="s">
        <v>82</v>
      </c>
      <c r="T667" s="55"/>
      <c r="U667" s="73" t="str">
        <f>F667&amp;"-"&amp;COUNTIF($F$2:F667,F667)</f>
        <v>141735-1</v>
      </c>
      <c r="V667" s="50">
        <f t="shared" si="43"/>
        <v>656</v>
      </c>
      <c r="Y667" s="38" t="s">
        <v>2305</v>
      </c>
      <c r="Z667" s="38">
        <v>656</v>
      </c>
      <c r="AP667" s="185">
        <v>656</v>
      </c>
      <c r="AQ667" s="185" t="s">
        <v>12</v>
      </c>
      <c r="AR667" s="195" t="s">
        <v>12</v>
      </c>
    </row>
    <row r="668" spans="1:44" ht="24.95" customHeight="1" x14ac:dyDescent="0.25">
      <c r="A668" s="183">
        <v>657</v>
      </c>
      <c r="B668" s="183" t="s">
        <v>1125</v>
      </c>
      <c r="C668" s="34" t="str">
        <f t="shared" si="40"/>
        <v>BSCS  - 141714</v>
      </c>
      <c r="D668" s="186" t="s">
        <v>35</v>
      </c>
      <c r="E668" s="33" t="s">
        <v>12</v>
      </c>
      <c r="F668" s="189">
        <v>141714</v>
      </c>
      <c r="G668" s="191" t="s">
        <v>332</v>
      </c>
      <c r="H668" s="34" t="str">
        <f t="shared" si="41"/>
        <v>B  - NB - 9 - 16</v>
      </c>
      <c r="I668" s="185" t="s">
        <v>16</v>
      </c>
      <c r="J668" s="185" t="s">
        <v>95</v>
      </c>
      <c r="K668" s="185" t="s">
        <v>14</v>
      </c>
      <c r="L668" s="193">
        <v>47</v>
      </c>
      <c r="M668" s="196" t="s">
        <v>1011</v>
      </c>
      <c r="N668" s="196" t="s">
        <v>1012</v>
      </c>
      <c r="O668" s="44" t="str">
        <f t="shared" si="42"/>
        <v xml:space="preserve"> Fatima Aslam   ( 3228478024 )</v>
      </c>
      <c r="P668" s="42" t="s">
        <v>50</v>
      </c>
      <c r="Q668" s="36" t="s">
        <v>86</v>
      </c>
      <c r="R668" s="37" t="s">
        <v>82</v>
      </c>
      <c r="T668" s="55"/>
      <c r="U668" s="73" t="str">
        <f>F668&amp;"-"&amp;COUNTIF($F$2:F668,F668)</f>
        <v>141714-1</v>
      </c>
      <c r="V668" s="50">
        <f t="shared" si="43"/>
        <v>657</v>
      </c>
      <c r="Y668" s="38" t="s">
        <v>2306</v>
      </c>
      <c r="Z668" s="38">
        <v>657</v>
      </c>
      <c r="AP668" s="185">
        <v>657</v>
      </c>
      <c r="AQ668" s="185" t="s">
        <v>12</v>
      </c>
      <c r="AR668" s="195" t="s">
        <v>12</v>
      </c>
    </row>
    <row r="669" spans="1:44" ht="24.95" customHeight="1" x14ac:dyDescent="0.25">
      <c r="A669" s="183">
        <v>658</v>
      </c>
      <c r="B669" s="183" t="s">
        <v>1125</v>
      </c>
      <c r="C669" s="34" t="str">
        <f t="shared" si="40"/>
        <v>BS SE  - 141735</v>
      </c>
      <c r="D669" s="186" t="s">
        <v>43</v>
      </c>
      <c r="E669" s="33" t="s">
        <v>12</v>
      </c>
      <c r="F669" s="189">
        <v>141735</v>
      </c>
      <c r="G669" s="191" t="s">
        <v>1337</v>
      </c>
      <c r="H669" s="34" t="str">
        <f t="shared" si="41"/>
        <v>C  - NB - 17 - 24</v>
      </c>
      <c r="I669" s="185" t="s">
        <v>16</v>
      </c>
      <c r="J669" s="185" t="s">
        <v>96</v>
      </c>
      <c r="K669" s="185" t="s">
        <v>15</v>
      </c>
      <c r="L669" s="193">
        <v>2</v>
      </c>
      <c r="M669" s="196" t="s">
        <v>778</v>
      </c>
      <c r="N669" s="196" t="s">
        <v>779</v>
      </c>
      <c r="O669" s="44" t="str">
        <f t="shared" si="42"/>
        <v xml:space="preserve"> Hafiz Muhammad Qadir  ( 3333355039 )</v>
      </c>
      <c r="P669" s="42" t="s">
        <v>46</v>
      </c>
      <c r="Q669" s="36" t="s">
        <v>86</v>
      </c>
      <c r="R669" s="37">
        <v>63</v>
      </c>
      <c r="T669" s="55"/>
      <c r="U669" s="73" t="str">
        <f>F669&amp;"-"&amp;COUNTIF($F$2:F669,F669)</f>
        <v>141735-2</v>
      </c>
      <c r="V669" s="50">
        <f t="shared" si="43"/>
        <v>658</v>
      </c>
      <c r="Y669" s="38" t="s">
        <v>2307</v>
      </c>
      <c r="Z669" s="38">
        <v>658</v>
      </c>
      <c r="AP669" s="185">
        <v>658</v>
      </c>
      <c r="AQ669" s="185" t="s">
        <v>12</v>
      </c>
      <c r="AR669" s="195" t="s">
        <v>12</v>
      </c>
    </row>
    <row r="670" spans="1:44" ht="24.95" customHeight="1" x14ac:dyDescent="0.25">
      <c r="A670" s="183">
        <v>659</v>
      </c>
      <c r="B670" s="183" t="s">
        <v>1125</v>
      </c>
      <c r="C670" s="34" t="str">
        <f t="shared" si="40"/>
        <v>BS SE  - 141737</v>
      </c>
      <c r="D670" s="186" t="s">
        <v>43</v>
      </c>
      <c r="E670" s="33" t="s">
        <v>12</v>
      </c>
      <c r="F670" s="189">
        <v>141737</v>
      </c>
      <c r="G670" s="191" t="s">
        <v>1338</v>
      </c>
      <c r="H670" s="34" t="str">
        <f t="shared" si="41"/>
        <v>C  - NB - 17 - 24</v>
      </c>
      <c r="I670" s="185" t="s">
        <v>16</v>
      </c>
      <c r="J670" s="185" t="s">
        <v>96</v>
      </c>
      <c r="K670" s="185" t="s">
        <v>15</v>
      </c>
      <c r="L670" s="193">
        <v>37</v>
      </c>
      <c r="M670" s="196" t="s">
        <v>778</v>
      </c>
      <c r="N670" s="196" t="s">
        <v>779</v>
      </c>
      <c r="O670" s="44" t="str">
        <f t="shared" si="42"/>
        <v xml:space="preserve"> Hafiz Muhammad Qadir  ( 3333355039 )</v>
      </c>
      <c r="P670" s="42" t="s">
        <v>46</v>
      </c>
      <c r="Q670" s="36" t="s">
        <v>86</v>
      </c>
      <c r="R670" s="37" t="s">
        <v>80</v>
      </c>
      <c r="T670" s="55"/>
      <c r="U670" s="73" t="str">
        <f>F670&amp;"-"&amp;COUNTIF($F$2:F670,F670)</f>
        <v>141737-1</v>
      </c>
      <c r="V670" s="50">
        <f t="shared" si="43"/>
        <v>659</v>
      </c>
      <c r="Y670" s="38" t="s">
        <v>2308</v>
      </c>
      <c r="Z670" s="38">
        <v>659</v>
      </c>
      <c r="AP670" s="185">
        <v>659</v>
      </c>
      <c r="AQ670" s="185" t="s">
        <v>12</v>
      </c>
      <c r="AR670" s="195" t="s">
        <v>12</v>
      </c>
    </row>
    <row r="671" spans="1:44" ht="24.95" customHeight="1" x14ac:dyDescent="0.25">
      <c r="A671" s="183">
        <v>660</v>
      </c>
      <c r="B671" s="183" t="s">
        <v>1125</v>
      </c>
      <c r="C671" s="34" t="str">
        <f t="shared" si="40"/>
        <v>BS SE  - 141739</v>
      </c>
      <c r="D671" s="186" t="s">
        <v>43</v>
      </c>
      <c r="E671" s="33" t="s">
        <v>12</v>
      </c>
      <c r="F671" s="189">
        <v>141739</v>
      </c>
      <c r="G671" s="191" t="s">
        <v>1339</v>
      </c>
      <c r="H671" s="34" t="str">
        <f t="shared" si="41"/>
        <v>C  - NB - 17 - 24</v>
      </c>
      <c r="I671" s="185" t="s">
        <v>16</v>
      </c>
      <c r="J671" s="185" t="s">
        <v>96</v>
      </c>
      <c r="K671" s="185" t="s">
        <v>15</v>
      </c>
      <c r="L671" s="193">
        <v>33</v>
      </c>
      <c r="M671" s="196" t="s">
        <v>851</v>
      </c>
      <c r="N671" s="196" t="s">
        <v>852</v>
      </c>
      <c r="O671" s="44" t="str">
        <f t="shared" si="42"/>
        <v xml:space="preserve"> Dr. Ali Haider Khan    ( 3336135130 )</v>
      </c>
      <c r="P671" s="42" t="s">
        <v>46</v>
      </c>
      <c r="Q671" s="36" t="s">
        <v>86</v>
      </c>
      <c r="R671" s="37" t="s">
        <v>80</v>
      </c>
      <c r="T671" s="55"/>
      <c r="U671" s="73" t="str">
        <f>F671&amp;"-"&amp;COUNTIF($F$2:F671,F671)</f>
        <v>141739-1</v>
      </c>
      <c r="V671" s="50">
        <f t="shared" si="43"/>
        <v>660</v>
      </c>
      <c r="Y671" s="38" t="s">
        <v>2309</v>
      </c>
      <c r="Z671" s="38">
        <v>660</v>
      </c>
      <c r="AP671" s="185">
        <v>660</v>
      </c>
      <c r="AQ671" s="185" t="s">
        <v>12</v>
      </c>
      <c r="AR671" s="195" t="s">
        <v>12</v>
      </c>
    </row>
    <row r="672" spans="1:44" ht="24.95" customHeight="1" x14ac:dyDescent="0.25">
      <c r="A672" s="183">
        <v>661</v>
      </c>
      <c r="B672" s="183" t="s">
        <v>1125</v>
      </c>
      <c r="C672" s="34" t="str">
        <f t="shared" si="40"/>
        <v>BSCS  - 141777</v>
      </c>
      <c r="D672" s="186" t="s">
        <v>35</v>
      </c>
      <c r="E672" s="33" t="s">
        <v>12</v>
      </c>
      <c r="F672" s="189">
        <v>141777</v>
      </c>
      <c r="G672" s="191" t="s">
        <v>176</v>
      </c>
      <c r="H672" s="34" t="str">
        <f t="shared" si="41"/>
        <v>C  - NB - 17 - 24</v>
      </c>
      <c r="I672" s="185" t="s">
        <v>16</v>
      </c>
      <c r="J672" s="185" t="s">
        <v>96</v>
      </c>
      <c r="K672" s="185" t="s">
        <v>15</v>
      </c>
      <c r="L672" s="193">
        <v>49</v>
      </c>
      <c r="M672" s="196" t="s">
        <v>780</v>
      </c>
      <c r="N672" s="196" t="s">
        <v>781</v>
      </c>
      <c r="O672" s="44" t="str">
        <f t="shared" si="42"/>
        <v xml:space="preserve"> Miss Nousheen Ilyas  ( 0343-4268889 )</v>
      </c>
      <c r="P672" s="42" t="s">
        <v>46</v>
      </c>
      <c r="Q672" s="36" t="s">
        <v>86</v>
      </c>
      <c r="R672" s="37" t="s">
        <v>78</v>
      </c>
      <c r="T672" s="55"/>
      <c r="U672" s="73" t="str">
        <f>F672&amp;"-"&amp;COUNTIF($F$2:F672,F672)</f>
        <v>141777-1</v>
      </c>
      <c r="V672" s="50">
        <f t="shared" si="43"/>
        <v>661</v>
      </c>
      <c r="Y672" s="38" t="s">
        <v>2310</v>
      </c>
      <c r="Z672" s="38">
        <v>661</v>
      </c>
      <c r="AP672" s="185">
        <v>661</v>
      </c>
      <c r="AQ672" s="185" t="s">
        <v>12</v>
      </c>
      <c r="AR672" s="195" t="s">
        <v>12</v>
      </c>
    </row>
    <row r="673" spans="1:44" ht="24.95" customHeight="1" x14ac:dyDescent="0.25">
      <c r="A673" s="183">
        <v>662</v>
      </c>
      <c r="B673" s="183" t="s">
        <v>1125</v>
      </c>
      <c r="C673" s="34" t="str">
        <f t="shared" si="40"/>
        <v>BSCS  - 141778</v>
      </c>
      <c r="D673" s="186" t="s">
        <v>35</v>
      </c>
      <c r="E673" s="33" t="s">
        <v>12</v>
      </c>
      <c r="F673" s="189">
        <v>141778</v>
      </c>
      <c r="G673" s="191" t="s">
        <v>177</v>
      </c>
      <c r="H673" s="34" t="str">
        <f t="shared" si="41"/>
        <v>C  - NB - 17 - 24</v>
      </c>
      <c r="I673" s="185" t="s">
        <v>16</v>
      </c>
      <c r="J673" s="185" t="s">
        <v>96</v>
      </c>
      <c r="K673" s="185" t="s">
        <v>15</v>
      </c>
      <c r="L673" s="193">
        <v>47</v>
      </c>
      <c r="M673" s="196" t="s">
        <v>610</v>
      </c>
      <c r="N673" s="196" t="s">
        <v>611</v>
      </c>
      <c r="O673" s="44" t="str">
        <f t="shared" si="42"/>
        <v xml:space="preserve"> Ms. Aleen Ijaz Chaudhary  ( 0336-7543497 )</v>
      </c>
      <c r="P673" s="42" t="s">
        <v>50</v>
      </c>
      <c r="Q673" s="36" t="s">
        <v>86</v>
      </c>
      <c r="R673" s="37" t="s">
        <v>63</v>
      </c>
      <c r="T673" s="55"/>
      <c r="U673" s="73" t="str">
        <f>F673&amp;"-"&amp;COUNTIF($F$2:F673,F673)</f>
        <v>141778-1</v>
      </c>
      <c r="V673" s="50">
        <f t="shared" si="43"/>
        <v>662</v>
      </c>
      <c r="Y673" s="38" t="s">
        <v>2311</v>
      </c>
      <c r="Z673" s="38">
        <v>662</v>
      </c>
      <c r="AP673" s="185">
        <v>662</v>
      </c>
      <c r="AQ673" s="185" t="s">
        <v>12</v>
      </c>
      <c r="AR673" s="195" t="s">
        <v>12</v>
      </c>
    </row>
    <row r="674" spans="1:44" ht="24.95" customHeight="1" x14ac:dyDescent="0.25">
      <c r="A674" s="183">
        <v>663</v>
      </c>
      <c r="B674" s="183" t="s">
        <v>1125</v>
      </c>
      <c r="C674" s="34" t="str">
        <f t="shared" si="40"/>
        <v>BSCS  - 141779</v>
      </c>
      <c r="D674" s="186" t="s">
        <v>35</v>
      </c>
      <c r="E674" s="33" t="s">
        <v>12</v>
      </c>
      <c r="F674" s="189">
        <v>141779</v>
      </c>
      <c r="G674" s="191" t="s">
        <v>387</v>
      </c>
      <c r="H674" s="34" t="str">
        <f t="shared" si="41"/>
        <v>C  - NB - 17 - 24</v>
      </c>
      <c r="I674" s="185" t="s">
        <v>16</v>
      </c>
      <c r="J674" s="185" t="s">
        <v>96</v>
      </c>
      <c r="K674" s="185" t="s">
        <v>15</v>
      </c>
      <c r="L674" s="193">
        <v>8</v>
      </c>
      <c r="M674" s="196" t="s">
        <v>780</v>
      </c>
      <c r="N674" s="196" t="s">
        <v>781</v>
      </c>
      <c r="O674" s="44" t="str">
        <f t="shared" si="42"/>
        <v xml:space="preserve"> Miss Nousheen Ilyas  ( 0343-4268889 )</v>
      </c>
      <c r="P674" s="42" t="s">
        <v>50</v>
      </c>
      <c r="Q674" s="36" t="s">
        <v>86</v>
      </c>
      <c r="R674" s="37" t="s">
        <v>75</v>
      </c>
      <c r="T674" s="55"/>
      <c r="U674" s="73" t="str">
        <f>F674&amp;"-"&amp;COUNTIF($F$2:F674,F674)</f>
        <v>141779-1</v>
      </c>
      <c r="V674" s="50">
        <f t="shared" si="43"/>
        <v>663</v>
      </c>
      <c r="Y674" s="38" t="s">
        <v>2312</v>
      </c>
      <c r="Z674" s="38">
        <v>663</v>
      </c>
      <c r="AP674" s="185">
        <v>663</v>
      </c>
      <c r="AQ674" s="185" t="s">
        <v>12</v>
      </c>
      <c r="AR674" s="195" t="s">
        <v>12</v>
      </c>
    </row>
    <row r="675" spans="1:44" ht="24.95" customHeight="1" x14ac:dyDescent="0.25">
      <c r="A675" s="183">
        <v>664</v>
      </c>
      <c r="B675" s="183" t="s">
        <v>1125</v>
      </c>
      <c r="C675" s="34" t="str">
        <f t="shared" si="40"/>
        <v>BSCS  - 141779</v>
      </c>
      <c r="D675" s="186" t="s">
        <v>35</v>
      </c>
      <c r="E675" s="33" t="s">
        <v>12</v>
      </c>
      <c r="F675" s="189">
        <v>141779</v>
      </c>
      <c r="G675" s="191" t="s">
        <v>387</v>
      </c>
      <c r="H675" s="34" t="str">
        <f t="shared" si="41"/>
        <v>D  - NB - 25 - 32</v>
      </c>
      <c r="I675" s="185" t="s">
        <v>16</v>
      </c>
      <c r="J675" s="185" t="s">
        <v>97</v>
      </c>
      <c r="K675" s="185" t="s">
        <v>24</v>
      </c>
      <c r="L675" s="193">
        <v>39</v>
      </c>
      <c r="M675" s="196" t="s">
        <v>780</v>
      </c>
      <c r="N675" s="196" t="s">
        <v>781</v>
      </c>
      <c r="O675" s="44" t="str">
        <f t="shared" si="42"/>
        <v xml:space="preserve"> Miss Nousheen Ilyas  ( 0343-4268889 )</v>
      </c>
      <c r="P675" s="42" t="s">
        <v>50</v>
      </c>
      <c r="Q675" s="36" t="s">
        <v>86</v>
      </c>
      <c r="R675" s="37" t="s">
        <v>60</v>
      </c>
      <c r="T675" s="55"/>
      <c r="U675" s="73" t="str">
        <f>F675&amp;"-"&amp;COUNTIF($F$2:F675,F675)</f>
        <v>141779-2</v>
      </c>
      <c r="V675" s="50">
        <f t="shared" si="43"/>
        <v>664</v>
      </c>
      <c r="Y675" s="38" t="s">
        <v>2313</v>
      </c>
      <c r="Z675" s="38">
        <v>664</v>
      </c>
      <c r="AP675" s="185">
        <v>664</v>
      </c>
      <c r="AQ675" s="185" t="s">
        <v>12</v>
      </c>
      <c r="AR675" s="195" t="s">
        <v>12</v>
      </c>
    </row>
    <row r="676" spans="1:44" ht="24.95" customHeight="1" x14ac:dyDescent="0.25">
      <c r="A676" s="183">
        <v>665</v>
      </c>
      <c r="B676" s="183" t="s">
        <v>1125</v>
      </c>
      <c r="C676" s="34" t="str">
        <f t="shared" si="40"/>
        <v>BSCS  - 141780</v>
      </c>
      <c r="D676" s="186" t="s">
        <v>35</v>
      </c>
      <c r="E676" s="33" t="s">
        <v>12</v>
      </c>
      <c r="F676" s="189">
        <v>141780</v>
      </c>
      <c r="G676" s="191" t="s">
        <v>388</v>
      </c>
      <c r="H676" s="34" t="str">
        <f t="shared" si="41"/>
        <v>D  - NB - 25 - 32</v>
      </c>
      <c r="I676" s="185" t="s">
        <v>16</v>
      </c>
      <c r="J676" s="185" t="s">
        <v>97</v>
      </c>
      <c r="K676" s="185" t="s">
        <v>24</v>
      </c>
      <c r="L676" s="193">
        <v>41</v>
      </c>
      <c r="M676" s="196" t="s">
        <v>610</v>
      </c>
      <c r="N676" s="196" t="s">
        <v>611</v>
      </c>
      <c r="O676" s="44" t="str">
        <f t="shared" si="42"/>
        <v xml:space="preserve"> Ms. Aleen Ijaz Chaudhary  ( 0336-7543497 )</v>
      </c>
      <c r="P676" s="42" t="s">
        <v>50</v>
      </c>
      <c r="Q676" s="36" t="s">
        <v>86</v>
      </c>
      <c r="R676" s="37" t="s">
        <v>60</v>
      </c>
      <c r="T676" s="55"/>
      <c r="U676" s="73" t="str">
        <f>F676&amp;"-"&amp;COUNTIF($F$2:F676,F676)</f>
        <v>141780-1</v>
      </c>
      <c r="V676" s="50">
        <f t="shared" si="43"/>
        <v>665</v>
      </c>
      <c r="Y676" s="38" t="s">
        <v>2314</v>
      </c>
      <c r="Z676" s="38">
        <v>665</v>
      </c>
      <c r="AP676" s="185">
        <v>665</v>
      </c>
      <c r="AQ676" s="185" t="s">
        <v>12</v>
      </c>
      <c r="AR676" s="195" t="s">
        <v>12</v>
      </c>
    </row>
    <row r="677" spans="1:44" ht="24.95" customHeight="1" x14ac:dyDescent="0.25">
      <c r="A677" s="183">
        <v>666</v>
      </c>
      <c r="B677" s="183" t="s">
        <v>1125</v>
      </c>
      <c r="C677" s="34" t="str">
        <f t="shared" si="40"/>
        <v>BSCS  - 141781</v>
      </c>
      <c r="D677" s="186" t="s">
        <v>35</v>
      </c>
      <c r="E677" s="33" t="s">
        <v>12</v>
      </c>
      <c r="F677" s="189">
        <v>141781</v>
      </c>
      <c r="G677" s="191" t="s">
        <v>1340</v>
      </c>
      <c r="H677" s="34" t="str">
        <f t="shared" si="41"/>
        <v>D  - NB - 25 - 32</v>
      </c>
      <c r="I677" s="185" t="s">
        <v>16</v>
      </c>
      <c r="J677" s="185" t="s">
        <v>97</v>
      </c>
      <c r="K677" s="185" t="s">
        <v>24</v>
      </c>
      <c r="L677" s="193">
        <v>40</v>
      </c>
      <c r="M677" s="196" t="s">
        <v>700</v>
      </c>
      <c r="N677" s="196" t="s">
        <v>701</v>
      </c>
      <c r="O677" s="44" t="str">
        <f t="shared" si="42"/>
        <v xml:space="preserve"> Dr. Sana Akram  ( 0321-4736571 )</v>
      </c>
      <c r="P677" s="42" t="s">
        <v>46</v>
      </c>
      <c r="Q677" s="36" t="s">
        <v>86</v>
      </c>
      <c r="R677" s="37">
        <v>18</v>
      </c>
      <c r="T677" s="55"/>
      <c r="U677" s="73" t="str">
        <f>F677&amp;"-"&amp;COUNTIF($F$2:F677,F677)</f>
        <v>141781-1</v>
      </c>
      <c r="V677" s="50">
        <f t="shared" si="43"/>
        <v>666</v>
      </c>
      <c r="Y677" s="38" t="s">
        <v>2315</v>
      </c>
      <c r="Z677" s="38">
        <v>666</v>
      </c>
      <c r="AP677" s="185">
        <v>666</v>
      </c>
      <c r="AQ677" s="185" t="s">
        <v>12</v>
      </c>
      <c r="AR677" s="195" t="s">
        <v>12</v>
      </c>
    </row>
    <row r="678" spans="1:44" ht="24.95" customHeight="1" x14ac:dyDescent="0.25">
      <c r="A678" s="183">
        <v>667</v>
      </c>
      <c r="B678" s="183" t="s">
        <v>1125</v>
      </c>
      <c r="C678" s="34" t="str">
        <f t="shared" si="40"/>
        <v>BSCS  - 141782</v>
      </c>
      <c r="D678" s="186" t="s">
        <v>35</v>
      </c>
      <c r="E678" s="33" t="s">
        <v>12</v>
      </c>
      <c r="F678" s="189">
        <v>141782</v>
      </c>
      <c r="G678" s="191" t="s">
        <v>1341</v>
      </c>
      <c r="H678" s="34" t="str">
        <f t="shared" si="41"/>
        <v>D  - NB - 25 - 32</v>
      </c>
      <c r="I678" s="185" t="s">
        <v>16</v>
      </c>
      <c r="J678" s="185" t="s">
        <v>97</v>
      </c>
      <c r="K678" s="185" t="s">
        <v>24</v>
      </c>
      <c r="L678" s="193">
        <v>43</v>
      </c>
      <c r="M678" s="196" t="s">
        <v>700</v>
      </c>
      <c r="N678" s="196" t="s">
        <v>701</v>
      </c>
      <c r="O678" s="44" t="str">
        <f t="shared" si="42"/>
        <v xml:space="preserve"> Dr. Sana Akram  ( 0321-4736571 )</v>
      </c>
      <c r="P678" s="42" t="s">
        <v>50</v>
      </c>
      <c r="Q678" s="36" t="s">
        <v>86</v>
      </c>
      <c r="R678" s="37" t="s">
        <v>55</v>
      </c>
      <c r="T678" s="55"/>
      <c r="U678" s="73" t="str">
        <f>F678&amp;"-"&amp;COUNTIF($F$2:F678,F678)</f>
        <v>141782-1</v>
      </c>
      <c r="V678" s="50">
        <f t="shared" si="43"/>
        <v>667</v>
      </c>
      <c r="Y678" s="38" t="s">
        <v>2316</v>
      </c>
      <c r="Z678" s="38">
        <v>667</v>
      </c>
      <c r="AP678" s="185">
        <v>667</v>
      </c>
      <c r="AQ678" s="185" t="s">
        <v>12</v>
      </c>
      <c r="AR678" s="195" t="s">
        <v>12</v>
      </c>
    </row>
    <row r="679" spans="1:44" ht="24.95" customHeight="1" x14ac:dyDescent="0.25">
      <c r="A679" s="183">
        <v>668</v>
      </c>
      <c r="B679" s="183" t="s">
        <v>1125</v>
      </c>
      <c r="C679" s="34" t="str">
        <f t="shared" si="40"/>
        <v>BSCS  - 141783</v>
      </c>
      <c r="D679" s="186" t="s">
        <v>35</v>
      </c>
      <c r="E679" s="33" t="s">
        <v>12</v>
      </c>
      <c r="F679" s="189">
        <v>141783</v>
      </c>
      <c r="G679" s="191" t="s">
        <v>1342</v>
      </c>
      <c r="H679" s="34" t="str">
        <f t="shared" si="41"/>
        <v>D  - NB - 25 - 32</v>
      </c>
      <c r="I679" s="185" t="s">
        <v>16</v>
      </c>
      <c r="J679" s="185" t="s">
        <v>97</v>
      </c>
      <c r="K679" s="185" t="s">
        <v>24</v>
      </c>
      <c r="L679" s="193">
        <v>13</v>
      </c>
      <c r="M679" s="196" t="s">
        <v>780</v>
      </c>
      <c r="N679" s="196" t="s">
        <v>781</v>
      </c>
      <c r="O679" s="44" t="str">
        <f t="shared" si="42"/>
        <v xml:space="preserve"> Miss Nousheen Ilyas  ( 0343-4268889 )</v>
      </c>
      <c r="P679" s="42" t="s">
        <v>46</v>
      </c>
      <c r="Q679" s="36" t="s">
        <v>86</v>
      </c>
      <c r="R679" s="37">
        <v>18</v>
      </c>
      <c r="T679" s="55"/>
      <c r="U679" s="73" t="str">
        <f>F679&amp;"-"&amp;COUNTIF($F$2:F679,F679)</f>
        <v>141783-1</v>
      </c>
      <c r="V679" s="50">
        <f t="shared" si="43"/>
        <v>668</v>
      </c>
      <c r="Y679" s="38" t="s">
        <v>2317</v>
      </c>
      <c r="Z679" s="38">
        <v>668</v>
      </c>
      <c r="AP679" s="185">
        <v>668</v>
      </c>
      <c r="AQ679" s="185" t="s">
        <v>12</v>
      </c>
      <c r="AR679" s="195" t="s">
        <v>12</v>
      </c>
    </row>
    <row r="680" spans="1:44" ht="24.95" customHeight="1" x14ac:dyDescent="0.25">
      <c r="A680" s="183">
        <v>669</v>
      </c>
      <c r="B680" s="183" t="s">
        <v>1125</v>
      </c>
      <c r="C680" s="34" t="str">
        <f t="shared" si="40"/>
        <v>BSCS  - 141783</v>
      </c>
      <c r="D680" s="186" t="s">
        <v>35</v>
      </c>
      <c r="E680" s="33" t="s">
        <v>12</v>
      </c>
      <c r="F680" s="189">
        <v>141783</v>
      </c>
      <c r="G680" s="191" t="s">
        <v>1342</v>
      </c>
      <c r="H680" s="34" t="str">
        <f t="shared" si="41"/>
        <v>E  - OB - 18 , 51 - 52</v>
      </c>
      <c r="I680" s="185" t="s">
        <v>16</v>
      </c>
      <c r="J680" s="185" t="s">
        <v>1096</v>
      </c>
      <c r="K680" s="185" t="s">
        <v>294</v>
      </c>
      <c r="L680" s="193">
        <v>33</v>
      </c>
      <c r="M680" s="196" t="s">
        <v>780</v>
      </c>
      <c r="N680" s="196" t="s">
        <v>781</v>
      </c>
      <c r="O680" s="44" t="str">
        <f t="shared" si="42"/>
        <v xml:space="preserve"> Miss Nousheen Ilyas  ( 0343-4268889 )</v>
      </c>
      <c r="P680" s="42" t="s">
        <v>46</v>
      </c>
      <c r="Q680" s="36" t="s">
        <v>86</v>
      </c>
      <c r="R680" s="37" t="s">
        <v>63</v>
      </c>
      <c r="T680" s="55"/>
      <c r="U680" s="73" t="str">
        <f>F680&amp;"-"&amp;COUNTIF($F$2:F680,F680)</f>
        <v>141783-2</v>
      </c>
      <c r="V680" s="50">
        <f t="shared" si="43"/>
        <v>669</v>
      </c>
      <c r="Y680" s="38" t="s">
        <v>2318</v>
      </c>
      <c r="Z680" s="38">
        <v>669</v>
      </c>
      <c r="AP680" s="185">
        <v>669</v>
      </c>
      <c r="AQ680" s="185" t="s">
        <v>12</v>
      </c>
      <c r="AR680" s="195" t="s">
        <v>12</v>
      </c>
    </row>
    <row r="681" spans="1:44" ht="24.95" customHeight="1" x14ac:dyDescent="0.25">
      <c r="A681" s="183">
        <v>670</v>
      </c>
      <c r="B681" s="183" t="s">
        <v>1125</v>
      </c>
      <c r="C681" s="34" t="str">
        <f t="shared" si="40"/>
        <v>BSCS  - 141784</v>
      </c>
      <c r="D681" s="186" t="s">
        <v>35</v>
      </c>
      <c r="E681" s="33" t="s">
        <v>12</v>
      </c>
      <c r="F681" s="189">
        <v>141784</v>
      </c>
      <c r="G681" s="191" t="s">
        <v>1343</v>
      </c>
      <c r="H681" s="34" t="str">
        <f t="shared" si="41"/>
        <v>E  - OB - 18 , 51 - 52</v>
      </c>
      <c r="I681" s="185" t="s">
        <v>16</v>
      </c>
      <c r="J681" s="185" t="s">
        <v>1096</v>
      </c>
      <c r="K681" s="185" t="s">
        <v>294</v>
      </c>
      <c r="L681" s="193">
        <v>33</v>
      </c>
      <c r="M681" s="196" t="s">
        <v>796</v>
      </c>
      <c r="N681" s="196" t="s">
        <v>797</v>
      </c>
      <c r="O681" s="44" t="str">
        <f t="shared" si="42"/>
        <v xml:space="preserve"> Ayesha Saeed  ( 0321-8859520 )</v>
      </c>
      <c r="P681" s="42" t="s">
        <v>50</v>
      </c>
      <c r="Q681" s="36" t="s">
        <v>86</v>
      </c>
      <c r="R681" s="37" t="s">
        <v>76</v>
      </c>
      <c r="T681" s="55"/>
      <c r="U681" s="73" t="str">
        <f>F681&amp;"-"&amp;COUNTIF($F$2:F681,F681)</f>
        <v>141784-1</v>
      </c>
      <c r="V681" s="50">
        <f t="shared" si="43"/>
        <v>670</v>
      </c>
      <c r="Y681" s="38" t="s">
        <v>2319</v>
      </c>
      <c r="Z681" s="38">
        <v>670</v>
      </c>
      <c r="AP681" s="185">
        <v>670</v>
      </c>
      <c r="AQ681" s="185" t="s">
        <v>12</v>
      </c>
      <c r="AR681" s="195" t="s">
        <v>12</v>
      </c>
    </row>
    <row r="682" spans="1:44" ht="24.95" customHeight="1" x14ac:dyDescent="0.25">
      <c r="A682" s="183">
        <v>671</v>
      </c>
      <c r="B682" s="183" t="s">
        <v>1125</v>
      </c>
      <c r="C682" s="34" t="str">
        <f t="shared" si="40"/>
        <v>BS IT  - 141981</v>
      </c>
      <c r="D682" s="186" t="s">
        <v>37</v>
      </c>
      <c r="E682" s="33" t="s">
        <v>12</v>
      </c>
      <c r="F682" s="189">
        <v>141981</v>
      </c>
      <c r="G682" s="191" t="s">
        <v>176</v>
      </c>
      <c r="H682" s="34" t="str">
        <f t="shared" si="41"/>
        <v>F  - OB - 53 - 57</v>
      </c>
      <c r="I682" s="185" t="s">
        <v>16</v>
      </c>
      <c r="J682" s="185" t="s">
        <v>1097</v>
      </c>
      <c r="K682" s="185" t="s">
        <v>22</v>
      </c>
      <c r="L682" s="193">
        <v>3</v>
      </c>
      <c r="M682" s="196" t="s">
        <v>524</v>
      </c>
      <c r="N682" s="196" t="s">
        <v>525</v>
      </c>
      <c r="O682" s="44" t="str">
        <f t="shared" si="42"/>
        <v xml:space="preserve"> Asma Riffat  ( 0321-4767274 )</v>
      </c>
      <c r="P682" s="42" t="s">
        <v>46</v>
      </c>
      <c r="Q682" s="36" t="s">
        <v>86</v>
      </c>
      <c r="R682" s="37">
        <v>33</v>
      </c>
      <c r="T682" s="55"/>
      <c r="U682" s="73" t="str">
        <f>F682&amp;"-"&amp;COUNTIF($F$2:F682,F682)</f>
        <v>141981-1</v>
      </c>
      <c r="V682" s="50">
        <f t="shared" si="43"/>
        <v>671</v>
      </c>
      <c r="Y682" s="38" t="s">
        <v>2320</v>
      </c>
      <c r="Z682" s="38">
        <v>671</v>
      </c>
      <c r="AP682" s="185">
        <v>671</v>
      </c>
      <c r="AQ682" s="185" t="s">
        <v>12</v>
      </c>
      <c r="AR682" s="195" t="s">
        <v>12</v>
      </c>
    </row>
    <row r="683" spans="1:44" ht="24.95" customHeight="1" x14ac:dyDescent="0.25">
      <c r="A683" s="183">
        <v>672</v>
      </c>
      <c r="B683" s="183" t="s">
        <v>1125</v>
      </c>
      <c r="C683" s="34" t="str">
        <f t="shared" si="40"/>
        <v>BSCS  - 141784</v>
      </c>
      <c r="D683" s="186" t="s">
        <v>35</v>
      </c>
      <c r="E683" s="33" t="s">
        <v>12</v>
      </c>
      <c r="F683" s="189">
        <v>141784</v>
      </c>
      <c r="G683" s="191" t="s">
        <v>1343</v>
      </c>
      <c r="H683" s="34" t="str">
        <f t="shared" si="41"/>
        <v>F  - OB - 53 - 57</v>
      </c>
      <c r="I683" s="185" t="s">
        <v>16</v>
      </c>
      <c r="J683" s="185" t="s">
        <v>1097</v>
      </c>
      <c r="K683" s="185" t="s">
        <v>22</v>
      </c>
      <c r="L683" s="193">
        <v>8</v>
      </c>
      <c r="M683" s="196" t="s">
        <v>796</v>
      </c>
      <c r="N683" s="196" t="s">
        <v>797</v>
      </c>
      <c r="O683" s="44" t="str">
        <f t="shared" si="42"/>
        <v xml:space="preserve"> Ayesha Saeed  ( 0321-8859520 )</v>
      </c>
      <c r="P683" s="42" t="s">
        <v>46</v>
      </c>
      <c r="Q683" s="36" t="s">
        <v>86</v>
      </c>
      <c r="R683" s="37" t="s">
        <v>62</v>
      </c>
      <c r="T683" s="55"/>
      <c r="U683" s="73" t="str">
        <f>F683&amp;"-"&amp;COUNTIF($F$2:F683,F683)</f>
        <v>141784-2</v>
      </c>
      <c r="V683" s="50">
        <f t="shared" si="43"/>
        <v>672</v>
      </c>
      <c r="Y683" s="38" t="s">
        <v>2321</v>
      </c>
      <c r="Z683" s="38">
        <v>672</v>
      </c>
      <c r="AP683" s="185">
        <v>672</v>
      </c>
      <c r="AQ683" s="185" t="s">
        <v>12</v>
      </c>
      <c r="AR683" s="195" t="s">
        <v>12</v>
      </c>
    </row>
    <row r="684" spans="1:44" ht="24.95" customHeight="1" x14ac:dyDescent="0.25">
      <c r="A684" s="183">
        <v>673</v>
      </c>
      <c r="B684" s="183" t="s">
        <v>1125</v>
      </c>
      <c r="C684" s="34" t="str">
        <f t="shared" si="40"/>
        <v>BSCS  - 141785</v>
      </c>
      <c r="D684" s="186" t="s">
        <v>35</v>
      </c>
      <c r="E684" s="33" t="s">
        <v>12</v>
      </c>
      <c r="F684" s="189">
        <v>141785</v>
      </c>
      <c r="G684" s="191" t="s">
        <v>1344</v>
      </c>
      <c r="H684" s="34" t="str">
        <f t="shared" si="41"/>
        <v>F  - OB - 53 - 57</v>
      </c>
      <c r="I684" s="185" t="s">
        <v>16</v>
      </c>
      <c r="J684" s="185" t="s">
        <v>1097</v>
      </c>
      <c r="K684" s="185" t="s">
        <v>22</v>
      </c>
      <c r="L684" s="193">
        <v>43</v>
      </c>
      <c r="M684" s="196" t="s">
        <v>780</v>
      </c>
      <c r="N684" s="196" t="s">
        <v>781</v>
      </c>
      <c r="O684" s="44" t="str">
        <f t="shared" si="42"/>
        <v xml:space="preserve"> Miss Nousheen Ilyas  ( 0343-4268889 )</v>
      </c>
      <c r="P684" s="42" t="s">
        <v>46</v>
      </c>
      <c r="Q684" s="36" t="s">
        <v>86</v>
      </c>
      <c r="R684" s="37" t="s">
        <v>68</v>
      </c>
      <c r="T684" s="55"/>
      <c r="U684" s="73" t="str">
        <f>F684&amp;"-"&amp;COUNTIF($F$2:F684,F684)</f>
        <v>141785-1</v>
      </c>
      <c r="V684" s="50">
        <f t="shared" si="43"/>
        <v>673</v>
      </c>
      <c r="Y684" s="38" t="s">
        <v>2322</v>
      </c>
      <c r="Z684" s="38">
        <v>673</v>
      </c>
      <c r="AP684" s="185">
        <v>673</v>
      </c>
      <c r="AQ684" s="185" t="s">
        <v>12</v>
      </c>
      <c r="AR684" s="195" t="s">
        <v>12</v>
      </c>
    </row>
    <row r="685" spans="1:44" ht="24.95" customHeight="1" x14ac:dyDescent="0.25">
      <c r="A685" s="183">
        <v>674</v>
      </c>
      <c r="B685" s="183" t="s">
        <v>1125</v>
      </c>
      <c r="C685" s="34" t="str">
        <f t="shared" si="40"/>
        <v>BSCS  - 141990</v>
      </c>
      <c r="D685" s="186" t="s">
        <v>35</v>
      </c>
      <c r="E685" s="33" t="s">
        <v>12</v>
      </c>
      <c r="F685" s="189">
        <v>141990</v>
      </c>
      <c r="G685" s="191" t="s">
        <v>333</v>
      </c>
      <c r="H685" s="34" t="str">
        <f t="shared" si="41"/>
        <v>F  - OB - 53 - 57</v>
      </c>
      <c r="I685" s="185" t="s">
        <v>16</v>
      </c>
      <c r="J685" s="185" t="s">
        <v>1097</v>
      </c>
      <c r="K685" s="185" t="s">
        <v>22</v>
      </c>
      <c r="L685" s="193">
        <v>46</v>
      </c>
      <c r="M685" s="196" t="s">
        <v>3366</v>
      </c>
      <c r="N685" s="196" t="s">
        <v>3367</v>
      </c>
      <c r="O685" s="44" t="str">
        <f t="shared" si="42"/>
        <v xml:space="preserve"> Ms. Nazish Umar Awan   ( 3360450441 )</v>
      </c>
      <c r="P685" s="42" t="s">
        <v>50</v>
      </c>
      <c r="Q685" s="36" t="s">
        <v>86</v>
      </c>
      <c r="R685" s="37">
        <v>8</v>
      </c>
      <c r="T685" s="55"/>
      <c r="U685" s="73" t="str">
        <f>F685&amp;"-"&amp;COUNTIF($F$2:F685,F685)</f>
        <v>141990-1</v>
      </c>
      <c r="V685" s="50">
        <f t="shared" si="43"/>
        <v>674</v>
      </c>
      <c r="Y685" s="38" t="s">
        <v>2323</v>
      </c>
      <c r="Z685" s="38">
        <v>674</v>
      </c>
      <c r="AP685" s="185">
        <v>674</v>
      </c>
      <c r="AQ685" s="185" t="s">
        <v>12</v>
      </c>
      <c r="AR685" s="195" t="s">
        <v>12</v>
      </c>
    </row>
    <row r="686" spans="1:44" ht="24.95" customHeight="1" x14ac:dyDescent="0.25">
      <c r="A686" s="183">
        <v>675</v>
      </c>
      <c r="B686" s="183" t="s">
        <v>1125</v>
      </c>
      <c r="C686" s="34" t="str">
        <f t="shared" si="40"/>
        <v>BSCS  - 141991</v>
      </c>
      <c r="D686" s="186" t="s">
        <v>35</v>
      </c>
      <c r="E686" s="33" t="s">
        <v>12</v>
      </c>
      <c r="F686" s="189">
        <v>141991</v>
      </c>
      <c r="G686" s="191" t="s">
        <v>334</v>
      </c>
      <c r="H686" s="34" t="str">
        <f t="shared" si="41"/>
        <v>F  - OB - 53 - 57</v>
      </c>
      <c r="I686" s="185" t="s">
        <v>16</v>
      </c>
      <c r="J686" s="185" t="s">
        <v>1097</v>
      </c>
      <c r="K686" s="185" t="s">
        <v>22</v>
      </c>
      <c r="L686" s="193">
        <v>10</v>
      </c>
      <c r="M686" s="196" t="s">
        <v>1011</v>
      </c>
      <c r="N686" s="196" t="s">
        <v>1012</v>
      </c>
      <c r="O686" s="44" t="str">
        <f t="shared" si="42"/>
        <v xml:space="preserve"> Fatima Aslam   ( 3228478024 )</v>
      </c>
      <c r="P686" s="42" t="s">
        <v>46</v>
      </c>
      <c r="Q686" s="36" t="s">
        <v>86</v>
      </c>
      <c r="R686" s="37">
        <v>49</v>
      </c>
      <c r="T686" s="55"/>
      <c r="U686" s="73" t="str">
        <f>F686&amp;"-"&amp;COUNTIF($F$2:F686,F686)</f>
        <v>141991-1</v>
      </c>
      <c r="V686" s="50">
        <f t="shared" si="43"/>
        <v>675</v>
      </c>
      <c r="Y686" s="38" t="s">
        <v>2324</v>
      </c>
      <c r="Z686" s="38">
        <v>675</v>
      </c>
      <c r="AP686" s="185">
        <v>675</v>
      </c>
      <c r="AQ686" s="185" t="s">
        <v>12</v>
      </c>
      <c r="AR686" s="195" t="s">
        <v>12</v>
      </c>
    </row>
    <row r="687" spans="1:44" ht="24.95" customHeight="1" x14ac:dyDescent="0.25">
      <c r="A687" s="183">
        <v>676</v>
      </c>
      <c r="B687" s="183" t="s">
        <v>1125</v>
      </c>
      <c r="C687" s="34" t="str">
        <f t="shared" si="40"/>
        <v>BBA (Hons)  - 142108</v>
      </c>
      <c r="D687" s="186" t="s">
        <v>42</v>
      </c>
      <c r="E687" s="33" t="s">
        <v>12</v>
      </c>
      <c r="F687" s="189">
        <v>142108</v>
      </c>
      <c r="G687" s="191" t="s">
        <v>1329</v>
      </c>
      <c r="H687" s="34" t="str">
        <f t="shared" si="41"/>
        <v>G  - OB - 21 - 25</v>
      </c>
      <c r="I687" s="185" t="s">
        <v>16</v>
      </c>
      <c r="J687" s="185" t="s">
        <v>1098</v>
      </c>
      <c r="K687" s="185" t="s">
        <v>18</v>
      </c>
      <c r="L687" s="193">
        <v>1</v>
      </c>
      <c r="M687" s="196" t="s">
        <v>1106</v>
      </c>
      <c r="N687" s="196" t="s">
        <v>1109</v>
      </c>
      <c r="O687" s="44" t="str">
        <f t="shared" si="42"/>
        <v xml:space="preserve"> Ms. Zoha Maqsood  ( 3164645066 )</v>
      </c>
      <c r="P687" s="42" t="s">
        <v>46</v>
      </c>
      <c r="Q687" s="36" t="s">
        <v>86</v>
      </c>
      <c r="R687" s="37">
        <v>49</v>
      </c>
      <c r="T687" s="55"/>
      <c r="U687" s="73" t="str">
        <f>F687&amp;"-"&amp;COUNTIF($F$2:F687,F687)</f>
        <v>142108-1</v>
      </c>
      <c r="V687" s="50">
        <f t="shared" si="43"/>
        <v>676</v>
      </c>
      <c r="Y687" s="38" t="s">
        <v>2325</v>
      </c>
      <c r="Z687" s="38">
        <v>676</v>
      </c>
      <c r="AP687" s="185">
        <v>676</v>
      </c>
      <c r="AQ687" s="185" t="s">
        <v>12</v>
      </c>
      <c r="AR687" s="195" t="s">
        <v>12</v>
      </c>
    </row>
    <row r="688" spans="1:44" ht="24.95" customHeight="1" x14ac:dyDescent="0.25">
      <c r="A688" s="183">
        <v>677</v>
      </c>
      <c r="B688" s="183" t="s">
        <v>1125</v>
      </c>
      <c r="C688" s="34" t="str">
        <f t="shared" si="40"/>
        <v>BBA (Hons)  - 142471</v>
      </c>
      <c r="D688" s="186" t="s">
        <v>42</v>
      </c>
      <c r="E688" s="33" t="s">
        <v>12</v>
      </c>
      <c r="F688" s="189">
        <v>142471</v>
      </c>
      <c r="G688" s="191" t="s">
        <v>1345</v>
      </c>
      <c r="H688" s="34" t="str">
        <f t="shared" si="41"/>
        <v>G  - OB - 21 - 25</v>
      </c>
      <c r="I688" s="185" t="s">
        <v>16</v>
      </c>
      <c r="J688" s="185" t="s">
        <v>1098</v>
      </c>
      <c r="K688" s="185" t="s">
        <v>18</v>
      </c>
      <c r="L688" s="193">
        <v>2</v>
      </c>
      <c r="M688" s="196">
        <v>0</v>
      </c>
      <c r="N688" s="196" t="s">
        <v>3383</v>
      </c>
      <c r="O688" s="44" t="str">
        <f t="shared" si="42"/>
        <v xml:space="preserve"> 0  ( - - - )</v>
      </c>
      <c r="P688" s="42" t="s">
        <v>50</v>
      </c>
      <c r="Q688" s="36" t="s">
        <v>86</v>
      </c>
      <c r="R688" s="37">
        <v>1</v>
      </c>
      <c r="T688" s="55"/>
      <c r="U688" s="73" t="str">
        <f>F688&amp;"-"&amp;COUNTIF($F$2:F688,F688)</f>
        <v>142471-1</v>
      </c>
      <c r="V688" s="50">
        <f t="shared" si="43"/>
        <v>677</v>
      </c>
      <c r="Y688" s="38" t="s">
        <v>2326</v>
      </c>
      <c r="Z688" s="38">
        <v>677</v>
      </c>
      <c r="AP688" s="185">
        <v>677</v>
      </c>
      <c r="AQ688" s="185" t="s">
        <v>12</v>
      </c>
      <c r="AR688" s="195" t="s">
        <v>12</v>
      </c>
    </row>
    <row r="689" spans="1:44" ht="24.95" customHeight="1" x14ac:dyDescent="0.25">
      <c r="A689" s="183">
        <v>678</v>
      </c>
      <c r="B689" s="183" t="s">
        <v>1125</v>
      </c>
      <c r="C689" s="34" t="str">
        <f t="shared" si="40"/>
        <v>BS IT  - 142302</v>
      </c>
      <c r="D689" s="186" t="s">
        <v>37</v>
      </c>
      <c r="E689" s="33" t="s">
        <v>12</v>
      </c>
      <c r="F689" s="189">
        <v>142302</v>
      </c>
      <c r="G689" s="191" t="s">
        <v>176</v>
      </c>
      <c r="H689" s="34" t="str">
        <f t="shared" si="41"/>
        <v>G  - OB - 21 - 25</v>
      </c>
      <c r="I689" s="185" t="s">
        <v>16</v>
      </c>
      <c r="J689" s="185" t="s">
        <v>1098</v>
      </c>
      <c r="K689" s="185" t="s">
        <v>18</v>
      </c>
      <c r="L689" s="193">
        <v>1</v>
      </c>
      <c r="M689" s="196" t="s">
        <v>684</v>
      </c>
      <c r="N689" s="196" t="s">
        <v>685</v>
      </c>
      <c r="O689" s="44" t="str">
        <f t="shared" si="42"/>
        <v xml:space="preserve"> Ghulam Muhammad  ( 3452803402 )</v>
      </c>
      <c r="P689" s="42" t="s">
        <v>50</v>
      </c>
      <c r="Q689" s="36" t="s">
        <v>86</v>
      </c>
      <c r="R689" s="37">
        <v>6</v>
      </c>
      <c r="T689" s="55"/>
      <c r="U689" s="73" t="str">
        <f>F689&amp;"-"&amp;COUNTIF($F$2:F689,F689)</f>
        <v>142302-1</v>
      </c>
      <c r="V689" s="50">
        <f t="shared" si="43"/>
        <v>678</v>
      </c>
      <c r="Y689" s="38" t="s">
        <v>2327</v>
      </c>
      <c r="Z689" s="38">
        <v>678</v>
      </c>
      <c r="AP689" s="185">
        <v>678</v>
      </c>
      <c r="AQ689" s="185" t="s">
        <v>12</v>
      </c>
      <c r="AR689" s="195" t="s">
        <v>12</v>
      </c>
    </row>
    <row r="690" spans="1:44" ht="24.95" customHeight="1" x14ac:dyDescent="0.25">
      <c r="A690" s="183">
        <v>679</v>
      </c>
      <c r="B690" s="183" t="s">
        <v>1125</v>
      </c>
      <c r="C690" s="34" t="str">
        <f t="shared" si="40"/>
        <v>BS IT  - 142511</v>
      </c>
      <c r="D690" s="186" t="s">
        <v>37</v>
      </c>
      <c r="E690" s="33" t="s">
        <v>12</v>
      </c>
      <c r="F690" s="189">
        <v>142511</v>
      </c>
      <c r="G690" s="191" t="s">
        <v>176</v>
      </c>
      <c r="H690" s="34" t="str">
        <f t="shared" si="41"/>
        <v>G  - OB - 21 - 25</v>
      </c>
      <c r="I690" s="185" t="s">
        <v>16</v>
      </c>
      <c r="J690" s="185" t="s">
        <v>1098</v>
      </c>
      <c r="K690" s="185" t="s">
        <v>18</v>
      </c>
      <c r="L690" s="193">
        <v>1</v>
      </c>
      <c r="M690" s="196" t="s">
        <v>524</v>
      </c>
      <c r="N690" s="196" t="s">
        <v>525</v>
      </c>
      <c r="O690" s="44" t="str">
        <f t="shared" si="42"/>
        <v xml:space="preserve"> Asma Riffat  ( 0321-4767274 )</v>
      </c>
      <c r="P690" s="42" t="s">
        <v>50</v>
      </c>
      <c r="Q690" s="36" t="s">
        <v>86</v>
      </c>
      <c r="R690" s="37">
        <v>15</v>
      </c>
      <c r="T690" s="55"/>
      <c r="U690" s="73" t="str">
        <f>F690&amp;"-"&amp;COUNTIF($F$2:F690,F690)</f>
        <v>142511-1</v>
      </c>
      <c r="V690" s="50">
        <f t="shared" si="43"/>
        <v>679</v>
      </c>
      <c r="Y690" s="38" t="s">
        <v>2328</v>
      </c>
      <c r="Z690" s="38">
        <v>679</v>
      </c>
      <c r="AP690" s="185">
        <v>679</v>
      </c>
      <c r="AQ690" s="185" t="s">
        <v>12</v>
      </c>
      <c r="AR690" s="195" t="s">
        <v>12</v>
      </c>
    </row>
    <row r="691" spans="1:44" ht="24.95" customHeight="1" x14ac:dyDescent="0.25">
      <c r="A691" s="183">
        <v>680</v>
      </c>
      <c r="B691" s="183" t="s">
        <v>1125</v>
      </c>
      <c r="C691" s="34" t="str">
        <f t="shared" si="40"/>
        <v>BSCS  - 141991</v>
      </c>
      <c r="D691" s="186" t="s">
        <v>35</v>
      </c>
      <c r="E691" s="33" t="s">
        <v>12</v>
      </c>
      <c r="F691" s="189">
        <v>141991</v>
      </c>
      <c r="G691" s="191" t="s">
        <v>334</v>
      </c>
      <c r="H691" s="34" t="str">
        <f t="shared" si="41"/>
        <v>G  - OB - 21 - 25</v>
      </c>
      <c r="I691" s="185" t="s">
        <v>16</v>
      </c>
      <c r="J691" s="185" t="s">
        <v>1098</v>
      </c>
      <c r="K691" s="185" t="s">
        <v>18</v>
      </c>
      <c r="L691" s="193">
        <v>23</v>
      </c>
      <c r="M691" s="196" t="s">
        <v>1011</v>
      </c>
      <c r="N691" s="196" t="s">
        <v>1012</v>
      </c>
      <c r="O691" s="44" t="str">
        <f t="shared" si="42"/>
        <v xml:space="preserve"> Fatima Aslam   ( 3228478024 )</v>
      </c>
      <c r="P691" s="42" t="s">
        <v>50</v>
      </c>
      <c r="Q691" s="36" t="s">
        <v>86</v>
      </c>
      <c r="R691" s="37" t="s">
        <v>58</v>
      </c>
      <c r="T691" s="55"/>
      <c r="U691" s="73" t="str">
        <f>F691&amp;"-"&amp;COUNTIF($F$2:F691,F691)</f>
        <v>141991-2</v>
      </c>
      <c r="V691" s="50">
        <f t="shared" si="43"/>
        <v>680</v>
      </c>
      <c r="Y691" s="38" t="s">
        <v>2329</v>
      </c>
      <c r="Z691" s="38">
        <v>680</v>
      </c>
      <c r="AP691" s="185">
        <v>680</v>
      </c>
      <c r="AQ691" s="185" t="s">
        <v>12</v>
      </c>
      <c r="AR691" s="195" t="s">
        <v>12</v>
      </c>
    </row>
    <row r="692" spans="1:44" ht="24.95" customHeight="1" x14ac:dyDescent="0.25">
      <c r="A692" s="183">
        <v>681</v>
      </c>
      <c r="B692" s="183" t="s">
        <v>1125</v>
      </c>
      <c r="C692" s="34" t="str">
        <f t="shared" si="40"/>
        <v>Post ADP (CS)   - 142171</v>
      </c>
      <c r="D692" s="186" t="s">
        <v>867</v>
      </c>
      <c r="E692" s="33" t="s">
        <v>12</v>
      </c>
      <c r="F692" s="189">
        <v>142171</v>
      </c>
      <c r="G692" s="191" t="s">
        <v>1346</v>
      </c>
      <c r="H692" s="34" t="str">
        <f t="shared" si="41"/>
        <v>G  - OB - 21 - 25</v>
      </c>
      <c r="I692" s="185" t="s">
        <v>16</v>
      </c>
      <c r="J692" s="185" t="s">
        <v>1098</v>
      </c>
      <c r="K692" s="185" t="s">
        <v>18</v>
      </c>
      <c r="L692" s="193">
        <v>4</v>
      </c>
      <c r="M692" s="196" t="s">
        <v>610</v>
      </c>
      <c r="N692" s="196" t="s">
        <v>611</v>
      </c>
      <c r="O692" s="44" t="str">
        <f t="shared" si="42"/>
        <v xml:space="preserve"> Ms. Aleen Ijaz Chaudhary  ( 0336-7543497 )</v>
      </c>
      <c r="P692" s="42" t="s">
        <v>50</v>
      </c>
      <c r="Q692" s="36" t="s">
        <v>86</v>
      </c>
      <c r="R692" s="37" t="s">
        <v>59</v>
      </c>
      <c r="T692" s="55"/>
      <c r="U692" s="73" t="str">
        <f>F692&amp;"-"&amp;COUNTIF($F$2:F692,F692)</f>
        <v>142171-1</v>
      </c>
      <c r="V692" s="50">
        <f t="shared" si="43"/>
        <v>681</v>
      </c>
      <c r="Y692" s="38" t="s">
        <v>2330</v>
      </c>
      <c r="Z692" s="38">
        <v>681</v>
      </c>
      <c r="AP692" s="185">
        <v>681</v>
      </c>
      <c r="AQ692" s="185" t="s">
        <v>12</v>
      </c>
      <c r="AR692" s="195" t="s">
        <v>12</v>
      </c>
    </row>
    <row r="693" spans="1:44" ht="24.95" customHeight="1" x14ac:dyDescent="0.25">
      <c r="A693" s="183">
        <v>682</v>
      </c>
      <c r="B693" s="183" t="s">
        <v>1125</v>
      </c>
      <c r="C693" s="34" t="str">
        <f t="shared" si="40"/>
        <v>BBA (Hons)  - 140948</v>
      </c>
      <c r="D693" s="186" t="s">
        <v>42</v>
      </c>
      <c r="E693" s="33" t="s">
        <v>12</v>
      </c>
      <c r="F693" s="189">
        <v>140948</v>
      </c>
      <c r="G693" s="191" t="s">
        <v>172</v>
      </c>
      <c r="H693" s="34" t="str">
        <f t="shared" si="41"/>
        <v>N  - OB - 26 - 30</v>
      </c>
      <c r="I693" s="185" t="s">
        <v>16</v>
      </c>
      <c r="J693" s="185" t="s">
        <v>98</v>
      </c>
      <c r="K693" s="185" t="s">
        <v>102</v>
      </c>
      <c r="L693" s="193">
        <v>21</v>
      </c>
      <c r="M693" s="196" t="s">
        <v>996</v>
      </c>
      <c r="N693" s="196" t="s">
        <v>997</v>
      </c>
      <c r="O693" s="44" t="str">
        <f t="shared" si="42"/>
        <v xml:space="preserve"> Irtiqua Ameer   ( 3095572029 )</v>
      </c>
      <c r="P693" s="42" t="s">
        <v>50</v>
      </c>
      <c r="Q693" s="36" t="s">
        <v>86</v>
      </c>
      <c r="R693" s="37" t="s">
        <v>55</v>
      </c>
      <c r="T693" s="55"/>
      <c r="U693" s="73" t="str">
        <f>F693&amp;"-"&amp;COUNTIF($F$2:F693,F693)</f>
        <v>140948-1</v>
      </c>
      <c r="V693" s="50">
        <f t="shared" si="43"/>
        <v>682</v>
      </c>
      <c r="Y693" s="38" t="s">
        <v>2331</v>
      </c>
      <c r="Z693" s="38">
        <v>682</v>
      </c>
      <c r="AP693" s="185">
        <v>682</v>
      </c>
      <c r="AQ693" s="185" t="s">
        <v>12</v>
      </c>
      <c r="AR693" s="195" t="s">
        <v>12</v>
      </c>
    </row>
    <row r="694" spans="1:44" ht="24.95" customHeight="1" x14ac:dyDescent="0.25">
      <c r="A694" s="183">
        <v>683</v>
      </c>
      <c r="B694" s="183" t="s">
        <v>1125</v>
      </c>
      <c r="C694" s="34" t="str">
        <f t="shared" si="40"/>
        <v>BS AF  - 140920</v>
      </c>
      <c r="D694" s="186" t="s">
        <v>36</v>
      </c>
      <c r="E694" s="33" t="s">
        <v>12</v>
      </c>
      <c r="F694" s="189">
        <v>140920</v>
      </c>
      <c r="G694" s="191" t="s">
        <v>1347</v>
      </c>
      <c r="H694" s="34" t="str">
        <f t="shared" si="41"/>
        <v>N  - OB - 26 - 30</v>
      </c>
      <c r="I694" s="185" t="s">
        <v>16</v>
      </c>
      <c r="J694" s="185" t="s">
        <v>98</v>
      </c>
      <c r="K694" s="185" t="s">
        <v>102</v>
      </c>
      <c r="L694" s="193">
        <v>19</v>
      </c>
      <c r="M694" s="196" t="s">
        <v>1021</v>
      </c>
      <c r="N694" s="196" t="s">
        <v>1022</v>
      </c>
      <c r="O694" s="44" t="str">
        <f t="shared" si="42"/>
        <v xml:space="preserve"> Osama Siddiqui  ( 3159026650 )</v>
      </c>
      <c r="P694" s="42" t="s">
        <v>50</v>
      </c>
      <c r="Q694" s="36" t="s">
        <v>86</v>
      </c>
      <c r="R694" s="37" t="s">
        <v>60</v>
      </c>
      <c r="T694" s="55"/>
      <c r="U694" s="73" t="str">
        <f>F694&amp;"-"&amp;COUNTIF($F$2:F694,F694)</f>
        <v>140920-1</v>
      </c>
      <c r="V694" s="50">
        <f t="shared" si="43"/>
        <v>683</v>
      </c>
      <c r="Y694" s="38" t="s">
        <v>2332</v>
      </c>
      <c r="Z694" s="38">
        <v>683</v>
      </c>
      <c r="AP694" s="185">
        <v>683</v>
      </c>
      <c r="AQ694" s="185" t="s">
        <v>12</v>
      </c>
      <c r="AR694" s="195" t="s">
        <v>12</v>
      </c>
    </row>
    <row r="695" spans="1:44" ht="24.95" customHeight="1" x14ac:dyDescent="0.25">
      <c r="A695" s="183">
        <v>684</v>
      </c>
      <c r="B695" s="183" t="s">
        <v>1125</v>
      </c>
      <c r="C695" s="34" t="str">
        <f t="shared" si="40"/>
        <v>BS AP  - 140819</v>
      </c>
      <c r="D695" s="186" t="s">
        <v>40</v>
      </c>
      <c r="E695" s="33" t="s">
        <v>12</v>
      </c>
      <c r="F695" s="189">
        <v>140819</v>
      </c>
      <c r="G695" s="191" t="s">
        <v>1334</v>
      </c>
      <c r="H695" s="34" t="str">
        <f t="shared" si="41"/>
        <v>N  - OB - 26 - 30</v>
      </c>
      <c r="I695" s="185" t="s">
        <v>16</v>
      </c>
      <c r="J695" s="185" t="s">
        <v>98</v>
      </c>
      <c r="K695" s="185" t="s">
        <v>102</v>
      </c>
      <c r="L695" s="193">
        <v>15</v>
      </c>
      <c r="M695" s="196" t="s">
        <v>458</v>
      </c>
      <c r="N695" s="196" t="s">
        <v>459</v>
      </c>
      <c r="O695" s="44" t="str">
        <f t="shared" si="42"/>
        <v xml:space="preserve"> Ms. Sayeda Mehreen Zahra  ( 0323-4239564 )</v>
      </c>
      <c r="P695" s="42" t="s">
        <v>50</v>
      </c>
      <c r="Q695" s="36" t="s">
        <v>86</v>
      </c>
      <c r="R695" s="37" t="s">
        <v>61</v>
      </c>
      <c r="T695" s="55"/>
      <c r="U695" s="73" t="str">
        <f>F695&amp;"-"&amp;COUNTIF($F$2:F695,F695)</f>
        <v>140819-1</v>
      </c>
      <c r="V695" s="50">
        <f t="shared" si="43"/>
        <v>684</v>
      </c>
      <c r="Y695" s="38" t="s">
        <v>2333</v>
      </c>
      <c r="Z695" s="38">
        <v>684</v>
      </c>
      <c r="AP695" s="185">
        <v>684</v>
      </c>
      <c r="AQ695" s="185" t="s">
        <v>12</v>
      </c>
      <c r="AR695" s="195" t="s">
        <v>12</v>
      </c>
    </row>
    <row r="696" spans="1:44" ht="24.95" customHeight="1" x14ac:dyDescent="0.25">
      <c r="A696" s="183">
        <v>685</v>
      </c>
      <c r="B696" s="183" t="s">
        <v>1125</v>
      </c>
      <c r="C696" s="34" t="str">
        <f t="shared" si="40"/>
        <v>BS AP  - 140826</v>
      </c>
      <c r="D696" s="186" t="s">
        <v>40</v>
      </c>
      <c r="E696" s="33" t="s">
        <v>12</v>
      </c>
      <c r="F696" s="189">
        <v>140826</v>
      </c>
      <c r="G696" s="191" t="s">
        <v>1334</v>
      </c>
      <c r="H696" s="34" t="str">
        <f t="shared" si="41"/>
        <v>N  - OB - 26 - 30</v>
      </c>
      <c r="I696" s="185" t="s">
        <v>16</v>
      </c>
      <c r="J696" s="185" t="s">
        <v>98</v>
      </c>
      <c r="K696" s="185" t="s">
        <v>102</v>
      </c>
      <c r="L696" s="193">
        <v>24</v>
      </c>
      <c r="M696" s="196" t="s">
        <v>458</v>
      </c>
      <c r="N696" s="196" t="s">
        <v>459</v>
      </c>
      <c r="O696" s="44" t="str">
        <f t="shared" si="42"/>
        <v xml:space="preserve"> Ms. Sayeda Mehreen Zahra  ( 0323-4239564 )</v>
      </c>
      <c r="P696" s="42" t="s">
        <v>50</v>
      </c>
      <c r="Q696" s="36" t="s">
        <v>86</v>
      </c>
      <c r="R696" s="37" t="s">
        <v>62</v>
      </c>
      <c r="T696" s="55"/>
      <c r="U696" s="73" t="str">
        <f>F696&amp;"-"&amp;COUNTIF($F$2:F696,F696)</f>
        <v>140826-1</v>
      </c>
      <c r="V696" s="50">
        <f t="shared" si="43"/>
        <v>685</v>
      </c>
      <c r="Y696" s="38" t="s">
        <v>2334</v>
      </c>
      <c r="Z696" s="38">
        <v>685</v>
      </c>
      <c r="AP696" s="185">
        <v>685</v>
      </c>
      <c r="AQ696" s="185" t="s">
        <v>12</v>
      </c>
      <c r="AR696" s="195" t="s">
        <v>12</v>
      </c>
    </row>
    <row r="697" spans="1:44" ht="24.95" customHeight="1" x14ac:dyDescent="0.25">
      <c r="A697" s="183">
        <v>686</v>
      </c>
      <c r="B697" s="183" t="s">
        <v>1125</v>
      </c>
      <c r="C697" s="34" t="str">
        <f t="shared" si="40"/>
        <v>BSCP  - 140792</v>
      </c>
      <c r="D697" s="186" t="s">
        <v>300</v>
      </c>
      <c r="E697" s="33" t="s">
        <v>12</v>
      </c>
      <c r="F697" s="189">
        <v>140792</v>
      </c>
      <c r="G697" s="191" t="s">
        <v>1334</v>
      </c>
      <c r="H697" s="34" t="str">
        <f t="shared" si="41"/>
        <v>N  - OB - 26 - 30</v>
      </c>
      <c r="I697" s="185" t="s">
        <v>16</v>
      </c>
      <c r="J697" s="185" t="s">
        <v>98</v>
      </c>
      <c r="K697" s="185" t="s">
        <v>102</v>
      </c>
      <c r="L697" s="193">
        <v>31</v>
      </c>
      <c r="M697" s="196" t="s">
        <v>3338</v>
      </c>
      <c r="N697" s="196" t="s">
        <v>3339</v>
      </c>
      <c r="O697" s="44" t="str">
        <f t="shared" si="42"/>
        <v xml:space="preserve"> Ms. Fariha Munir   ( 3133324289 )</v>
      </c>
      <c r="P697" s="42" t="s">
        <v>50</v>
      </c>
      <c r="Q697" s="36" t="s">
        <v>86</v>
      </c>
      <c r="R697" s="37" t="s">
        <v>52</v>
      </c>
      <c r="T697" s="55"/>
      <c r="U697" s="73" t="str">
        <f>F697&amp;"-"&amp;COUNTIF($F$2:F697,F697)</f>
        <v>140792-1</v>
      </c>
      <c r="V697" s="50">
        <f t="shared" si="43"/>
        <v>686</v>
      </c>
      <c r="Y697" s="38" t="s">
        <v>2335</v>
      </c>
      <c r="Z697" s="38">
        <v>686</v>
      </c>
      <c r="AP697" s="185">
        <v>686</v>
      </c>
      <c r="AQ697" s="185" t="s">
        <v>12</v>
      </c>
      <c r="AR697" s="195" t="s">
        <v>12</v>
      </c>
    </row>
    <row r="698" spans="1:44" ht="24.95" customHeight="1" x14ac:dyDescent="0.25">
      <c r="A698" s="183">
        <v>687</v>
      </c>
      <c r="B698" s="183" t="s">
        <v>1125</v>
      </c>
      <c r="C698" s="34" t="str">
        <f t="shared" si="40"/>
        <v>BBA (Hons)  - 140948</v>
      </c>
      <c r="D698" s="186" t="s">
        <v>42</v>
      </c>
      <c r="E698" s="33" t="s">
        <v>12</v>
      </c>
      <c r="F698" s="189">
        <v>140948</v>
      </c>
      <c r="G698" s="191" t="s">
        <v>172</v>
      </c>
      <c r="H698" s="34" t="str">
        <f t="shared" si="41"/>
        <v>P  - OB - 69 - 71</v>
      </c>
      <c r="I698" s="185" t="s">
        <v>16</v>
      </c>
      <c r="J698" s="185" t="s">
        <v>293</v>
      </c>
      <c r="K698" s="185" t="s">
        <v>250</v>
      </c>
      <c r="L698" s="193">
        <v>22</v>
      </c>
      <c r="M698" s="196" t="s">
        <v>996</v>
      </c>
      <c r="N698" s="196" t="s">
        <v>997</v>
      </c>
      <c r="O698" s="44" t="str">
        <f t="shared" si="42"/>
        <v xml:space="preserve"> Irtiqua Ameer   ( 3095572029 )</v>
      </c>
      <c r="P698" s="42" t="s">
        <v>50</v>
      </c>
      <c r="Q698" s="36" t="s">
        <v>86</v>
      </c>
      <c r="R698" s="37" t="s">
        <v>57</v>
      </c>
      <c r="T698" s="55"/>
      <c r="U698" s="73" t="str">
        <f>F698&amp;"-"&amp;COUNTIF($F$2:F698,F698)</f>
        <v>140948-2</v>
      </c>
      <c r="V698" s="50">
        <f t="shared" si="43"/>
        <v>687</v>
      </c>
      <c r="Y698" s="38" t="s">
        <v>2336</v>
      </c>
      <c r="Z698" s="38">
        <v>687</v>
      </c>
      <c r="AP698" s="185">
        <v>687</v>
      </c>
      <c r="AQ698" s="185" t="s">
        <v>12</v>
      </c>
      <c r="AR698" s="195" t="s">
        <v>12</v>
      </c>
    </row>
    <row r="699" spans="1:44" ht="24.95" customHeight="1" x14ac:dyDescent="0.25">
      <c r="A699" s="183">
        <v>688</v>
      </c>
      <c r="B699" s="183" t="s">
        <v>1125</v>
      </c>
      <c r="C699" s="34" t="str">
        <f t="shared" si="40"/>
        <v>BBA (Hons)  - 140999</v>
      </c>
      <c r="D699" s="186" t="s">
        <v>42</v>
      </c>
      <c r="E699" s="33" t="s">
        <v>12</v>
      </c>
      <c r="F699" s="189">
        <v>140999</v>
      </c>
      <c r="G699" s="191" t="s">
        <v>1347</v>
      </c>
      <c r="H699" s="34" t="str">
        <f t="shared" si="41"/>
        <v>P  - OB - 69 - 71</v>
      </c>
      <c r="I699" s="185" t="s">
        <v>16</v>
      </c>
      <c r="J699" s="185" t="s">
        <v>293</v>
      </c>
      <c r="K699" s="185" t="s">
        <v>250</v>
      </c>
      <c r="L699" s="193">
        <v>14</v>
      </c>
      <c r="M699" s="196" t="s">
        <v>1021</v>
      </c>
      <c r="N699" s="196" t="s">
        <v>1022</v>
      </c>
      <c r="O699" s="44" t="str">
        <f t="shared" si="42"/>
        <v xml:space="preserve"> Osama Siddiqui  ( 3159026650 )</v>
      </c>
      <c r="P699" s="42" t="s">
        <v>50</v>
      </c>
      <c r="Q699" s="36" t="s">
        <v>86</v>
      </c>
      <c r="R699" s="37" t="s">
        <v>64</v>
      </c>
      <c r="T699" s="55"/>
      <c r="U699" s="73" t="str">
        <f>F699&amp;"-"&amp;COUNTIF($F$2:F699,F699)</f>
        <v>140999-1</v>
      </c>
      <c r="V699" s="50">
        <f t="shared" si="43"/>
        <v>688</v>
      </c>
      <c r="Y699" s="38" t="s">
        <v>2337</v>
      </c>
      <c r="Z699" s="38">
        <v>688</v>
      </c>
      <c r="AP699" s="185">
        <v>688</v>
      </c>
      <c r="AQ699" s="185" t="s">
        <v>12</v>
      </c>
      <c r="AR699" s="195" t="s">
        <v>12</v>
      </c>
    </row>
    <row r="700" spans="1:44" ht="24.95" customHeight="1" x14ac:dyDescent="0.25">
      <c r="A700" s="183">
        <v>689</v>
      </c>
      <c r="B700" s="183" t="s">
        <v>1125</v>
      </c>
      <c r="C700" s="34" t="str">
        <f t="shared" si="40"/>
        <v>BS AF  - 140949</v>
      </c>
      <c r="D700" s="186" t="s">
        <v>36</v>
      </c>
      <c r="E700" s="33" t="s">
        <v>12</v>
      </c>
      <c r="F700" s="189">
        <v>140949</v>
      </c>
      <c r="G700" s="191" t="s">
        <v>307</v>
      </c>
      <c r="H700" s="34" t="str">
        <f t="shared" si="41"/>
        <v>P  - OB - 69 - 71</v>
      </c>
      <c r="I700" s="185" t="s">
        <v>16</v>
      </c>
      <c r="J700" s="185" t="s">
        <v>293</v>
      </c>
      <c r="K700" s="185" t="s">
        <v>250</v>
      </c>
      <c r="L700" s="193">
        <v>30</v>
      </c>
      <c r="M700" s="196" t="s">
        <v>1021</v>
      </c>
      <c r="N700" s="196" t="s">
        <v>1022</v>
      </c>
      <c r="O700" s="44" t="str">
        <f t="shared" si="42"/>
        <v xml:space="preserve"> Osama Siddiqui  ( 3159026650 )</v>
      </c>
      <c r="P700" s="42" t="s">
        <v>50</v>
      </c>
      <c r="Q700" s="36" t="s">
        <v>86</v>
      </c>
      <c r="R700" s="37">
        <v>16</v>
      </c>
      <c r="T700" s="55"/>
      <c r="U700" s="73" t="str">
        <f>F700&amp;"-"&amp;COUNTIF($F$2:F700,F700)</f>
        <v>140949-1</v>
      </c>
      <c r="V700" s="50">
        <f t="shared" si="43"/>
        <v>689</v>
      </c>
      <c r="Y700" s="38" t="s">
        <v>2338</v>
      </c>
      <c r="Z700" s="38">
        <v>689</v>
      </c>
      <c r="AP700" s="185">
        <v>689</v>
      </c>
      <c r="AQ700" s="185" t="s">
        <v>12</v>
      </c>
      <c r="AR700" s="195" t="s">
        <v>12</v>
      </c>
    </row>
    <row r="701" spans="1:44" ht="24.95" customHeight="1" x14ac:dyDescent="0.25">
      <c r="A701" s="183">
        <v>690</v>
      </c>
      <c r="B701" s="183" t="s">
        <v>1125</v>
      </c>
      <c r="C701" s="34" t="str">
        <f t="shared" si="40"/>
        <v>BBA (Hons)  - 140999</v>
      </c>
      <c r="D701" s="186" t="s">
        <v>42</v>
      </c>
      <c r="E701" s="33" t="s">
        <v>12</v>
      </c>
      <c r="F701" s="189">
        <v>140999</v>
      </c>
      <c r="G701" s="191" t="s">
        <v>1347</v>
      </c>
      <c r="H701" s="34" t="str">
        <f t="shared" si="41"/>
        <v>Q  - OB - 38 - 42</v>
      </c>
      <c r="I701" s="185" t="s">
        <v>16</v>
      </c>
      <c r="J701" s="185" t="s">
        <v>257</v>
      </c>
      <c r="K701" s="185" t="s">
        <v>251</v>
      </c>
      <c r="L701" s="193">
        <v>15</v>
      </c>
      <c r="M701" s="196" t="s">
        <v>1021</v>
      </c>
      <c r="N701" s="196" t="s">
        <v>1022</v>
      </c>
      <c r="O701" s="44" t="str">
        <f t="shared" si="42"/>
        <v xml:space="preserve"> Osama Siddiqui  ( 3159026650 )</v>
      </c>
      <c r="P701" s="42" t="s">
        <v>50</v>
      </c>
      <c r="Q701" s="36" t="s">
        <v>86</v>
      </c>
      <c r="R701" s="37" t="s">
        <v>63</v>
      </c>
      <c r="T701" s="55"/>
      <c r="U701" s="73" t="str">
        <f>F701&amp;"-"&amp;COUNTIF($F$2:F701,F701)</f>
        <v>140999-2</v>
      </c>
      <c r="V701" s="50">
        <f t="shared" si="43"/>
        <v>690</v>
      </c>
      <c r="Y701" s="38" t="s">
        <v>2339</v>
      </c>
      <c r="Z701" s="38">
        <v>690</v>
      </c>
      <c r="AP701" s="185">
        <v>690</v>
      </c>
      <c r="AQ701" s="185" t="s">
        <v>12</v>
      </c>
      <c r="AR701" s="195" t="s">
        <v>12</v>
      </c>
    </row>
    <row r="702" spans="1:44" ht="24.95" customHeight="1" x14ac:dyDescent="0.25">
      <c r="A702" s="183">
        <v>691</v>
      </c>
      <c r="B702" s="183" t="s">
        <v>1125</v>
      </c>
      <c r="C702" s="34" t="str">
        <f t="shared" si="40"/>
        <v>BBA (Hons)  - 141004</v>
      </c>
      <c r="D702" s="186" t="s">
        <v>42</v>
      </c>
      <c r="E702" s="33" t="s">
        <v>12</v>
      </c>
      <c r="F702" s="189">
        <v>141004</v>
      </c>
      <c r="G702" s="191" t="s">
        <v>1348</v>
      </c>
      <c r="H702" s="34" t="str">
        <f t="shared" si="41"/>
        <v>Q  - OB - 38 - 42</v>
      </c>
      <c r="I702" s="185" t="s">
        <v>16</v>
      </c>
      <c r="J702" s="185" t="s">
        <v>257</v>
      </c>
      <c r="K702" s="185" t="s">
        <v>251</v>
      </c>
      <c r="L702" s="193">
        <v>23</v>
      </c>
      <c r="M702" s="196" t="s">
        <v>1021</v>
      </c>
      <c r="N702" s="196" t="s">
        <v>1022</v>
      </c>
      <c r="O702" s="44" t="str">
        <f t="shared" si="42"/>
        <v xml:space="preserve"> Osama Siddiqui  ( 3159026650 )</v>
      </c>
      <c r="P702" s="42" t="s">
        <v>50</v>
      </c>
      <c r="Q702" s="36" t="s">
        <v>86</v>
      </c>
      <c r="R702" s="37" t="s">
        <v>56</v>
      </c>
      <c r="T702" s="55"/>
      <c r="U702" s="73" t="str">
        <f>F702&amp;"-"&amp;COUNTIF($F$2:F702,F702)</f>
        <v>141004-1</v>
      </c>
      <c r="V702" s="50">
        <f t="shared" si="43"/>
        <v>691</v>
      </c>
      <c r="Y702" s="38" t="s">
        <v>2340</v>
      </c>
      <c r="Z702" s="38">
        <v>691</v>
      </c>
      <c r="AP702" s="185">
        <v>691</v>
      </c>
      <c r="AQ702" s="185" t="s">
        <v>12</v>
      </c>
      <c r="AR702" s="195" t="s">
        <v>12</v>
      </c>
    </row>
    <row r="703" spans="1:44" ht="24.95" customHeight="1" x14ac:dyDescent="0.25">
      <c r="A703" s="183">
        <v>692</v>
      </c>
      <c r="B703" s="183" t="s">
        <v>1125</v>
      </c>
      <c r="C703" s="34" t="str">
        <f t="shared" si="40"/>
        <v>BS Maths  - 141107</v>
      </c>
      <c r="D703" s="186" t="s">
        <v>32</v>
      </c>
      <c r="E703" s="33" t="s">
        <v>12</v>
      </c>
      <c r="F703" s="189">
        <v>141107</v>
      </c>
      <c r="G703" s="191" t="s">
        <v>171</v>
      </c>
      <c r="H703" s="34" t="str">
        <f t="shared" si="41"/>
        <v>Q  - OB - 38 - 42</v>
      </c>
      <c r="I703" s="185" t="s">
        <v>16</v>
      </c>
      <c r="J703" s="185" t="s">
        <v>257</v>
      </c>
      <c r="K703" s="185" t="s">
        <v>251</v>
      </c>
      <c r="L703" s="193">
        <v>6</v>
      </c>
      <c r="M703" s="196" t="s">
        <v>1106</v>
      </c>
      <c r="N703" s="196" t="s">
        <v>1109</v>
      </c>
      <c r="O703" s="44" t="str">
        <f t="shared" si="42"/>
        <v xml:space="preserve"> Ms. Zoha Maqsood  ( 3164645066 )</v>
      </c>
      <c r="P703" s="42" t="s">
        <v>46</v>
      </c>
      <c r="Q703" s="36" t="s">
        <v>86</v>
      </c>
      <c r="R703" s="37">
        <v>30</v>
      </c>
      <c r="T703" s="55"/>
      <c r="U703" s="73" t="str">
        <f>F703&amp;"-"&amp;COUNTIF($F$2:F703,F703)</f>
        <v>141107-1</v>
      </c>
      <c r="V703" s="50">
        <f t="shared" si="43"/>
        <v>692</v>
      </c>
      <c r="Y703" s="38" t="s">
        <v>2341</v>
      </c>
      <c r="Z703" s="38">
        <v>692</v>
      </c>
      <c r="AP703" s="185">
        <v>692</v>
      </c>
      <c r="AQ703" s="185" t="s">
        <v>12</v>
      </c>
      <c r="AR703" s="195" t="s">
        <v>12</v>
      </c>
    </row>
    <row r="704" spans="1:44" ht="24.95" customHeight="1" x14ac:dyDescent="0.25">
      <c r="A704" s="183">
        <v>693</v>
      </c>
      <c r="B704" s="183" t="s">
        <v>1125</v>
      </c>
      <c r="C704" s="34" t="str">
        <f t="shared" si="40"/>
        <v>BS SE  - 141211</v>
      </c>
      <c r="D704" s="186" t="s">
        <v>43</v>
      </c>
      <c r="E704" s="33" t="s">
        <v>12</v>
      </c>
      <c r="F704" s="189">
        <v>141211</v>
      </c>
      <c r="G704" s="191" t="s">
        <v>1333</v>
      </c>
      <c r="H704" s="34" t="str">
        <f t="shared" si="41"/>
        <v>Q  - OB - 38 - 42</v>
      </c>
      <c r="I704" s="185" t="s">
        <v>16</v>
      </c>
      <c r="J704" s="185" t="s">
        <v>257</v>
      </c>
      <c r="K704" s="185" t="s">
        <v>251</v>
      </c>
      <c r="L704" s="193">
        <v>47</v>
      </c>
      <c r="M704" s="196" t="s">
        <v>684</v>
      </c>
      <c r="N704" s="196" t="s">
        <v>685</v>
      </c>
      <c r="O704" s="44" t="str">
        <f t="shared" si="42"/>
        <v xml:space="preserve"> Ghulam Muhammad  ( 3452803402 )</v>
      </c>
      <c r="P704" s="42" t="s">
        <v>46</v>
      </c>
      <c r="Q704" s="36" t="s">
        <v>86</v>
      </c>
      <c r="R704" s="37">
        <v>30</v>
      </c>
      <c r="T704" s="55"/>
      <c r="U704" s="73" t="str">
        <f>F704&amp;"-"&amp;COUNTIF($F$2:F704,F704)</f>
        <v>141211-1</v>
      </c>
      <c r="V704" s="50">
        <f t="shared" si="43"/>
        <v>693</v>
      </c>
      <c r="Y704" s="38" t="s">
        <v>2342</v>
      </c>
      <c r="Z704" s="38">
        <v>693</v>
      </c>
      <c r="AP704" s="185">
        <v>693</v>
      </c>
      <c r="AQ704" s="185" t="s">
        <v>12</v>
      </c>
      <c r="AR704" s="195" t="s">
        <v>12</v>
      </c>
    </row>
    <row r="705" spans="1:44" ht="24.95" customHeight="1" x14ac:dyDescent="0.25">
      <c r="A705" s="183">
        <v>694</v>
      </c>
      <c r="B705" s="183" t="s">
        <v>1125</v>
      </c>
      <c r="C705" s="34" t="str">
        <f t="shared" si="40"/>
        <v>BS SE  - 141213</v>
      </c>
      <c r="D705" s="186" t="s">
        <v>43</v>
      </c>
      <c r="E705" s="33" t="s">
        <v>12</v>
      </c>
      <c r="F705" s="189">
        <v>141213</v>
      </c>
      <c r="G705" s="191" t="s">
        <v>1349</v>
      </c>
      <c r="H705" s="34" t="str">
        <f t="shared" si="41"/>
        <v>Q  - OB - 38 - 42</v>
      </c>
      <c r="I705" s="185" t="s">
        <v>16</v>
      </c>
      <c r="J705" s="185" t="s">
        <v>257</v>
      </c>
      <c r="K705" s="185" t="s">
        <v>251</v>
      </c>
      <c r="L705" s="193">
        <v>19</v>
      </c>
      <c r="M705" s="196" t="s">
        <v>675</v>
      </c>
      <c r="N705" s="196" t="s">
        <v>676</v>
      </c>
      <c r="O705" s="44" t="str">
        <f t="shared" si="42"/>
        <v xml:space="preserve"> Zarnoor   ( 3471557952 )</v>
      </c>
      <c r="P705" s="42" t="s">
        <v>46</v>
      </c>
      <c r="Q705" s="36" t="s">
        <v>86</v>
      </c>
      <c r="R705" s="37">
        <v>33</v>
      </c>
      <c r="T705" s="55"/>
      <c r="U705" s="73" t="str">
        <f>F705&amp;"-"&amp;COUNTIF($F$2:F705,F705)</f>
        <v>141213-1</v>
      </c>
      <c r="V705" s="50">
        <f t="shared" si="43"/>
        <v>694</v>
      </c>
      <c r="Y705" s="38" t="s">
        <v>2343</v>
      </c>
      <c r="Z705" s="38">
        <v>694</v>
      </c>
      <c r="AP705" s="185">
        <v>694</v>
      </c>
      <c r="AQ705" s="185" t="s">
        <v>12</v>
      </c>
      <c r="AR705" s="195" t="s">
        <v>12</v>
      </c>
    </row>
    <row r="706" spans="1:44" ht="24.95" customHeight="1" x14ac:dyDescent="0.25">
      <c r="A706" s="183">
        <v>695</v>
      </c>
      <c r="B706" s="183" t="s">
        <v>1125</v>
      </c>
      <c r="C706" s="34" t="str">
        <f t="shared" si="40"/>
        <v>BS DFCS  - 141324</v>
      </c>
      <c r="D706" s="186" t="s">
        <v>91</v>
      </c>
      <c r="E706" s="33" t="s">
        <v>12</v>
      </c>
      <c r="F706" s="189">
        <v>141324</v>
      </c>
      <c r="G706" s="191" t="s">
        <v>332</v>
      </c>
      <c r="H706" s="34" t="str">
        <f t="shared" si="41"/>
        <v>R  - OB - 45 - 49</v>
      </c>
      <c r="I706" s="185" t="s">
        <v>16</v>
      </c>
      <c r="J706" s="185" t="s">
        <v>258</v>
      </c>
      <c r="K706" s="185" t="s">
        <v>252</v>
      </c>
      <c r="L706" s="193">
        <v>31</v>
      </c>
      <c r="M706" s="196" t="s">
        <v>460</v>
      </c>
      <c r="N706" s="196" t="s">
        <v>461</v>
      </c>
      <c r="O706" s="44" t="str">
        <f t="shared" si="42"/>
        <v xml:space="preserve"> Dr. Kausar Parveen   ( 3004504799 )</v>
      </c>
      <c r="P706" s="42" t="s">
        <v>46</v>
      </c>
      <c r="Q706" s="36" t="s">
        <v>86</v>
      </c>
      <c r="R706" s="37" t="s">
        <v>54</v>
      </c>
      <c r="T706" s="55"/>
      <c r="U706" s="73" t="str">
        <f>F706&amp;"-"&amp;COUNTIF($F$2:F706,F706)</f>
        <v>141324-1</v>
      </c>
      <c r="V706" s="50">
        <f t="shared" si="43"/>
        <v>695</v>
      </c>
      <c r="Y706" s="38" t="s">
        <v>2344</v>
      </c>
      <c r="Z706" s="38">
        <v>695</v>
      </c>
      <c r="AP706" s="185">
        <v>695</v>
      </c>
      <c r="AQ706" s="185" t="s">
        <v>12</v>
      </c>
      <c r="AR706" s="195" t="s">
        <v>12</v>
      </c>
    </row>
    <row r="707" spans="1:44" ht="24.95" customHeight="1" x14ac:dyDescent="0.25">
      <c r="A707" s="183">
        <v>696</v>
      </c>
      <c r="B707" s="183" t="s">
        <v>1125</v>
      </c>
      <c r="C707" s="34" t="str">
        <f t="shared" si="40"/>
        <v>BS DFCS  - 141326</v>
      </c>
      <c r="D707" s="186" t="s">
        <v>91</v>
      </c>
      <c r="E707" s="33" t="s">
        <v>12</v>
      </c>
      <c r="F707" s="189">
        <v>141326</v>
      </c>
      <c r="G707" s="191" t="s">
        <v>333</v>
      </c>
      <c r="H707" s="34" t="str">
        <f t="shared" si="41"/>
        <v>R  - OB - 45 - 49</v>
      </c>
      <c r="I707" s="185" t="s">
        <v>16</v>
      </c>
      <c r="J707" s="185" t="s">
        <v>258</v>
      </c>
      <c r="K707" s="185" t="s">
        <v>252</v>
      </c>
      <c r="L707" s="193">
        <v>4</v>
      </c>
      <c r="M707" s="196" t="s">
        <v>460</v>
      </c>
      <c r="N707" s="196" t="s">
        <v>461</v>
      </c>
      <c r="O707" s="44" t="str">
        <f t="shared" si="42"/>
        <v xml:space="preserve"> Dr. Kausar Parveen   ( 3004504799 )</v>
      </c>
      <c r="P707" s="42" t="s">
        <v>50</v>
      </c>
      <c r="Q707" s="36" t="s">
        <v>86</v>
      </c>
      <c r="R707" s="37">
        <v>1</v>
      </c>
      <c r="T707" s="55"/>
      <c r="U707" s="73" t="str">
        <f>F707&amp;"-"&amp;COUNTIF($F$2:F707,F707)</f>
        <v>141326-1</v>
      </c>
      <c r="V707" s="50">
        <f t="shared" si="43"/>
        <v>696</v>
      </c>
      <c r="Y707" s="38" t="s">
        <v>2345</v>
      </c>
      <c r="Z707" s="38">
        <v>696</v>
      </c>
      <c r="AP707" s="185">
        <v>696</v>
      </c>
      <c r="AQ707" s="185" t="s">
        <v>12</v>
      </c>
      <c r="AR707" s="195" t="s">
        <v>12</v>
      </c>
    </row>
    <row r="708" spans="1:44" ht="24.95" customHeight="1" x14ac:dyDescent="0.25">
      <c r="A708" s="183">
        <v>697</v>
      </c>
      <c r="B708" s="183" t="s">
        <v>1125</v>
      </c>
      <c r="C708" s="34" t="str">
        <f t="shared" si="40"/>
        <v>BS SE  - 141213</v>
      </c>
      <c r="D708" s="186" t="s">
        <v>43</v>
      </c>
      <c r="E708" s="33" t="s">
        <v>12</v>
      </c>
      <c r="F708" s="189">
        <v>141213</v>
      </c>
      <c r="G708" s="191" t="s">
        <v>1349</v>
      </c>
      <c r="H708" s="34" t="str">
        <f t="shared" si="41"/>
        <v>R  - OB - 45 - 49</v>
      </c>
      <c r="I708" s="185" t="s">
        <v>16</v>
      </c>
      <c r="J708" s="185" t="s">
        <v>258</v>
      </c>
      <c r="K708" s="185" t="s">
        <v>252</v>
      </c>
      <c r="L708" s="193">
        <v>32</v>
      </c>
      <c r="M708" s="196" t="s">
        <v>675</v>
      </c>
      <c r="N708" s="196" t="s">
        <v>676</v>
      </c>
      <c r="O708" s="44" t="str">
        <f t="shared" si="42"/>
        <v xml:space="preserve"> Zarnoor   ( 3471557952 )</v>
      </c>
      <c r="P708" s="42" t="s">
        <v>50</v>
      </c>
      <c r="Q708" s="36" t="s">
        <v>86</v>
      </c>
      <c r="R708" s="37" t="s">
        <v>58</v>
      </c>
      <c r="T708" s="55"/>
      <c r="U708" s="73" t="str">
        <f>F708&amp;"-"&amp;COUNTIF($F$2:F708,F708)</f>
        <v>141213-2</v>
      </c>
      <c r="V708" s="50">
        <f t="shared" si="43"/>
        <v>697</v>
      </c>
      <c r="Y708" s="38" t="s">
        <v>2346</v>
      </c>
      <c r="Z708" s="38">
        <v>697</v>
      </c>
      <c r="AP708" s="185">
        <v>697</v>
      </c>
      <c r="AQ708" s="185" t="s">
        <v>12</v>
      </c>
      <c r="AR708" s="195" t="s">
        <v>12</v>
      </c>
    </row>
    <row r="709" spans="1:44" ht="24.95" customHeight="1" x14ac:dyDescent="0.25">
      <c r="A709" s="183">
        <v>698</v>
      </c>
      <c r="B709" s="183" t="s">
        <v>1125</v>
      </c>
      <c r="C709" s="34" t="str">
        <f t="shared" si="40"/>
        <v>BS SE  - 141214</v>
      </c>
      <c r="D709" s="186" t="s">
        <v>43</v>
      </c>
      <c r="E709" s="33" t="s">
        <v>12</v>
      </c>
      <c r="F709" s="189">
        <v>141214</v>
      </c>
      <c r="G709" s="191" t="s">
        <v>1350</v>
      </c>
      <c r="H709" s="34" t="str">
        <f t="shared" si="41"/>
        <v>R  - OB - 45 - 49</v>
      </c>
      <c r="I709" s="185" t="s">
        <v>16</v>
      </c>
      <c r="J709" s="185" t="s">
        <v>258</v>
      </c>
      <c r="K709" s="185" t="s">
        <v>252</v>
      </c>
      <c r="L709" s="193">
        <v>43</v>
      </c>
      <c r="M709" s="196" t="s">
        <v>684</v>
      </c>
      <c r="N709" s="196" t="s">
        <v>685</v>
      </c>
      <c r="O709" s="44" t="str">
        <f t="shared" si="42"/>
        <v xml:space="preserve"> Ghulam Muhammad  ( 3452803402 )</v>
      </c>
      <c r="P709" s="42" t="s">
        <v>50</v>
      </c>
      <c r="Q709" s="36" t="s">
        <v>86</v>
      </c>
      <c r="R709" s="37" t="s">
        <v>61</v>
      </c>
      <c r="T709" s="55"/>
      <c r="U709" s="73" t="str">
        <f>F709&amp;"-"&amp;COUNTIF($F$2:F709,F709)</f>
        <v>141214-1</v>
      </c>
      <c r="V709" s="50">
        <f t="shared" si="43"/>
        <v>698</v>
      </c>
      <c r="Y709" s="38" t="s">
        <v>2347</v>
      </c>
      <c r="Z709" s="38">
        <v>698</v>
      </c>
      <c r="AP709" s="185">
        <v>698</v>
      </c>
      <c r="AQ709" s="185" t="s">
        <v>12</v>
      </c>
      <c r="AR709" s="195" t="s">
        <v>12</v>
      </c>
    </row>
    <row r="710" spans="1:44" ht="24.95" customHeight="1" x14ac:dyDescent="0.25">
      <c r="A710" s="183">
        <v>699</v>
      </c>
      <c r="B710" s="183" t="s">
        <v>1125</v>
      </c>
      <c r="C710" s="34" t="str">
        <f t="shared" si="40"/>
        <v>BS DFCS  - 141326</v>
      </c>
      <c r="D710" s="186" t="s">
        <v>91</v>
      </c>
      <c r="E710" s="33" t="s">
        <v>12</v>
      </c>
      <c r="F710" s="189">
        <v>141326</v>
      </c>
      <c r="G710" s="191" t="s">
        <v>333</v>
      </c>
      <c r="H710" s="34" t="str">
        <f t="shared" si="41"/>
        <v>S  - NB - SEMINAR - 1</v>
      </c>
      <c r="I710" s="185" t="s">
        <v>16</v>
      </c>
      <c r="J710" s="185" t="s">
        <v>292</v>
      </c>
      <c r="K710" s="185" t="s">
        <v>103</v>
      </c>
      <c r="L710" s="193">
        <v>26</v>
      </c>
      <c r="M710" s="196" t="s">
        <v>460</v>
      </c>
      <c r="N710" s="196" t="s">
        <v>461</v>
      </c>
      <c r="O710" s="44" t="str">
        <f t="shared" si="42"/>
        <v xml:space="preserve"> Dr. Kausar Parveen   ( 3004504799 )</v>
      </c>
      <c r="P710" s="42" t="s">
        <v>50</v>
      </c>
      <c r="Q710" s="36" t="s">
        <v>86</v>
      </c>
      <c r="R710" s="37" t="s">
        <v>66</v>
      </c>
      <c r="T710" s="55"/>
      <c r="U710" s="73" t="str">
        <f>F710&amp;"-"&amp;COUNTIF($F$2:F710,F710)</f>
        <v>141326-2</v>
      </c>
      <c r="V710" s="50">
        <f t="shared" si="43"/>
        <v>699</v>
      </c>
      <c r="Y710" s="38" t="s">
        <v>2348</v>
      </c>
      <c r="Z710" s="38">
        <v>699</v>
      </c>
      <c r="AP710" s="185">
        <v>699</v>
      </c>
      <c r="AQ710" s="185" t="s">
        <v>12</v>
      </c>
      <c r="AR710" s="195" t="s">
        <v>12</v>
      </c>
    </row>
    <row r="711" spans="1:44" ht="24.95" customHeight="1" x14ac:dyDescent="0.25">
      <c r="A711" s="183">
        <v>700</v>
      </c>
      <c r="B711" s="183" t="s">
        <v>1125</v>
      </c>
      <c r="C711" s="34" t="str">
        <f t="shared" si="40"/>
        <v>BS DFCS  - 141327</v>
      </c>
      <c r="D711" s="186" t="s">
        <v>91</v>
      </c>
      <c r="E711" s="33" t="s">
        <v>12</v>
      </c>
      <c r="F711" s="189">
        <v>141327</v>
      </c>
      <c r="G711" s="191" t="s">
        <v>334</v>
      </c>
      <c r="H711" s="34" t="str">
        <f t="shared" si="41"/>
        <v>S  - NB - SEMINAR - 1</v>
      </c>
      <c r="I711" s="185" t="s">
        <v>16</v>
      </c>
      <c r="J711" s="185" t="s">
        <v>292</v>
      </c>
      <c r="K711" s="185" t="s">
        <v>103</v>
      </c>
      <c r="L711" s="193">
        <v>18</v>
      </c>
      <c r="M711" s="196" t="s">
        <v>460</v>
      </c>
      <c r="N711" s="196" t="s">
        <v>461</v>
      </c>
      <c r="O711" s="44" t="str">
        <f t="shared" si="42"/>
        <v xml:space="preserve"> Dr. Kausar Parveen   ( 3004504799 )</v>
      </c>
      <c r="P711" s="42" t="s">
        <v>50</v>
      </c>
      <c r="Q711" s="36" t="s">
        <v>86</v>
      </c>
      <c r="R711" s="37" t="s">
        <v>75</v>
      </c>
      <c r="T711" s="55"/>
      <c r="U711" s="73" t="str">
        <f>F711&amp;"-"&amp;COUNTIF($F$2:F711,F711)</f>
        <v>141327-1</v>
      </c>
      <c r="V711" s="50">
        <f t="shared" si="43"/>
        <v>700</v>
      </c>
      <c r="Y711" s="38" t="s">
        <v>2349</v>
      </c>
      <c r="Z711" s="38">
        <v>700</v>
      </c>
      <c r="AP711" s="185">
        <v>700</v>
      </c>
      <c r="AQ711" s="185" t="s">
        <v>12</v>
      </c>
      <c r="AR711" s="195" t="s">
        <v>12</v>
      </c>
    </row>
    <row r="712" spans="1:44" ht="24.95" customHeight="1" x14ac:dyDescent="0.25">
      <c r="A712" s="183">
        <v>701</v>
      </c>
      <c r="B712" s="183" t="s">
        <v>1125</v>
      </c>
      <c r="C712" s="34" t="str">
        <f t="shared" si="40"/>
        <v>BS DFCS  - 141327</v>
      </c>
      <c r="D712" s="186" t="s">
        <v>91</v>
      </c>
      <c r="E712" s="33" t="s">
        <v>12</v>
      </c>
      <c r="F712" s="189">
        <v>141327</v>
      </c>
      <c r="G712" s="191" t="s">
        <v>334</v>
      </c>
      <c r="H712" s="34" t="str">
        <f t="shared" si="41"/>
        <v>T  - NB - SEMINAR - 3</v>
      </c>
      <c r="I712" s="185" t="s">
        <v>16</v>
      </c>
      <c r="J712" s="185" t="s">
        <v>259</v>
      </c>
      <c r="K712" s="185" t="s">
        <v>104</v>
      </c>
      <c r="L712" s="193">
        <v>13</v>
      </c>
      <c r="M712" s="196" t="s">
        <v>460</v>
      </c>
      <c r="N712" s="196" t="s">
        <v>461</v>
      </c>
      <c r="O712" s="44" t="str">
        <f t="shared" si="42"/>
        <v xml:space="preserve"> Dr. Kausar Parveen   ( 3004504799 )</v>
      </c>
      <c r="P712" s="42" t="s">
        <v>50</v>
      </c>
      <c r="Q712" s="36" t="s">
        <v>86</v>
      </c>
      <c r="R712" s="37" t="s">
        <v>52</v>
      </c>
      <c r="T712" s="55"/>
      <c r="U712" s="73" t="str">
        <f>F712&amp;"-"&amp;COUNTIF($F$2:F712,F712)</f>
        <v>141327-2</v>
      </c>
      <c r="V712" s="50">
        <f t="shared" si="43"/>
        <v>701</v>
      </c>
      <c r="Y712" s="38" t="s">
        <v>2350</v>
      </c>
      <c r="Z712" s="38">
        <v>701</v>
      </c>
      <c r="AP712" s="185">
        <v>701</v>
      </c>
      <c r="AQ712" s="185" t="s">
        <v>12</v>
      </c>
      <c r="AR712" s="195" t="s">
        <v>12</v>
      </c>
    </row>
    <row r="713" spans="1:44" ht="24.95" customHeight="1" x14ac:dyDescent="0.25">
      <c r="A713" s="183">
        <v>702</v>
      </c>
      <c r="B713" s="183" t="s">
        <v>1125</v>
      </c>
      <c r="C713" s="34" t="str">
        <f t="shared" si="40"/>
        <v>BS DFCS  - 141330</v>
      </c>
      <c r="D713" s="186" t="s">
        <v>91</v>
      </c>
      <c r="E713" s="33" t="s">
        <v>12</v>
      </c>
      <c r="F713" s="189">
        <v>141330</v>
      </c>
      <c r="G713" s="191" t="s">
        <v>331</v>
      </c>
      <c r="H713" s="34" t="str">
        <f t="shared" si="41"/>
        <v>T  - NB - SEMINAR - 3</v>
      </c>
      <c r="I713" s="185" t="s">
        <v>16</v>
      </c>
      <c r="J713" s="185" t="s">
        <v>259</v>
      </c>
      <c r="K713" s="185" t="s">
        <v>104</v>
      </c>
      <c r="L713" s="193">
        <v>31</v>
      </c>
      <c r="M713" s="196" t="s">
        <v>742</v>
      </c>
      <c r="N713" s="196" t="s">
        <v>743</v>
      </c>
      <c r="O713" s="44" t="str">
        <f t="shared" si="42"/>
        <v xml:space="preserve"> Dr. Syeda Mona Hassan  ( 0332-6294319 )</v>
      </c>
      <c r="P713" s="42" t="s">
        <v>46</v>
      </c>
      <c r="Q713" s="36" t="s">
        <v>86</v>
      </c>
      <c r="R713" s="37">
        <v>26</v>
      </c>
      <c r="T713" s="55"/>
      <c r="U713" s="73" t="str">
        <f>F713&amp;"-"&amp;COUNTIF($F$2:F713,F713)</f>
        <v>141330-1</v>
      </c>
      <c r="V713" s="50">
        <f t="shared" si="43"/>
        <v>702</v>
      </c>
      <c r="Y713" s="38" t="s">
        <v>2351</v>
      </c>
      <c r="Z713" s="38">
        <v>702</v>
      </c>
      <c r="AP713" s="185">
        <v>702</v>
      </c>
      <c r="AQ713" s="185" t="s">
        <v>12</v>
      </c>
      <c r="AR713" s="195" t="s">
        <v>12</v>
      </c>
    </row>
    <row r="714" spans="1:44" ht="24.95" customHeight="1" x14ac:dyDescent="0.25">
      <c r="A714" s="183">
        <v>703</v>
      </c>
      <c r="B714" s="183" t="s">
        <v>1125</v>
      </c>
      <c r="C714" s="34" t="str">
        <f t="shared" si="40"/>
        <v>BS DFCS  - 141330</v>
      </c>
      <c r="D714" s="186" t="s">
        <v>91</v>
      </c>
      <c r="E714" s="33" t="s">
        <v>12</v>
      </c>
      <c r="F714" s="189">
        <v>141330</v>
      </c>
      <c r="G714" s="191" t="s">
        <v>331</v>
      </c>
      <c r="H714" s="34" t="str">
        <f t="shared" si="41"/>
        <v>U  - NB - SEMINAR - 4</v>
      </c>
      <c r="I714" s="185" t="s">
        <v>16</v>
      </c>
      <c r="J714" s="185" t="s">
        <v>1099</v>
      </c>
      <c r="K714" s="185" t="s">
        <v>1100</v>
      </c>
      <c r="L714" s="193">
        <v>5</v>
      </c>
      <c r="M714" s="196" t="s">
        <v>742</v>
      </c>
      <c r="N714" s="196" t="s">
        <v>743</v>
      </c>
      <c r="O714" s="44" t="str">
        <f t="shared" si="42"/>
        <v xml:space="preserve"> Dr. Syeda Mona Hassan  ( 0332-6294319 )</v>
      </c>
      <c r="P714" s="42" t="s">
        <v>46</v>
      </c>
      <c r="Q714" s="36" t="s">
        <v>86</v>
      </c>
      <c r="R714" s="37" t="s">
        <v>69</v>
      </c>
      <c r="T714" s="55"/>
      <c r="U714" s="73" t="str">
        <f>F714&amp;"-"&amp;COUNTIF($F$2:F714,F714)</f>
        <v>141330-2</v>
      </c>
      <c r="V714" s="50">
        <f t="shared" si="43"/>
        <v>703</v>
      </c>
      <c r="Y714" s="38" t="s">
        <v>2352</v>
      </c>
      <c r="Z714" s="38">
        <v>703</v>
      </c>
      <c r="AP714" s="185">
        <v>703</v>
      </c>
      <c r="AQ714" s="185" t="s">
        <v>12</v>
      </c>
      <c r="AR714" s="195" t="s">
        <v>12</v>
      </c>
    </row>
    <row r="715" spans="1:44" ht="24.95" customHeight="1" x14ac:dyDescent="0.25">
      <c r="A715" s="183">
        <v>704</v>
      </c>
      <c r="B715" s="183" t="s">
        <v>1125</v>
      </c>
      <c r="C715" s="34" t="str">
        <f t="shared" si="40"/>
        <v>BS DFCS  - 141336</v>
      </c>
      <c r="D715" s="186" t="s">
        <v>91</v>
      </c>
      <c r="E715" s="33" t="s">
        <v>12</v>
      </c>
      <c r="F715" s="189">
        <v>141336</v>
      </c>
      <c r="G715" s="191" t="s">
        <v>350</v>
      </c>
      <c r="H715" s="34" t="str">
        <f t="shared" si="41"/>
        <v>U  - NB - SEMINAR - 4</v>
      </c>
      <c r="I715" s="185" t="s">
        <v>16</v>
      </c>
      <c r="J715" s="185" t="s">
        <v>1099</v>
      </c>
      <c r="K715" s="185" t="s">
        <v>1100</v>
      </c>
      <c r="L715" s="193">
        <v>32</v>
      </c>
      <c r="M715" s="196" t="s">
        <v>490</v>
      </c>
      <c r="N715" s="196" t="s">
        <v>491</v>
      </c>
      <c r="O715" s="44" t="str">
        <f t="shared" si="42"/>
        <v xml:space="preserve"> M. Taseer Suleman  ( 0333-9971925 )</v>
      </c>
      <c r="P715" s="42" t="s">
        <v>46</v>
      </c>
      <c r="Q715" s="36" t="s">
        <v>86</v>
      </c>
      <c r="R715" s="37" t="s">
        <v>54</v>
      </c>
      <c r="T715" s="55"/>
      <c r="U715" s="73" t="str">
        <f>F715&amp;"-"&amp;COUNTIF($F$2:F715,F715)</f>
        <v>141336-1</v>
      </c>
      <c r="V715" s="50">
        <f t="shared" si="43"/>
        <v>704</v>
      </c>
      <c r="Y715" s="38" t="s">
        <v>2353</v>
      </c>
      <c r="Z715" s="38">
        <v>704</v>
      </c>
      <c r="AP715" s="185">
        <v>704</v>
      </c>
      <c r="AQ715" s="185" t="s">
        <v>12</v>
      </c>
      <c r="AR715" s="195" t="s">
        <v>12</v>
      </c>
    </row>
    <row r="716" spans="1:44" ht="24.95" customHeight="1" x14ac:dyDescent="0.25">
      <c r="A716" s="183">
        <v>705</v>
      </c>
      <c r="B716" s="183" t="s">
        <v>1125</v>
      </c>
      <c r="C716" s="34" t="str">
        <f t="shared" ref="C716:C779" si="44">CONCATENATE(D716," "," - ",F716)</f>
        <v>BS DFCS  - 141337</v>
      </c>
      <c r="D716" s="186" t="s">
        <v>91</v>
      </c>
      <c r="E716" s="33" t="s">
        <v>12</v>
      </c>
      <c r="F716" s="189">
        <v>141337</v>
      </c>
      <c r="G716" s="191" t="s">
        <v>1331</v>
      </c>
      <c r="H716" s="34" t="str">
        <f t="shared" ref="H716:H779" si="45">CONCATENATE(K716," "," - ",J716)</f>
        <v>U  - NB - SEMINAR - 4</v>
      </c>
      <c r="I716" s="185" t="s">
        <v>16</v>
      </c>
      <c r="J716" s="185" t="s">
        <v>1099</v>
      </c>
      <c r="K716" s="185" t="s">
        <v>1100</v>
      </c>
      <c r="L716" s="193">
        <v>7</v>
      </c>
      <c r="M716" s="196" t="s">
        <v>490</v>
      </c>
      <c r="N716" s="196" t="s">
        <v>491</v>
      </c>
      <c r="O716" s="44" t="str">
        <f t="shared" si="42"/>
        <v xml:space="preserve"> M. Taseer Suleman  ( 0333-9971925 )</v>
      </c>
      <c r="P716" s="42" t="s">
        <v>46</v>
      </c>
      <c r="Q716" s="36" t="s">
        <v>86</v>
      </c>
      <c r="R716" s="37" t="s">
        <v>68</v>
      </c>
      <c r="T716" s="55"/>
      <c r="U716" s="73" t="str">
        <f>F716&amp;"-"&amp;COUNTIF($F$2:F716,F716)</f>
        <v>141337-2</v>
      </c>
      <c r="V716" s="50">
        <f t="shared" si="43"/>
        <v>705</v>
      </c>
      <c r="Y716" s="38" t="s">
        <v>2354</v>
      </c>
      <c r="Z716" s="38">
        <v>705</v>
      </c>
      <c r="AP716" s="185">
        <v>705</v>
      </c>
      <c r="AQ716" s="185" t="s">
        <v>12</v>
      </c>
      <c r="AR716" s="195" t="s">
        <v>12</v>
      </c>
    </row>
    <row r="717" spans="1:44" ht="24.95" customHeight="1" x14ac:dyDescent="0.25">
      <c r="A717" s="183">
        <v>706</v>
      </c>
      <c r="B717" s="183" t="s">
        <v>1125</v>
      </c>
      <c r="C717" s="34" t="str">
        <f t="shared" si="44"/>
        <v>BS IR  - 141711</v>
      </c>
      <c r="D717" s="186" t="s">
        <v>92</v>
      </c>
      <c r="E717" s="33" t="s">
        <v>12</v>
      </c>
      <c r="F717" s="189">
        <v>141711</v>
      </c>
      <c r="G717" s="191" t="s">
        <v>1351</v>
      </c>
      <c r="H717" s="34" t="str">
        <f t="shared" si="45"/>
        <v>A  - NB - 1 - 8</v>
      </c>
      <c r="I717" s="185" t="s">
        <v>93</v>
      </c>
      <c r="J717" s="185" t="s">
        <v>94</v>
      </c>
      <c r="K717" s="185" t="s">
        <v>13</v>
      </c>
      <c r="L717" s="193">
        <v>1</v>
      </c>
      <c r="M717" s="196" t="s">
        <v>575</v>
      </c>
      <c r="N717" s="196" t="s">
        <v>576</v>
      </c>
      <c r="O717" s="44" t="str">
        <f t="shared" ref="O717:O780" si="46">CONCATENATE(" ", M717, " ", " ("," ",N717, " ",")")</f>
        <v xml:space="preserve"> Komal Ashraf Qureshi  ( 3204620115 )</v>
      </c>
      <c r="P717" s="42" t="s">
        <v>50</v>
      </c>
      <c r="Q717" s="36" t="s">
        <v>86</v>
      </c>
      <c r="R717" s="37">
        <v>1</v>
      </c>
      <c r="T717" s="55"/>
      <c r="U717" s="73" t="str">
        <f>F717&amp;"-"&amp;COUNTIF($F$2:F717,F717)</f>
        <v>141711-1</v>
      </c>
      <c r="V717" s="50">
        <f t="shared" ref="V717:V780" si="47">+A717</f>
        <v>706</v>
      </c>
      <c r="Y717" s="38" t="s">
        <v>2355</v>
      </c>
      <c r="Z717" s="38">
        <v>706</v>
      </c>
      <c r="AP717" s="185">
        <v>706</v>
      </c>
      <c r="AQ717" s="185" t="s">
        <v>12</v>
      </c>
      <c r="AR717" s="195" t="s">
        <v>12</v>
      </c>
    </row>
    <row r="718" spans="1:44" ht="24.95" customHeight="1" x14ac:dyDescent="0.25">
      <c r="A718" s="183">
        <v>707</v>
      </c>
      <c r="B718" s="183" t="s">
        <v>1125</v>
      </c>
      <c r="C718" s="34" t="str">
        <f t="shared" si="44"/>
        <v>BS IT  - 141604</v>
      </c>
      <c r="D718" s="186" t="s">
        <v>37</v>
      </c>
      <c r="E718" s="33" t="s">
        <v>12</v>
      </c>
      <c r="F718" s="189">
        <v>141604</v>
      </c>
      <c r="G718" s="191" t="s">
        <v>310</v>
      </c>
      <c r="H718" s="34" t="str">
        <f t="shared" si="45"/>
        <v>A  - NB - 1 - 8</v>
      </c>
      <c r="I718" s="185" t="s">
        <v>93</v>
      </c>
      <c r="J718" s="185" t="s">
        <v>94</v>
      </c>
      <c r="K718" s="185" t="s">
        <v>13</v>
      </c>
      <c r="L718" s="193">
        <v>12</v>
      </c>
      <c r="M718" s="196" t="s">
        <v>1017</v>
      </c>
      <c r="N718" s="196" t="s">
        <v>782</v>
      </c>
      <c r="O718" s="44" t="str">
        <f t="shared" si="46"/>
        <v xml:space="preserve"> Dr. Ahmad Naeem Akhtar  ( 0345-5099718 )</v>
      </c>
      <c r="P718" s="42" t="s">
        <v>50</v>
      </c>
      <c r="Q718" s="36" t="s">
        <v>86</v>
      </c>
      <c r="R718" s="37">
        <v>1</v>
      </c>
      <c r="T718" s="55"/>
      <c r="U718" s="73" t="str">
        <f>F718&amp;"-"&amp;COUNTIF($F$2:F718,F718)</f>
        <v>141604-1</v>
      </c>
      <c r="V718" s="50">
        <f t="shared" si="47"/>
        <v>707</v>
      </c>
      <c r="Y718" s="38" t="s">
        <v>2356</v>
      </c>
      <c r="Z718" s="38">
        <v>707</v>
      </c>
      <c r="AP718" s="185">
        <v>707</v>
      </c>
      <c r="AQ718" s="185" t="s">
        <v>12</v>
      </c>
      <c r="AR718" s="195" t="s">
        <v>12</v>
      </c>
    </row>
    <row r="719" spans="1:44" ht="24.95" customHeight="1" x14ac:dyDescent="0.25">
      <c r="A719" s="183">
        <v>708</v>
      </c>
      <c r="B719" s="183" t="s">
        <v>1125</v>
      </c>
      <c r="C719" s="34" t="str">
        <f t="shared" si="44"/>
        <v>BSCS  - 141799</v>
      </c>
      <c r="D719" s="186" t="s">
        <v>35</v>
      </c>
      <c r="E719" s="33" t="s">
        <v>12</v>
      </c>
      <c r="F719" s="189">
        <v>141799</v>
      </c>
      <c r="G719" s="191" t="s">
        <v>159</v>
      </c>
      <c r="H719" s="34" t="str">
        <f t="shared" si="45"/>
        <v>A  - NB - 1 - 8</v>
      </c>
      <c r="I719" s="185" t="s">
        <v>93</v>
      </c>
      <c r="J719" s="185" t="s">
        <v>94</v>
      </c>
      <c r="K719" s="185" t="s">
        <v>13</v>
      </c>
      <c r="L719" s="193">
        <v>62</v>
      </c>
      <c r="M719" s="196" t="s">
        <v>847</v>
      </c>
      <c r="N719" s="196" t="s">
        <v>848</v>
      </c>
      <c r="O719" s="44" t="str">
        <f t="shared" si="46"/>
        <v xml:space="preserve"> Ramesha Rehman  ( 3114829870 )</v>
      </c>
      <c r="P719" s="42" t="s">
        <v>50</v>
      </c>
      <c r="Q719" s="36" t="s">
        <v>86</v>
      </c>
      <c r="R719" s="37" t="s">
        <v>56</v>
      </c>
      <c r="T719" s="55"/>
      <c r="U719" s="73" t="str">
        <f>F719&amp;"-"&amp;COUNTIF($F$2:F719,F719)</f>
        <v>141799-1</v>
      </c>
      <c r="V719" s="50">
        <f t="shared" si="47"/>
        <v>708</v>
      </c>
      <c r="Y719" s="38" t="s">
        <v>2357</v>
      </c>
      <c r="Z719" s="38">
        <v>708</v>
      </c>
      <c r="AP719" s="185">
        <v>708</v>
      </c>
      <c r="AQ719" s="185" t="s">
        <v>12</v>
      </c>
      <c r="AR719" s="195" t="s">
        <v>12</v>
      </c>
    </row>
    <row r="720" spans="1:44" ht="24.95" customHeight="1" x14ac:dyDescent="0.25">
      <c r="A720" s="183">
        <v>709</v>
      </c>
      <c r="B720" s="183" t="s">
        <v>1125</v>
      </c>
      <c r="C720" s="34" t="str">
        <f t="shared" si="44"/>
        <v>BSCS  - 141800</v>
      </c>
      <c r="D720" s="186" t="s">
        <v>35</v>
      </c>
      <c r="E720" s="33" t="s">
        <v>12</v>
      </c>
      <c r="F720" s="189">
        <v>141800</v>
      </c>
      <c r="G720" s="191" t="s">
        <v>160</v>
      </c>
      <c r="H720" s="34" t="str">
        <f t="shared" si="45"/>
        <v>A  - NB - 1 - 8</v>
      </c>
      <c r="I720" s="185" t="s">
        <v>93</v>
      </c>
      <c r="J720" s="185" t="s">
        <v>94</v>
      </c>
      <c r="K720" s="185" t="s">
        <v>13</v>
      </c>
      <c r="L720" s="193">
        <v>54</v>
      </c>
      <c r="M720" s="196" t="s">
        <v>847</v>
      </c>
      <c r="N720" s="196" t="s">
        <v>848</v>
      </c>
      <c r="O720" s="44" t="str">
        <f t="shared" si="46"/>
        <v xml:space="preserve"> Ramesha Rehman  ( 3114829870 )</v>
      </c>
      <c r="P720" s="42" t="s">
        <v>50</v>
      </c>
      <c r="Q720" s="36" t="s">
        <v>86</v>
      </c>
      <c r="R720" s="37" t="s">
        <v>62</v>
      </c>
      <c r="T720" s="55"/>
      <c r="U720" s="73" t="str">
        <f>F720&amp;"-"&amp;COUNTIF($F$2:F720,F720)</f>
        <v>141800-1</v>
      </c>
      <c r="V720" s="50">
        <f t="shared" si="47"/>
        <v>709</v>
      </c>
      <c r="Y720" s="38" t="s">
        <v>2358</v>
      </c>
      <c r="Z720" s="38">
        <v>709</v>
      </c>
      <c r="AP720" s="185">
        <v>709</v>
      </c>
      <c r="AQ720" s="185" t="s">
        <v>12</v>
      </c>
      <c r="AR720" s="195" t="s">
        <v>12</v>
      </c>
    </row>
    <row r="721" spans="1:44" ht="24.95" customHeight="1" x14ac:dyDescent="0.25">
      <c r="A721" s="183">
        <v>710</v>
      </c>
      <c r="B721" s="183" t="s">
        <v>1125</v>
      </c>
      <c r="C721" s="34" t="str">
        <f t="shared" si="44"/>
        <v>BSCS  - 141802</v>
      </c>
      <c r="D721" s="186" t="s">
        <v>35</v>
      </c>
      <c r="E721" s="33" t="s">
        <v>12</v>
      </c>
      <c r="F721" s="189">
        <v>141802</v>
      </c>
      <c r="G721" s="191" t="s">
        <v>907</v>
      </c>
      <c r="H721" s="34" t="str">
        <f t="shared" si="45"/>
        <v>A  - NB - 1 - 8</v>
      </c>
      <c r="I721" s="185" t="s">
        <v>93</v>
      </c>
      <c r="J721" s="185" t="s">
        <v>94</v>
      </c>
      <c r="K721" s="185" t="s">
        <v>13</v>
      </c>
      <c r="L721" s="193">
        <v>47</v>
      </c>
      <c r="M721" s="196" t="s">
        <v>847</v>
      </c>
      <c r="N721" s="196" t="s">
        <v>848</v>
      </c>
      <c r="O721" s="44" t="str">
        <f t="shared" si="46"/>
        <v xml:space="preserve"> Ramesha Rehman  ( 3114829870 )</v>
      </c>
      <c r="P721" s="42" t="s">
        <v>50</v>
      </c>
      <c r="Q721" s="36" t="s">
        <v>86</v>
      </c>
      <c r="R721" s="37" t="s">
        <v>63</v>
      </c>
      <c r="T721" s="55"/>
      <c r="U721" s="73" t="str">
        <f>F721&amp;"-"&amp;COUNTIF($F$2:F721,F721)</f>
        <v>141802-1</v>
      </c>
      <c r="V721" s="50">
        <f t="shared" si="47"/>
        <v>710</v>
      </c>
      <c r="Y721" s="38" t="s">
        <v>2359</v>
      </c>
      <c r="Z721" s="38">
        <v>710</v>
      </c>
      <c r="AP721" s="185">
        <v>710</v>
      </c>
      <c r="AQ721" s="185" t="s">
        <v>12</v>
      </c>
      <c r="AR721" s="195" t="s">
        <v>12</v>
      </c>
    </row>
    <row r="722" spans="1:44" ht="24.95" customHeight="1" x14ac:dyDescent="0.25">
      <c r="A722" s="183">
        <v>711</v>
      </c>
      <c r="B722" s="183" t="s">
        <v>1125</v>
      </c>
      <c r="C722" s="34" t="str">
        <f t="shared" si="44"/>
        <v>BS IT  - 141961</v>
      </c>
      <c r="D722" s="186" t="s">
        <v>37</v>
      </c>
      <c r="E722" s="33" t="s">
        <v>12</v>
      </c>
      <c r="F722" s="189">
        <v>141961</v>
      </c>
      <c r="G722" s="191" t="s">
        <v>159</v>
      </c>
      <c r="H722" s="34" t="str">
        <f t="shared" si="45"/>
        <v>B  - NB - 9 - 16</v>
      </c>
      <c r="I722" s="185" t="s">
        <v>93</v>
      </c>
      <c r="J722" s="185" t="s">
        <v>95</v>
      </c>
      <c r="K722" s="185" t="s">
        <v>14</v>
      </c>
      <c r="L722" s="193">
        <v>17</v>
      </c>
      <c r="M722" s="196" t="s">
        <v>744</v>
      </c>
      <c r="N722" s="196" t="s">
        <v>745</v>
      </c>
      <c r="O722" s="44" t="str">
        <f t="shared" si="46"/>
        <v xml:space="preserve"> Mr. Sabir Abbas  ( 0334-4449832 )</v>
      </c>
      <c r="P722" s="42" t="s">
        <v>50</v>
      </c>
      <c r="Q722" s="36" t="s">
        <v>86</v>
      </c>
      <c r="R722" s="37" t="s">
        <v>52</v>
      </c>
      <c r="T722" s="55"/>
      <c r="U722" s="73" t="str">
        <f>F722&amp;"-"&amp;COUNTIF($F$2:F722,F722)</f>
        <v>141961-1</v>
      </c>
      <c r="V722" s="50">
        <f t="shared" si="47"/>
        <v>711</v>
      </c>
      <c r="Y722" s="38" t="s">
        <v>2360</v>
      </c>
      <c r="Z722" s="38">
        <v>711</v>
      </c>
      <c r="AP722" s="185">
        <v>711</v>
      </c>
      <c r="AQ722" s="185" t="s">
        <v>12</v>
      </c>
      <c r="AR722" s="195" t="s">
        <v>12</v>
      </c>
    </row>
    <row r="723" spans="1:44" ht="24.95" customHeight="1" x14ac:dyDescent="0.25">
      <c r="A723" s="183">
        <v>712</v>
      </c>
      <c r="B723" s="183" t="s">
        <v>1125</v>
      </c>
      <c r="C723" s="34" t="str">
        <f t="shared" si="44"/>
        <v>BS IT  - 141979</v>
      </c>
      <c r="D723" s="186" t="s">
        <v>37</v>
      </c>
      <c r="E723" s="33" t="s">
        <v>12</v>
      </c>
      <c r="F723" s="189">
        <v>141979</v>
      </c>
      <c r="G723" s="191" t="s">
        <v>218</v>
      </c>
      <c r="H723" s="34" t="str">
        <f t="shared" si="45"/>
        <v>B  - NB - 9 - 16</v>
      </c>
      <c r="I723" s="185" t="s">
        <v>93</v>
      </c>
      <c r="J723" s="185" t="s">
        <v>95</v>
      </c>
      <c r="K723" s="185" t="s">
        <v>14</v>
      </c>
      <c r="L723" s="193">
        <v>1</v>
      </c>
      <c r="M723" s="196" t="s">
        <v>841</v>
      </c>
      <c r="N723" s="196" t="s">
        <v>842</v>
      </c>
      <c r="O723" s="44" t="str">
        <f t="shared" si="46"/>
        <v xml:space="preserve"> REHMAT ULLAH  ( 0348-1610167 )</v>
      </c>
      <c r="P723" s="42" t="s">
        <v>46</v>
      </c>
      <c r="Q723" s="36" t="s">
        <v>86</v>
      </c>
      <c r="R723" s="37">
        <v>18</v>
      </c>
      <c r="T723" s="55"/>
      <c r="U723" s="73" t="str">
        <f>F723&amp;"-"&amp;COUNTIF($F$2:F723,F723)</f>
        <v>141979-1</v>
      </c>
      <c r="V723" s="50">
        <f t="shared" si="47"/>
        <v>712</v>
      </c>
      <c r="Y723" s="38" t="s">
        <v>2361</v>
      </c>
      <c r="Z723" s="38">
        <v>712</v>
      </c>
      <c r="AP723" s="185">
        <v>712</v>
      </c>
      <c r="AQ723" s="185" t="s">
        <v>12</v>
      </c>
      <c r="AR723" s="195" t="s">
        <v>12</v>
      </c>
    </row>
    <row r="724" spans="1:44" ht="24.95" customHeight="1" x14ac:dyDescent="0.25">
      <c r="A724" s="183">
        <v>713</v>
      </c>
      <c r="B724" s="183" t="s">
        <v>1125</v>
      </c>
      <c r="C724" s="34" t="str">
        <f t="shared" si="44"/>
        <v>BS MC  - 141995</v>
      </c>
      <c r="D724" s="186" t="s">
        <v>41</v>
      </c>
      <c r="E724" s="33" t="s">
        <v>12</v>
      </c>
      <c r="F724" s="189">
        <v>141995</v>
      </c>
      <c r="G724" s="191" t="s">
        <v>913</v>
      </c>
      <c r="H724" s="34" t="str">
        <f t="shared" si="45"/>
        <v>B  - NB - 9 - 16</v>
      </c>
      <c r="I724" s="185" t="s">
        <v>93</v>
      </c>
      <c r="J724" s="185" t="s">
        <v>95</v>
      </c>
      <c r="K724" s="185" t="s">
        <v>14</v>
      </c>
      <c r="L724" s="193">
        <v>21</v>
      </c>
      <c r="M724" s="196" t="s">
        <v>1064</v>
      </c>
      <c r="N724" s="196" t="s">
        <v>1065</v>
      </c>
      <c r="O724" s="44" t="str">
        <f t="shared" si="46"/>
        <v xml:space="preserve"> Dr.Ata-ur-Rehman  ( 0334-4783090 )</v>
      </c>
      <c r="P724" s="42" t="s">
        <v>46</v>
      </c>
      <c r="Q724" s="36" t="s">
        <v>86</v>
      </c>
      <c r="R724" s="37">
        <v>29</v>
      </c>
      <c r="T724" s="55"/>
      <c r="U724" s="73" t="str">
        <f>F724&amp;"-"&amp;COUNTIF($F$2:F724,F724)</f>
        <v>141995-1</v>
      </c>
      <c r="V724" s="50">
        <f t="shared" si="47"/>
        <v>713</v>
      </c>
      <c r="Y724" s="38" t="s">
        <v>2362</v>
      </c>
      <c r="Z724" s="38">
        <v>713</v>
      </c>
      <c r="AP724" s="185">
        <v>713</v>
      </c>
      <c r="AQ724" s="185" t="s">
        <v>12</v>
      </c>
      <c r="AR724" s="195" t="s">
        <v>12</v>
      </c>
    </row>
    <row r="725" spans="1:44" ht="24.95" customHeight="1" x14ac:dyDescent="0.25">
      <c r="A725" s="183">
        <v>714</v>
      </c>
      <c r="B725" s="183" t="s">
        <v>1125</v>
      </c>
      <c r="C725" s="34" t="str">
        <f t="shared" si="44"/>
        <v>BS MC  - 142051</v>
      </c>
      <c r="D725" s="186" t="s">
        <v>41</v>
      </c>
      <c r="E725" s="33" t="s">
        <v>12</v>
      </c>
      <c r="F725" s="189">
        <v>142051</v>
      </c>
      <c r="G725" s="191" t="s">
        <v>1352</v>
      </c>
      <c r="H725" s="34" t="str">
        <f t="shared" si="45"/>
        <v>B  - NB - 9 - 16</v>
      </c>
      <c r="I725" s="185" t="s">
        <v>93</v>
      </c>
      <c r="J725" s="185" t="s">
        <v>95</v>
      </c>
      <c r="K725" s="185" t="s">
        <v>14</v>
      </c>
      <c r="L725" s="193">
        <v>41</v>
      </c>
      <c r="M725" s="196" t="s">
        <v>488</v>
      </c>
      <c r="N725" s="196" t="s">
        <v>489</v>
      </c>
      <c r="O725" s="44" t="str">
        <f t="shared" si="46"/>
        <v xml:space="preserve"> Maham Arif  ( 3234552676 )</v>
      </c>
      <c r="P725" s="42" t="s">
        <v>46</v>
      </c>
      <c r="Q725" s="36" t="s">
        <v>86</v>
      </c>
      <c r="R725" s="37" t="s">
        <v>56</v>
      </c>
      <c r="T725" s="55"/>
      <c r="U725" s="73" t="str">
        <f>F725&amp;"-"&amp;COUNTIF($F$2:F725,F725)</f>
        <v>142051-1</v>
      </c>
      <c r="V725" s="50">
        <f t="shared" si="47"/>
        <v>714</v>
      </c>
      <c r="Y725" s="38" t="s">
        <v>2363</v>
      </c>
      <c r="Z725" s="38">
        <v>714</v>
      </c>
      <c r="AP725" s="185">
        <v>714</v>
      </c>
      <c r="AQ725" s="185" t="s">
        <v>12</v>
      </c>
      <c r="AR725" s="195" t="s">
        <v>12</v>
      </c>
    </row>
    <row r="726" spans="1:44" ht="24.95" customHeight="1" x14ac:dyDescent="0.25">
      <c r="A726" s="183">
        <v>715</v>
      </c>
      <c r="B726" s="183" t="s">
        <v>1125</v>
      </c>
      <c r="C726" s="34" t="str">
        <f t="shared" si="44"/>
        <v>BS MC  - 142084</v>
      </c>
      <c r="D726" s="186" t="s">
        <v>41</v>
      </c>
      <c r="E726" s="33" t="s">
        <v>12</v>
      </c>
      <c r="F726" s="189">
        <v>142084</v>
      </c>
      <c r="G726" s="191" t="s">
        <v>179</v>
      </c>
      <c r="H726" s="34" t="str">
        <f t="shared" si="45"/>
        <v>B  - NB - 9 - 16</v>
      </c>
      <c r="I726" s="185" t="s">
        <v>93</v>
      </c>
      <c r="J726" s="185" t="s">
        <v>95</v>
      </c>
      <c r="K726" s="185" t="s">
        <v>14</v>
      </c>
      <c r="L726" s="193">
        <v>18</v>
      </c>
      <c r="M726" s="196" t="s">
        <v>792</v>
      </c>
      <c r="N726" s="196" t="s">
        <v>793</v>
      </c>
      <c r="O726" s="44" t="str">
        <f t="shared" si="46"/>
        <v xml:space="preserve"> Dr. Hassan Ali Maan  ( 0321-4919979 )</v>
      </c>
      <c r="P726" s="42" t="s">
        <v>46</v>
      </c>
      <c r="Q726" s="36" t="s">
        <v>86</v>
      </c>
      <c r="R726" s="37" t="s">
        <v>62</v>
      </c>
      <c r="T726" s="55"/>
      <c r="U726" s="73" t="str">
        <f>F726&amp;"-"&amp;COUNTIF($F$2:F726,F726)</f>
        <v>142084-1</v>
      </c>
      <c r="V726" s="50">
        <f t="shared" si="47"/>
        <v>715</v>
      </c>
      <c r="Y726" s="38" t="s">
        <v>2364</v>
      </c>
      <c r="Z726" s="38">
        <v>715</v>
      </c>
      <c r="AP726" s="185">
        <v>715</v>
      </c>
      <c r="AQ726" s="185" t="s">
        <v>12</v>
      </c>
      <c r="AR726" s="195" t="s">
        <v>12</v>
      </c>
    </row>
    <row r="727" spans="1:44" ht="24.95" customHeight="1" x14ac:dyDescent="0.25">
      <c r="A727" s="183">
        <v>716</v>
      </c>
      <c r="B727" s="183" t="s">
        <v>1125</v>
      </c>
      <c r="C727" s="34" t="str">
        <f t="shared" si="44"/>
        <v>BS MC  - 142087</v>
      </c>
      <c r="D727" s="186" t="s">
        <v>41</v>
      </c>
      <c r="E727" s="33" t="s">
        <v>12</v>
      </c>
      <c r="F727" s="189">
        <v>142087</v>
      </c>
      <c r="G727" s="191" t="s">
        <v>135</v>
      </c>
      <c r="H727" s="34" t="str">
        <f t="shared" si="45"/>
        <v>B  - NB - 9 - 16</v>
      </c>
      <c r="I727" s="185" t="s">
        <v>93</v>
      </c>
      <c r="J727" s="185" t="s">
        <v>95</v>
      </c>
      <c r="K727" s="185" t="s">
        <v>14</v>
      </c>
      <c r="L727" s="193">
        <v>21</v>
      </c>
      <c r="M727" s="196" t="s">
        <v>3323</v>
      </c>
      <c r="N727" s="196" t="s">
        <v>440</v>
      </c>
      <c r="O727" s="44" t="str">
        <f t="shared" si="46"/>
        <v xml:space="preserve"> Dr.Mudassar Hussain  ( 3316400901 )</v>
      </c>
      <c r="P727" s="42" t="s">
        <v>46</v>
      </c>
      <c r="Q727" s="36" t="s">
        <v>86</v>
      </c>
      <c r="R727" s="37" t="s">
        <v>83</v>
      </c>
      <c r="T727" s="55"/>
      <c r="U727" s="73" t="str">
        <f>F727&amp;"-"&amp;COUNTIF($F$2:F727,F727)</f>
        <v>142087-1</v>
      </c>
      <c r="V727" s="50">
        <f t="shared" si="47"/>
        <v>716</v>
      </c>
      <c r="Y727" s="38" t="s">
        <v>2365</v>
      </c>
      <c r="Z727" s="38">
        <v>716</v>
      </c>
      <c r="AP727" s="185">
        <v>716</v>
      </c>
      <c r="AQ727" s="185" t="s">
        <v>12</v>
      </c>
      <c r="AR727" s="195" t="s">
        <v>12</v>
      </c>
    </row>
    <row r="728" spans="1:44" ht="24.95" customHeight="1" x14ac:dyDescent="0.25">
      <c r="A728" s="183">
        <v>717</v>
      </c>
      <c r="B728" s="183" t="s">
        <v>1125</v>
      </c>
      <c r="C728" s="34" t="str">
        <f t="shared" si="44"/>
        <v>BS Phys  - 142094</v>
      </c>
      <c r="D728" s="186" t="s">
        <v>31</v>
      </c>
      <c r="E728" s="33" t="s">
        <v>12</v>
      </c>
      <c r="F728" s="189">
        <v>142094</v>
      </c>
      <c r="G728" s="191" t="s">
        <v>1353</v>
      </c>
      <c r="H728" s="34" t="str">
        <f t="shared" si="45"/>
        <v>B  - NB - 9 - 16</v>
      </c>
      <c r="I728" s="185" t="s">
        <v>93</v>
      </c>
      <c r="J728" s="185" t="s">
        <v>95</v>
      </c>
      <c r="K728" s="185" t="s">
        <v>14</v>
      </c>
      <c r="L728" s="193">
        <v>6</v>
      </c>
      <c r="M728" s="196" t="s">
        <v>1030</v>
      </c>
      <c r="N728" s="196" t="s">
        <v>614</v>
      </c>
      <c r="O728" s="44" t="str">
        <f t="shared" si="46"/>
        <v xml:space="preserve"> Dr. Fatima Aslam  ( 0321-4811230 )</v>
      </c>
      <c r="P728" s="42" t="s">
        <v>46</v>
      </c>
      <c r="Q728" s="36" t="s">
        <v>86</v>
      </c>
      <c r="R728" s="37" t="s">
        <v>71</v>
      </c>
      <c r="T728" s="55"/>
      <c r="U728" s="73" t="str">
        <f>F728&amp;"-"&amp;COUNTIF($F$2:F728,F728)</f>
        <v>142094-1</v>
      </c>
      <c r="V728" s="50">
        <f t="shared" si="47"/>
        <v>717</v>
      </c>
      <c r="Y728" s="38" t="s">
        <v>2366</v>
      </c>
      <c r="Z728" s="38">
        <v>717</v>
      </c>
      <c r="AP728" s="185">
        <v>717</v>
      </c>
      <c r="AQ728" s="185" t="s">
        <v>12</v>
      </c>
      <c r="AR728" s="195" t="s">
        <v>12</v>
      </c>
    </row>
    <row r="729" spans="1:44" ht="24.95" customHeight="1" x14ac:dyDescent="0.25">
      <c r="A729" s="183">
        <v>718</v>
      </c>
      <c r="B729" s="183" t="s">
        <v>1125</v>
      </c>
      <c r="C729" s="34" t="str">
        <f t="shared" si="44"/>
        <v>BSCS  - 141802</v>
      </c>
      <c r="D729" s="186" t="s">
        <v>35</v>
      </c>
      <c r="E729" s="33" t="s">
        <v>12</v>
      </c>
      <c r="F729" s="189">
        <v>141802</v>
      </c>
      <c r="G729" s="191" t="s">
        <v>907</v>
      </c>
      <c r="H729" s="34" t="str">
        <f t="shared" si="45"/>
        <v>B  - NB - 9 - 16</v>
      </c>
      <c r="I729" s="185" t="s">
        <v>93</v>
      </c>
      <c r="J729" s="185" t="s">
        <v>95</v>
      </c>
      <c r="K729" s="185" t="s">
        <v>14</v>
      </c>
      <c r="L729" s="193">
        <v>5</v>
      </c>
      <c r="M729" s="196" t="s">
        <v>847</v>
      </c>
      <c r="N729" s="196" t="s">
        <v>848</v>
      </c>
      <c r="O729" s="44" t="str">
        <f t="shared" si="46"/>
        <v xml:space="preserve"> Ramesha Rehman  ( 3114829870 )</v>
      </c>
      <c r="P729" s="42" t="s">
        <v>46</v>
      </c>
      <c r="Q729" s="36" t="s">
        <v>86</v>
      </c>
      <c r="R729" s="37" t="s">
        <v>81</v>
      </c>
      <c r="T729" s="55"/>
      <c r="U729" s="73" t="str">
        <f>F729&amp;"-"&amp;COUNTIF($F$2:F729,F729)</f>
        <v>141802-2</v>
      </c>
      <c r="V729" s="50">
        <f t="shared" si="47"/>
        <v>718</v>
      </c>
      <c r="Y729" s="38" t="s">
        <v>2367</v>
      </c>
      <c r="Z729" s="38">
        <v>718</v>
      </c>
      <c r="AP729" s="185">
        <v>718</v>
      </c>
      <c r="AQ729" s="185" t="s">
        <v>12</v>
      </c>
      <c r="AR729" s="195" t="s">
        <v>12</v>
      </c>
    </row>
    <row r="730" spans="1:44" ht="24.95" customHeight="1" x14ac:dyDescent="0.25">
      <c r="A730" s="183">
        <v>719</v>
      </c>
      <c r="B730" s="183" t="s">
        <v>1125</v>
      </c>
      <c r="C730" s="34" t="str">
        <f t="shared" si="44"/>
        <v>BSCS  - 142138</v>
      </c>
      <c r="D730" s="186" t="s">
        <v>35</v>
      </c>
      <c r="E730" s="33" t="s">
        <v>12</v>
      </c>
      <c r="F730" s="189">
        <v>142138</v>
      </c>
      <c r="G730" s="191" t="s">
        <v>310</v>
      </c>
      <c r="H730" s="34" t="str">
        <f t="shared" si="45"/>
        <v>B  - NB - 9 - 16</v>
      </c>
      <c r="I730" s="185" t="s">
        <v>93</v>
      </c>
      <c r="J730" s="185" t="s">
        <v>95</v>
      </c>
      <c r="K730" s="185" t="s">
        <v>14</v>
      </c>
      <c r="L730" s="193">
        <v>24</v>
      </c>
      <c r="M730" s="196" t="s">
        <v>1036</v>
      </c>
      <c r="N730" s="196" t="s">
        <v>777</v>
      </c>
      <c r="O730" s="44" t="str">
        <f t="shared" si="46"/>
        <v xml:space="preserve"> Dr. Muhammad Sajid Farooq  ( 0345-8704822 )</v>
      </c>
      <c r="P730" s="42" t="s">
        <v>46</v>
      </c>
      <c r="Q730" s="36" t="s">
        <v>86</v>
      </c>
      <c r="R730" s="37" t="s">
        <v>67</v>
      </c>
      <c r="T730" s="55"/>
      <c r="U730" s="73" t="str">
        <f>F730&amp;"-"&amp;COUNTIF($F$2:F730,F730)</f>
        <v>142138-1</v>
      </c>
      <c r="V730" s="50">
        <f t="shared" si="47"/>
        <v>719</v>
      </c>
      <c r="Y730" s="38" t="s">
        <v>2368</v>
      </c>
      <c r="Z730" s="38">
        <v>719</v>
      </c>
      <c r="AP730" s="185">
        <v>719</v>
      </c>
      <c r="AQ730" s="185" t="s">
        <v>12</v>
      </c>
      <c r="AR730" s="195" t="s">
        <v>12</v>
      </c>
    </row>
    <row r="731" spans="1:44" ht="24.95" customHeight="1" x14ac:dyDescent="0.25">
      <c r="A731" s="183">
        <v>720</v>
      </c>
      <c r="B731" s="183" t="s">
        <v>1125</v>
      </c>
      <c r="C731" s="34" t="str">
        <f t="shared" si="44"/>
        <v>BBA (Hons)  - 142304</v>
      </c>
      <c r="D731" s="186" t="s">
        <v>42</v>
      </c>
      <c r="E731" s="33" t="s">
        <v>12</v>
      </c>
      <c r="F731" s="189">
        <v>142304</v>
      </c>
      <c r="G731" s="191" t="s">
        <v>190</v>
      </c>
      <c r="H731" s="34" t="str">
        <f t="shared" si="45"/>
        <v>C  - NB - 17 - 24</v>
      </c>
      <c r="I731" s="185" t="s">
        <v>93</v>
      </c>
      <c r="J731" s="185" t="s">
        <v>96</v>
      </c>
      <c r="K731" s="185" t="s">
        <v>15</v>
      </c>
      <c r="L731" s="193">
        <v>8</v>
      </c>
      <c r="M731" s="196" t="s">
        <v>428</v>
      </c>
      <c r="N731" s="196" t="s">
        <v>429</v>
      </c>
      <c r="O731" s="44" t="str">
        <f t="shared" si="46"/>
        <v xml:space="preserve"> Ms. Iram Sarwar  ( 0323-4120418 )</v>
      </c>
      <c r="P731" s="42" t="s">
        <v>46</v>
      </c>
      <c r="Q731" s="36" t="s">
        <v>86</v>
      </c>
      <c r="R731" s="37" t="s">
        <v>49</v>
      </c>
      <c r="T731" s="55"/>
      <c r="U731" s="73" t="str">
        <f>F731&amp;"-"&amp;COUNTIF($F$2:F731,F731)</f>
        <v>142304-1</v>
      </c>
      <c r="V731" s="50">
        <f t="shared" si="47"/>
        <v>720</v>
      </c>
      <c r="Y731" s="38" t="s">
        <v>2369</v>
      </c>
      <c r="Z731" s="38">
        <v>720</v>
      </c>
      <c r="AP731" s="185">
        <v>720</v>
      </c>
      <c r="AQ731" s="185" t="s">
        <v>12</v>
      </c>
      <c r="AR731" s="195" t="s">
        <v>12</v>
      </c>
    </row>
    <row r="732" spans="1:44" ht="24.95" customHeight="1" x14ac:dyDescent="0.25">
      <c r="A732" s="183">
        <v>721</v>
      </c>
      <c r="B732" s="183" t="s">
        <v>1125</v>
      </c>
      <c r="C732" s="34" t="str">
        <f t="shared" si="44"/>
        <v>BS AP  - 142214</v>
      </c>
      <c r="D732" s="186" t="s">
        <v>40</v>
      </c>
      <c r="E732" s="33" t="s">
        <v>12</v>
      </c>
      <c r="F732" s="189">
        <v>142214</v>
      </c>
      <c r="G732" s="191" t="s">
        <v>914</v>
      </c>
      <c r="H732" s="34" t="str">
        <f t="shared" si="45"/>
        <v>C  - NB - 17 - 24</v>
      </c>
      <c r="I732" s="185" t="s">
        <v>93</v>
      </c>
      <c r="J732" s="185" t="s">
        <v>96</v>
      </c>
      <c r="K732" s="185" t="s">
        <v>15</v>
      </c>
      <c r="L732" s="193">
        <v>1</v>
      </c>
      <c r="M732" s="196" t="s">
        <v>478</v>
      </c>
      <c r="N732" s="196" t="s">
        <v>479</v>
      </c>
      <c r="O732" s="44" t="str">
        <f t="shared" si="46"/>
        <v xml:space="preserve"> Maliha Khalid  ( 0332-4129585 )</v>
      </c>
      <c r="P732" s="42" t="s">
        <v>46</v>
      </c>
      <c r="Q732" s="36" t="s">
        <v>86</v>
      </c>
      <c r="R732" s="37" t="s">
        <v>48</v>
      </c>
      <c r="T732" s="55"/>
      <c r="U732" s="73" t="str">
        <f>F732&amp;"-"&amp;COUNTIF($F$2:F732,F732)</f>
        <v>142214-1</v>
      </c>
      <c r="V732" s="50">
        <f t="shared" si="47"/>
        <v>721</v>
      </c>
      <c r="Y732" s="38" t="s">
        <v>2370</v>
      </c>
      <c r="Z732" s="38">
        <v>721</v>
      </c>
      <c r="AP732" s="185">
        <v>721</v>
      </c>
      <c r="AQ732" s="185" t="s">
        <v>12</v>
      </c>
      <c r="AR732" s="195" t="s">
        <v>12</v>
      </c>
    </row>
    <row r="733" spans="1:44" ht="24.95" customHeight="1" x14ac:dyDescent="0.25">
      <c r="A733" s="183">
        <v>722</v>
      </c>
      <c r="B733" s="183" t="s">
        <v>1125</v>
      </c>
      <c r="C733" s="34" t="str">
        <f t="shared" si="44"/>
        <v>BS CHEM.  - 142219</v>
      </c>
      <c r="D733" s="186" t="s">
        <v>34</v>
      </c>
      <c r="E733" s="33" t="s">
        <v>12</v>
      </c>
      <c r="F733" s="189">
        <v>142219</v>
      </c>
      <c r="G733" s="191" t="s">
        <v>1354</v>
      </c>
      <c r="H733" s="34" t="str">
        <f t="shared" si="45"/>
        <v>C  - NB - 17 - 24</v>
      </c>
      <c r="I733" s="185" t="s">
        <v>93</v>
      </c>
      <c r="J733" s="185" t="s">
        <v>96</v>
      </c>
      <c r="K733" s="185" t="s">
        <v>15</v>
      </c>
      <c r="L733" s="193">
        <v>1</v>
      </c>
      <c r="M733" s="196" t="s">
        <v>698</v>
      </c>
      <c r="N733" s="196" t="s">
        <v>699</v>
      </c>
      <c r="O733" s="44" t="str">
        <f t="shared" si="46"/>
        <v xml:space="preserve"> Dr. Affifa Tajammal  ( 0323-7512313 )</v>
      </c>
      <c r="P733" s="42" t="s">
        <v>46</v>
      </c>
      <c r="Q733" s="36" t="s">
        <v>86</v>
      </c>
      <c r="R733" s="37" t="s">
        <v>53</v>
      </c>
      <c r="T733" s="55"/>
      <c r="U733" s="73" t="str">
        <f>F733&amp;"-"&amp;COUNTIF($F$2:F733,F733)</f>
        <v>142219-1</v>
      </c>
      <c r="V733" s="50">
        <f t="shared" si="47"/>
        <v>722</v>
      </c>
      <c r="Y733" s="38" t="s">
        <v>2371</v>
      </c>
      <c r="Z733" s="38">
        <v>722</v>
      </c>
      <c r="AP733" s="185">
        <v>722</v>
      </c>
      <c r="AQ733" s="185" t="s">
        <v>12</v>
      </c>
      <c r="AR733" s="195" t="s">
        <v>12</v>
      </c>
    </row>
    <row r="734" spans="1:44" ht="24.95" customHeight="1" x14ac:dyDescent="0.25">
      <c r="A734" s="183">
        <v>723</v>
      </c>
      <c r="B734" s="183" t="s">
        <v>1125</v>
      </c>
      <c r="C734" s="34" t="str">
        <f t="shared" si="44"/>
        <v>BS IT  - 142232</v>
      </c>
      <c r="D734" s="186" t="s">
        <v>37</v>
      </c>
      <c r="E734" s="33" t="s">
        <v>12</v>
      </c>
      <c r="F734" s="189">
        <v>142232</v>
      </c>
      <c r="G734" s="191" t="s">
        <v>218</v>
      </c>
      <c r="H734" s="34" t="str">
        <f t="shared" si="45"/>
        <v>C  - NB - 17 - 24</v>
      </c>
      <c r="I734" s="185" t="s">
        <v>93</v>
      </c>
      <c r="J734" s="185" t="s">
        <v>96</v>
      </c>
      <c r="K734" s="185" t="s">
        <v>15</v>
      </c>
      <c r="L734" s="193">
        <v>1</v>
      </c>
      <c r="M734" s="196" t="s">
        <v>1018</v>
      </c>
      <c r="N734" s="196" t="s">
        <v>1019</v>
      </c>
      <c r="O734" s="44" t="str">
        <f t="shared" si="46"/>
        <v xml:space="preserve"> Uzma Ghulam Muhammad   ( 3034623467 )</v>
      </c>
      <c r="P734" s="42" t="s">
        <v>46</v>
      </c>
      <c r="Q734" s="36" t="s">
        <v>86</v>
      </c>
      <c r="R734" s="37" t="s">
        <v>65</v>
      </c>
      <c r="T734" s="55"/>
      <c r="U734" s="73" t="str">
        <f>F734&amp;"-"&amp;COUNTIF($F$2:F734,F734)</f>
        <v>142232-1</v>
      </c>
      <c r="V734" s="50">
        <f t="shared" si="47"/>
        <v>723</v>
      </c>
      <c r="Y734" s="38" t="s">
        <v>2372</v>
      </c>
      <c r="Z734" s="38">
        <v>723</v>
      </c>
      <c r="AP734" s="185">
        <v>723</v>
      </c>
      <c r="AQ734" s="185" t="s">
        <v>12</v>
      </c>
      <c r="AR734" s="195" t="s">
        <v>12</v>
      </c>
    </row>
    <row r="735" spans="1:44" ht="24.95" customHeight="1" x14ac:dyDescent="0.25">
      <c r="A735" s="183">
        <v>724</v>
      </c>
      <c r="B735" s="183" t="s">
        <v>1125</v>
      </c>
      <c r="C735" s="34" t="str">
        <f t="shared" si="44"/>
        <v>BS MB  - 142329</v>
      </c>
      <c r="D735" s="186" t="s">
        <v>38</v>
      </c>
      <c r="E735" s="33" t="s">
        <v>12</v>
      </c>
      <c r="F735" s="189">
        <v>142329</v>
      </c>
      <c r="G735" s="191" t="s">
        <v>1355</v>
      </c>
      <c r="H735" s="34" t="str">
        <f t="shared" si="45"/>
        <v>C  - NB - 17 - 24</v>
      </c>
      <c r="I735" s="185" t="s">
        <v>93</v>
      </c>
      <c r="J735" s="185" t="s">
        <v>96</v>
      </c>
      <c r="K735" s="185" t="s">
        <v>15</v>
      </c>
      <c r="L735" s="193">
        <v>1</v>
      </c>
      <c r="M735" s="196" t="s">
        <v>540</v>
      </c>
      <c r="N735" s="196" t="s">
        <v>541</v>
      </c>
      <c r="O735" s="44" t="str">
        <f t="shared" si="46"/>
        <v xml:space="preserve"> Hamza Abbas Jaffari  ( 3349422223 )</v>
      </c>
      <c r="P735" s="42" t="s">
        <v>46</v>
      </c>
      <c r="Q735" s="36" t="s">
        <v>86</v>
      </c>
      <c r="R735" s="37" t="s">
        <v>84</v>
      </c>
      <c r="T735" s="55"/>
      <c r="U735" s="73" t="str">
        <f>F735&amp;"-"&amp;COUNTIF($F$2:F735,F735)</f>
        <v>142329-1</v>
      </c>
      <c r="V735" s="50">
        <f t="shared" si="47"/>
        <v>724</v>
      </c>
      <c r="Y735" s="38" t="s">
        <v>2373</v>
      </c>
      <c r="Z735" s="38">
        <v>724</v>
      </c>
      <c r="AP735" s="185">
        <v>724</v>
      </c>
      <c r="AQ735" s="185" t="s">
        <v>12</v>
      </c>
      <c r="AR735" s="195" t="s">
        <v>12</v>
      </c>
    </row>
    <row r="736" spans="1:44" ht="24.95" customHeight="1" x14ac:dyDescent="0.25">
      <c r="A736" s="183">
        <v>725</v>
      </c>
      <c r="B736" s="183" t="s">
        <v>1125</v>
      </c>
      <c r="C736" s="34" t="str">
        <f t="shared" si="44"/>
        <v>BS SE  - 142139</v>
      </c>
      <c r="D736" s="186" t="s">
        <v>43</v>
      </c>
      <c r="E736" s="33" t="s">
        <v>12</v>
      </c>
      <c r="F736" s="189">
        <v>142139</v>
      </c>
      <c r="G736" s="191" t="s">
        <v>311</v>
      </c>
      <c r="H736" s="34" t="str">
        <f t="shared" si="45"/>
        <v>C  - NB - 17 - 24</v>
      </c>
      <c r="I736" s="185" t="s">
        <v>93</v>
      </c>
      <c r="J736" s="185" t="s">
        <v>96</v>
      </c>
      <c r="K736" s="185" t="s">
        <v>15</v>
      </c>
      <c r="L736" s="193">
        <v>1</v>
      </c>
      <c r="M736" s="196" t="s">
        <v>1036</v>
      </c>
      <c r="N736" s="196" t="s">
        <v>777</v>
      </c>
      <c r="O736" s="44" t="str">
        <f t="shared" si="46"/>
        <v xml:space="preserve"> Dr. Muhammad Sajid Farooq  ( 0345-8704822 )</v>
      </c>
      <c r="P736" s="42" t="s">
        <v>46</v>
      </c>
      <c r="Q736" s="36" t="s">
        <v>86</v>
      </c>
      <c r="R736" s="37" t="s">
        <v>85</v>
      </c>
      <c r="T736" s="55"/>
      <c r="U736" s="73" t="str">
        <f>F736&amp;"-"&amp;COUNTIF($F$2:F736,F736)</f>
        <v>142139-1</v>
      </c>
      <c r="V736" s="50">
        <f t="shared" si="47"/>
        <v>725</v>
      </c>
      <c r="Y736" s="38" t="s">
        <v>2374</v>
      </c>
      <c r="Z736" s="38">
        <v>725</v>
      </c>
      <c r="AP736" s="185">
        <v>725</v>
      </c>
      <c r="AQ736" s="185" t="s">
        <v>12</v>
      </c>
      <c r="AR736" s="195" t="s">
        <v>12</v>
      </c>
    </row>
    <row r="737" spans="1:44" ht="24.95" customHeight="1" x14ac:dyDescent="0.25">
      <c r="A737" s="183">
        <v>726</v>
      </c>
      <c r="B737" s="183" t="s">
        <v>1125</v>
      </c>
      <c r="C737" s="34" t="str">
        <f t="shared" si="44"/>
        <v>BSCS  - 142138</v>
      </c>
      <c r="D737" s="186" t="s">
        <v>35</v>
      </c>
      <c r="E737" s="33" t="s">
        <v>12</v>
      </c>
      <c r="F737" s="189">
        <v>142138</v>
      </c>
      <c r="G737" s="191" t="s">
        <v>310</v>
      </c>
      <c r="H737" s="34" t="str">
        <f t="shared" si="45"/>
        <v>C  - NB - 17 - 24</v>
      </c>
      <c r="I737" s="185" t="s">
        <v>93</v>
      </c>
      <c r="J737" s="185" t="s">
        <v>96</v>
      </c>
      <c r="K737" s="185" t="s">
        <v>15</v>
      </c>
      <c r="L737" s="193">
        <v>15</v>
      </c>
      <c r="M737" s="196" t="s">
        <v>1036</v>
      </c>
      <c r="N737" s="196" t="s">
        <v>777</v>
      </c>
      <c r="O737" s="44" t="str">
        <f t="shared" si="46"/>
        <v xml:space="preserve"> Dr. Muhammad Sajid Farooq  ( 0345-8704822 )</v>
      </c>
      <c r="P737" s="42" t="s">
        <v>46</v>
      </c>
      <c r="Q737" s="36" t="s">
        <v>86</v>
      </c>
      <c r="R737" s="37" t="s">
        <v>79</v>
      </c>
      <c r="T737" s="55"/>
      <c r="U737" s="73" t="str">
        <f>F737&amp;"-"&amp;COUNTIF($F$2:F737,F737)</f>
        <v>142138-2</v>
      </c>
      <c r="V737" s="50">
        <f t="shared" si="47"/>
        <v>726</v>
      </c>
      <c r="Y737" s="38" t="s">
        <v>2375</v>
      </c>
      <c r="Z737" s="38">
        <v>726</v>
      </c>
      <c r="AP737" s="185">
        <v>726</v>
      </c>
      <c r="AQ737" s="185" t="s">
        <v>12</v>
      </c>
      <c r="AR737" s="195" t="s">
        <v>12</v>
      </c>
    </row>
    <row r="738" spans="1:44" ht="24.95" customHeight="1" x14ac:dyDescent="0.25">
      <c r="A738" s="183">
        <v>727</v>
      </c>
      <c r="B738" s="183" t="s">
        <v>1125</v>
      </c>
      <c r="C738" s="34" t="str">
        <f t="shared" si="44"/>
        <v>BSCS  - 142139</v>
      </c>
      <c r="D738" s="186" t="s">
        <v>35</v>
      </c>
      <c r="E738" s="33" t="s">
        <v>12</v>
      </c>
      <c r="F738" s="189">
        <v>142139</v>
      </c>
      <c r="G738" s="191" t="s">
        <v>311</v>
      </c>
      <c r="H738" s="34" t="str">
        <f t="shared" si="45"/>
        <v>C  - NB - 17 - 24</v>
      </c>
      <c r="I738" s="185" t="s">
        <v>93</v>
      </c>
      <c r="J738" s="185" t="s">
        <v>96</v>
      </c>
      <c r="K738" s="185" t="s">
        <v>15</v>
      </c>
      <c r="L738" s="193">
        <v>50</v>
      </c>
      <c r="M738" s="196" t="s">
        <v>1036</v>
      </c>
      <c r="N738" s="196" t="s">
        <v>777</v>
      </c>
      <c r="O738" s="44" t="str">
        <f t="shared" si="46"/>
        <v xml:space="preserve"> Dr. Muhammad Sajid Farooq  ( 0345-8704822 )</v>
      </c>
      <c r="P738" s="42" t="s">
        <v>46</v>
      </c>
      <c r="Q738" s="36" t="s">
        <v>86</v>
      </c>
      <c r="R738" s="37" t="s">
        <v>47</v>
      </c>
      <c r="T738" s="55"/>
      <c r="U738" s="73" t="str">
        <f>F738&amp;"-"&amp;COUNTIF($F$2:F738,F738)</f>
        <v>142139-2</v>
      </c>
      <c r="V738" s="50">
        <f t="shared" si="47"/>
        <v>727</v>
      </c>
      <c r="Y738" s="38" t="s">
        <v>2376</v>
      </c>
      <c r="Z738" s="38">
        <v>727</v>
      </c>
      <c r="AP738" s="185">
        <v>727</v>
      </c>
      <c r="AQ738" s="185" t="s">
        <v>12</v>
      </c>
      <c r="AR738" s="195" t="s">
        <v>12</v>
      </c>
    </row>
    <row r="739" spans="1:44" ht="24.95" customHeight="1" x14ac:dyDescent="0.25">
      <c r="A739" s="183">
        <v>728</v>
      </c>
      <c r="B739" s="183" t="s">
        <v>1125</v>
      </c>
      <c r="C739" s="34" t="str">
        <f t="shared" si="44"/>
        <v>BSCS  - 142140</v>
      </c>
      <c r="D739" s="186" t="s">
        <v>35</v>
      </c>
      <c r="E739" s="33" t="s">
        <v>12</v>
      </c>
      <c r="F739" s="189">
        <v>142140</v>
      </c>
      <c r="G739" s="191" t="s">
        <v>382</v>
      </c>
      <c r="H739" s="34" t="str">
        <f t="shared" si="45"/>
        <v>C  - NB - 17 - 24</v>
      </c>
      <c r="I739" s="185" t="s">
        <v>93</v>
      </c>
      <c r="J739" s="185" t="s">
        <v>96</v>
      </c>
      <c r="K739" s="185" t="s">
        <v>15</v>
      </c>
      <c r="L739" s="193">
        <v>53</v>
      </c>
      <c r="M739" s="196" t="s">
        <v>474</v>
      </c>
      <c r="N739" s="196" t="s">
        <v>475</v>
      </c>
      <c r="O739" s="44" t="str">
        <f t="shared" si="46"/>
        <v xml:space="preserve"> Ms. Amina Saud  ( 0336-1469770 )</v>
      </c>
      <c r="P739" s="42" t="s">
        <v>46</v>
      </c>
      <c r="Q739" s="36" t="s">
        <v>86</v>
      </c>
      <c r="R739" s="37">
        <v>49</v>
      </c>
      <c r="T739" s="55"/>
      <c r="U739" s="73" t="str">
        <f>F739&amp;"-"&amp;COUNTIF($F$2:F739,F739)</f>
        <v>142140-1</v>
      </c>
      <c r="V739" s="50">
        <f t="shared" si="47"/>
        <v>728</v>
      </c>
      <c r="Y739" s="38" t="s">
        <v>2377</v>
      </c>
      <c r="Z739" s="38">
        <v>728</v>
      </c>
      <c r="AP739" s="185">
        <v>728</v>
      </c>
      <c r="AQ739" s="185" t="s">
        <v>12</v>
      </c>
      <c r="AR739" s="195" t="s">
        <v>12</v>
      </c>
    </row>
    <row r="740" spans="1:44" ht="24.95" customHeight="1" x14ac:dyDescent="0.25">
      <c r="A740" s="183">
        <v>729</v>
      </c>
      <c r="B740" s="183" t="s">
        <v>1125</v>
      </c>
      <c r="C740" s="34" t="str">
        <f t="shared" si="44"/>
        <v>BSCS  - 142141</v>
      </c>
      <c r="D740" s="186" t="s">
        <v>35</v>
      </c>
      <c r="E740" s="33" t="s">
        <v>12</v>
      </c>
      <c r="F740" s="189">
        <v>142141</v>
      </c>
      <c r="G740" s="191" t="s">
        <v>1356</v>
      </c>
      <c r="H740" s="34" t="str">
        <f t="shared" si="45"/>
        <v>C  - NB - 17 - 24</v>
      </c>
      <c r="I740" s="185" t="s">
        <v>93</v>
      </c>
      <c r="J740" s="185" t="s">
        <v>96</v>
      </c>
      <c r="K740" s="185" t="s">
        <v>15</v>
      </c>
      <c r="L740" s="193">
        <v>41</v>
      </c>
      <c r="M740" s="196" t="s">
        <v>456</v>
      </c>
      <c r="N740" s="196" t="s">
        <v>457</v>
      </c>
      <c r="O740" s="44" t="str">
        <f t="shared" si="46"/>
        <v xml:space="preserve"> Dr. Tahir Alyas  ( 0333-6106500 )</v>
      </c>
      <c r="P740" s="42" t="s">
        <v>50</v>
      </c>
      <c r="Q740" s="36" t="s">
        <v>86</v>
      </c>
      <c r="R740" s="37" t="s">
        <v>55</v>
      </c>
      <c r="T740" s="55"/>
      <c r="U740" s="73" t="str">
        <f>F740&amp;"-"&amp;COUNTIF($F$2:F740,F740)</f>
        <v>142141-1</v>
      </c>
      <c r="V740" s="50">
        <f t="shared" si="47"/>
        <v>729</v>
      </c>
      <c r="Y740" s="38" t="s">
        <v>2378</v>
      </c>
      <c r="Z740" s="38">
        <v>729</v>
      </c>
      <c r="AP740" s="185">
        <v>729</v>
      </c>
      <c r="AQ740" s="185" t="s">
        <v>12</v>
      </c>
      <c r="AR740" s="195" t="s">
        <v>12</v>
      </c>
    </row>
    <row r="741" spans="1:44" ht="24.95" customHeight="1" x14ac:dyDescent="0.25">
      <c r="A741" s="183">
        <v>730</v>
      </c>
      <c r="B741" s="183" t="s">
        <v>1125</v>
      </c>
      <c r="C741" s="34" t="str">
        <f t="shared" si="44"/>
        <v>Post ADP (AF)   - 142187</v>
      </c>
      <c r="D741" s="186" t="s">
        <v>865</v>
      </c>
      <c r="E741" s="33" t="s">
        <v>12</v>
      </c>
      <c r="F741" s="189">
        <v>142187</v>
      </c>
      <c r="G741" s="191" t="s">
        <v>1357</v>
      </c>
      <c r="H741" s="34" t="str">
        <f t="shared" si="45"/>
        <v>C  - NB - 17 - 24</v>
      </c>
      <c r="I741" s="185" t="s">
        <v>93</v>
      </c>
      <c r="J741" s="185" t="s">
        <v>96</v>
      </c>
      <c r="K741" s="185" t="s">
        <v>15</v>
      </c>
      <c r="L741" s="193">
        <v>2</v>
      </c>
      <c r="M741" s="196" t="s">
        <v>514</v>
      </c>
      <c r="N741" s="196" t="s">
        <v>515</v>
      </c>
      <c r="O741" s="44" t="str">
        <f t="shared" si="46"/>
        <v xml:space="preserve"> Mazhar Farid Chisti  ( 0300-9421013 )</v>
      </c>
      <c r="P741" s="42" t="s">
        <v>46</v>
      </c>
      <c r="Q741" s="36" t="s">
        <v>86</v>
      </c>
      <c r="R741" s="37" t="s">
        <v>78</v>
      </c>
      <c r="T741" s="55"/>
      <c r="U741" s="73" t="str">
        <f>F741&amp;"-"&amp;COUNTIF($F$2:F741,F741)</f>
        <v>142187-1</v>
      </c>
      <c r="V741" s="50">
        <f t="shared" si="47"/>
        <v>730</v>
      </c>
      <c r="Y741" s="38" t="s">
        <v>2379</v>
      </c>
      <c r="Z741" s="38">
        <v>730</v>
      </c>
      <c r="AP741" s="185">
        <v>730</v>
      </c>
      <c r="AQ741" s="185" t="s">
        <v>12</v>
      </c>
      <c r="AR741" s="195" t="s">
        <v>12</v>
      </c>
    </row>
    <row r="742" spans="1:44" ht="24.95" customHeight="1" x14ac:dyDescent="0.25">
      <c r="A742" s="183">
        <v>731</v>
      </c>
      <c r="B742" s="183" t="s">
        <v>1125</v>
      </c>
      <c r="C742" s="34" t="str">
        <f t="shared" si="44"/>
        <v>Post ADP (AP)  - 142323</v>
      </c>
      <c r="D742" s="186" t="s">
        <v>1087</v>
      </c>
      <c r="E742" s="33" t="s">
        <v>12</v>
      </c>
      <c r="F742" s="189">
        <v>142323</v>
      </c>
      <c r="G742" s="191" t="s">
        <v>349</v>
      </c>
      <c r="H742" s="34" t="str">
        <f t="shared" si="45"/>
        <v>C  - NB - 17 - 24</v>
      </c>
      <c r="I742" s="185" t="s">
        <v>93</v>
      </c>
      <c r="J742" s="185" t="s">
        <v>96</v>
      </c>
      <c r="K742" s="185" t="s">
        <v>15</v>
      </c>
      <c r="L742" s="193">
        <v>2</v>
      </c>
      <c r="M742" s="196" t="s">
        <v>458</v>
      </c>
      <c r="N742" s="196" t="s">
        <v>459</v>
      </c>
      <c r="O742" s="44" t="str">
        <f t="shared" si="46"/>
        <v xml:space="preserve"> Ms. Sayeda Mehreen Zahra  ( 0323-4239564 )</v>
      </c>
      <c r="P742" s="42" t="s">
        <v>50</v>
      </c>
      <c r="Q742" s="36" t="s">
        <v>86</v>
      </c>
      <c r="R742" s="37" t="s">
        <v>58</v>
      </c>
      <c r="T742" s="55"/>
      <c r="U742" s="73" t="str">
        <f>F742&amp;"-"&amp;COUNTIF($F$2:F742,F742)</f>
        <v>142323-1</v>
      </c>
      <c r="V742" s="50">
        <f t="shared" si="47"/>
        <v>731</v>
      </c>
      <c r="Y742" s="38" t="s">
        <v>2380</v>
      </c>
      <c r="Z742" s="38">
        <v>731</v>
      </c>
      <c r="AP742" s="185">
        <v>731</v>
      </c>
      <c r="AQ742" s="185" t="s">
        <v>12</v>
      </c>
      <c r="AR742" s="195" t="s">
        <v>12</v>
      </c>
    </row>
    <row r="743" spans="1:44" ht="24.95" customHeight="1" x14ac:dyDescent="0.25">
      <c r="A743" s="183">
        <v>732</v>
      </c>
      <c r="B743" s="183" t="s">
        <v>1125</v>
      </c>
      <c r="C743" s="34" t="str">
        <f t="shared" si="44"/>
        <v>ADP (MC)   - 142386</v>
      </c>
      <c r="D743" s="186" t="s">
        <v>866</v>
      </c>
      <c r="E743" s="33" t="s">
        <v>12</v>
      </c>
      <c r="F743" s="189">
        <v>142386</v>
      </c>
      <c r="G743" s="191" t="s">
        <v>913</v>
      </c>
      <c r="H743" s="34" t="str">
        <f t="shared" si="45"/>
        <v>D  - NB - 25 - 32</v>
      </c>
      <c r="I743" s="185" t="s">
        <v>93</v>
      </c>
      <c r="J743" s="185" t="s">
        <v>97</v>
      </c>
      <c r="K743" s="185" t="s">
        <v>24</v>
      </c>
      <c r="L743" s="193">
        <v>2</v>
      </c>
      <c r="M743" s="196" t="s">
        <v>1064</v>
      </c>
      <c r="N743" s="196" t="s">
        <v>1065</v>
      </c>
      <c r="O743" s="44" t="str">
        <f t="shared" si="46"/>
        <v xml:space="preserve"> Dr.Ata-ur-Rehman  ( 0334-4783090 )</v>
      </c>
      <c r="P743" s="42" t="s">
        <v>50</v>
      </c>
      <c r="Q743" s="36" t="s">
        <v>86</v>
      </c>
      <c r="R743" s="37" t="s">
        <v>59</v>
      </c>
      <c r="T743" s="55"/>
      <c r="U743" s="73" t="str">
        <f>F743&amp;"-"&amp;COUNTIF($F$2:F743,F743)</f>
        <v>142386-1</v>
      </c>
      <c r="V743" s="50">
        <f t="shared" si="47"/>
        <v>732</v>
      </c>
      <c r="Y743" s="38" t="s">
        <v>2381</v>
      </c>
      <c r="Z743" s="38">
        <v>732</v>
      </c>
      <c r="AP743" s="185">
        <v>732</v>
      </c>
      <c r="AQ743" s="185" t="s">
        <v>12</v>
      </c>
      <c r="AR743" s="195" t="s">
        <v>12</v>
      </c>
    </row>
    <row r="744" spans="1:44" ht="24.95" customHeight="1" x14ac:dyDescent="0.25">
      <c r="A744" s="183">
        <v>733</v>
      </c>
      <c r="B744" s="183" t="s">
        <v>1125</v>
      </c>
      <c r="C744" s="34" t="str">
        <f t="shared" si="44"/>
        <v>BS AP  - 142335</v>
      </c>
      <c r="D744" s="186" t="s">
        <v>40</v>
      </c>
      <c r="E744" s="33" t="s">
        <v>12</v>
      </c>
      <c r="F744" s="189">
        <v>142335</v>
      </c>
      <c r="G744" s="191" t="s">
        <v>914</v>
      </c>
      <c r="H744" s="34" t="str">
        <f t="shared" si="45"/>
        <v>D  - NB - 25 - 32</v>
      </c>
      <c r="I744" s="185" t="s">
        <v>93</v>
      </c>
      <c r="J744" s="185" t="s">
        <v>97</v>
      </c>
      <c r="K744" s="185" t="s">
        <v>24</v>
      </c>
      <c r="L744" s="193">
        <v>10</v>
      </c>
      <c r="M744" s="196" t="s">
        <v>478</v>
      </c>
      <c r="N744" s="196" t="s">
        <v>479</v>
      </c>
      <c r="O744" s="44" t="str">
        <f t="shared" si="46"/>
        <v xml:space="preserve"> Maliha Khalid  ( 0332-4129585 )</v>
      </c>
      <c r="P744" s="42" t="s">
        <v>50</v>
      </c>
      <c r="Q744" s="36" t="s">
        <v>86</v>
      </c>
      <c r="R744" s="37">
        <v>1</v>
      </c>
      <c r="T744" s="55"/>
      <c r="U744" s="73" t="str">
        <f>F744&amp;"-"&amp;COUNTIF($F$2:F744,F744)</f>
        <v>142335-1</v>
      </c>
      <c r="V744" s="50">
        <f t="shared" si="47"/>
        <v>733</v>
      </c>
      <c r="Y744" s="38" t="s">
        <v>2382</v>
      </c>
      <c r="Z744" s="38">
        <v>733</v>
      </c>
      <c r="AP744" s="185">
        <v>733</v>
      </c>
      <c r="AQ744" s="185" t="s">
        <v>12</v>
      </c>
      <c r="AR744" s="195" t="s">
        <v>12</v>
      </c>
    </row>
    <row r="745" spans="1:44" ht="24.95" customHeight="1" x14ac:dyDescent="0.25">
      <c r="A745" s="183">
        <v>734</v>
      </c>
      <c r="B745" s="183" t="s">
        <v>1125</v>
      </c>
      <c r="C745" s="34" t="str">
        <f t="shared" si="44"/>
        <v>BS IT  - 142348</v>
      </c>
      <c r="D745" s="186" t="s">
        <v>37</v>
      </c>
      <c r="E745" s="33" t="s">
        <v>12</v>
      </c>
      <c r="F745" s="189">
        <v>142348</v>
      </c>
      <c r="G745" s="191" t="s">
        <v>159</v>
      </c>
      <c r="H745" s="34" t="str">
        <f t="shared" si="45"/>
        <v>D  - NB - 25 - 32</v>
      </c>
      <c r="I745" s="185" t="s">
        <v>93</v>
      </c>
      <c r="J745" s="185" t="s">
        <v>97</v>
      </c>
      <c r="K745" s="185" t="s">
        <v>24</v>
      </c>
      <c r="L745" s="193">
        <v>1</v>
      </c>
      <c r="M745" s="196" t="s">
        <v>744</v>
      </c>
      <c r="N745" s="196" t="s">
        <v>745</v>
      </c>
      <c r="O745" s="44" t="str">
        <f t="shared" si="46"/>
        <v xml:space="preserve"> Mr. Sabir Abbas  ( 0334-4449832 )</v>
      </c>
      <c r="P745" s="42" t="s">
        <v>50</v>
      </c>
      <c r="Q745" s="36" t="s">
        <v>86</v>
      </c>
      <c r="R745" s="37">
        <v>32</v>
      </c>
      <c r="T745" s="55"/>
      <c r="U745" s="73" t="str">
        <f>F745&amp;"-"&amp;COUNTIF($F$2:F745,F745)</f>
        <v>142348-1</v>
      </c>
      <c r="V745" s="50">
        <f t="shared" si="47"/>
        <v>734</v>
      </c>
      <c r="Y745" s="38" t="s">
        <v>2383</v>
      </c>
      <c r="Z745" s="38">
        <v>734</v>
      </c>
      <c r="AP745" s="185">
        <v>734</v>
      </c>
      <c r="AQ745" s="185" t="s">
        <v>12</v>
      </c>
      <c r="AR745" s="195" t="s">
        <v>12</v>
      </c>
    </row>
    <row r="746" spans="1:44" ht="24.95" customHeight="1" x14ac:dyDescent="0.25">
      <c r="A746" s="183">
        <v>735</v>
      </c>
      <c r="B746" s="183" t="s">
        <v>1125</v>
      </c>
      <c r="C746" s="34" t="str">
        <f t="shared" si="44"/>
        <v>BS IT  - 142476</v>
      </c>
      <c r="D746" s="186" t="s">
        <v>37</v>
      </c>
      <c r="E746" s="33" t="s">
        <v>12</v>
      </c>
      <c r="F746" s="189">
        <v>142476</v>
      </c>
      <c r="G746" s="191" t="s">
        <v>218</v>
      </c>
      <c r="H746" s="34" t="str">
        <f t="shared" si="45"/>
        <v>D  - NB - 25 - 32</v>
      </c>
      <c r="I746" s="185" t="s">
        <v>93</v>
      </c>
      <c r="J746" s="185" t="s">
        <v>97</v>
      </c>
      <c r="K746" s="185" t="s">
        <v>24</v>
      </c>
      <c r="L746" s="193">
        <v>1</v>
      </c>
      <c r="M746" s="196" t="s">
        <v>1018</v>
      </c>
      <c r="N746" s="196" t="s">
        <v>1019</v>
      </c>
      <c r="O746" s="44" t="str">
        <f t="shared" si="46"/>
        <v xml:space="preserve"> Uzma Ghulam Muhammad   ( 3034623467 )</v>
      </c>
      <c r="P746" s="42" t="s">
        <v>50</v>
      </c>
      <c r="Q746" s="36" t="s">
        <v>86</v>
      </c>
      <c r="R746" s="37" t="s">
        <v>59</v>
      </c>
      <c r="T746" s="55"/>
      <c r="U746" s="73" t="str">
        <f>F746&amp;"-"&amp;COUNTIF($F$2:F746,F746)</f>
        <v>142476-1</v>
      </c>
      <c r="V746" s="50">
        <f t="shared" si="47"/>
        <v>735</v>
      </c>
      <c r="Y746" s="38" t="s">
        <v>2384</v>
      </c>
      <c r="Z746" s="38">
        <v>735</v>
      </c>
      <c r="AP746" s="185">
        <v>735</v>
      </c>
      <c r="AQ746" s="185" t="s">
        <v>12</v>
      </c>
      <c r="AR746" s="195" t="s">
        <v>12</v>
      </c>
    </row>
    <row r="747" spans="1:44" ht="24.95" customHeight="1" x14ac:dyDescent="0.25">
      <c r="A747" s="183">
        <v>736</v>
      </c>
      <c r="B747" s="183" t="s">
        <v>1125</v>
      </c>
      <c r="C747" s="34" t="str">
        <f t="shared" si="44"/>
        <v>BSCP  - 142341</v>
      </c>
      <c r="D747" s="186" t="s">
        <v>300</v>
      </c>
      <c r="E747" s="33" t="s">
        <v>12</v>
      </c>
      <c r="F747" s="189">
        <v>142341</v>
      </c>
      <c r="G747" s="191" t="s">
        <v>914</v>
      </c>
      <c r="H747" s="34" t="str">
        <f t="shared" si="45"/>
        <v>D  - NB - 25 - 32</v>
      </c>
      <c r="I747" s="185" t="s">
        <v>93</v>
      </c>
      <c r="J747" s="185" t="s">
        <v>97</v>
      </c>
      <c r="K747" s="185" t="s">
        <v>24</v>
      </c>
      <c r="L747" s="193">
        <v>17</v>
      </c>
      <c r="M747" s="196" t="s">
        <v>478</v>
      </c>
      <c r="N747" s="196" t="s">
        <v>479</v>
      </c>
      <c r="O747" s="44" t="str">
        <f t="shared" si="46"/>
        <v xml:space="preserve"> Maliha Khalid  ( 0332-4129585 )</v>
      </c>
      <c r="P747" s="42" t="s">
        <v>46</v>
      </c>
      <c r="Q747" s="36" t="s">
        <v>86</v>
      </c>
      <c r="R747" s="37" t="s">
        <v>48</v>
      </c>
      <c r="T747" s="55"/>
      <c r="U747" s="73" t="str">
        <f>F747&amp;"-"&amp;COUNTIF($F$2:F747,F747)</f>
        <v>142341-1</v>
      </c>
      <c r="V747" s="50">
        <f t="shared" si="47"/>
        <v>736</v>
      </c>
      <c r="Y747" s="38" t="s">
        <v>2385</v>
      </c>
      <c r="Z747" s="38">
        <v>736</v>
      </c>
      <c r="AP747" s="185">
        <v>736</v>
      </c>
      <c r="AQ747" s="185" t="s">
        <v>12</v>
      </c>
      <c r="AR747" s="195" t="s">
        <v>12</v>
      </c>
    </row>
    <row r="748" spans="1:44" ht="24.95" customHeight="1" x14ac:dyDescent="0.25">
      <c r="A748" s="183">
        <v>737</v>
      </c>
      <c r="B748" s="183" t="s">
        <v>1125</v>
      </c>
      <c r="C748" s="34" t="str">
        <f t="shared" si="44"/>
        <v>BSCS  - 142345</v>
      </c>
      <c r="D748" s="186" t="s">
        <v>35</v>
      </c>
      <c r="E748" s="33" t="s">
        <v>12</v>
      </c>
      <c r="F748" s="189">
        <v>142345</v>
      </c>
      <c r="G748" s="191" t="s">
        <v>159</v>
      </c>
      <c r="H748" s="34" t="str">
        <f t="shared" si="45"/>
        <v>D  - NB - 25 - 32</v>
      </c>
      <c r="I748" s="185" t="s">
        <v>93</v>
      </c>
      <c r="J748" s="185" t="s">
        <v>97</v>
      </c>
      <c r="K748" s="185" t="s">
        <v>24</v>
      </c>
      <c r="L748" s="193">
        <v>1</v>
      </c>
      <c r="M748" s="196" t="s">
        <v>847</v>
      </c>
      <c r="N748" s="196" t="s">
        <v>848</v>
      </c>
      <c r="O748" s="44" t="str">
        <f t="shared" si="46"/>
        <v xml:space="preserve"> Ramesha Rehman  ( 3114829870 )</v>
      </c>
      <c r="P748" s="42" t="s">
        <v>50</v>
      </c>
      <c r="Q748" s="36" t="s">
        <v>86</v>
      </c>
      <c r="R748" s="37" t="s">
        <v>55</v>
      </c>
      <c r="T748" s="55"/>
      <c r="U748" s="73" t="str">
        <f>F748&amp;"-"&amp;COUNTIF($F$2:F748,F748)</f>
        <v>142345-1</v>
      </c>
      <c r="V748" s="50">
        <f t="shared" si="47"/>
        <v>737</v>
      </c>
      <c r="Y748" s="38" t="s">
        <v>2386</v>
      </c>
      <c r="Z748" s="38">
        <v>737</v>
      </c>
      <c r="AP748" s="185">
        <v>737</v>
      </c>
      <c r="AQ748" s="185" t="s">
        <v>12</v>
      </c>
      <c r="AR748" s="195" t="s">
        <v>12</v>
      </c>
    </row>
    <row r="749" spans="1:44" ht="24.95" customHeight="1" x14ac:dyDescent="0.25">
      <c r="A749" s="183">
        <v>738</v>
      </c>
      <c r="B749" s="183" t="s">
        <v>1125</v>
      </c>
      <c r="C749" s="34" t="str">
        <f t="shared" si="44"/>
        <v>BSCS  - 142356</v>
      </c>
      <c r="D749" s="186" t="s">
        <v>35</v>
      </c>
      <c r="E749" s="33" t="s">
        <v>12</v>
      </c>
      <c r="F749" s="189">
        <v>142356</v>
      </c>
      <c r="G749" s="191" t="s">
        <v>159</v>
      </c>
      <c r="H749" s="34" t="str">
        <f t="shared" si="45"/>
        <v>D  - NB - 25 - 32</v>
      </c>
      <c r="I749" s="185" t="s">
        <v>93</v>
      </c>
      <c r="J749" s="185" t="s">
        <v>97</v>
      </c>
      <c r="K749" s="185" t="s">
        <v>24</v>
      </c>
      <c r="L749" s="193">
        <v>2</v>
      </c>
      <c r="M749" s="196" t="s">
        <v>847</v>
      </c>
      <c r="N749" s="196" t="s">
        <v>848</v>
      </c>
      <c r="O749" s="44" t="str">
        <f t="shared" si="46"/>
        <v xml:space="preserve"> Ramesha Rehman  ( 3114829870 )</v>
      </c>
      <c r="P749" s="42" t="s">
        <v>50</v>
      </c>
      <c r="Q749" s="36" t="s">
        <v>86</v>
      </c>
      <c r="R749" s="37" t="s">
        <v>55</v>
      </c>
      <c r="T749" s="55"/>
      <c r="U749" s="73" t="str">
        <f>F749&amp;"-"&amp;COUNTIF($F$2:F749,F749)</f>
        <v>142356-1</v>
      </c>
      <c r="V749" s="50">
        <f t="shared" si="47"/>
        <v>738</v>
      </c>
      <c r="Y749" s="38" t="s">
        <v>2387</v>
      </c>
      <c r="Z749" s="38">
        <v>738</v>
      </c>
      <c r="AP749" s="185">
        <v>738</v>
      </c>
      <c r="AQ749" s="185" t="s">
        <v>12</v>
      </c>
      <c r="AR749" s="195" t="s">
        <v>12</v>
      </c>
    </row>
    <row r="750" spans="1:44" ht="24.95" customHeight="1" x14ac:dyDescent="0.25">
      <c r="A750" s="183">
        <v>739</v>
      </c>
      <c r="B750" s="183" t="s">
        <v>1125</v>
      </c>
      <c r="C750" s="34" t="str">
        <f t="shared" si="44"/>
        <v>BSCS  - 142374</v>
      </c>
      <c r="D750" s="186" t="s">
        <v>35</v>
      </c>
      <c r="E750" s="33" t="s">
        <v>12</v>
      </c>
      <c r="F750" s="189">
        <v>142374</v>
      </c>
      <c r="G750" s="191" t="s">
        <v>908</v>
      </c>
      <c r="H750" s="34" t="str">
        <f t="shared" si="45"/>
        <v>D  - NB - 25 - 32</v>
      </c>
      <c r="I750" s="185" t="s">
        <v>93</v>
      </c>
      <c r="J750" s="185" t="s">
        <v>97</v>
      </c>
      <c r="K750" s="185" t="s">
        <v>24</v>
      </c>
      <c r="L750" s="193">
        <v>2</v>
      </c>
      <c r="M750" s="196" t="s">
        <v>847</v>
      </c>
      <c r="N750" s="196" t="s">
        <v>848</v>
      </c>
      <c r="O750" s="44" t="str">
        <f t="shared" si="46"/>
        <v xml:space="preserve"> Ramesha Rehman  ( 3114829870 )</v>
      </c>
      <c r="P750" s="42" t="s">
        <v>46</v>
      </c>
      <c r="Q750" s="36" t="s">
        <v>86</v>
      </c>
      <c r="R750" s="37" t="s">
        <v>81</v>
      </c>
      <c r="T750" s="55"/>
      <c r="U750" s="73" t="str">
        <f>F750&amp;"-"&amp;COUNTIF($F$2:F750,F750)</f>
        <v>142374-1</v>
      </c>
      <c r="V750" s="50">
        <f t="shared" si="47"/>
        <v>739</v>
      </c>
      <c r="Y750" s="38" t="s">
        <v>2388</v>
      </c>
      <c r="Z750" s="38">
        <v>739</v>
      </c>
      <c r="AP750" s="185">
        <v>739</v>
      </c>
      <c r="AQ750" s="185" t="s">
        <v>12</v>
      </c>
      <c r="AR750" s="195" t="s">
        <v>12</v>
      </c>
    </row>
    <row r="751" spans="1:44" ht="24.95" customHeight="1" x14ac:dyDescent="0.25">
      <c r="A751" s="183">
        <v>740</v>
      </c>
      <c r="B751" s="183" t="s">
        <v>1125</v>
      </c>
      <c r="C751" s="34" t="str">
        <f t="shared" si="44"/>
        <v>BSCS  - 142611</v>
      </c>
      <c r="D751" s="186" t="s">
        <v>35</v>
      </c>
      <c r="E751" s="33" t="s">
        <v>12</v>
      </c>
      <c r="F751" s="189">
        <v>142611</v>
      </c>
      <c r="G751" s="191" t="s">
        <v>1358</v>
      </c>
      <c r="H751" s="34" t="str">
        <f t="shared" si="45"/>
        <v>D  - NB - 25 - 32</v>
      </c>
      <c r="I751" s="185" t="s">
        <v>93</v>
      </c>
      <c r="J751" s="185" t="s">
        <v>97</v>
      </c>
      <c r="K751" s="185" t="s">
        <v>24</v>
      </c>
      <c r="L751" s="193">
        <v>1</v>
      </c>
      <c r="M751" s="196" t="s">
        <v>1036</v>
      </c>
      <c r="N751" s="196" t="s">
        <v>777</v>
      </c>
      <c r="O751" s="44" t="str">
        <f t="shared" si="46"/>
        <v xml:space="preserve"> Dr. Muhammad Sajid Farooq  ( 0345-8704822 )</v>
      </c>
      <c r="P751" s="42" t="s">
        <v>46</v>
      </c>
      <c r="Q751" s="36" t="s">
        <v>86</v>
      </c>
      <c r="R751" s="37" t="s">
        <v>80</v>
      </c>
      <c r="T751" s="55"/>
      <c r="U751" s="73" t="str">
        <f>F751&amp;"-"&amp;COUNTIF($F$2:F751,F751)</f>
        <v>142611-1</v>
      </c>
      <c r="V751" s="50">
        <f t="shared" si="47"/>
        <v>740</v>
      </c>
      <c r="Y751" s="38" t="s">
        <v>2389</v>
      </c>
      <c r="Z751" s="38">
        <v>740</v>
      </c>
      <c r="AP751" s="185">
        <v>740</v>
      </c>
      <c r="AQ751" s="185" t="s">
        <v>12</v>
      </c>
      <c r="AR751" s="195" t="s">
        <v>12</v>
      </c>
    </row>
    <row r="752" spans="1:44" ht="24.95" customHeight="1" x14ac:dyDescent="0.25">
      <c r="A752" s="183">
        <v>741</v>
      </c>
      <c r="B752" s="183" t="s">
        <v>1125</v>
      </c>
      <c r="C752" s="34" t="str">
        <f t="shared" si="44"/>
        <v>Post ADP (AF)   - 142486</v>
      </c>
      <c r="D752" s="186" t="s">
        <v>865</v>
      </c>
      <c r="E752" s="33" t="s">
        <v>12</v>
      </c>
      <c r="F752" s="189">
        <v>142486</v>
      </c>
      <c r="G752" s="191" t="s">
        <v>949</v>
      </c>
      <c r="H752" s="34" t="str">
        <f t="shared" si="45"/>
        <v>D  - NB - 25 - 32</v>
      </c>
      <c r="I752" s="185" t="s">
        <v>93</v>
      </c>
      <c r="J752" s="185" t="s">
        <v>97</v>
      </c>
      <c r="K752" s="185" t="s">
        <v>24</v>
      </c>
      <c r="L752" s="193">
        <v>1</v>
      </c>
      <c r="M752" s="196" t="s">
        <v>492</v>
      </c>
      <c r="N752" s="196" t="s">
        <v>493</v>
      </c>
      <c r="O752" s="44" t="str">
        <f t="shared" si="46"/>
        <v xml:space="preserve"> Muqaddas Khalid  ( 3338149470 )</v>
      </c>
      <c r="P752" s="42" t="s">
        <v>46</v>
      </c>
      <c r="Q752" s="36" t="s">
        <v>86</v>
      </c>
      <c r="R752" s="37" t="s">
        <v>71</v>
      </c>
      <c r="T752" s="55"/>
      <c r="U752" s="73" t="str">
        <f>F752&amp;"-"&amp;COUNTIF($F$2:F752,F752)</f>
        <v>142486-1</v>
      </c>
      <c r="V752" s="50">
        <f t="shared" si="47"/>
        <v>741</v>
      </c>
      <c r="Y752" s="38" t="s">
        <v>2390</v>
      </c>
      <c r="Z752" s="38">
        <v>741</v>
      </c>
      <c r="AP752" s="185">
        <v>741</v>
      </c>
      <c r="AQ752" s="185" t="s">
        <v>12</v>
      </c>
      <c r="AR752" s="195" t="s">
        <v>12</v>
      </c>
    </row>
    <row r="753" spans="1:44" ht="24.95" customHeight="1" x14ac:dyDescent="0.25">
      <c r="A753" s="183">
        <v>742</v>
      </c>
      <c r="B753" s="183" t="s">
        <v>1125</v>
      </c>
      <c r="C753" s="34" t="str">
        <f t="shared" si="44"/>
        <v>Post ADP (Eng.)   - 142543</v>
      </c>
      <c r="D753" s="186" t="s">
        <v>1140</v>
      </c>
      <c r="E753" s="33" t="s">
        <v>12</v>
      </c>
      <c r="F753" s="189">
        <v>142543</v>
      </c>
      <c r="G753" s="191" t="s">
        <v>1359</v>
      </c>
      <c r="H753" s="34" t="str">
        <f t="shared" si="45"/>
        <v>D  - NB - 25 - 32</v>
      </c>
      <c r="I753" s="185" t="s">
        <v>93</v>
      </c>
      <c r="J753" s="185" t="s">
        <v>97</v>
      </c>
      <c r="K753" s="185" t="s">
        <v>24</v>
      </c>
      <c r="L753" s="193">
        <v>2</v>
      </c>
      <c r="M753" s="196" t="s">
        <v>438</v>
      </c>
      <c r="N753" s="196" t="s">
        <v>439</v>
      </c>
      <c r="O753" s="44" t="str">
        <f t="shared" si="46"/>
        <v xml:space="preserve"> Uzma Shaheen  ( 0336-6004000 )</v>
      </c>
      <c r="P753" s="42" t="s">
        <v>50</v>
      </c>
      <c r="Q753" s="36" t="s">
        <v>86</v>
      </c>
      <c r="R753" s="37" t="s">
        <v>60</v>
      </c>
      <c r="T753" s="55"/>
      <c r="U753" s="73" t="str">
        <f>F753&amp;"-"&amp;COUNTIF($F$2:F753,F753)</f>
        <v>142543-1</v>
      </c>
      <c r="V753" s="50">
        <f t="shared" si="47"/>
        <v>742</v>
      </c>
      <c r="Y753" s="38" t="s">
        <v>2391</v>
      </c>
      <c r="Z753" s="38">
        <v>742</v>
      </c>
      <c r="AP753" s="185">
        <v>742</v>
      </c>
      <c r="AQ753" s="185" t="s">
        <v>12</v>
      </c>
      <c r="AR753" s="195" t="s">
        <v>12</v>
      </c>
    </row>
    <row r="754" spans="1:44" ht="24.95" customHeight="1" x14ac:dyDescent="0.25">
      <c r="A754" s="183">
        <v>743</v>
      </c>
      <c r="B754" s="183" t="s">
        <v>1125</v>
      </c>
      <c r="C754" s="34" t="str">
        <f t="shared" si="44"/>
        <v>Post ADP (IT)   - 142409</v>
      </c>
      <c r="D754" s="186" t="s">
        <v>864</v>
      </c>
      <c r="E754" s="33" t="s">
        <v>12</v>
      </c>
      <c r="F754" s="189">
        <v>142409</v>
      </c>
      <c r="G754" s="191" t="s">
        <v>159</v>
      </c>
      <c r="H754" s="34" t="str">
        <f t="shared" si="45"/>
        <v>D  - NB - 25 - 32</v>
      </c>
      <c r="I754" s="185" t="s">
        <v>93</v>
      </c>
      <c r="J754" s="185" t="s">
        <v>97</v>
      </c>
      <c r="K754" s="185" t="s">
        <v>24</v>
      </c>
      <c r="L754" s="193">
        <v>2</v>
      </c>
      <c r="M754" s="196" t="s">
        <v>744</v>
      </c>
      <c r="N754" s="196" t="s">
        <v>745</v>
      </c>
      <c r="O754" s="44" t="str">
        <f t="shared" si="46"/>
        <v xml:space="preserve"> Mr. Sabir Abbas  ( 0334-4449832 )</v>
      </c>
      <c r="P754" s="42" t="s">
        <v>50</v>
      </c>
      <c r="Q754" s="36" t="s">
        <v>86</v>
      </c>
      <c r="R754" s="37" t="s">
        <v>59</v>
      </c>
      <c r="T754" s="55"/>
      <c r="U754" s="73" t="str">
        <f>F754&amp;"-"&amp;COUNTIF($F$2:F754,F754)</f>
        <v>142409-1</v>
      </c>
      <c r="V754" s="50">
        <f t="shared" si="47"/>
        <v>743</v>
      </c>
      <c r="Y754" s="38" t="s">
        <v>2392</v>
      </c>
      <c r="Z754" s="38">
        <v>743</v>
      </c>
      <c r="AP754" s="185">
        <v>743</v>
      </c>
      <c r="AQ754" s="185" t="s">
        <v>12</v>
      </c>
      <c r="AR754" s="195" t="s">
        <v>12</v>
      </c>
    </row>
    <row r="755" spans="1:44" ht="24.95" customHeight="1" x14ac:dyDescent="0.25">
      <c r="A755" s="183">
        <v>744</v>
      </c>
      <c r="B755" s="183" t="s">
        <v>1125</v>
      </c>
      <c r="C755" s="34" t="str">
        <f t="shared" si="44"/>
        <v>BSCS  - 142138</v>
      </c>
      <c r="D755" s="186" t="s">
        <v>35</v>
      </c>
      <c r="E755" s="33" t="s">
        <v>12</v>
      </c>
      <c r="F755" s="189">
        <v>142138</v>
      </c>
      <c r="G755" s="191" t="s">
        <v>310</v>
      </c>
      <c r="H755" s="34" t="str">
        <f t="shared" si="45"/>
        <v>ECR  - OB - LAB - 80</v>
      </c>
      <c r="I755" s="185" t="s">
        <v>93</v>
      </c>
      <c r="J755" s="185" t="s">
        <v>988</v>
      </c>
      <c r="K755" s="185" t="s">
        <v>295</v>
      </c>
      <c r="L755" s="193">
        <v>1</v>
      </c>
      <c r="M755" s="196" t="s">
        <v>1036</v>
      </c>
      <c r="N755" s="196" t="s">
        <v>777</v>
      </c>
      <c r="O755" s="44" t="str">
        <f t="shared" si="46"/>
        <v xml:space="preserve"> Dr. Muhammad Sajid Farooq  ( 0345-8704822 )</v>
      </c>
      <c r="P755" s="42" t="s">
        <v>46</v>
      </c>
      <c r="Q755" s="36" t="s">
        <v>86</v>
      </c>
      <c r="R755" s="37" t="s">
        <v>78</v>
      </c>
      <c r="T755" s="55"/>
      <c r="U755" s="73" t="str">
        <f>F755&amp;"-"&amp;COUNTIF($F$2:F755,F755)</f>
        <v>142138-3</v>
      </c>
      <c r="V755" s="50">
        <f t="shared" si="47"/>
        <v>744</v>
      </c>
      <c r="Y755" s="38" t="s">
        <v>2393</v>
      </c>
      <c r="Z755" s="38">
        <v>744</v>
      </c>
      <c r="AP755" s="185">
        <v>744</v>
      </c>
      <c r="AQ755" s="185" t="s">
        <v>12</v>
      </c>
      <c r="AR755" s="195" t="s">
        <v>12</v>
      </c>
    </row>
    <row r="756" spans="1:44" ht="24.95" customHeight="1" x14ac:dyDescent="0.25">
      <c r="A756" s="183">
        <v>745</v>
      </c>
      <c r="B756" s="183" t="s">
        <v>1125</v>
      </c>
      <c r="C756" s="34" t="str">
        <f t="shared" si="44"/>
        <v>BSCS  - 142345</v>
      </c>
      <c r="D756" s="186" t="s">
        <v>35</v>
      </c>
      <c r="E756" s="33" t="s">
        <v>12</v>
      </c>
      <c r="F756" s="189">
        <v>142345</v>
      </c>
      <c r="G756" s="191" t="s">
        <v>159</v>
      </c>
      <c r="H756" s="34" t="str">
        <f t="shared" si="45"/>
        <v>ECR  - OB - LAB - 80</v>
      </c>
      <c r="I756" s="185" t="s">
        <v>93</v>
      </c>
      <c r="J756" s="185" t="s">
        <v>988</v>
      </c>
      <c r="K756" s="185" t="s">
        <v>295</v>
      </c>
      <c r="L756" s="193">
        <v>1</v>
      </c>
      <c r="M756" s="196" t="s">
        <v>847</v>
      </c>
      <c r="N756" s="196" t="s">
        <v>848</v>
      </c>
      <c r="O756" s="44" t="str">
        <f t="shared" si="46"/>
        <v xml:space="preserve"> Ramesha Rehman  ( 3114829870 )</v>
      </c>
      <c r="P756" s="42" t="s">
        <v>50</v>
      </c>
      <c r="Q756" s="36" t="s">
        <v>86</v>
      </c>
      <c r="R756" s="37" t="s">
        <v>60</v>
      </c>
      <c r="T756" s="55"/>
      <c r="U756" s="73" t="str">
        <f>F756&amp;"-"&amp;COUNTIF($F$2:F756,F756)</f>
        <v>142345-2</v>
      </c>
      <c r="V756" s="50">
        <f t="shared" si="47"/>
        <v>745</v>
      </c>
      <c r="Y756" s="38" t="s">
        <v>2394</v>
      </c>
      <c r="Z756" s="38">
        <v>745</v>
      </c>
      <c r="AP756" s="185">
        <v>745</v>
      </c>
      <c r="AQ756" s="185" t="s">
        <v>12</v>
      </c>
      <c r="AR756" s="195" t="s">
        <v>12</v>
      </c>
    </row>
    <row r="757" spans="1:44" ht="24.95" customHeight="1" x14ac:dyDescent="0.25">
      <c r="A757" s="183">
        <v>746</v>
      </c>
      <c r="B757" s="183" t="s">
        <v>1125</v>
      </c>
      <c r="C757" s="34" t="str">
        <f t="shared" si="44"/>
        <v>BS DFCS  - 140739</v>
      </c>
      <c r="D757" s="186" t="s">
        <v>91</v>
      </c>
      <c r="E757" s="33" t="s">
        <v>12</v>
      </c>
      <c r="F757" s="189">
        <v>140739</v>
      </c>
      <c r="G757" s="191" t="s">
        <v>1360</v>
      </c>
      <c r="H757" s="34" t="str">
        <f t="shared" si="45"/>
        <v>H  - OB - 78 - 79</v>
      </c>
      <c r="I757" s="185" t="s">
        <v>93</v>
      </c>
      <c r="J757" s="185" t="s">
        <v>253</v>
      </c>
      <c r="K757" s="185" t="s">
        <v>19</v>
      </c>
      <c r="L757" s="193">
        <v>34</v>
      </c>
      <c r="M757" s="196" t="s">
        <v>634</v>
      </c>
      <c r="N757" s="196" t="s">
        <v>635</v>
      </c>
      <c r="O757" s="44" t="str">
        <f t="shared" si="46"/>
        <v xml:space="preserve"> Mr. Muhammad Shairoze Malik  ( 03344223962 )</v>
      </c>
      <c r="P757" s="42" t="s">
        <v>46</v>
      </c>
      <c r="Q757" s="36" t="s">
        <v>86</v>
      </c>
      <c r="R757" s="37">
        <v>50</v>
      </c>
      <c r="T757" s="55"/>
      <c r="U757" s="73" t="str">
        <f>F757&amp;"-"&amp;COUNTIF($F$2:F757,F757)</f>
        <v>140739-1</v>
      </c>
      <c r="V757" s="50">
        <f t="shared" si="47"/>
        <v>746</v>
      </c>
      <c r="Y757" s="38" t="s">
        <v>2395</v>
      </c>
      <c r="Z757" s="38">
        <v>746</v>
      </c>
      <c r="AP757" s="185">
        <v>746</v>
      </c>
      <c r="AQ757" s="185" t="s">
        <v>12</v>
      </c>
      <c r="AR757" s="195" t="s">
        <v>12</v>
      </c>
    </row>
    <row r="758" spans="1:44" ht="24.95" customHeight="1" x14ac:dyDescent="0.25">
      <c r="A758" s="183">
        <v>747</v>
      </c>
      <c r="B758" s="183" t="s">
        <v>1125</v>
      </c>
      <c r="C758" s="34" t="str">
        <f t="shared" si="44"/>
        <v>BS DFCS  - 140743</v>
      </c>
      <c r="D758" s="186" t="s">
        <v>91</v>
      </c>
      <c r="E758" s="33" t="s">
        <v>12</v>
      </c>
      <c r="F758" s="189">
        <v>140743</v>
      </c>
      <c r="G758" s="191" t="s">
        <v>1361</v>
      </c>
      <c r="H758" s="34" t="str">
        <f t="shared" si="45"/>
        <v>H  - OB - 78 - 79</v>
      </c>
      <c r="I758" s="185" t="s">
        <v>93</v>
      </c>
      <c r="J758" s="185" t="s">
        <v>253</v>
      </c>
      <c r="K758" s="185" t="s">
        <v>19</v>
      </c>
      <c r="L758" s="193">
        <v>10</v>
      </c>
      <c r="M758" s="196" t="s">
        <v>3328</v>
      </c>
      <c r="N758" s="196" t="s">
        <v>3329</v>
      </c>
      <c r="O758" s="44" t="str">
        <f t="shared" si="46"/>
        <v xml:space="preserve"> Mr. Kaukab Jamal Zubairy  ( 0336-5477781 )</v>
      </c>
      <c r="P758" s="42" t="s">
        <v>46</v>
      </c>
      <c r="Q758" s="36" t="s">
        <v>86</v>
      </c>
      <c r="R758" s="37">
        <v>50</v>
      </c>
      <c r="T758" s="55"/>
      <c r="U758" s="73" t="str">
        <f>F758&amp;"-"&amp;COUNTIF($F$2:F758,F758)</f>
        <v>140743-1</v>
      </c>
      <c r="V758" s="50">
        <f t="shared" si="47"/>
        <v>747</v>
      </c>
      <c r="Y758" s="38" t="s">
        <v>2396</v>
      </c>
      <c r="Z758" s="38">
        <v>747</v>
      </c>
      <c r="AP758" s="185">
        <v>747</v>
      </c>
      <c r="AQ758" s="185" t="s">
        <v>12</v>
      </c>
      <c r="AR758" s="195" t="s">
        <v>12</v>
      </c>
    </row>
    <row r="759" spans="1:44" ht="24.95" customHeight="1" x14ac:dyDescent="0.25">
      <c r="A759" s="183">
        <v>748</v>
      </c>
      <c r="B759" s="183" t="s">
        <v>1125</v>
      </c>
      <c r="C759" s="34" t="str">
        <f t="shared" si="44"/>
        <v>BS CHEM.  - 140756</v>
      </c>
      <c r="D759" s="186" t="s">
        <v>34</v>
      </c>
      <c r="E759" s="33" t="s">
        <v>12</v>
      </c>
      <c r="F759" s="189">
        <v>140756</v>
      </c>
      <c r="G759" s="191" t="s">
        <v>1354</v>
      </c>
      <c r="H759" s="34" t="str">
        <f t="shared" si="45"/>
        <v>I  - OB - 64 - 67</v>
      </c>
      <c r="I759" s="185" t="s">
        <v>93</v>
      </c>
      <c r="J759" s="185" t="s">
        <v>344</v>
      </c>
      <c r="K759" s="185" t="s">
        <v>17</v>
      </c>
      <c r="L759" s="193">
        <v>11</v>
      </c>
      <c r="M759" s="196" t="s">
        <v>698</v>
      </c>
      <c r="N759" s="196" t="s">
        <v>699</v>
      </c>
      <c r="O759" s="44" t="str">
        <f t="shared" si="46"/>
        <v xml:space="preserve"> Dr. Affifa Tajammal  ( 0323-7512313 )</v>
      </c>
      <c r="P759" s="42" t="s">
        <v>50</v>
      </c>
      <c r="Q759" s="36" t="s">
        <v>86</v>
      </c>
      <c r="R759" s="37" t="s">
        <v>75</v>
      </c>
      <c r="T759" s="55"/>
      <c r="U759" s="73" t="str">
        <f>F759&amp;"-"&amp;COUNTIF($F$2:F759,F759)</f>
        <v>140756-1</v>
      </c>
      <c r="V759" s="50">
        <f t="shared" si="47"/>
        <v>748</v>
      </c>
      <c r="Y759" s="38" t="s">
        <v>2397</v>
      </c>
      <c r="Z759" s="38">
        <v>748</v>
      </c>
      <c r="AP759" s="185">
        <v>748</v>
      </c>
      <c r="AQ759" s="185" t="s">
        <v>12</v>
      </c>
      <c r="AR759" s="195" t="s">
        <v>12</v>
      </c>
    </row>
    <row r="760" spans="1:44" ht="24.95" customHeight="1" x14ac:dyDescent="0.25">
      <c r="A760" s="183">
        <v>749</v>
      </c>
      <c r="B760" s="183" t="s">
        <v>1125</v>
      </c>
      <c r="C760" s="34" t="str">
        <f t="shared" si="44"/>
        <v>BS CHEM.  - 140762</v>
      </c>
      <c r="D760" s="186" t="s">
        <v>34</v>
      </c>
      <c r="E760" s="33" t="s">
        <v>12</v>
      </c>
      <c r="F760" s="189">
        <v>140762</v>
      </c>
      <c r="G760" s="191" t="s">
        <v>1362</v>
      </c>
      <c r="H760" s="34" t="str">
        <f t="shared" si="45"/>
        <v>I  - OB - 64 - 67</v>
      </c>
      <c r="I760" s="185" t="s">
        <v>93</v>
      </c>
      <c r="J760" s="185" t="s">
        <v>344</v>
      </c>
      <c r="K760" s="185" t="s">
        <v>17</v>
      </c>
      <c r="L760" s="193">
        <v>16</v>
      </c>
      <c r="M760" s="196" t="s">
        <v>702</v>
      </c>
      <c r="N760" s="196" t="s">
        <v>703</v>
      </c>
      <c r="O760" s="44" t="str">
        <f t="shared" si="46"/>
        <v xml:space="preserve"> Jigar Allah Ditta   ( 0321-4047359 )</v>
      </c>
      <c r="P760" s="42" t="s">
        <v>50</v>
      </c>
      <c r="Q760" s="36" t="s">
        <v>86</v>
      </c>
      <c r="R760" s="37" t="s">
        <v>75</v>
      </c>
      <c r="T760" s="55"/>
      <c r="U760" s="73" t="str">
        <f>F760&amp;"-"&amp;COUNTIF($F$2:F760,F760)</f>
        <v>140762-1</v>
      </c>
      <c r="V760" s="50">
        <f t="shared" si="47"/>
        <v>749</v>
      </c>
      <c r="Y760" s="38" t="s">
        <v>2398</v>
      </c>
      <c r="Z760" s="38">
        <v>749</v>
      </c>
      <c r="AP760" s="185">
        <v>749</v>
      </c>
      <c r="AQ760" s="185" t="s">
        <v>12</v>
      </c>
      <c r="AR760" s="195" t="s">
        <v>12</v>
      </c>
    </row>
    <row r="761" spans="1:44" ht="24.95" customHeight="1" x14ac:dyDescent="0.25">
      <c r="A761" s="183">
        <v>750</v>
      </c>
      <c r="B761" s="183" t="s">
        <v>1125</v>
      </c>
      <c r="C761" s="34" t="str">
        <f t="shared" si="44"/>
        <v>BS CHEM.  - 140768</v>
      </c>
      <c r="D761" s="186" t="s">
        <v>34</v>
      </c>
      <c r="E761" s="33" t="s">
        <v>12</v>
      </c>
      <c r="F761" s="189">
        <v>140768</v>
      </c>
      <c r="G761" s="191" t="s">
        <v>1363</v>
      </c>
      <c r="H761" s="34" t="str">
        <f t="shared" si="45"/>
        <v>I  - OB - 64 - 67</v>
      </c>
      <c r="I761" s="185" t="s">
        <v>93</v>
      </c>
      <c r="J761" s="185" t="s">
        <v>344</v>
      </c>
      <c r="K761" s="185" t="s">
        <v>17</v>
      </c>
      <c r="L761" s="193">
        <v>14</v>
      </c>
      <c r="M761" s="196" t="s">
        <v>702</v>
      </c>
      <c r="N761" s="196" t="s">
        <v>703</v>
      </c>
      <c r="O761" s="44" t="str">
        <f t="shared" si="46"/>
        <v xml:space="preserve"> Jigar Allah Ditta   ( 0321-4047359 )</v>
      </c>
      <c r="P761" s="42" t="s">
        <v>46</v>
      </c>
      <c r="Q761" s="36" t="s">
        <v>86</v>
      </c>
      <c r="R761" s="37" t="s">
        <v>79</v>
      </c>
      <c r="T761" s="55"/>
      <c r="U761" s="73" t="str">
        <f>F761&amp;"-"&amp;COUNTIF($F$2:F761,F761)</f>
        <v>140768-1</v>
      </c>
      <c r="V761" s="50">
        <f t="shared" si="47"/>
        <v>750</v>
      </c>
      <c r="Y761" s="38" t="s">
        <v>2399</v>
      </c>
      <c r="Z761" s="38">
        <v>750</v>
      </c>
      <c r="AP761" s="185">
        <v>750</v>
      </c>
      <c r="AQ761" s="185" t="s">
        <v>12</v>
      </c>
      <c r="AR761" s="195" t="s">
        <v>12</v>
      </c>
    </row>
    <row r="762" spans="1:44" ht="24.95" customHeight="1" x14ac:dyDescent="0.25">
      <c r="A762" s="183">
        <v>751</v>
      </c>
      <c r="B762" s="183" t="s">
        <v>1125</v>
      </c>
      <c r="C762" s="34" t="str">
        <f t="shared" si="44"/>
        <v>BS DFCS  - 140743</v>
      </c>
      <c r="D762" s="186" t="s">
        <v>91</v>
      </c>
      <c r="E762" s="33" t="s">
        <v>12</v>
      </c>
      <c r="F762" s="189">
        <v>140743</v>
      </c>
      <c r="G762" s="191" t="s">
        <v>1361</v>
      </c>
      <c r="H762" s="34" t="str">
        <f t="shared" si="45"/>
        <v>I  - OB - 64 - 67</v>
      </c>
      <c r="I762" s="185" t="s">
        <v>93</v>
      </c>
      <c r="J762" s="185" t="s">
        <v>344</v>
      </c>
      <c r="K762" s="185" t="s">
        <v>17</v>
      </c>
      <c r="L762" s="193">
        <v>21</v>
      </c>
      <c r="M762" s="196" t="s">
        <v>3328</v>
      </c>
      <c r="N762" s="196" t="s">
        <v>3329</v>
      </c>
      <c r="O762" s="44" t="str">
        <f t="shared" si="46"/>
        <v xml:space="preserve"> Mr. Kaukab Jamal Zubairy  ( 0336-5477781 )</v>
      </c>
      <c r="P762" s="42" t="s">
        <v>46</v>
      </c>
      <c r="Q762" s="36" t="s">
        <v>86</v>
      </c>
      <c r="R762" s="37">
        <v>30</v>
      </c>
      <c r="T762" s="55"/>
      <c r="U762" s="73" t="str">
        <f>F762&amp;"-"&amp;COUNTIF($F$2:F762,F762)</f>
        <v>140743-2</v>
      </c>
      <c r="V762" s="50">
        <f t="shared" si="47"/>
        <v>751</v>
      </c>
      <c r="Y762" s="38" t="s">
        <v>2400</v>
      </c>
      <c r="Z762" s="38">
        <v>751</v>
      </c>
      <c r="AP762" s="185">
        <v>751</v>
      </c>
      <c r="AQ762" s="185" t="s">
        <v>12</v>
      </c>
      <c r="AR762" s="195" t="s">
        <v>12</v>
      </c>
    </row>
    <row r="763" spans="1:44" ht="24.95" customHeight="1" x14ac:dyDescent="0.25">
      <c r="A763" s="183">
        <v>752</v>
      </c>
      <c r="B763" s="183" t="s">
        <v>1125</v>
      </c>
      <c r="C763" s="34" t="str">
        <f t="shared" si="44"/>
        <v>BS DFCS  - 140747</v>
      </c>
      <c r="D763" s="186" t="s">
        <v>91</v>
      </c>
      <c r="E763" s="33" t="s">
        <v>12</v>
      </c>
      <c r="F763" s="189">
        <v>140747</v>
      </c>
      <c r="G763" s="191" t="s">
        <v>1364</v>
      </c>
      <c r="H763" s="34" t="str">
        <f t="shared" si="45"/>
        <v>I  - OB - 64 - 67</v>
      </c>
      <c r="I763" s="185" t="s">
        <v>93</v>
      </c>
      <c r="J763" s="185" t="s">
        <v>344</v>
      </c>
      <c r="K763" s="185" t="s">
        <v>17</v>
      </c>
      <c r="L763" s="193">
        <v>26</v>
      </c>
      <c r="M763" s="196" t="s">
        <v>3328</v>
      </c>
      <c r="N763" s="196" t="s">
        <v>3329</v>
      </c>
      <c r="O763" s="44" t="str">
        <f t="shared" si="46"/>
        <v xml:space="preserve"> Mr. Kaukab Jamal Zubairy  ( 0336-5477781 )</v>
      </c>
      <c r="P763" s="42" t="s">
        <v>46</v>
      </c>
      <c r="Q763" s="36" t="s">
        <v>86</v>
      </c>
      <c r="R763" s="37" t="s">
        <v>71</v>
      </c>
      <c r="T763" s="55"/>
      <c r="U763" s="73" t="str">
        <f>F763&amp;"-"&amp;COUNTIF($F$2:F763,F763)</f>
        <v>140747-1</v>
      </c>
      <c r="V763" s="50">
        <f t="shared" si="47"/>
        <v>752</v>
      </c>
      <c r="Y763" s="38" t="s">
        <v>2401</v>
      </c>
      <c r="Z763" s="38">
        <v>752</v>
      </c>
      <c r="AP763" s="185">
        <v>752</v>
      </c>
      <c r="AQ763" s="185" t="s">
        <v>12</v>
      </c>
      <c r="AR763" s="195" t="s">
        <v>12</v>
      </c>
    </row>
    <row r="764" spans="1:44" ht="24.95" customHeight="1" x14ac:dyDescent="0.25">
      <c r="A764" s="183">
        <v>753</v>
      </c>
      <c r="B764" s="183" t="s">
        <v>1125</v>
      </c>
      <c r="C764" s="34" t="str">
        <f t="shared" si="44"/>
        <v>ADP (AP)  - 140814</v>
      </c>
      <c r="D764" s="186" t="s">
        <v>1135</v>
      </c>
      <c r="E764" s="33" t="s">
        <v>12</v>
      </c>
      <c r="F764" s="189">
        <v>140814</v>
      </c>
      <c r="G764" s="191" t="s">
        <v>914</v>
      </c>
      <c r="H764" s="34" t="str">
        <f t="shared" si="45"/>
        <v>J  - OB - 60 - 63</v>
      </c>
      <c r="I764" s="185" t="s">
        <v>93</v>
      </c>
      <c r="J764" s="185" t="s">
        <v>254</v>
      </c>
      <c r="K764" s="185" t="s">
        <v>25</v>
      </c>
      <c r="L764" s="193">
        <v>1</v>
      </c>
      <c r="M764" s="196" t="s">
        <v>478</v>
      </c>
      <c r="N764" s="196" t="s">
        <v>479</v>
      </c>
      <c r="O764" s="44" t="str">
        <f t="shared" si="46"/>
        <v xml:space="preserve"> Maliha Khalid  ( 0332-4129585 )</v>
      </c>
      <c r="P764" s="42" t="s">
        <v>46</v>
      </c>
      <c r="Q764" s="36" t="s">
        <v>86</v>
      </c>
      <c r="R764" s="37" t="s">
        <v>71</v>
      </c>
      <c r="T764" s="55"/>
      <c r="U764" s="73" t="str">
        <f>F764&amp;"-"&amp;COUNTIF($F$2:F764,F764)</f>
        <v>140814-1</v>
      </c>
      <c r="V764" s="50">
        <f t="shared" si="47"/>
        <v>753</v>
      </c>
      <c r="Y764" s="38" t="s">
        <v>2402</v>
      </c>
      <c r="Z764" s="38">
        <v>753</v>
      </c>
      <c r="AP764" s="185">
        <v>753</v>
      </c>
      <c r="AQ764" s="185" t="s">
        <v>12</v>
      </c>
      <c r="AR764" s="195" t="s">
        <v>12</v>
      </c>
    </row>
    <row r="765" spans="1:44" ht="24.95" customHeight="1" x14ac:dyDescent="0.25">
      <c r="A765" s="183">
        <v>754</v>
      </c>
      <c r="B765" s="183" t="s">
        <v>1125</v>
      </c>
      <c r="C765" s="34" t="str">
        <f t="shared" si="44"/>
        <v>ADP (CP)   - 140808</v>
      </c>
      <c r="D765" s="186" t="s">
        <v>1136</v>
      </c>
      <c r="E765" s="33" t="s">
        <v>12</v>
      </c>
      <c r="F765" s="189">
        <v>140808</v>
      </c>
      <c r="G765" s="191" t="s">
        <v>914</v>
      </c>
      <c r="H765" s="34" t="str">
        <f t="shared" si="45"/>
        <v>J  - OB - 60 - 63</v>
      </c>
      <c r="I765" s="185" t="s">
        <v>93</v>
      </c>
      <c r="J765" s="185" t="s">
        <v>254</v>
      </c>
      <c r="K765" s="185" t="s">
        <v>25</v>
      </c>
      <c r="L765" s="193">
        <v>1</v>
      </c>
      <c r="M765" s="196" t="s">
        <v>478</v>
      </c>
      <c r="N765" s="196" t="s">
        <v>479</v>
      </c>
      <c r="O765" s="44" t="str">
        <f t="shared" si="46"/>
        <v xml:space="preserve"> Maliha Khalid  ( 0332-4129585 )</v>
      </c>
      <c r="P765" s="42" t="s">
        <v>46</v>
      </c>
      <c r="Q765" s="36" t="s">
        <v>86</v>
      </c>
      <c r="R765" s="37" t="s">
        <v>62</v>
      </c>
      <c r="T765" s="55"/>
      <c r="U765" s="73" t="str">
        <f>F765&amp;"-"&amp;COUNTIF($F$2:F765,F765)</f>
        <v>140808-1</v>
      </c>
      <c r="V765" s="50">
        <f t="shared" si="47"/>
        <v>754</v>
      </c>
      <c r="Y765" s="38" t="s">
        <v>2403</v>
      </c>
      <c r="Z765" s="38">
        <v>754</v>
      </c>
      <c r="AP765" s="185">
        <v>754</v>
      </c>
      <c r="AQ765" s="185" t="s">
        <v>12</v>
      </c>
      <c r="AR765" s="195" t="s">
        <v>12</v>
      </c>
    </row>
    <row r="766" spans="1:44" ht="24.95" customHeight="1" x14ac:dyDescent="0.25">
      <c r="A766" s="183">
        <v>755</v>
      </c>
      <c r="B766" s="183" t="s">
        <v>1125</v>
      </c>
      <c r="C766" s="34" t="str">
        <f t="shared" si="44"/>
        <v>BS AP  - 140839</v>
      </c>
      <c r="D766" s="186" t="s">
        <v>40</v>
      </c>
      <c r="E766" s="33" t="s">
        <v>12</v>
      </c>
      <c r="F766" s="189">
        <v>140839</v>
      </c>
      <c r="G766" s="191" t="s">
        <v>349</v>
      </c>
      <c r="H766" s="34" t="str">
        <f t="shared" si="45"/>
        <v>J  - OB - 60 - 63</v>
      </c>
      <c r="I766" s="185" t="s">
        <v>93</v>
      </c>
      <c r="J766" s="185" t="s">
        <v>254</v>
      </c>
      <c r="K766" s="185" t="s">
        <v>25</v>
      </c>
      <c r="L766" s="193">
        <v>27</v>
      </c>
      <c r="M766" s="196" t="s">
        <v>458</v>
      </c>
      <c r="N766" s="196" t="s">
        <v>459</v>
      </c>
      <c r="O766" s="44" t="str">
        <f t="shared" si="46"/>
        <v xml:space="preserve"> Ms. Sayeda Mehreen Zahra  ( 0323-4239564 )</v>
      </c>
      <c r="P766" s="42" t="s">
        <v>46</v>
      </c>
      <c r="Q766" s="36" t="s">
        <v>86</v>
      </c>
      <c r="R766" s="37" t="s">
        <v>79</v>
      </c>
      <c r="T766" s="55"/>
      <c r="U766" s="73" t="str">
        <f>F766&amp;"-"&amp;COUNTIF($F$2:F766,F766)</f>
        <v>140839-1</v>
      </c>
      <c r="V766" s="50">
        <f t="shared" si="47"/>
        <v>755</v>
      </c>
      <c r="Y766" s="38" t="s">
        <v>2404</v>
      </c>
      <c r="Z766" s="38">
        <v>755</v>
      </c>
      <c r="AP766" s="185">
        <v>755</v>
      </c>
      <c r="AQ766" s="185" t="s">
        <v>12</v>
      </c>
      <c r="AR766" s="195" t="s">
        <v>12</v>
      </c>
    </row>
    <row r="767" spans="1:44" ht="24.95" customHeight="1" x14ac:dyDescent="0.25">
      <c r="A767" s="183">
        <v>756</v>
      </c>
      <c r="B767" s="183" t="s">
        <v>1125</v>
      </c>
      <c r="C767" s="34" t="str">
        <f t="shared" si="44"/>
        <v>BS AP  - 140845</v>
      </c>
      <c r="D767" s="186" t="s">
        <v>40</v>
      </c>
      <c r="E767" s="33" t="s">
        <v>12</v>
      </c>
      <c r="F767" s="189">
        <v>140845</v>
      </c>
      <c r="G767" s="191" t="s">
        <v>1365</v>
      </c>
      <c r="H767" s="34" t="str">
        <f t="shared" si="45"/>
        <v>J  - OB - 60 - 63</v>
      </c>
      <c r="I767" s="185" t="s">
        <v>93</v>
      </c>
      <c r="J767" s="185" t="s">
        <v>254</v>
      </c>
      <c r="K767" s="185" t="s">
        <v>25</v>
      </c>
      <c r="L767" s="193">
        <v>26</v>
      </c>
      <c r="M767" s="196" t="s">
        <v>466</v>
      </c>
      <c r="N767" s="196" t="s">
        <v>467</v>
      </c>
      <c r="O767" s="44" t="str">
        <f t="shared" si="46"/>
        <v xml:space="preserve"> Aysha Zummer  ( 3425110803 )</v>
      </c>
      <c r="P767" s="42" t="s">
        <v>46</v>
      </c>
      <c r="Q767" s="36" t="s">
        <v>86</v>
      </c>
      <c r="R767" s="37" t="s">
        <v>69</v>
      </c>
      <c r="T767" s="55"/>
      <c r="U767" s="73" t="str">
        <f>F767&amp;"-"&amp;COUNTIF($F$2:F767,F767)</f>
        <v>140845-1</v>
      </c>
      <c r="V767" s="50">
        <f t="shared" si="47"/>
        <v>756</v>
      </c>
      <c r="Y767" s="38" t="s">
        <v>2405</v>
      </c>
      <c r="Z767" s="38">
        <v>756</v>
      </c>
      <c r="AP767" s="185">
        <v>756</v>
      </c>
      <c r="AQ767" s="185" t="s">
        <v>12</v>
      </c>
      <c r="AR767" s="195" t="s">
        <v>12</v>
      </c>
    </row>
    <row r="768" spans="1:44" ht="24.95" customHeight="1" x14ac:dyDescent="0.25">
      <c r="A768" s="183">
        <v>757</v>
      </c>
      <c r="B768" s="183" t="s">
        <v>1125</v>
      </c>
      <c r="C768" s="34" t="str">
        <f t="shared" si="44"/>
        <v>BS CHEM.  - 140772</v>
      </c>
      <c r="D768" s="186" t="s">
        <v>34</v>
      </c>
      <c r="E768" s="33" t="s">
        <v>12</v>
      </c>
      <c r="F768" s="189">
        <v>140772</v>
      </c>
      <c r="G768" s="191" t="s">
        <v>1366</v>
      </c>
      <c r="H768" s="34" t="str">
        <f t="shared" si="45"/>
        <v>J  - OB - 60 - 63</v>
      </c>
      <c r="I768" s="185" t="s">
        <v>93</v>
      </c>
      <c r="J768" s="185" t="s">
        <v>254</v>
      </c>
      <c r="K768" s="185" t="s">
        <v>25</v>
      </c>
      <c r="L768" s="193">
        <v>8</v>
      </c>
      <c r="M768" s="196" t="s">
        <v>522</v>
      </c>
      <c r="N768" s="196" t="s">
        <v>523</v>
      </c>
      <c r="O768" s="44" t="str">
        <f t="shared" si="46"/>
        <v xml:space="preserve"> Dr. Farwa Batool  ( 03461113772 )</v>
      </c>
      <c r="P768" s="42" t="s">
        <v>46</v>
      </c>
      <c r="Q768" s="36" t="s">
        <v>86</v>
      </c>
      <c r="R768" s="37" t="s">
        <v>78</v>
      </c>
      <c r="T768" s="55"/>
      <c r="U768" s="73" t="str">
        <f>F768&amp;"-"&amp;COUNTIF($F$2:F768,F768)</f>
        <v>140772-1</v>
      </c>
      <c r="V768" s="50">
        <f t="shared" si="47"/>
        <v>757</v>
      </c>
      <c r="Y768" s="38" t="s">
        <v>2406</v>
      </c>
      <c r="Z768" s="38">
        <v>757</v>
      </c>
      <c r="AP768" s="185">
        <v>757</v>
      </c>
      <c r="AQ768" s="185" t="s">
        <v>12</v>
      </c>
      <c r="AR768" s="195" t="s">
        <v>12</v>
      </c>
    </row>
    <row r="769" spans="1:44" ht="24.95" customHeight="1" x14ac:dyDescent="0.25">
      <c r="A769" s="183">
        <v>758</v>
      </c>
      <c r="B769" s="183" t="s">
        <v>1125</v>
      </c>
      <c r="C769" s="34" t="str">
        <f t="shared" si="44"/>
        <v>BSCP  - 140800</v>
      </c>
      <c r="D769" s="186" t="s">
        <v>300</v>
      </c>
      <c r="E769" s="33" t="s">
        <v>12</v>
      </c>
      <c r="F769" s="189">
        <v>140800</v>
      </c>
      <c r="G769" s="191" t="s">
        <v>953</v>
      </c>
      <c r="H769" s="34" t="str">
        <f t="shared" si="45"/>
        <v>J  - OB - 60 - 63</v>
      </c>
      <c r="I769" s="185" t="s">
        <v>93</v>
      </c>
      <c r="J769" s="185" t="s">
        <v>254</v>
      </c>
      <c r="K769" s="185" t="s">
        <v>25</v>
      </c>
      <c r="L769" s="193">
        <v>25</v>
      </c>
      <c r="M769" s="196" t="s">
        <v>476</v>
      </c>
      <c r="N769" s="196" t="s">
        <v>477</v>
      </c>
      <c r="O769" s="44" t="str">
        <f t="shared" si="46"/>
        <v xml:space="preserve"> FATIMA SALMAN  ( 0322-4061556 )</v>
      </c>
      <c r="P769" s="42" t="s">
        <v>46</v>
      </c>
      <c r="Q769" s="36" t="s">
        <v>86</v>
      </c>
      <c r="R769" s="37">
        <v>18</v>
      </c>
      <c r="T769" s="55"/>
      <c r="U769" s="73" t="str">
        <f>F769&amp;"-"&amp;COUNTIF($F$2:F769,F769)</f>
        <v>140800-1</v>
      </c>
      <c r="V769" s="50">
        <f t="shared" si="47"/>
        <v>758</v>
      </c>
      <c r="Y769" s="38" t="s">
        <v>2407</v>
      </c>
      <c r="Z769" s="38">
        <v>758</v>
      </c>
      <c r="AP769" s="185">
        <v>758</v>
      </c>
      <c r="AQ769" s="185" t="s">
        <v>12</v>
      </c>
      <c r="AR769" s="195" t="s">
        <v>12</v>
      </c>
    </row>
    <row r="770" spans="1:44" ht="24.95" customHeight="1" x14ac:dyDescent="0.25">
      <c r="A770" s="183">
        <v>759</v>
      </c>
      <c r="B770" s="183" t="s">
        <v>1125</v>
      </c>
      <c r="C770" s="34" t="str">
        <f t="shared" si="44"/>
        <v>BS AP  - 140845</v>
      </c>
      <c r="D770" s="186" t="s">
        <v>40</v>
      </c>
      <c r="E770" s="33" t="s">
        <v>12</v>
      </c>
      <c r="F770" s="189">
        <v>140845</v>
      </c>
      <c r="G770" s="191" t="s">
        <v>1365</v>
      </c>
      <c r="H770" s="34" t="str">
        <f t="shared" si="45"/>
        <v>K  - OB - 33 - 34</v>
      </c>
      <c r="I770" s="185" t="s">
        <v>93</v>
      </c>
      <c r="J770" s="185" t="s">
        <v>255</v>
      </c>
      <c r="K770" s="185" t="s">
        <v>100</v>
      </c>
      <c r="L770" s="193">
        <v>5</v>
      </c>
      <c r="M770" s="196" t="s">
        <v>466</v>
      </c>
      <c r="N770" s="196" t="s">
        <v>467</v>
      </c>
      <c r="O770" s="44" t="str">
        <f t="shared" si="46"/>
        <v xml:space="preserve"> Aysha Zummer  ( 3425110803 )</v>
      </c>
      <c r="P770" s="42" t="s">
        <v>46</v>
      </c>
      <c r="Q770" s="36" t="s">
        <v>86</v>
      </c>
      <c r="R770" s="37" t="s">
        <v>63</v>
      </c>
      <c r="T770" s="55"/>
      <c r="U770" s="73" t="str">
        <f>F770&amp;"-"&amp;COUNTIF($F$2:F770,F770)</f>
        <v>140845-2</v>
      </c>
      <c r="V770" s="50">
        <f t="shared" si="47"/>
        <v>759</v>
      </c>
      <c r="Y770" s="38" t="s">
        <v>2408</v>
      </c>
      <c r="Z770" s="38">
        <v>759</v>
      </c>
      <c r="AP770" s="185">
        <v>759</v>
      </c>
      <c r="AQ770" s="185" t="s">
        <v>12</v>
      </c>
      <c r="AR770" s="195" t="s">
        <v>12</v>
      </c>
    </row>
    <row r="771" spans="1:44" ht="24.95" customHeight="1" x14ac:dyDescent="0.25">
      <c r="A771" s="183">
        <v>760</v>
      </c>
      <c r="B771" s="183" t="s">
        <v>1125</v>
      </c>
      <c r="C771" s="34" t="str">
        <f t="shared" si="44"/>
        <v>BS AP  - 140851</v>
      </c>
      <c r="D771" s="186" t="s">
        <v>40</v>
      </c>
      <c r="E771" s="33" t="s">
        <v>12</v>
      </c>
      <c r="F771" s="189">
        <v>140851</v>
      </c>
      <c r="G771" s="191" t="s">
        <v>953</v>
      </c>
      <c r="H771" s="34" t="str">
        <f t="shared" si="45"/>
        <v>K  - OB - 33 - 34</v>
      </c>
      <c r="I771" s="185" t="s">
        <v>93</v>
      </c>
      <c r="J771" s="185" t="s">
        <v>255</v>
      </c>
      <c r="K771" s="185" t="s">
        <v>100</v>
      </c>
      <c r="L771" s="193">
        <v>13</v>
      </c>
      <c r="M771" s="196" t="s">
        <v>466</v>
      </c>
      <c r="N771" s="196" t="s">
        <v>467</v>
      </c>
      <c r="O771" s="44" t="str">
        <f t="shared" si="46"/>
        <v xml:space="preserve"> Aysha Zummer  ( 3425110803 )</v>
      </c>
      <c r="P771" s="42" t="s">
        <v>46</v>
      </c>
      <c r="Q771" s="36" t="s">
        <v>86</v>
      </c>
      <c r="R771" s="37" t="s">
        <v>79</v>
      </c>
      <c r="T771" s="55"/>
      <c r="U771" s="73" t="str">
        <f>F771&amp;"-"&amp;COUNTIF($F$2:F771,F771)</f>
        <v>140851-1</v>
      </c>
      <c r="V771" s="50">
        <f t="shared" si="47"/>
        <v>760</v>
      </c>
      <c r="Y771" s="38" t="s">
        <v>2409</v>
      </c>
      <c r="Z771" s="38">
        <v>760</v>
      </c>
      <c r="AP771" s="185">
        <v>760</v>
      </c>
      <c r="AQ771" s="185" t="s">
        <v>12</v>
      </c>
      <c r="AR771" s="195" t="s">
        <v>12</v>
      </c>
    </row>
    <row r="772" spans="1:44" ht="24.95" customHeight="1" x14ac:dyDescent="0.25">
      <c r="A772" s="183">
        <v>761</v>
      </c>
      <c r="B772" s="183" t="s">
        <v>1125</v>
      </c>
      <c r="C772" s="34" t="str">
        <f t="shared" si="44"/>
        <v>BS IR  - 140963</v>
      </c>
      <c r="D772" s="186" t="s">
        <v>92</v>
      </c>
      <c r="E772" s="33" t="s">
        <v>12</v>
      </c>
      <c r="F772" s="189">
        <v>140963</v>
      </c>
      <c r="G772" s="191" t="s">
        <v>1351</v>
      </c>
      <c r="H772" s="34" t="str">
        <f t="shared" si="45"/>
        <v>K  - OB - 33 - 34</v>
      </c>
      <c r="I772" s="185" t="s">
        <v>93</v>
      </c>
      <c r="J772" s="185" t="s">
        <v>255</v>
      </c>
      <c r="K772" s="185" t="s">
        <v>100</v>
      </c>
      <c r="L772" s="193">
        <v>14</v>
      </c>
      <c r="M772" s="196" t="s">
        <v>575</v>
      </c>
      <c r="N772" s="196" t="s">
        <v>576</v>
      </c>
      <c r="O772" s="44" t="str">
        <f t="shared" si="46"/>
        <v xml:space="preserve"> Komal Ashraf Qureshi  ( 3204620115 )</v>
      </c>
      <c r="P772" s="42" t="s">
        <v>50</v>
      </c>
      <c r="Q772" s="36" t="s">
        <v>86</v>
      </c>
      <c r="R772" s="37" t="s">
        <v>82</v>
      </c>
      <c r="T772" s="55"/>
      <c r="U772" s="73" t="str">
        <f>F772&amp;"-"&amp;COUNTIF($F$2:F772,F772)</f>
        <v>140963-1</v>
      </c>
      <c r="V772" s="50">
        <f t="shared" si="47"/>
        <v>761</v>
      </c>
      <c r="Y772" s="38" t="s">
        <v>2410</v>
      </c>
      <c r="Z772" s="38">
        <v>761</v>
      </c>
      <c r="AP772" s="185">
        <v>761</v>
      </c>
      <c r="AQ772" s="185" t="s">
        <v>12</v>
      </c>
      <c r="AR772" s="195" t="s">
        <v>12</v>
      </c>
    </row>
    <row r="773" spans="1:44" ht="24.95" customHeight="1" x14ac:dyDescent="0.25">
      <c r="A773" s="183">
        <v>762</v>
      </c>
      <c r="B773" s="183" t="s">
        <v>1125</v>
      </c>
      <c r="C773" s="34" t="str">
        <f t="shared" si="44"/>
        <v>BS MB  - 140938</v>
      </c>
      <c r="D773" s="186" t="s">
        <v>38</v>
      </c>
      <c r="E773" s="33" t="s">
        <v>12</v>
      </c>
      <c r="F773" s="189">
        <v>140938</v>
      </c>
      <c r="G773" s="191" t="s">
        <v>1367</v>
      </c>
      <c r="H773" s="34" t="str">
        <f t="shared" si="45"/>
        <v>K  - OB - 33 - 34</v>
      </c>
      <c r="I773" s="185" t="s">
        <v>93</v>
      </c>
      <c r="J773" s="185" t="s">
        <v>255</v>
      </c>
      <c r="K773" s="185" t="s">
        <v>100</v>
      </c>
      <c r="L773" s="193">
        <v>12</v>
      </c>
      <c r="M773" s="196" t="s">
        <v>567</v>
      </c>
      <c r="N773" s="196" t="s">
        <v>568</v>
      </c>
      <c r="O773" s="44" t="str">
        <f t="shared" si="46"/>
        <v xml:space="preserve"> Ms. Humaira Ramzan  ( 0321-5446726 )</v>
      </c>
      <c r="P773" s="42" t="s">
        <v>50</v>
      </c>
      <c r="Q773" s="36" t="s">
        <v>86</v>
      </c>
      <c r="R773" s="37" t="s">
        <v>64</v>
      </c>
      <c r="T773" s="55"/>
      <c r="U773" s="73" t="str">
        <f>F773&amp;"-"&amp;COUNTIF($F$2:F773,F773)</f>
        <v>140938-1</v>
      </c>
      <c r="V773" s="50">
        <f t="shared" si="47"/>
        <v>762</v>
      </c>
      <c r="Y773" s="38" t="s">
        <v>2411</v>
      </c>
      <c r="Z773" s="38">
        <v>762</v>
      </c>
      <c r="AP773" s="185">
        <v>762</v>
      </c>
      <c r="AQ773" s="185" t="s">
        <v>12</v>
      </c>
      <c r="AR773" s="195" t="s">
        <v>12</v>
      </c>
    </row>
    <row r="774" spans="1:44" ht="24.95" customHeight="1" x14ac:dyDescent="0.25">
      <c r="A774" s="183">
        <v>763</v>
      </c>
      <c r="B774" s="183" t="s">
        <v>1125</v>
      </c>
      <c r="C774" s="34" t="str">
        <f t="shared" si="44"/>
        <v>BS AF  - 141034</v>
      </c>
      <c r="D774" s="186" t="s">
        <v>36</v>
      </c>
      <c r="E774" s="33" t="s">
        <v>12</v>
      </c>
      <c r="F774" s="189">
        <v>141034</v>
      </c>
      <c r="G774" s="191" t="s">
        <v>1368</v>
      </c>
      <c r="H774" s="34" t="str">
        <f t="shared" si="45"/>
        <v>M  - OB - 35 - 37</v>
      </c>
      <c r="I774" s="185" t="s">
        <v>93</v>
      </c>
      <c r="J774" s="185" t="s">
        <v>256</v>
      </c>
      <c r="K774" s="185" t="s">
        <v>101</v>
      </c>
      <c r="L774" s="193">
        <v>20</v>
      </c>
      <c r="M774" s="196" t="s">
        <v>514</v>
      </c>
      <c r="N774" s="196" t="s">
        <v>515</v>
      </c>
      <c r="O774" s="44" t="str">
        <f t="shared" si="46"/>
        <v xml:space="preserve"> Mazhar Farid Chisti  ( 0300-9421013 )</v>
      </c>
      <c r="P774" s="42" t="s">
        <v>50</v>
      </c>
      <c r="Q774" s="36" t="s">
        <v>86</v>
      </c>
      <c r="R774" s="37" t="s">
        <v>64</v>
      </c>
      <c r="T774" s="55"/>
      <c r="U774" s="73" t="str">
        <f>F774&amp;"-"&amp;COUNTIF($F$2:F774,F774)</f>
        <v>141034-1</v>
      </c>
      <c r="V774" s="50">
        <f t="shared" si="47"/>
        <v>763</v>
      </c>
      <c r="Y774" s="38" t="s">
        <v>2412</v>
      </c>
      <c r="Z774" s="38">
        <v>763</v>
      </c>
      <c r="AP774" s="185">
        <v>763</v>
      </c>
      <c r="AQ774" s="185" t="s">
        <v>12</v>
      </c>
      <c r="AR774" s="195" t="s">
        <v>12</v>
      </c>
    </row>
    <row r="775" spans="1:44" ht="24.95" customHeight="1" x14ac:dyDescent="0.25">
      <c r="A775" s="183">
        <v>764</v>
      </c>
      <c r="B775" s="183" t="s">
        <v>1125</v>
      </c>
      <c r="C775" s="34" t="str">
        <f t="shared" si="44"/>
        <v>BS Eng.  - 141051</v>
      </c>
      <c r="D775" s="186" t="s">
        <v>30</v>
      </c>
      <c r="E775" s="33" t="s">
        <v>12</v>
      </c>
      <c r="F775" s="189">
        <v>141051</v>
      </c>
      <c r="G775" s="191" t="s">
        <v>1369</v>
      </c>
      <c r="H775" s="34" t="str">
        <f t="shared" si="45"/>
        <v>M  - OB - 35 - 37</v>
      </c>
      <c r="I775" s="185" t="s">
        <v>93</v>
      </c>
      <c r="J775" s="185" t="s">
        <v>256</v>
      </c>
      <c r="K775" s="185" t="s">
        <v>101</v>
      </c>
      <c r="L775" s="193">
        <v>26</v>
      </c>
      <c r="M775" s="196" t="s">
        <v>544</v>
      </c>
      <c r="N775" s="196" t="s">
        <v>545</v>
      </c>
      <c r="O775" s="44" t="str">
        <f t="shared" si="46"/>
        <v xml:space="preserve"> Ms. Humaira Niamat  ( 0321-4642374 )</v>
      </c>
      <c r="P775" s="42" t="s">
        <v>46</v>
      </c>
      <c r="Q775" s="36" t="s">
        <v>86</v>
      </c>
      <c r="R775" s="37" t="s">
        <v>63</v>
      </c>
      <c r="T775" s="55"/>
      <c r="U775" s="73" t="str">
        <f>F775&amp;"-"&amp;COUNTIF($F$2:F775,F775)</f>
        <v>141051-1</v>
      </c>
      <c r="V775" s="50">
        <f t="shared" si="47"/>
        <v>764</v>
      </c>
      <c r="Y775" s="38" t="s">
        <v>2413</v>
      </c>
      <c r="Z775" s="38">
        <v>764</v>
      </c>
      <c r="AP775" s="185">
        <v>764</v>
      </c>
      <c r="AQ775" s="185" t="s">
        <v>12</v>
      </c>
      <c r="AR775" s="195" t="s">
        <v>12</v>
      </c>
    </row>
    <row r="776" spans="1:44" ht="24.95" customHeight="1" x14ac:dyDescent="0.25">
      <c r="A776" s="183">
        <v>765</v>
      </c>
      <c r="B776" s="183" t="s">
        <v>1125</v>
      </c>
      <c r="C776" s="34" t="str">
        <f t="shared" si="44"/>
        <v>BS Eng.  - 141065</v>
      </c>
      <c r="D776" s="186" t="s">
        <v>30</v>
      </c>
      <c r="E776" s="33" t="s">
        <v>12</v>
      </c>
      <c r="F776" s="189">
        <v>141065</v>
      </c>
      <c r="G776" s="191" t="s">
        <v>1359</v>
      </c>
      <c r="H776" s="34" t="str">
        <f t="shared" si="45"/>
        <v>M  - OB - 35 - 37</v>
      </c>
      <c r="I776" s="185" t="s">
        <v>93</v>
      </c>
      <c r="J776" s="185" t="s">
        <v>256</v>
      </c>
      <c r="K776" s="185" t="s">
        <v>101</v>
      </c>
      <c r="L776" s="193">
        <v>13</v>
      </c>
      <c r="M776" s="196" t="s">
        <v>438</v>
      </c>
      <c r="N776" s="196" t="s">
        <v>439</v>
      </c>
      <c r="O776" s="44" t="str">
        <f t="shared" si="46"/>
        <v xml:space="preserve"> Uzma Shaheen  ( 0336-6004000 )</v>
      </c>
      <c r="P776" s="42" t="s">
        <v>46</v>
      </c>
      <c r="Q776" s="36" t="s">
        <v>86</v>
      </c>
      <c r="R776" s="37" t="s">
        <v>72</v>
      </c>
      <c r="T776" s="55"/>
      <c r="U776" s="73" t="str">
        <f>F776&amp;"-"&amp;COUNTIF($F$2:F776,F776)</f>
        <v>141065-1</v>
      </c>
      <c r="V776" s="50">
        <f t="shared" si="47"/>
        <v>765</v>
      </c>
      <c r="Y776" s="38" t="s">
        <v>2414</v>
      </c>
      <c r="Z776" s="38">
        <v>765</v>
      </c>
      <c r="AP776" s="185">
        <v>765</v>
      </c>
      <c r="AQ776" s="185" t="s">
        <v>12</v>
      </c>
      <c r="AR776" s="195" t="s">
        <v>12</v>
      </c>
    </row>
    <row r="777" spans="1:44" ht="24.95" customHeight="1" x14ac:dyDescent="0.25">
      <c r="A777" s="183">
        <v>766</v>
      </c>
      <c r="B777" s="183" t="s">
        <v>1125</v>
      </c>
      <c r="C777" s="34" t="str">
        <f t="shared" si="44"/>
        <v>BS IR  - 140963</v>
      </c>
      <c r="D777" s="186" t="s">
        <v>92</v>
      </c>
      <c r="E777" s="33" t="s">
        <v>12</v>
      </c>
      <c r="F777" s="189">
        <v>140963</v>
      </c>
      <c r="G777" s="191" t="s">
        <v>1351</v>
      </c>
      <c r="H777" s="34" t="str">
        <f t="shared" si="45"/>
        <v>M  - OB - 35 - 37</v>
      </c>
      <c r="I777" s="185" t="s">
        <v>93</v>
      </c>
      <c r="J777" s="185" t="s">
        <v>256</v>
      </c>
      <c r="K777" s="185" t="s">
        <v>101</v>
      </c>
      <c r="L777" s="193">
        <v>7</v>
      </c>
      <c r="M777" s="196" t="s">
        <v>575</v>
      </c>
      <c r="N777" s="196" t="s">
        <v>576</v>
      </c>
      <c r="O777" s="44" t="str">
        <f t="shared" si="46"/>
        <v xml:space="preserve"> Komal Ashraf Qureshi  ( 3204620115 )</v>
      </c>
      <c r="P777" s="42" t="s">
        <v>46</v>
      </c>
      <c r="Q777" s="36" t="s">
        <v>86</v>
      </c>
      <c r="R777" s="37" t="s">
        <v>80</v>
      </c>
      <c r="T777" s="55"/>
      <c r="U777" s="73" t="str">
        <f>F777&amp;"-"&amp;COUNTIF($F$2:F777,F777)</f>
        <v>140963-2</v>
      </c>
      <c r="V777" s="50">
        <f t="shared" si="47"/>
        <v>766</v>
      </c>
      <c r="Y777" s="38" t="s">
        <v>2415</v>
      </c>
      <c r="Z777" s="38">
        <v>766</v>
      </c>
      <c r="AP777" s="185">
        <v>766</v>
      </c>
      <c r="AQ777" s="185" t="s">
        <v>12</v>
      </c>
      <c r="AR777" s="195" t="s">
        <v>12</v>
      </c>
    </row>
    <row r="778" spans="1:44" ht="24.95" customHeight="1" x14ac:dyDescent="0.25">
      <c r="A778" s="183">
        <v>767</v>
      </c>
      <c r="B778" s="183" t="s">
        <v>1125</v>
      </c>
      <c r="C778" s="34" t="str">
        <f t="shared" si="44"/>
        <v>BS BT  - 141142</v>
      </c>
      <c r="D778" s="186" t="s">
        <v>33</v>
      </c>
      <c r="E778" s="33" t="s">
        <v>12</v>
      </c>
      <c r="F778" s="189">
        <v>141142</v>
      </c>
      <c r="G778" s="191" t="s">
        <v>1370</v>
      </c>
      <c r="H778" s="34" t="str">
        <f t="shared" si="45"/>
        <v>N  - OB - 26 - 30</v>
      </c>
      <c r="I778" s="185" t="s">
        <v>93</v>
      </c>
      <c r="J778" s="185" t="s">
        <v>98</v>
      </c>
      <c r="K778" s="185" t="s">
        <v>102</v>
      </c>
      <c r="L778" s="193">
        <v>24</v>
      </c>
      <c r="M778" s="196" t="s">
        <v>544</v>
      </c>
      <c r="N778" s="196" t="s">
        <v>545</v>
      </c>
      <c r="O778" s="44" t="str">
        <f t="shared" si="46"/>
        <v xml:space="preserve"> Ms. Humaira Niamat  ( 0321-4642374 )</v>
      </c>
      <c r="P778" s="42" t="s">
        <v>50</v>
      </c>
      <c r="Q778" s="36" t="s">
        <v>86</v>
      </c>
      <c r="R778" s="37" t="s">
        <v>58</v>
      </c>
      <c r="T778" s="55"/>
      <c r="U778" s="73" t="str">
        <f>F778&amp;"-"&amp;COUNTIF($F$2:F778,F778)</f>
        <v>141142-1</v>
      </c>
      <c r="V778" s="50">
        <f t="shared" si="47"/>
        <v>767</v>
      </c>
      <c r="Y778" s="38" t="s">
        <v>2416</v>
      </c>
      <c r="Z778" s="38">
        <v>767</v>
      </c>
      <c r="AP778" s="185">
        <v>767</v>
      </c>
      <c r="AQ778" s="185" t="s">
        <v>12</v>
      </c>
      <c r="AR778" s="195" t="s">
        <v>12</v>
      </c>
    </row>
    <row r="779" spans="1:44" ht="24.95" customHeight="1" x14ac:dyDescent="0.25">
      <c r="A779" s="183">
        <v>768</v>
      </c>
      <c r="B779" s="183" t="s">
        <v>1125</v>
      </c>
      <c r="C779" s="34" t="str">
        <f t="shared" si="44"/>
        <v>BS Eng.  - 141065</v>
      </c>
      <c r="D779" s="186" t="s">
        <v>30</v>
      </c>
      <c r="E779" s="33" t="s">
        <v>12</v>
      </c>
      <c r="F779" s="189">
        <v>141065</v>
      </c>
      <c r="G779" s="191" t="s">
        <v>1359</v>
      </c>
      <c r="H779" s="34" t="str">
        <f t="shared" si="45"/>
        <v>N  - OB - 26 - 30</v>
      </c>
      <c r="I779" s="185" t="s">
        <v>93</v>
      </c>
      <c r="J779" s="185" t="s">
        <v>98</v>
      </c>
      <c r="K779" s="185" t="s">
        <v>102</v>
      </c>
      <c r="L779" s="193">
        <v>20</v>
      </c>
      <c r="M779" s="196" t="s">
        <v>438</v>
      </c>
      <c r="N779" s="196" t="s">
        <v>439</v>
      </c>
      <c r="O779" s="44" t="str">
        <f t="shared" si="46"/>
        <v xml:space="preserve"> Uzma Shaheen  ( 0336-6004000 )</v>
      </c>
      <c r="P779" s="42" t="s">
        <v>50</v>
      </c>
      <c r="Q779" s="36" t="s">
        <v>86</v>
      </c>
      <c r="R779" s="37" t="s">
        <v>58</v>
      </c>
      <c r="T779" s="55"/>
      <c r="U779" s="73" t="str">
        <f>F779&amp;"-"&amp;COUNTIF($F$2:F779,F779)</f>
        <v>141065-2</v>
      </c>
      <c r="V779" s="50">
        <f t="shared" si="47"/>
        <v>768</v>
      </c>
      <c r="Y779" s="38" t="s">
        <v>2417</v>
      </c>
      <c r="Z779" s="38">
        <v>768</v>
      </c>
      <c r="AP779" s="185">
        <v>768</v>
      </c>
      <c r="AQ779" s="185" t="s">
        <v>12</v>
      </c>
      <c r="AR779" s="195" t="s">
        <v>12</v>
      </c>
    </row>
    <row r="780" spans="1:44" ht="24.95" customHeight="1" x14ac:dyDescent="0.25">
      <c r="A780" s="183">
        <v>769</v>
      </c>
      <c r="B780" s="183" t="s">
        <v>1125</v>
      </c>
      <c r="C780" s="34" t="str">
        <f t="shared" ref="C780:C843" si="48">CONCATENATE(D780," "," - ",F780)</f>
        <v>BS Eng.  - 141073</v>
      </c>
      <c r="D780" s="186" t="s">
        <v>30</v>
      </c>
      <c r="E780" s="33" t="s">
        <v>12</v>
      </c>
      <c r="F780" s="189">
        <v>141073</v>
      </c>
      <c r="G780" s="191" t="s">
        <v>937</v>
      </c>
      <c r="H780" s="34" t="str">
        <f t="shared" ref="H780:H843" si="49">CONCATENATE(K780," "," - ",J780)</f>
        <v>N  - OB - 26 - 30</v>
      </c>
      <c r="I780" s="185" t="s">
        <v>93</v>
      </c>
      <c r="J780" s="185" t="s">
        <v>98</v>
      </c>
      <c r="K780" s="185" t="s">
        <v>102</v>
      </c>
      <c r="L780" s="193">
        <v>32</v>
      </c>
      <c r="M780" s="196" t="s">
        <v>727</v>
      </c>
      <c r="N780" s="196" t="s">
        <v>728</v>
      </c>
      <c r="O780" s="44" t="str">
        <f t="shared" si="46"/>
        <v xml:space="preserve"> SYEDA MARYAM NAQVI  ( 0320-4070000 )</v>
      </c>
      <c r="P780" s="42" t="s">
        <v>50</v>
      </c>
      <c r="Q780" s="36" t="s">
        <v>86</v>
      </c>
      <c r="R780" s="37" t="s">
        <v>76</v>
      </c>
      <c r="T780" s="55"/>
      <c r="U780" s="73" t="str">
        <f>F780&amp;"-"&amp;COUNTIF($F$2:F780,F780)</f>
        <v>141073-1</v>
      </c>
      <c r="V780" s="50">
        <f t="shared" si="47"/>
        <v>769</v>
      </c>
      <c r="Y780" s="38" t="s">
        <v>2418</v>
      </c>
      <c r="Z780" s="38">
        <v>769</v>
      </c>
      <c r="AP780" s="185">
        <v>769</v>
      </c>
      <c r="AQ780" s="185" t="s">
        <v>12</v>
      </c>
      <c r="AR780" s="195" t="s">
        <v>12</v>
      </c>
    </row>
    <row r="781" spans="1:44" ht="24.95" customHeight="1" x14ac:dyDescent="0.25">
      <c r="A781" s="183">
        <v>770</v>
      </c>
      <c r="B781" s="183" t="s">
        <v>1125</v>
      </c>
      <c r="C781" s="34" t="str">
        <f t="shared" si="48"/>
        <v>BS Maths  - 141139</v>
      </c>
      <c r="D781" s="186" t="s">
        <v>32</v>
      </c>
      <c r="E781" s="33" t="s">
        <v>12</v>
      </c>
      <c r="F781" s="189">
        <v>141139</v>
      </c>
      <c r="G781" s="191" t="s">
        <v>1371</v>
      </c>
      <c r="H781" s="34" t="str">
        <f t="shared" si="49"/>
        <v>N  - OB - 26 - 30</v>
      </c>
      <c r="I781" s="185" t="s">
        <v>93</v>
      </c>
      <c r="J781" s="185" t="s">
        <v>98</v>
      </c>
      <c r="K781" s="185" t="s">
        <v>102</v>
      </c>
      <c r="L781" s="193">
        <v>13</v>
      </c>
      <c r="M781" s="196" t="s">
        <v>700</v>
      </c>
      <c r="N781" s="196" t="s">
        <v>701</v>
      </c>
      <c r="O781" s="44" t="str">
        <f t="shared" ref="O781:O844" si="50">CONCATENATE(" ", M781, " ", " ("," ",N781, " ",")")</f>
        <v xml:space="preserve"> Dr. Sana Akram  ( 0321-4736571 )</v>
      </c>
      <c r="P781" s="42" t="s">
        <v>50</v>
      </c>
      <c r="Q781" s="36" t="s">
        <v>86</v>
      </c>
      <c r="R781" s="37">
        <v>32</v>
      </c>
      <c r="T781" s="55"/>
      <c r="U781" s="73" t="str">
        <f>F781&amp;"-"&amp;COUNTIF($F$2:F781,F781)</f>
        <v>141139-1</v>
      </c>
      <c r="V781" s="50">
        <f t="shared" ref="V781:V844" si="51">+A781</f>
        <v>770</v>
      </c>
      <c r="Y781" s="38" t="s">
        <v>2419</v>
      </c>
      <c r="Z781" s="38">
        <v>770</v>
      </c>
      <c r="AP781" s="185">
        <v>770</v>
      </c>
      <c r="AQ781" s="185" t="s">
        <v>12</v>
      </c>
      <c r="AR781" s="195" t="s">
        <v>12</v>
      </c>
    </row>
    <row r="782" spans="1:44" ht="24.95" customHeight="1" x14ac:dyDescent="0.25">
      <c r="A782" s="183">
        <v>771</v>
      </c>
      <c r="B782" s="183" t="s">
        <v>1125</v>
      </c>
      <c r="C782" s="34" t="str">
        <f t="shared" si="48"/>
        <v>BS MB  - 141163</v>
      </c>
      <c r="D782" s="186" t="s">
        <v>38</v>
      </c>
      <c r="E782" s="33" t="s">
        <v>12</v>
      </c>
      <c r="F782" s="189">
        <v>141163</v>
      </c>
      <c r="G782" s="191" t="s">
        <v>1372</v>
      </c>
      <c r="H782" s="34" t="str">
        <f t="shared" si="49"/>
        <v>N  - OB - 26 - 30</v>
      </c>
      <c r="I782" s="185" t="s">
        <v>93</v>
      </c>
      <c r="J782" s="185" t="s">
        <v>98</v>
      </c>
      <c r="K782" s="185" t="s">
        <v>102</v>
      </c>
      <c r="L782" s="193">
        <v>9</v>
      </c>
      <c r="M782" s="196" t="s">
        <v>3361</v>
      </c>
      <c r="N782" s="196" t="s">
        <v>633</v>
      </c>
      <c r="O782" s="44" t="str">
        <f t="shared" si="50"/>
        <v xml:space="preserve"> Dr. Anum Kamal  ( 3452506951 )</v>
      </c>
      <c r="P782" s="42" t="s">
        <v>50</v>
      </c>
      <c r="Q782" s="36" t="s">
        <v>86</v>
      </c>
      <c r="R782" s="37" t="s">
        <v>56</v>
      </c>
      <c r="T782" s="55"/>
      <c r="U782" s="73" t="str">
        <f>F782&amp;"-"&amp;COUNTIF($F$2:F782,F782)</f>
        <v>141163-1</v>
      </c>
      <c r="V782" s="50">
        <f t="shared" si="51"/>
        <v>771</v>
      </c>
      <c r="Y782" s="38" t="s">
        <v>2420</v>
      </c>
      <c r="Z782" s="38">
        <v>771</v>
      </c>
      <c r="AP782" s="185">
        <v>771</v>
      </c>
      <c r="AQ782" s="185" t="s">
        <v>12</v>
      </c>
      <c r="AR782" s="195" t="s">
        <v>12</v>
      </c>
    </row>
    <row r="783" spans="1:44" ht="24.95" customHeight="1" x14ac:dyDescent="0.25">
      <c r="A783" s="183">
        <v>772</v>
      </c>
      <c r="B783" s="183" t="s">
        <v>1125</v>
      </c>
      <c r="C783" s="34" t="str">
        <f t="shared" si="48"/>
        <v>BS ND  - 141170</v>
      </c>
      <c r="D783" s="186" t="s">
        <v>862</v>
      </c>
      <c r="E783" s="33" t="s">
        <v>12</v>
      </c>
      <c r="F783" s="189">
        <v>141170</v>
      </c>
      <c r="G783" s="191" t="s">
        <v>1373</v>
      </c>
      <c r="H783" s="34" t="str">
        <f t="shared" si="49"/>
        <v>N  - OB - 26 - 30</v>
      </c>
      <c r="I783" s="185" t="s">
        <v>93</v>
      </c>
      <c r="J783" s="185" t="s">
        <v>98</v>
      </c>
      <c r="K783" s="185" t="s">
        <v>102</v>
      </c>
      <c r="L783" s="193">
        <v>6</v>
      </c>
      <c r="M783" s="196" t="s">
        <v>546</v>
      </c>
      <c r="N783" s="196" t="s">
        <v>547</v>
      </c>
      <c r="O783" s="44" t="str">
        <f t="shared" si="50"/>
        <v xml:space="preserve"> Dr. Uzma Zeeshan Rafi  ( 0323-4241768 )</v>
      </c>
      <c r="P783" s="42" t="s">
        <v>50</v>
      </c>
      <c r="Q783" s="36" t="s">
        <v>86</v>
      </c>
      <c r="R783" s="37">
        <v>32</v>
      </c>
      <c r="T783" s="55"/>
      <c r="U783" s="73" t="str">
        <f>F783&amp;"-"&amp;COUNTIF($F$2:F783,F783)</f>
        <v>141170-1</v>
      </c>
      <c r="V783" s="50">
        <f t="shared" si="51"/>
        <v>772</v>
      </c>
      <c r="Y783" s="38" t="s">
        <v>2421</v>
      </c>
      <c r="Z783" s="38">
        <v>772</v>
      </c>
      <c r="AP783" s="185">
        <v>772</v>
      </c>
      <c r="AQ783" s="185" t="s">
        <v>12</v>
      </c>
      <c r="AR783" s="195" t="s">
        <v>12</v>
      </c>
    </row>
    <row r="784" spans="1:44" ht="24.95" customHeight="1" x14ac:dyDescent="0.25">
      <c r="A784" s="183">
        <v>773</v>
      </c>
      <c r="B784" s="183" t="s">
        <v>1125</v>
      </c>
      <c r="C784" s="34" t="str">
        <f t="shared" si="48"/>
        <v>BS Urdu  - 141083</v>
      </c>
      <c r="D784" s="186" t="s">
        <v>139</v>
      </c>
      <c r="E784" s="33" t="s">
        <v>12</v>
      </c>
      <c r="F784" s="189">
        <v>141083</v>
      </c>
      <c r="G784" s="191" t="s">
        <v>1374</v>
      </c>
      <c r="H784" s="34" t="str">
        <f t="shared" si="49"/>
        <v>N  - OB - 26 - 30</v>
      </c>
      <c r="I784" s="185" t="s">
        <v>93</v>
      </c>
      <c r="J784" s="185" t="s">
        <v>98</v>
      </c>
      <c r="K784" s="185" t="s">
        <v>102</v>
      </c>
      <c r="L784" s="193">
        <v>4</v>
      </c>
      <c r="M784" s="196" t="s">
        <v>831</v>
      </c>
      <c r="N784" s="196" t="s">
        <v>832</v>
      </c>
      <c r="O784" s="44" t="str">
        <f t="shared" si="50"/>
        <v xml:space="preserve"> Dr. Munazza Munawwar  ( 0346-4049160 )</v>
      </c>
      <c r="P784" s="42" t="s">
        <v>50</v>
      </c>
      <c r="Q784" s="36" t="s">
        <v>86</v>
      </c>
      <c r="R784" s="37" t="s">
        <v>66</v>
      </c>
      <c r="T784" s="55"/>
      <c r="U784" s="73" t="str">
        <f>F784&amp;"-"&amp;COUNTIF($F$2:F784,F784)</f>
        <v>141083-1</v>
      </c>
      <c r="V784" s="50">
        <f t="shared" si="51"/>
        <v>773</v>
      </c>
      <c r="Y784" s="38" t="s">
        <v>2422</v>
      </c>
      <c r="Z784" s="38">
        <v>773</v>
      </c>
      <c r="AP784" s="185">
        <v>773</v>
      </c>
      <c r="AQ784" s="185" t="s">
        <v>12</v>
      </c>
      <c r="AR784" s="195" t="s">
        <v>12</v>
      </c>
    </row>
    <row r="785" spans="1:44" ht="24.95" customHeight="1" x14ac:dyDescent="0.25">
      <c r="A785" s="183">
        <v>774</v>
      </c>
      <c r="B785" s="183" t="s">
        <v>1125</v>
      </c>
      <c r="C785" s="34" t="str">
        <f t="shared" si="48"/>
        <v>BS Urdu  - 141089</v>
      </c>
      <c r="D785" s="186" t="s">
        <v>139</v>
      </c>
      <c r="E785" s="33" t="s">
        <v>12</v>
      </c>
      <c r="F785" s="189">
        <v>141089</v>
      </c>
      <c r="G785" s="191" t="s">
        <v>1375</v>
      </c>
      <c r="H785" s="34" t="str">
        <f t="shared" si="49"/>
        <v>N  - OB - 26 - 30</v>
      </c>
      <c r="I785" s="185" t="s">
        <v>93</v>
      </c>
      <c r="J785" s="185" t="s">
        <v>98</v>
      </c>
      <c r="K785" s="185" t="s">
        <v>102</v>
      </c>
      <c r="L785" s="193">
        <v>2</v>
      </c>
      <c r="M785" s="196" t="s">
        <v>831</v>
      </c>
      <c r="N785" s="196" t="s">
        <v>832</v>
      </c>
      <c r="O785" s="44" t="str">
        <f t="shared" si="50"/>
        <v xml:space="preserve"> Dr. Munazza Munawwar  ( 0346-4049160 )</v>
      </c>
      <c r="P785" s="42" t="s">
        <v>46</v>
      </c>
      <c r="Q785" s="36" t="s">
        <v>86</v>
      </c>
      <c r="R785" s="37">
        <v>25</v>
      </c>
      <c r="T785" s="55"/>
      <c r="U785" s="73" t="str">
        <f>F785&amp;"-"&amp;COUNTIF($F$2:F785,F785)</f>
        <v>141089-1</v>
      </c>
      <c r="V785" s="50">
        <f t="shared" si="51"/>
        <v>774</v>
      </c>
      <c r="Y785" s="38" t="s">
        <v>2423</v>
      </c>
      <c r="Z785" s="38">
        <v>774</v>
      </c>
      <c r="AP785" s="185">
        <v>774</v>
      </c>
      <c r="AQ785" s="185" t="s">
        <v>12</v>
      </c>
      <c r="AR785" s="195" t="s">
        <v>12</v>
      </c>
    </row>
    <row r="786" spans="1:44" ht="24.95" customHeight="1" x14ac:dyDescent="0.25">
      <c r="A786" s="183">
        <v>775</v>
      </c>
      <c r="B786" s="183" t="s">
        <v>1125</v>
      </c>
      <c r="C786" s="34" t="str">
        <f t="shared" si="48"/>
        <v>BS BCH  - 141191</v>
      </c>
      <c r="D786" s="186" t="s">
        <v>138</v>
      </c>
      <c r="E786" s="33" t="s">
        <v>12</v>
      </c>
      <c r="F786" s="189">
        <v>141191</v>
      </c>
      <c r="G786" s="191" t="s">
        <v>1376</v>
      </c>
      <c r="H786" s="34" t="str">
        <f t="shared" si="49"/>
        <v>P  - OB - 69 - 71</v>
      </c>
      <c r="I786" s="185" t="s">
        <v>93</v>
      </c>
      <c r="J786" s="185" t="s">
        <v>293</v>
      </c>
      <c r="K786" s="185" t="s">
        <v>250</v>
      </c>
      <c r="L786" s="193">
        <v>2</v>
      </c>
      <c r="M786" s="196" t="s">
        <v>412</v>
      </c>
      <c r="N786" s="196" t="s">
        <v>413</v>
      </c>
      <c r="O786" s="44" t="str">
        <f t="shared" si="50"/>
        <v xml:space="preserve"> Dr. Aisha Khalid  ( 3368732862 )</v>
      </c>
      <c r="P786" s="42" t="s">
        <v>46</v>
      </c>
      <c r="Q786" s="36" t="s">
        <v>86</v>
      </c>
      <c r="R786" s="37" t="s">
        <v>49</v>
      </c>
      <c r="T786" s="55"/>
      <c r="U786" s="73" t="str">
        <f>F786&amp;"-"&amp;COUNTIF($F$2:F786,F786)</f>
        <v>141191-1</v>
      </c>
      <c r="V786" s="50">
        <f t="shared" si="51"/>
        <v>775</v>
      </c>
      <c r="Y786" s="38" t="s">
        <v>2424</v>
      </c>
      <c r="Z786" s="38">
        <v>775</v>
      </c>
      <c r="AP786" s="185">
        <v>775</v>
      </c>
      <c r="AQ786" s="185" t="s">
        <v>12</v>
      </c>
      <c r="AR786" s="195" t="s">
        <v>12</v>
      </c>
    </row>
    <row r="787" spans="1:44" ht="24.95" customHeight="1" x14ac:dyDescent="0.25">
      <c r="A787" s="183">
        <v>776</v>
      </c>
      <c r="B787" s="183" t="s">
        <v>1125</v>
      </c>
      <c r="C787" s="34" t="str">
        <f t="shared" si="48"/>
        <v>BS BT  - 141191</v>
      </c>
      <c r="D787" s="186" t="s">
        <v>33</v>
      </c>
      <c r="E787" s="33" t="s">
        <v>12</v>
      </c>
      <c r="F787" s="189">
        <v>141191</v>
      </c>
      <c r="G787" s="191" t="s">
        <v>1376</v>
      </c>
      <c r="H787" s="34" t="str">
        <f t="shared" si="49"/>
        <v>P  - OB - 69 - 71</v>
      </c>
      <c r="I787" s="185" t="s">
        <v>93</v>
      </c>
      <c r="J787" s="185" t="s">
        <v>293</v>
      </c>
      <c r="K787" s="185" t="s">
        <v>250</v>
      </c>
      <c r="L787" s="193">
        <v>22</v>
      </c>
      <c r="M787" s="196" t="s">
        <v>412</v>
      </c>
      <c r="N787" s="196" t="s">
        <v>413</v>
      </c>
      <c r="O787" s="44" t="str">
        <f t="shared" si="50"/>
        <v xml:space="preserve"> Dr. Aisha Khalid  ( 3368732862 )</v>
      </c>
      <c r="P787" s="42" t="s">
        <v>50</v>
      </c>
      <c r="Q787" s="36" t="s">
        <v>86</v>
      </c>
      <c r="R787" s="37">
        <v>5</v>
      </c>
      <c r="T787" s="55"/>
      <c r="U787" s="73" t="str">
        <f>F787&amp;"-"&amp;COUNTIF($F$2:F787,F787)</f>
        <v>141191-2</v>
      </c>
      <c r="V787" s="50">
        <f t="shared" si="51"/>
        <v>776</v>
      </c>
      <c r="Y787" s="38" t="s">
        <v>2425</v>
      </c>
      <c r="Z787" s="38">
        <v>776</v>
      </c>
      <c r="AP787" s="185">
        <v>776</v>
      </c>
      <c r="AQ787" s="185" t="s">
        <v>12</v>
      </c>
      <c r="AR787" s="195" t="s">
        <v>12</v>
      </c>
    </row>
    <row r="788" spans="1:44" ht="24.95" customHeight="1" x14ac:dyDescent="0.25">
      <c r="A788" s="183">
        <v>777</v>
      </c>
      <c r="B788" s="183" t="s">
        <v>1125</v>
      </c>
      <c r="C788" s="34" t="str">
        <f t="shared" si="48"/>
        <v>BS ND  - 141170</v>
      </c>
      <c r="D788" s="186" t="s">
        <v>862</v>
      </c>
      <c r="E788" s="33" t="s">
        <v>12</v>
      </c>
      <c r="F788" s="189">
        <v>141170</v>
      </c>
      <c r="G788" s="191" t="s">
        <v>1373</v>
      </c>
      <c r="H788" s="34" t="str">
        <f t="shared" si="49"/>
        <v>P  - OB - 69 - 71</v>
      </c>
      <c r="I788" s="185" t="s">
        <v>93</v>
      </c>
      <c r="J788" s="185" t="s">
        <v>293</v>
      </c>
      <c r="K788" s="185" t="s">
        <v>250</v>
      </c>
      <c r="L788" s="193">
        <v>1</v>
      </c>
      <c r="M788" s="196" t="s">
        <v>546</v>
      </c>
      <c r="N788" s="196" t="s">
        <v>547</v>
      </c>
      <c r="O788" s="44" t="str">
        <f t="shared" si="50"/>
        <v xml:space="preserve"> Dr. Uzma Zeeshan Rafi  ( 0323-4241768 )</v>
      </c>
      <c r="P788" s="42" t="s">
        <v>50</v>
      </c>
      <c r="Q788" s="36" t="s">
        <v>86</v>
      </c>
      <c r="R788" s="37" t="s">
        <v>73</v>
      </c>
      <c r="T788" s="55"/>
      <c r="U788" s="73" t="str">
        <f>F788&amp;"-"&amp;COUNTIF($F$2:F788,F788)</f>
        <v>141170-2</v>
      </c>
      <c r="V788" s="50">
        <f t="shared" si="51"/>
        <v>777</v>
      </c>
      <c r="Y788" s="38" t="s">
        <v>2426</v>
      </c>
      <c r="Z788" s="38">
        <v>777</v>
      </c>
      <c r="AP788" s="185">
        <v>777</v>
      </c>
      <c r="AQ788" s="185" t="s">
        <v>12</v>
      </c>
      <c r="AR788" s="195" t="s">
        <v>12</v>
      </c>
    </row>
    <row r="789" spans="1:44" ht="24.95" customHeight="1" x14ac:dyDescent="0.25">
      <c r="A789" s="183">
        <v>778</v>
      </c>
      <c r="B789" s="183" t="s">
        <v>1125</v>
      </c>
      <c r="C789" s="34" t="str">
        <f t="shared" si="48"/>
        <v>BS SE  - 141233</v>
      </c>
      <c r="D789" s="186" t="s">
        <v>43</v>
      </c>
      <c r="E789" s="33" t="s">
        <v>12</v>
      </c>
      <c r="F789" s="189">
        <v>141233</v>
      </c>
      <c r="G789" s="191" t="s">
        <v>159</v>
      </c>
      <c r="H789" s="34" t="str">
        <f t="shared" si="49"/>
        <v>P  - OB - 69 - 71</v>
      </c>
      <c r="I789" s="185" t="s">
        <v>93</v>
      </c>
      <c r="J789" s="185" t="s">
        <v>293</v>
      </c>
      <c r="K789" s="185" t="s">
        <v>250</v>
      </c>
      <c r="L789" s="193">
        <v>34</v>
      </c>
      <c r="M789" s="196" t="s">
        <v>746</v>
      </c>
      <c r="N789" s="196" t="s">
        <v>747</v>
      </c>
      <c r="O789" s="44" t="str">
        <f t="shared" si="50"/>
        <v xml:space="preserve"> Sadia Zafar  ( 0306-0475922 )</v>
      </c>
      <c r="P789" s="42" t="s">
        <v>50</v>
      </c>
      <c r="Q789" s="36" t="s">
        <v>86</v>
      </c>
      <c r="R789" s="37" t="s">
        <v>73</v>
      </c>
      <c r="T789" s="55"/>
      <c r="U789" s="73" t="str">
        <f>F789&amp;"-"&amp;COUNTIF($F$2:F789,F789)</f>
        <v>141233-1</v>
      </c>
      <c r="V789" s="50">
        <f t="shared" si="51"/>
        <v>778</v>
      </c>
      <c r="Y789" s="38" t="s">
        <v>2427</v>
      </c>
      <c r="Z789" s="38">
        <v>778</v>
      </c>
      <c r="AP789" s="185">
        <v>778</v>
      </c>
      <c r="AQ789" s="185" t="s">
        <v>12</v>
      </c>
      <c r="AR789" s="195" t="s">
        <v>12</v>
      </c>
    </row>
    <row r="790" spans="1:44" ht="24.95" customHeight="1" x14ac:dyDescent="0.25">
      <c r="A790" s="183">
        <v>779</v>
      </c>
      <c r="B790" s="183" t="s">
        <v>1125</v>
      </c>
      <c r="C790" s="34" t="str">
        <f t="shared" si="48"/>
        <v>BS ZOO  - 141230</v>
      </c>
      <c r="D790" s="186" t="s">
        <v>39</v>
      </c>
      <c r="E790" s="33" t="s">
        <v>12</v>
      </c>
      <c r="F790" s="189">
        <v>141230</v>
      </c>
      <c r="G790" s="191" t="s">
        <v>1377</v>
      </c>
      <c r="H790" s="34" t="str">
        <f t="shared" si="49"/>
        <v>P  - OB - 69 - 71</v>
      </c>
      <c r="I790" s="185" t="s">
        <v>93</v>
      </c>
      <c r="J790" s="185" t="s">
        <v>293</v>
      </c>
      <c r="K790" s="185" t="s">
        <v>250</v>
      </c>
      <c r="L790" s="193">
        <v>7</v>
      </c>
      <c r="M790" s="196" t="s">
        <v>563</v>
      </c>
      <c r="N790" s="196" t="s">
        <v>564</v>
      </c>
      <c r="O790" s="44" t="str">
        <f t="shared" si="50"/>
        <v xml:space="preserve"> Dr. Roheela Yasmeen  ( 0321-8895654 )</v>
      </c>
      <c r="P790" s="42" t="s">
        <v>50</v>
      </c>
      <c r="Q790" s="36" t="s">
        <v>86</v>
      </c>
      <c r="R790" s="37" t="s">
        <v>58</v>
      </c>
      <c r="T790" s="55"/>
      <c r="U790" s="73" t="str">
        <f>F790&amp;"-"&amp;COUNTIF($F$2:F790,F790)</f>
        <v>141230-1</v>
      </c>
      <c r="V790" s="50">
        <f t="shared" si="51"/>
        <v>779</v>
      </c>
      <c r="Y790" s="38" t="s">
        <v>2428</v>
      </c>
      <c r="Z790" s="38">
        <v>779</v>
      </c>
      <c r="AP790" s="185">
        <v>779</v>
      </c>
      <c r="AQ790" s="185" t="s">
        <v>12</v>
      </c>
      <c r="AR790" s="195" t="s">
        <v>12</v>
      </c>
    </row>
    <row r="791" spans="1:44" ht="24.95" customHeight="1" x14ac:dyDescent="0.25">
      <c r="A791" s="183">
        <v>780</v>
      </c>
      <c r="B791" s="183" t="s">
        <v>1125</v>
      </c>
      <c r="C791" s="34" t="str">
        <f t="shared" si="48"/>
        <v>BS SE  - 141233</v>
      </c>
      <c r="D791" s="186" t="s">
        <v>43</v>
      </c>
      <c r="E791" s="33" t="s">
        <v>12</v>
      </c>
      <c r="F791" s="189">
        <v>141233</v>
      </c>
      <c r="G791" s="191" t="s">
        <v>159</v>
      </c>
      <c r="H791" s="34" t="str">
        <f t="shared" si="49"/>
        <v>Q  - OB - 38 - 42</v>
      </c>
      <c r="I791" s="185" t="s">
        <v>93</v>
      </c>
      <c r="J791" s="185" t="s">
        <v>257</v>
      </c>
      <c r="K791" s="185" t="s">
        <v>251</v>
      </c>
      <c r="L791" s="193">
        <v>20</v>
      </c>
      <c r="M791" s="196" t="s">
        <v>746</v>
      </c>
      <c r="N791" s="196" t="s">
        <v>747</v>
      </c>
      <c r="O791" s="44" t="str">
        <f t="shared" si="50"/>
        <v xml:space="preserve"> Sadia Zafar  ( 0306-0475922 )</v>
      </c>
      <c r="P791" s="42" t="s">
        <v>50</v>
      </c>
      <c r="Q791" s="36" t="s">
        <v>86</v>
      </c>
      <c r="R791" s="37" t="s">
        <v>58</v>
      </c>
      <c r="T791" s="55"/>
      <c r="U791" s="73" t="str">
        <f>F791&amp;"-"&amp;COUNTIF($F$2:F791,F791)</f>
        <v>141233-2</v>
      </c>
      <c r="V791" s="50">
        <f t="shared" si="51"/>
        <v>780</v>
      </c>
      <c r="Y791" s="38" t="s">
        <v>2429</v>
      </c>
      <c r="Z791" s="38">
        <v>780</v>
      </c>
      <c r="AP791" s="185">
        <v>780</v>
      </c>
      <c r="AQ791" s="185" t="s">
        <v>12</v>
      </c>
      <c r="AR791" s="195" t="s">
        <v>12</v>
      </c>
    </row>
    <row r="792" spans="1:44" ht="24.95" customHeight="1" x14ac:dyDescent="0.25">
      <c r="A792" s="183">
        <v>781</v>
      </c>
      <c r="B792" s="183" t="s">
        <v>1125</v>
      </c>
      <c r="C792" s="34" t="str">
        <f t="shared" si="48"/>
        <v>BS SE  - 141270</v>
      </c>
      <c r="D792" s="186" t="s">
        <v>43</v>
      </c>
      <c r="E792" s="33" t="s">
        <v>12</v>
      </c>
      <c r="F792" s="189">
        <v>141270</v>
      </c>
      <c r="G792" s="191" t="s">
        <v>404</v>
      </c>
      <c r="H792" s="34" t="str">
        <f t="shared" si="49"/>
        <v>Q  - OB - 38 - 42</v>
      </c>
      <c r="I792" s="185" t="s">
        <v>93</v>
      </c>
      <c r="J792" s="185" t="s">
        <v>257</v>
      </c>
      <c r="K792" s="185" t="s">
        <v>251</v>
      </c>
      <c r="L792" s="193">
        <v>41</v>
      </c>
      <c r="M792" s="196" t="s">
        <v>841</v>
      </c>
      <c r="N792" s="196" t="s">
        <v>842</v>
      </c>
      <c r="O792" s="44" t="str">
        <f t="shared" si="50"/>
        <v xml:space="preserve"> REHMAT ULLAH  ( 0348-1610167 )</v>
      </c>
      <c r="P792" s="42" t="s">
        <v>50</v>
      </c>
      <c r="Q792" s="36" t="s">
        <v>86</v>
      </c>
      <c r="R792" s="37" t="s">
        <v>82</v>
      </c>
      <c r="T792" s="55"/>
      <c r="U792" s="73" t="str">
        <f>F792&amp;"-"&amp;COUNTIF($F$2:F792,F792)</f>
        <v>141270-1</v>
      </c>
      <c r="V792" s="50">
        <f t="shared" si="51"/>
        <v>781</v>
      </c>
      <c r="Y792" s="38" t="s">
        <v>2430</v>
      </c>
      <c r="Z792" s="38">
        <v>781</v>
      </c>
      <c r="AP792" s="185">
        <v>781</v>
      </c>
      <c r="AQ792" s="185" t="s">
        <v>12</v>
      </c>
      <c r="AR792" s="195" t="s">
        <v>12</v>
      </c>
    </row>
    <row r="793" spans="1:44" ht="24.95" customHeight="1" x14ac:dyDescent="0.25">
      <c r="A793" s="183">
        <v>782</v>
      </c>
      <c r="B793" s="183" t="s">
        <v>1125</v>
      </c>
      <c r="C793" s="34" t="str">
        <f t="shared" si="48"/>
        <v>BS SE  - 141271</v>
      </c>
      <c r="D793" s="186" t="s">
        <v>43</v>
      </c>
      <c r="E793" s="33" t="s">
        <v>12</v>
      </c>
      <c r="F793" s="189">
        <v>141271</v>
      </c>
      <c r="G793" s="191" t="s">
        <v>405</v>
      </c>
      <c r="H793" s="34" t="str">
        <f t="shared" si="49"/>
        <v>Q  - OB - 38 - 42</v>
      </c>
      <c r="I793" s="185" t="s">
        <v>93</v>
      </c>
      <c r="J793" s="185" t="s">
        <v>257</v>
      </c>
      <c r="K793" s="185" t="s">
        <v>251</v>
      </c>
      <c r="L793" s="193">
        <v>41</v>
      </c>
      <c r="M793" s="196" t="s">
        <v>841</v>
      </c>
      <c r="N793" s="196" t="s">
        <v>842</v>
      </c>
      <c r="O793" s="44" t="str">
        <f t="shared" si="50"/>
        <v xml:space="preserve"> REHMAT ULLAH  ( 0348-1610167 )</v>
      </c>
      <c r="P793" s="42" t="s">
        <v>50</v>
      </c>
      <c r="Q793" s="36" t="s">
        <v>86</v>
      </c>
      <c r="R793" s="37" t="s">
        <v>76</v>
      </c>
      <c r="T793" s="55"/>
      <c r="U793" s="73" t="str">
        <f>F793&amp;"-"&amp;COUNTIF($F$2:F793,F793)</f>
        <v>141271-1</v>
      </c>
      <c r="V793" s="50">
        <f t="shared" si="51"/>
        <v>782</v>
      </c>
      <c r="Y793" s="38" t="s">
        <v>2431</v>
      </c>
      <c r="Z793" s="38">
        <v>782</v>
      </c>
      <c r="AP793" s="185">
        <v>782</v>
      </c>
      <c r="AQ793" s="185" t="s">
        <v>12</v>
      </c>
      <c r="AR793" s="195" t="s">
        <v>12</v>
      </c>
    </row>
    <row r="794" spans="1:44" ht="24.95" customHeight="1" x14ac:dyDescent="0.25">
      <c r="A794" s="183">
        <v>783</v>
      </c>
      <c r="B794" s="183" t="s">
        <v>1125</v>
      </c>
      <c r="C794" s="34" t="str">
        <f t="shared" si="48"/>
        <v>BS SE  - 141272</v>
      </c>
      <c r="D794" s="186" t="s">
        <v>43</v>
      </c>
      <c r="E794" s="33" t="s">
        <v>12</v>
      </c>
      <c r="F794" s="189">
        <v>141272</v>
      </c>
      <c r="G794" s="191" t="s">
        <v>1378</v>
      </c>
      <c r="H794" s="34" t="str">
        <f t="shared" si="49"/>
        <v>Q  - OB - 38 - 42</v>
      </c>
      <c r="I794" s="185" t="s">
        <v>93</v>
      </c>
      <c r="J794" s="185" t="s">
        <v>257</v>
      </c>
      <c r="K794" s="185" t="s">
        <v>251</v>
      </c>
      <c r="L794" s="193">
        <v>8</v>
      </c>
      <c r="M794" s="196" t="s">
        <v>841</v>
      </c>
      <c r="N794" s="196" t="s">
        <v>842</v>
      </c>
      <c r="O794" s="44" t="str">
        <f t="shared" si="50"/>
        <v xml:space="preserve"> REHMAT ULLAH  ( 0348-1610167 )</v>
      </c>
      <c r="P794" s="42" t="s">
        <v>50</v>
      </c>
      <c r="Q794" s="36" t="s">
        <v>86</v>
      </c>
      <c r="R794" s="37" t="s">
        <v>64</v>
      </c>
      <c r="T794" s="55"/>
      <c r="U794" s="73" t="str">
        <f>F794&amp;"-"&amp;COUNTIF($F$2:F794,F794)</f>
        <v>141272-1</v>
      </c>
      <c r="V794" s="50">
        <f t="shared" si="51"/>
        <v>783</v>
      </c>
      <c r="Y794" s="38" t="s">
        <v>2432</v>
      </c>
      <c r="Z794" s="38">
        <v>783</v>
      </c>
      <c r="AP794" s="185">
        <v>783</v>
      </c>
      <c r="AQ794" s="185" t="s">
        <v>12</v>
      </c>
      <c r="AR794" s="195" t="s">
        <v>12</v>
      </c>
    </row>
    <row r="795" spans="1:44" ht="24.95" customHeight="1" x14ac:dyDescent="0.25">
      <c r="A795" s="183">
        <v>784</v>
      </c>
      <c r="B795" s="183" t="s">
        <v>1125</v>
      </c>
      <c r="C795" s="34" t="str">
        <f t="shared" si="48"/>
        <v>BS SE  - 141272</v>
      </c>
      <c r="D795" s="186" t="s">
        <v>43</v>
      </c>
      <c r="E795" s="33" t="s">
        <v>12</v>
      </c>
      <c r="F795" s="189">
        <v>141272</v>
      </c>
      <c r="G795" s="191" t="s">
        <v>1378</v>
      </c>
      <c r="H795" s="34" t="str">
        <f t="shared" si="49"/>
        <v>R  - OB - 45 - 49</v>
      </c>
      <c r="I795" s="185" t="s">
        <v>93</v>
      </c>
      <c r="J795" s="185" t="s">
        <v>258</v>
      </c>
      <c r="K795" s="185" t="s">
        <v>252</v>
      </c>
      <c r="L795" s="193">
        <v>41</v>
      </c>
      <c r="M795" s="196" t="s">
        <v>841</v>
      </c>
      <c r="N795" s="196" t="s">
        <v>842</v>
      </c>
      <c r="O795" s="44" t="str">
        <f t="shared" si="50"/>
        <v xml:space="preserve"> REHMAT ULLAH  ( 0348-1610167 )</v>
      </c>
      <c r="P795" s="42" t="s">
        <v>46</v>
      </c>
      <c r="Q795" s="36" t="s">
        <v>86</v>
      </c>
      <c r="R795" s="37" t="s">
        <v>53</v>
      </c>
      <c r="T795" s="55"/>
      <c r="U795" s="73" t="str">
        <f>F795&amp;"-"&amp;COUNTIF($F$2:F795,F795)</f>
        <v>141272-2</v>
      </c>
      <c r="V795" s="50">
        <f t="shared" si="51"/>
        <v>784</v>
      </c>
      <c r="Y795" s="38" t="s">
        <v>2433</v>
      </c>
      <c r="Z795" s="38">
        <v>784</v>
      </c>
      <c r="AP795" s="185">
        <v>784</v>
      </c>
      <c r="AQ795" s="185" t="s">
        <v>12</v>
      </c>
      <c r="AR795" s="195" t="s">
        <v>12</v>
      </c>
    </row>
    <row r="796" spans="1:44" ht="24.95" customHeight="1" x14ac:dyDescent="0.25">
      <c r="A796" s="183">
        <v>785</v>
      </c>
      <c r="B796" s="183" t="s">
        <v>1125</v>
      </c>
      <c r="C796" s="34" t="str">
        <f t="shared" si="48"/>
        <v>BS SE  - 141273</v>
      </c>
      <c r="D796" s="186" t="s">
        <v>43</v>
      </c>
      <c r="E796" s="33" t="s">
        <v>12</v>
      </c>
      <c r="F796" s="189">
        <v>141273</v>
      </c>
      <c r="G796" s="191" t="s">
        <v>1379</v>
      </c>
      <c r="H796" s="34" t="str">
        <f t="shared" si="49"/>
        <v>R  - OB - 45 - 49</v>
      </c>
      <c r="I796" s="185" t="s">
        <v>93</v>
      </c>
      <c r="J796" s="185" t="s">
        <v>258</v>
      </c>
      <c r="K796" s="185" t="s">
        <v>252</v>
      </c>
      <c r="L796" s="193">
        <v>47</v>
      </c>
      <c r="M796" s="196" t="s">
        <v>1018</v>
      </c>
      <c r="N796" s="196" t="s">
        <v>1019</v>
      </c>
      <c r="O796" s="44" t="str">
        <f t="shared" si="50"/>
        <v xml:space="preserve"> Uzma Ghulam Muhammad   ( 3034623467 )</v>
      </c>
      <c r="P796" s="42" t="s">
        <v>46</v>
      </c>
      <c r="Q796" s="36" t="s">
        <v>86</v>
      </c>
      <c r="R796" s="37" t="s">
        <v>56</v>
      </c>
      <c r="T796" s="55"/>
      <c r="U796" s="73" t="str">
        <f>F796&amp;"-"&amp;COUNTIF($F$2:F796,F796)</f>
        <v>141273-1</v>
      </c>
      <c r="V796" s="50">
        <f t="shared" si="51"/>
        <v>785</v>
      </c>
      <c r="Y796" s="38" t="s">
        <v>2434</v>
      </c>
      <c r="Z796" s="38">
        <v>785</v>
      </c>
      <c r="AP796" s="185">
        <v>785</v>
      </c>
      <c r="AQ796" s="185" t="s">
        <v>12</v>
      </c>
      <c r="AR796" s="195" t="s">
        <v>12</v>
      </c>
    </row>
    <row r="797" spans="1:44" ht="24.95" customHeight="1" x14ac:dyDescent="0.25">
      <c r="A797" s="183">
        <v>786</v>
      </c>
      <c r="B797" s="183" t="s">
        <v>1125</v>
      </c>
      <c r="C797" s="34" t="str">
        <f t="shared" si="48"/>
        <v>MSCP  - 141368</v>
      </c>
      <c r="D797" s="186" t="s">
        <v>144</v>
      </c>
      <c r="E797" s="33" t="s">
        <v>12</v>
      </c>
      <c r="F797" s="189">
        <v>141368</v>
      </c>
      <c r="G797" s="191" t="s">
        <v>933</v>
      </c>
      <c r="H797" s="34" t="str">
        <f t="shared" si="49"/>
        <v>R  - OB - 45 - 49</v>
      </c>
      <c r="I797" s="185" t="s">
        <v>93</v>
      </c>
      <c r="J797" s="185" t="s">
        <v>258</v>
      </c>
      <c r="K797" s="185" t="s">
        <v>252</v>
      </c>
      <c r="L797" s="193">
        <v>14</v>
      </c>
      <c r="M797" s="196" t="s">
        <v>480</v>
      </c>
      <c r="N797" s="196" t="s">
        <v>481</v>
      </c>
      <c r="O797" s="44" t="str">
        <f t="shared" si="50"/>
        <v xml:space="preserve"> Abdul Raffay Saleem  ( 0321-4702252 )</v>
      </c>
      <c r="P797" s="42" t="s">
        <v>46</v>
      </c>
      <c r="Q797" s="36" t="s">
        <v>86</v>
      </c>
      <c r="R797" s="37" t="s">
        <v>65</v>
      </c>
      <c r="T797" s="55"/>
      <c r="U797" s="73" t="str">
        <f>F797&amp;"-"&amp;COUNTIF($F$2:F797,F797)</f>
        <v>141368-1</v>
      </c>
      <c r="V797" s="50">
        <f t="shared" si="51"/>
        <v>786</v>
      </c>
      <c r="Y797" s="38" t="s">
        <v>2435</v>
      </c>
      <c r="Z797" s="38">
        <v>786</v>
      </c>
      <c r="AP797" s="185">
        <v>786</v>
      </c>
      <c r="AQ797" s="185" t="s">
        <v>12</v>
      </c>
      <c r="AR797" s="195" t="s">
        <v>12</v>
      </c>
    </row>
    <row r="798" spans="1:44" ht="24.95" customHeight="1" x14ac:dyDescent="0.25">
      <c r="A798" s="183">
        <v>787</v>
      </c>
      <c r="B798" s="183" t="s">
        <v>1125</v>
      </c>
      <c r="C798" s="34" t="str">
        <f t="shared" si="48"/>
        <v>MSCP  - 141377</v>
      </c>
      <c r="D798" s="186" t="s">
        <v>144</v>
      </c>
      <c r="E798" s="33" t="s">
        <v>12</v>
      </c>
      <c r="F798" s="189">
        <v>141377</v>
      </c>
      <c r="G798" s="191" t="s">
        <v>272</v>
      </c>
      <c r="H798" s="34" t="str">
        <f t="shared" si="49"/>
        <v>R  - OB - 45 - 49</v>
      </c>
      <c r="I798" s="185" t="s">
        <v>93</v>
      </c>
      <c r="J798" s="185" t="s">
        <v>258</v>
      </c>
      <c r="K798" s="185" t="s">
        <v>252</v>
      </c>
      <c r="L798" s="193">
        <v>8</v>
      </c>
      <c r="M798" s="196" t="s">
        <v>696</v>
      </c>
      <c r="N798" s="196" t="s">
        <v>697</v>
      </c>
      <c r="O798" s="44" t="str">
        <f t="shared" si="50"/>
        <v xml:space="preserve"> Dr. Nida Zafar  ( -4915346 )</v>
      </c>
      <c r="P798" s="42" t="s">
        <v>50</v>
      </c>
      <c r="Q798" s="36" t="s">
        <v>86</v>
      </c>
      <c r="R798" s="37">
        <v>32</v>
      </c>
      <c r="T798" s="55"/>
      <c r="U798" s="73" t="str">
        <f>F798&amp;"-"&amp;COUNTIF($F$2:F798,F798)</f>
        <v>141377-1</v>
      </c>
      <c r="V798" s="50">
        <f t="shared" si="51"/>
        <v>787</v>
      </c>
      <c r="Y798" s="38" t="s">
        <v>2436</v>
      </c>
      <c r="Z798" s="38">
        <v>787</v>
      </c>
      <c r="AP798" s="185">
        <v>787</v>
      </c>
      <c r="AQ798" s="185" t="s">
        <v>12</v>
      </c>
      <c r="AR798" s="195" t="s">
        <v>12</v>
      </c>
    </row>
    <row r="799" spans="1:44" ht="24.95" customHeight="1" x14ac:dyDescent="0.25">
      <c r="A799" s="183">
        <v>788</v>
      </c>
      <c r="B799" s="183" t="s">
        <v>1125</v>
      </c>
      <c r="C799" s="34" t="str">
        <f t="shared" si="48"/>
        <v>BS AF  - 141382</v>
      </c>
      <c r="D799" s="186" t="s">
        <v>36</v>
      </c>
      <c r="E799" s="33" t="s">
        <v>12</v>
      </c>
      <c r="F799" s="189">
        <v>141382</v>
      </c>
      <c r="G799" s="191" t="s">
        <v>1380</v>
      </c>
      <c r="H799" s="34" t="str">
        <f t="shared" si="49"/>
        <v>S  - NB - SEMINAR - 1</v>
      </c>
      <c r="I799" s="185" t="s">
        <v>93</v>
      </c>
      <c r="J799" s="185" t="s">
        <v>292</v>
      </c>
      <c r="K799" s="185" t="s">
        <v>103</v>
      </c>
      <c r="L799" s="193">
        <v>10</v>
      </c>
      <c r="M799" s="196" t="s">
        <v>1021</v>
      </c>
      <c r="N799" s="196" t="s">
        <v>1022</v>
      </c>
      <c r="O799" s="44" t="str">
        <f t="shared" si="50"/>
        <v xml:space="preserve"> Osama Siddiqui  ( 3159026650 )</v>
      </c>
      <c r="P799" s="42" t="s">
        <v>50</v>
      </c>
      <c r="Q799" s="36" t="s">
        <v>86</v>
      </c>
      <c r="R799" s="37" t="s">
        <v>59</v>
      </c>
      <c r="T799" s="55"/>
      <c r="U799" s="73" t="str">
        <f>F799&amp;"-"&amp;COUNTIF($F$2:F799,F799)</f>
        <v>141382-1</v>
      </c>
      <c r="V799" s="50">
        <f t="shared" si="51"/>
        <v>788</v>
      </c>
      <c r="Y799" s="38" t="s">
        <v>2437</v>
      </c>
      <c r="Z799" s="38">
        <v>788</v>
      </c>
      <c r="AP799" s="185">
        <v>788</v>
      </c>
      <c r="AQ799" s="185" t="s">
        <v>12</v>
      </c>
      <c r="AR799" s="195" t="s">
        <v>12</v>
      </c>
    </row>
    <row r="800" spans="1:44" ht="24.95" customHeight="1" x14ac:dyDescent="0.25">
      <c r="A800" s="183">
        <v>789</v>
      </c>
      <c r="B800" s="183" t="s">
        <v>1125</v>
      </c>
      <c r="C800" s="34" t="str">
        <f t="shared" si="48"/>
        <v>MSCP  - 141377</v>
      </c>
      <c r="D800" s="186" t="s">
        <v>144</v>
      </c>
      <c r="E800" s="33" t="s">
        <v>12</v>
      </c>
      <c r="F800" s="189">
        <v>141377</v>
      </c>
      <c r="G800" s="191" t="s">
        <v>272</v>
      </c>
      <c r="H800" s="34" t="str">
        <f t="shared" si="49"/>
        <v>S  - NB - SEMINAR - 1</v>
      </c>
      <c r="I800" s="185" t="s">
        <v>93</v>
      </c>
      <c r="J800" s="185" t="s">
        <v>292</v>
      </c>
      <c r="K800" s="185" t="s">
        <v>103</v>
      </c>
      <c r="L800" s="193">
        <v>26</v>
      </c>
      <c r="M800" s="196" t="s">
        <v>696</v>
      </c>
      <c r="N800" s="196" t="s">
        <v>697</v>
      </c>
      <c r="O800" s="44" t="str">
        <f t="shared" si="50"/>
        <v xml:space="preserve"> Dr. Nida Zafar  ( -4915346 )</v>
      </c>
      <c r="P800" s="42" t="s">
        <v>50</v>
      </c>
      <c r="Q800" s="36" t="s">
        <v>86</v>
      </c>
      <c r="R800" s="37" t="s">
        <v>66</v>
      </c>
      <c r="T800" s="55"/>
      <c r="U800" s="73" t="str">
        <f>F800&amp;"-"&amp;COUNTIF($F$2:F800,F800)</f>
        <v>141377-2</v>
      </c>
      <c r="V800" s="50">
        <f t="shared" si="51"/>
        <v>789</v>
      </c>
      <c r="Y800" s="38" t="s">
        <v>2438</v>
      </c>
      <c r="Z800" s="38">
        <v>789</v>
      </c>
      <c r="AP800" s="185">
        <v>789</v>
      </c>
      <c r="AQ800" s="185" t="s">
        <v>12</v>
      </c>
      <c r="AR800" s="195" t="s">
        <v>12</v>
      </c>
    </row>
    <row r="801" spans="1:44" ht="24.95" customHeight="1" x14ac:dyDescent="0.25">
      <c r="A801" s="183">
        <v>790</v>
      </c>
      <c r="B801" s="183" t="s">
        <v>1125</v>
      </c>
      <c r="C801" s="34" t="str">
        <f t="shared" si="48"/>
        <v>MSCP  - 141391</v>
      </c>
      <c r="D801" s="186" t="s">
        <v>144</v>
      </c>
      <c r="E801" s="33" t="s">
        <v>12</v>
      </c>
      <c r="F801" s="189">
        <v>141391</v>
      </c>
      <c r="G801" s="191" t="s">
        <v>324</v>
      </c>
      <c r="H801" s="34" t="str">
        <f t="shared" si="49"/>
        <v>S  - NB - SEMINAR - 1</v>
      </c>
      <c r="I801" s="185" t="s">
        <v>93</v>
      </c>
      <c r="J801" s="185" t="s">
        <v>292</v>
      </c>
      <c r="K801" s="185" t="s">
        <v>103</v>
      </c>
      <c r="L801" s="193">
        <v>8</v>
      </c>
      <c r="M801" s="196" t="s">
        <v>773</v>
      </c>
      <c r="N801" s="196" t="s">
        <v>774</v>
      </c>
      <c r="O801" s="44" t="str">
        <f t="shared" si="50"/>
        <v xml:space="preserve"> Gul Muhammad Shaikh  ( 3332663614 )</v>
      </c>
      <c r="P801" s="42" t="s">
        <v>50</v>
      </c>
      <c r="Q801" s="36" t="s">
        <v>86</v>
      </c>
      <c r="R801" s="37" t="s">
        <v>75</v>
      </c>
      <c r="T801" s="55"/>
      <c r="U801" s="73" t="str">
        <f>F801&amp;"-"&amp;COUNTIF($F$2:F801,F801)</f>
        <v>141391-1</v>
      </c>
      <c r="V801" s="50">
        <f t="shared" si="51"/>
        <v>790</v>
      </c>
      <c r="Y801" s="38" t="s">
        <v>2439</v>
      </c>
      <c r="Z801" s="38">
        <v>790</v>
      </c>
      <c r="AP801" s="185">
        <v>790</v>
      </c>
      <c r="AQ801" s="185" t="s">
        <v>12</v>
      </c>
      <c r="AR801" s="195" t="s">
        <v>12</v>
      </c>
    </row>
    <row r="802" spans="1:44" ht="24.95" customHeight="1" x14ac:dyDescent="0.25">
      <c r="A802" s="183">
        <v>791</v>
      </c>
      <c r="B802" s="183" t="s">
        <v>1125</v>
      </c>
      <c r="C802" s="34" t="str">
        <f t="shared" si="48"/>
        <v>BS AF  - 141417</v>
      </c>
      <c r="D802" s="186" t="s">
        <v>36</v>
      </c>
      <c r="E802" s="33" t="s">
        <v>12</v>
      </c>
      <c r="F802" s="189">
        <v>141417</v>
      </c>
      <c r="G802" s="191" t="s">
        <v>949</v>
      </c>
      <c r="H802" s="34" t="str">
        <f t="shared" si="49"/>
        <v>T  - NB - SEMINAR - 3</v>
      </c>
      <c r="I802" s="185" t="s">
        <v>93</v>
      </c>
      <c r="J802" s="185" t="s">
        <v>259</v>
      </c>
      <c r="K802" s="185" t="s">
        <v>104</v>
      </c>
      <c r="L802" s="193">
        <v>12</v>
      </c>
      <c r="M802" s="196" t="s">
        <v>492</v>
      </c>
      <c r="N802" s="196" t="s">
        <v>493</v>
      </c>
      <c r="O802" s="44" t="str">
        <f t="shared" si="50"/>
        <v xml:space="preserve"> Muqaddas Khalid  ( 3338149470 )</v>
      </c>
      <c r="P802" s="42" t="s">
        <v>46</v>
      </c>
      <c r="Q802" s="36" t="s">
        <v>86</v>
      </c>
      <c r="R802" s="37">
        <v>30</v>
      </c>
      <c r="T802" s="55"/>
      <c r="U802" s="73" t="str">
        <f>F802&amp;"-"&amp;COUNTIF($F$2:F802,F802)</f>
        <v>141417-1</v>
      </c>
      <c r="V802" s="50">
        <f t="shared" si="51"/>
        <v>791</v>
      </c>
      <c r="Y802" s="38" t="s">
        <v>2440</v>
      </c>
      <c r="Z802" s="38">
        <v>791</v>
      </c>
      <c r="AP802" s="185">
        <v>791</v>
      </c>
      <c r="AQ802" s="185" t="s">
        <v>12</v>
      </c>
      <c r="AR802" s="195" t="s">
        <v>12</v>
      </c>
    </row>
    <row r="803" spans="1:44" ht="24.95" customHeight="1" x14ac:dyDescent="0.25">
      <c r="A803" s="183">
        <v>792</v>
      </c>
      <c r="B803" s="183" t="s">
        <v>1125</v>
      </c>
      <c r="C803" s="34" t="str">
        <f t="shared" si="48"/>
        <v>BS Phys  - 141492</v>
      </c>
      <c r="D803" s="186" t="s">
        <v>31</v>
      </c>
      <c r="E803" s="33" t="s">
        <v>12</v>
      </c>
      <c r="F803" s="189">
        <v>141492</v>
      </c>
      <c r="G803" s="191" t="s">
        <v>945</v>
      </c>
      <c r="H803" s="34" t="str">
        <f t="shared" si="49"/>
        <v>T  - NB - SEMINAR - 3</v>
      </c>
      <c r="I803" s="185" t="s">
        <v>93</v>
      </c>
      <c r="J803" s="185" t="s">
        <v>259</v>
      </c>
      <c r="K803" s="185" t="s">
        <v>104</v>
      </c>
      <c r="L803" s="193">
        <v>5</v>
      </c>
      <c r="M803" s="196" t="s">
        <v>583</v>
      </c>
      <c r="N803" s="196" t="s">
        <v>584</v>
      </c>
      <c r="O803" s="44" t="str">
        <f t="shared" si="50"/>
        <v xml:space="preserve"> Miss Rubina Shuaib  ( 0321-4045411 )</v>
      </c>
      <c r="P803" s="42" t="s">
        <v>46</v>
      </c>
      <c r="Q803" s="36" t="s">
        <v>86</v>
      </c>
      <c r="R803" s="37">
        <v>33</v>
      </c>
      <c r="T803" s="55"/>
      <c r="U803" s="73" t="str">
        <f>F803&amp;"-"&amp;COUNTIF($F$2:F803,F803)</f>
        <v>141492-1</v>
      </c>
      <c r="V803" s="50">
        <f t="shared" si="51"/>
        <v>792</v>
      </c>
      <c r="Y803" s="38" t="s">
        <v>2441</v>
      </c>
      <c r="Z803" s="38">
        <v>792</v>
      </c>
      <c r="AP803" s="185">
        <v>792</v>
      </c>
      <c r="AQ803" s="185" t="s">
        <v>12</v>
      </c>
      <c r="AR803" s="195" t="s">
        <v>12</v>
      </c>
    </row>
    <row r="804" spans="1:44" ht="24.95" customHeight="1" x14ac:dyDescent="0.25">
      <c r="A804" s="183">
        <v>793</v>
      </c>
      <c r="B804" s="183" t="s">
        <v>1125</v>
      </c>
      <c r="C804" s="34" t="str">
        <f t="shared" si="48"/>
        <v>BS Phys  - 141501</v>
      </c>
      <c r="D804" s="186" t="s">
        <v>31</v>
      </c>
      <c r="E804" s="33" t="s">
        <v>12</v>
      </c>
      <c r="F804" s="189">
        <v>141501</v>
      </c>
      <c r="G804" s="191" t="s">
        <v>1381</v>
      </c>
      <c r="H804" s="34" t="str">
        <f t="shared" si="49"/>
        <v>T  - NB - SEMINAR - 3</v>
      </c>
      <c r="I804" s="185" t="s">
        <v>93</v>
      </c>
      <c r="J804" s="185" t="s">
        <v>259</v>
      </c>
      <c r="K804" s="185" t="s">
        <v>104</v>
      </c>
      <c r="L804" s="193">
        <v>2</v>
      </c>
      <c r="M804" s="196" t="s">
        <v>552</v>
      </c>
      <c r="N804" s="196" t="s">
        <v>553</v>
      </c>
      <c r="O804" s="44" t="str">
        <f t="shared" si="50"/>
        <v xml:space="preserve"> IRFAN ASLAM  ( 0301-4435845 )</v>
      </c>
      <c r="P804" s="42" t="s">
        <v>46</v>
      </c>
      <c r="Q804" s="36" t="s">
        <v>86</v>
      </c>
      <c r="R804" s="37">
        <v>42</v>
      </c>
      <c r="T804" s="55"/>
      <c r="U804" s="73" t="str">
        <f>F804&amp;"-"&amp;COUNTIF($F$2:F804,F804)</f>
        <v>141501-1</v>
      </c>
      <c r="V804" s="50">
        <f t="shared" si="51"/>
        <v>793</v>
      </c>
      <c r="Y804" s="38" t="s">
        <v>2442</v>
      </c>
      <c r="Z804" s="38">
        <v>793</v>
      </c>
      <c r="AP804" s="185">
        <v>793</v>
      </c>
      <c r="AQ804" s="185" t="s">
        <v>12</v>
      </c>
      <c r="AR804" s="195" t="s">
        <v>12</v>
      </c>
    </row>
    <row r="805" spans="1:44" ht="24.95" customHeight="1" x14ac:dyDescent="0.25">
      <c r="A805" s="183">
        <v>794</v>
      </c>
      <c r="B805" s="183" t="s">
        <v>1125</v>
      </c>
      <c r="C805" s="34" t="str">
        <f t="shared" si="48"/>
        <v>BS WCCI  - 141476</v>
      </c>
      <c r="D805" s="186" t="s">
        <v>301</v>
      </c>
      <c r="E805" s="33" t="s">
        <v>12</v>
      </c>
      <c r="F805" s="189">
        <v>141476</v>
      </c>
      <c r="G805" s="191" t="s">
        <v>1178</v>
      </c>
      <c r="H805" s="34" t="str">
        <f t="shared" si="49"/>
        <v>T  - NB - SEMINAR - 3</v>
      </c>
      <c r="I805" s="185" t="s">
        <v>93</v>
      </c>
      <c r="J805" s="185" t="s">
        <v>259</v>
      </c>
      <c r="K805" s="185" t="s">
        <v>104</v>
      </c>
      <c r="L805" s="193">
        <v>7</v>
      </c>
      <c r="M805" s="196" t="s">
        <v>853</v>
      </c>
      <c r="N805" s="196" t="s">
        <v>854</v>
      </c>
      <c r="O805" s="44" t="str">
        <f t="shared" si="50"/>
        <v xml:space="preserve"> MUHAMMAD RASHID  ( 0321-4332639 )</v>
      </c>
      <c r="P805" s="42" t="s">
        <v>46</v>
      </c>
      <c r="Q805" s="36" t="s">
        <v>86</v>
      </c>
      <c r="R805" s="37" t="s">
        <v>62</v>
      </c>
      <c r="T805" s="55"/>
      <c r="U805" s="73" t="str">
        <f>F805&amp;"-"&amp;COUNTIF($F$2:F805,F805)</f>
        <v>141476-1</v>
      </c>
      <c r="V805" s="50">
        <f t="shared" si="51"/>
        <v>794</v>
      </c>
      <c r="Y805" s="38" t="s">
        <v>2443</v>
      </c>
      <c r="Z805" s="38">
        <v>794</v>
      </c>
      <c r="AP805" s="185">
        <v>794</v>
      </c>
      <c r="AQ805" s="185" t="s">
        <v>12</v>
      </c>
      <c r="AR805" s="195" t="s">
        <v>12</v>
      </c>
    </row>
    <row r="806" spans="1:44" ht="24.95" customHeight="1" x14ac:dyDescent="0.25">
      <c r="A806" s="183">
        <v>795</v>
      </c>
      <c r="B806" s="183" t="s">
        <v>1125</v>
      </c>
      <c r="C806" s="34" t="str">
        <f t="shared" si="48"/>
        <v>M.Phil AP  - 141414</v>
      </c>
      <c r="D806" s="186" t="s">
        <v>870</v>
      </c>
      <c r="E806" s="33" t="s">
        <v>12</v>
      </c>
      <c r="F806" s="189">
        <v>141414</v>
      </c>
      <c r="G806" s="191" t="s">
        <v>1382</v>
      </c>
      <c r="H806" s="34" t="str">
        <f t="shared" si="49"/>
        <v>T  - NB - SEMINAR - 3</v>
      </c>
      <c r="I806" s="185" t="s">
        <v>93</v>
      </c>
      <c r="J806" s="185" t="s">
        <v>259</v>
      </c>
      <c r="K806" s="185" t="s">
        <v>104</v>
      </c>
      <c r="L806" s="193">
        <v>5</v>
      </c>
      <c r="M806" s="196" t="s">
        <v>696</v>
      </c>
      <c r="N806" s="196" t="s">
        <v>697</v>
      </c>
      <c r="O806" s="44" t="str">
        <f t="shared" si="50"/>
        <v xml:space="preserve"> Dr. Nida Zafar  ( -4915346 )</v>
      </c>
      <c r="P806" s="42" t="s">
        <v>46</v>
      </c>
      <c r="Q806" s="36" t="s">
        <v>86</v>
      </c>
      <c r="R806" s="37" t="s">
        <v>62</v>
      </c>
      <c r="T806" s="55"/>
      <c r="U806" s="73" t="str">
        <f>F806&amp;"-"&amp;COUNTIF($F$2:F806,F806)</f>
        <v>141414-1</v>
      </c>
      <c r="V806" s="50">
        <f t="shared" si="51"/>
        <v>795</v>
      </c>
      <c r="Y806" s="38" t="s">
        <v>2444</v>
      </c>
      <c r="Z806" s="38">
        <v>795</v>
      </c>
      <c r="AP806" s="185">
        <v>795</v>
      </c>
      <c r="AQ806" s="185" t="s">
        <v>12</v>
      </c>
      <c r="AR806" s="195" t="s">
        <v>12</v>
      </c>
    </row>
    <row r="807" spans="1:44" ht="24.95" customHeight="1" x14ac:dyDescent="0.25">
      <c r="A807" s="183">
        <v>796</v>
      </c>
      <c r="B807" s="183" t="s">
        <v>1125</v>
      </c>
      <c r="C807" s="34" t="str">
        <f t="shared" si="48"/>
        <v>MSCP  - 141391</v>
      </c>
      <c r="D807" s="186" t="s">
        <v>144</v>
      </c>
      <c r="E807" s="33" t="s">
        <v>12</v>
      </c>
      <c r="F807" s="189">
        <v>141391</v>
      </c>
      <c r="G807" s="191" t="s">
        <v>324</v>
      </c>
      <c r="H807" s="34" t="str">
        <f t="shared" si="49"/>
        <v>T  - NB - SEMINAR - 3</v>
      </c>
      <c r="I807" s="185" t="s">
        <v>93</v>
      </c>
      <c r="J807" s="185" t="s">
        <v>259</v>
      </c>
      <c r="K807" s="185" t="s">
        <v>104</v>
      </c>
      <c r="L807" s="193">
        <v>13</v>
      </c>
      <c r="M807" s="196" t="s">
        <v>773</v>
      </c>
      <c r="N807" s="196" t="s">
        <v>774</v>
      </c>
      <c r="O807" s="44" t="str">
        <f t="shared" si="50"/>
        <v xml:space="preserve"> Gul Muhammad Shaikh  ( 3332663614 )</v>
      </c>
      <c r="P807" s="42" t="s">
        <v>46</v>
      </c>
      <c r="Q807" s="36" t="s">
        <v>86</v>
      </c>
      <c r="R807" s="37" t="s">
        <v>77</v>
      </c>
      <c r="T807" s="55"/>
      <c r="U807" s="73" t="str">
        <f>F807&amp;"-"&amp;COUNTIF($F$2:F807,F807)</f>
        <v>141391-2</v>
      </c>
      <c r="V807" s="50">
        <f t="shared" si="51"/>
        <v>796</v>
      </c>
      <c r="Y807" s="38" t="s">
        <v>2445</v>
      </c>
      <c r="Z807" s="38">
        <v>796</v>
      </c>
      <c r="AP807" s="185">
        <v>796</v>
      </c>
      <c r="AQ807" s="185" t="s">
        <v>12</v>
      </c>
      <c r="AR807" s="195" t="s">
        <v>12</v>
      </c>
    </row>
    <row r="808" spans="1:44" ht="24.95" customHeight="1" x14ac:dyDescent="0.25">
      <c r="A808" s="183">
        <v>797</v>
      </c>
      <c r="B808" s="183" t="s">
        <v>1125</v>
      </c>
      <c r="C808" s="34" t="str">
        <f t="shared" si="48"/>
        <v>BS IT  - 141591</v>
      </c>
      <c r="D808" s="186" t="s">
        <v>37</v>
      </c>
      <c r="E808" s="33" t="s">
        <v>12</v>
      </c>
      <c r="F808" s="189">
        <v>141591</v>
      </c>
      <c r="G808" s="191" t="s">
        <v>159</v>
      </c>
      <c r="H808" s="34" t="str">
        <f t="shared" si="49"/>
        <v>U  - NB - SEMINAR - 4</v>
      </c>
      <c r="I808" s="185" t="s">
        <v>93</v>
      </c>
      <c r="J808" s="185" t="s">
        <v>1099</v>
      </c>
      <c r="K808" s="185" t="s">
        <v>1100</v>
      </c>
      <c r="L808" s="193">
        <v>16</v>
      </c>
      <c r="M808" s="196" t="s">
        <v>744</v>
      </c>
      <c r="N808" s="196" t="s">
        <v>745</v>
      </c>
      <c r="O808" s="44" t="str">
        <f t="shared" si="50"/>
        <v xml:space="preserve"> Mr. Sabir Abbas  ( 0334-4449832 )</v>
      </c>
      <c r="P808" s="42" t="s">
        <v>46</v>
      </c>
      <c r="Q808" s="36" t="s">
        <v>86</v>
      </c>
      <c r="R808" s="37" t="s">
        <v>81</v>
      </c>
      <c r="T808" s="55"/>
      <c r="U808" s="73" t="str">
        <f>F808&amp;"-"&amp;COUNTIF($F$2:F808,F808)</f>
        <v>141591-1</v>
      </c>
      <c r="V808" s="50">
        <f t="shared" si="51"/>
        <v>797</v>
      </c>
      <c r="Y808" s="38" t="s">
        <v>2446</v>
      </c>
      <c r="Z808" s="38">
        <v>797</v>
      </c>
      <c r="AP808" s="185">
        <v>797</v>
      </c>
      <c r="AQ808" s="185" t="s">
        <v>12</v>
      </c>
      <c r="AR808" s="195" t="s">
        <v>12</v>
      </c>
    </row>
    <row r="809" spans="1:44" ht="24.95" customHeight="1" x14ac:dyDescent="0.25">
      <c r="A809" s="183">
        <v>798</v>
      </c>
      <c r="B809" s="183" t="s">
        <v>1125</v>
      </c>
      <c r="C809" s="34" t="str">
        <f t="shared" si="48"/>
        <v>BS IT  - 141604</v>
      </c>
      <c r="D809" s="186" t="s">
        <v>37</v>
      </c>
      <c r="E809" s="33" t="s">
        <v>12</v>
      </c>
      <c r="F809" s="189">
        <v>141604</v>
      </c>
      <c r="G809" s="191" t="s">
        <v>310</v>
      </c>
      <c r="H809" s="34" t="str">
        <f t="shared" si="49"/>
        <v>U  - NB - SEMINAR - 4</v>
      </c>
      <c r="I809" s="185" t="s">
        <v>93</v>
      </c>
      <c r="J809" s="185" t="s">
        <v>1099</v>
      </c>
      <c r="K809" s="185" t="s">
        <v>1100</v>
      </c>
      <c r="L809" s="193">
        <v>19</v>
      </c>
      <c r="M809" s="196" t="s">
        <v>1017</v>
      </c>
      <c r="N809" s="196" t="s">
        <v>782</v>
      </c>
      <c r="O809" s="44" t="str">
        <f t="shared" si="50"/>
        <v xml:space="preserve"> Dr. Ahmad Naeem Akhtar  ( 0345-5099718 )</v>
      </c>
      <c r="P809" s="42" t="s">
        <v>46</v>
      </c>
      <c r="Q809" s="36" t="s">
        <v>86</v>
      </c>
      <c r="R809" s="37" t="s">
        <v>67</v>
      </c>
      <c r="T809" s="55"/>
      <c r="U809" s="73" t="str">
        <f>F809&amp;"-"&amp;COUNTIF($F$2:F809,F809)</f>
        <v>141604-2</v>
      </c>
      <c r="V809" s="50">
        <f t="shared" si="51"/>
        <v>798</v>
      </c>
      <c r="Y809" s="38" t="s">
        <v>2447</v>
      </c>
      <c r="Z809" s="38">
        <v>798</v>
      </c>
      <c r="AP809" s="185">
        <v>798</v>
      </c>
      <c r="AQ809" s="185" t="s">
        <v>12</v>
      </c>
      <c r="AR809" s="195" t="s">
        <v>12</v>
      </c>
    </row>
    <row r="810" spans="1:44" ht="24.95" customHeight="1" x14ac:dyDescent="0.25">
      <c r="A810" s="183">
        <v>799</v>
      </c>
      <c r="B810" s="183" t="s">
        <v>1125</v>
      </c>
      <c r="C810" s="34" t="str">
        <f t="shared" si="48"/>
        <v>BS Phys  - 141501</v>
      </c>
      <c r="D810" s="186" t="s">
        <v>31</v>
      </c>
      <c r="E810" s="33" t="s">
        <v>12</v>
      </c>
      <c r="F810" s="189">
        <v>141501</v>
      </c>
      <c r="G810" s="191" t="s">
        <v>1381</v>
      </c>
      <c r="H810" s="34" t="str">
        <f t="shared" si="49"/>
        <v>U  - NB - SEMINAR - 4</v>
      </c>
      <c r="I810" s="185" t="s">
        <v>93</v>
      </c>
      <c r="J810" s="185" t="s">
        <v>1099</v>
      </c>
      <c r="K810" s="185" t="s">
        <v>1100</v>
      </c>
      <c r="L810" s="193">
        <v>9</v>
      </c>
      <c r="M810" s="196" t="s">
        <v>552</v>
      </c>
      <c r="N810" s="196" t="s">
        <v>553</v>
      </c>
      <c r="O810" s="44" t="str">
        <f t="shared" si="50"/>
        <v xml:space="preserve"> IRFAN ASLAM  ( 0301-4435845 )</v>
      </c>
      <c r="P810" s="42" t="s">
        <v>46</v>
      </c>
      <c r="Q810" s="36" t="s">
        <v>86</v>
      </c>
      <c r="R810" s="37" t="s">
        <v>48</v>
      </c>
      <c r="T810" s="55"/>
      <c r="U810" s="73" t="str">
        <f>F810&amp;"-"&amp;COUNTIF($F$2:F810,F810)</f>
        <v>141501-2</v>
      </c>
      <c r="V810" s="50">
        <f t="shared" si="51"/>
        <v>799</v>
      </c>
      <c r="Y810" s="38" t="s">
        <v>2448</v>
      </c>
      <c r="Z810" s="38">
        <v>799</v>
      </c>
      <c r="AP810" s="185">
        <v>799</v>
      </c>
      <c r="AQ810" s="185" t="s">
        <v>12</v>
      </c>
      <c r="AR810" s="195" t="s">
        <v>12</v>
      </c>
    </row>
    <row r="811" spans="1:44" ht="24.95" customHeight="1" x14ac:dyDescent="0.25">
      <c r="A811" s="183">
        <v>800</v>
      </c>
      <c r="B811" s="183" t="s">
        <v>1126</v>
      </c>
      <c r="C811" s="34" t="str">
        <f t="shared" si="48"/>
        <v>BSCS  - 141662</v>
      </c>
      <c r="D811" s="186" t="s">
        <v>35</v>
      </c>
      <c r="E811" s="33" t="s">
        <v>12</v>
      </c>
      <c r="F811" s="189">
        <v>141662</v>
      </c>
      <c r="G811" s="191" t="s">
        <v>1383</v>
      </c>
      <c r="H811" s="34" t="str">
        <f t="shared" si="49"/>
        <v>A  - NB - 1 - 8</v>
      </c>
      <c r="I811" s="185" t="s">
        <v>17</v>
      </c>
      <c r="J811" s="185" t="s">
        <v>94</v>
      </c>
      <c r="K811" s="185" t="s">
        <v>13</v>
      </c>
      <c r="L811" s="193">
        <v>4</v>
      </c>
      <c r="M811" s="196" t="s">
        <v>1105</v>
      </c>
      <c r="N811" s="196" t="s">
        <v>750</v>
      </c>
      <c r="O811" s="44" t="str">
        <f t="shared" si="50"/>
        <v xml:space="preserve"> ABDUL REHMAN  ( 0322-4168388 )</v>
      </c>
      <c r="P811" s="42" t="s">
        <v>46</v>
      </c>
      <c r="Q811" s="36" t="s">
        <v>86</v>
      </c>
      <c r="R811" s="37" t="s">
        <v>48</v>
      </c>
      <c r="T811" s="55"/>
      <c r="U811" s="73" t="str">
        <f>F811&amp;"-"&amp;COUNTIF($F$2:F811,F811)</f>
        <v>141662-1</v>
      </c>
      <c r="V811" s="50">
        <f t="shared" si="51"/>
        <v>800</v>
      </c>
      <c r="Y811" s="38" t="s">
        <v>2449</v>
      </c>
      <c r="Z811" s="38">
        <v>800</v>
      </c>
      <c r="AP811" s="185">
        <v>800</v>
      </c>
      <c r="AQ811" s="185" t="s">
        <v>12</v>
      </c>
      <c r="AR811" s="195" t="s">
        <v>12</v>
      </c>
    </row>
    <row r="812" spans="1:44" ht="24.95" customHeight="1" x14ac:dyDescent="0.25">
      <c r="A812" s="183">
        <v>801</v>
      </c>
      <c r="B812" s="183" t="s">
        <v>1126</v>
      </c>
      <c r="C812" s="34" t="str">
        <f t="shared" si="48"/>
        <v>BSCS  - 141663</v>
      </c>
      <c r="D812" s="186" t="s">
        <v>35</v>
      </c>
      <c r="E812" s="33" t="s">
        <v>12</v>
      </c>
      <c r="F812" s="189">
        <v>141663</v>
      </c>
      <c r="G812" s="191" t="s">
        <v>1384</v>
      </c>
      <c r="H812" s="34" t="str">
        <f t="shared" si="49"/>
        <v>A  - NB - 1 - 8</v>
      </c>
      <c r="I812" s="185" t="s">
        <v>17</v>
      </c>
      <c r="J812" s="185" t="s">
        <v>94</v>
      </c>
      <c r="K812" s="185" t="s">
        <v>13</v>
      </c>
      <c r="L812" s="193">
        <v>39</v>
      </c>
      <c r="M812" s="196" t="s">
        <v>1105</v>
      </c>
      <c r="N812" s="196" t="s">
        <v>750</v>
      </c>
      <c r="O812" s="44" t="str">
        <f t="shared" si="50"/>
        <v xml:space="preserve"> ABDUL REHMAN  ( 0322-4168388 )</v>
      </c>
      <c r="P812" s="42" t="s">
        <v>46</v>
      </c>
      <c r="Q812" s="36" t="s">
        <v>86</v>
      </c>
      <c r="R812" s="37" t="s">
        <v>53</v>
      </c>
      <c r="T812" s="55"/>
      <c r="U812" s="73" t="str">
        <f>F812&amp;"-"&amp;COUNTIF($F$2:F812,F812)</f>
        <v>141663-1</v>
      </c>
      <c r="V812" s="50">
        <f t="shared" si="51"/>
        <v>801</v>
      </c>
      <c r="Y812" s="38" t="s">
        <v>2450</v>
      </c>
      <c r="Z812" s="38">
        <v>801</v>
      </c>
      <c r="AP812" s="185">
        <v>801</v>
      </c>
      <c r="AQ812" s="185" t="s">
        <v>12</v>
      </c>
      <c r="AR812" s="195" t="s">
        <v>12</v>
      </c>
    </row>
    <row r="813" spans="1:44" ht="24.95" customHeight="1" x14ac:dyDescent="0.25">
      <c r="A813" s="183">
        <v>802</v>
      </c>
      <c r="B813" s="183" t="s">
        <v>1126</v>
      </c>
      <c r="C813" s="34" t="str">
        <f t="shared" si="48"/>
        <v>BSCS  - 141928</v>
      </c>
      <c r="D813" s="186" t="s">
        <v>35</v>
      </c>
      <c r="E813" s="33" t="s">
        <v>12</v>
      </c>
      <c r="F813" s="189">
        <v>141928</v>
      </c>
      <c r="G813" s="191" t="s">
        <v>117</v>
      </c>
      <c r="H813" s="34" t="str">
        <f t="shared" si="49"/>
        <v>A  - NB - 1 - 8</v>
      </c>
      <c r="I813" s="185" t="s">
        <v>17</v>
      </c>
      <c r="J813" s="185" t="s">
        <v>94</v>
      </c>
      <c r="K813" s="185" t="s">
        <v>13</v>
      </c>
      <c r="L813" s="193">
        <v>37</v>
      </c>
      <c r="M813" s="196" t="s">
        <v>516</v>
      </c>
      <c r="N813" s="196" t="s">
        <v>517</v>
      </c>
      <c r="O813" s="44" t="str">
        <f t="shared" si="50"/>
        <v xml:space="preserve"> Muhammad Adeel Isrhad  ( 0333-4900756 )</v>
      </c>
      <c r="P813" s="42" t="s">
        <v>46</v>
      </c>
      <c r="Q813" s="36" t="s">
        <v>86</v>
      </c>
      <c r="R813" s="37" t="s">
        <v>65</v>
      </c>
      <c r="T813" s="55"/>
      <c r="U813" s="73" t="str">
        <f>F813&amp;"-"&amp;COUNTIF($F$2:F813,F813)</f>
        <v>141928-1</v>
      </c>
      <c r="V813" s="50">
        <f t="shared" si="51"/>
        <v>802</v>
      </c>
      <c r="Y813" s="38" t="s">
        <v>2451</v>
      </c>
      <c r="Z813" s="38">
        <v>802</v>
      </c>
      <c r="AP813" s="185">
        <v>802</v>
      </c>
      <c r="AQ813" s="185" t="s">
        <v>12</v>
      </c>
      <c r="AR813" s="195" t="s">
        <v>12</v>
      </c>
    </row>
    <row r="814" spans="1:44" ht="24.95" customHeight="1" x14ac:dyDescent="0.25">
      <c r="A814" s="183">
        <v>803</v>
      </c>
      <c r="B814" s="183" t="s">
        <v>1126</v>
      </c>
      <c r="C814" s="34" t="str">
        <f t="shared" si="48"/>
        <v>BSCS  - 141929</v>
      </c>
      <c r="D814" s="186" t="s">
        <v>35</v>
      </c>
      <c r="E814" s="33" t="s">
        <v>12</v>
      </c>
      <c r="F814" s="189">
        <v>141929</v>
      </c>
      <c r="G814" s="191" t="s">
        <v>126</v>
      </c>
      <c r="H814" s="34" t="str">
        <f t="shared" si="49"/>
        <v>A  - NB - 1 - 8</v>
      </c>
      <c r="I814" s="185" t="s">
        <v>17</v>
      </c>
      <c r="J814" s="185" t="s">
        <v>94</v>
      </c>
      <c r="K814" s="185" t="s">
        <v>13</v>
      </c>
      <c r="L814" s="193">
        <v>38</v>
      </c>
      <c r="M814" s="196" t="s">
        <v>579</v>
      </c>
      <c r="N814" s="196" t="s">
        <v>580</v>
      </c>
      <c r="O814" s="44" t="str">
        <f t="shared" si="50"/>
        <v xml:space="preserve"> Ms. Jawairia Mukhtar  ( 0331-4301717 )</v>
      </c>
      <c r="P814" s="42" t="s">
        <v>46</v>
      </c>
      <c r="Q814" s="36" t="s">
        <v>86</v>
      </c>
      <c r="R814" s="37" t="s">
        <v>65</v>
      </c>
      <c r="T814" s="55"/>
      <c r="U814" s="73" t="str">
        <f>F814&amp;"-"&amp;COUNTIF($F$2:F814,F814)</f>
        <v>141929-1</v>
      </c>
      <c r="V814" s="50">
        <f t="shared" si="51"/>
        <v>803</v>
      </c>
      <c r="Y814" s="38" t="s">
        <v>2452</v>
      </c>
      <c r="Z814" s="38">
        <v>803</v>
      </c>
      <c r="AP814" s="185">
        <v>803</v>
      </c>
      <c r="AQ814" s="185" t="s">
        <v>12</v>
      </c>
      <c r="AR814" s="195" t="s">
        <v>12</v>
      </c>
    </row>
    <row r="815" spans="1:44" ht="24.95" customHeight="1" x14ac:dyDescent="0.25">
      <c r="A815" s="183">
        <v>804</v>
      </c>
      <c r="B815" s="183" t="s">
        <v>1126</v>
      </c>
      <c r="C815" s="34" t="str">
        <f t="shared" si="48"/>
        <v>BSCS  - 141930</v>
      </c>
      <c r="D815" s="186" t="s">
        <v>35</v>
      </c>
      <c r="E815" s="33" t="s">
        <v>12</v>
      </c>
      <c r="F815" s="189">
        <v>141930</v>
      </c>
      <c r="G815" s="191" t="s">
        <v>1385</v>
      </c>
      <c r="H815" s="34" t="str">
        <f t="shared" si="49"/>
        <v>A  - NB - 1 - 8</v>
      </c>
      <c r="I815" s="185" t="s">
        <v>17</v>
      </c>
      <c r="J815" s="185" t="s">
        <v>94</v>
      </c>
      <c r="K815" s="185" t="s">
        <v>13</v>
      </c>
      <c r="L815" s="193">
        <v>39</v>
      </c>
      <c r="M815" s="196" t="s">
        <v>579</v>
      </c>
      <c r="N815" s="196" t="s">
        <v>580</v>
      </c>
      <c r="O815" s="44" t="str">
        <f t="shared" si="50"/>
        <v xml:space="preserve"> Ms. Jawairia Mukhtar  ( 0331-4301717 )</v>
      </c>
      <c r="P815" s="42" t="s">
        <v>46</v>
      </c>
      <c r="Q815" s="36" t="s">
        <v>86</v>
      </c>
      <c r="R815" s="37" t="s">
        <v>78</v>
      </c>
      <c r="T815" s="55"/>
      <c r="U815" s="73" t="str">
        <f>F815&amp;"-"&amp;COUNTIF($F$2:F815,F815)</f>
        <v>141930-1</v>
      </c>
      <c r="V815" s="50">
        <f t="shared" si="51"/>
        <v>804</v>
      </c>
      <c r="Y815" s="38" t="s">
        <v>2453</v>
      </c>
      <c r="Z815" s="38">
        <v>804</v>
      </c>
      <c r="AP815" s="185">
        <v>804</v>
      </c>
      <c r="AQ815" s="185" t="s">
        <v>12</v>
      </c>
      <c r="AR815" s="195" t="s">
        <v>12</v>
      </c>
    </row>
    <row r="816" spans="1:44" ht="24.95" customHeight="1" x14ac:dyDescent="0.25">
      <c r="A816" s="183">
        <v>805</v>
      </c>
      <c r="B816" s="183" t="s">
        <v>1126</v>
      </c>
      <c r="C816" s="34" t="str">
        <f t="shared" si="48"/>
        <v>BSCS  - 141931</v>
      </c>
      <c r="D816" s="186" t="s">
        <v>35</v>
      </c>
      <c r="E816" s="33" t="s">
        <v>12</v>
      </c>
      <c r="F816" s="189">
        <v>141931</v>
      </c>
      <c r="G816" s="191" t="s">
        <v>1386</v>
      </c>
      <c r="H816" s="34" t="str">
        <f t="shared" si="49"/>
        <v>A  - NB - 1 - 8</v>
      </c>
      <c r="I816" s="185" t="s">
        <v>17</v>
      </c>
      <c r="J816" s="185" t="s">
        <v>94</v>
      </c>
      <c r="K816" s="185" t="s">
        <v>13</v>
      </c>
      <c r="L816" s="193">
        <v>19</v>
      </c>
      <c r="M816" s="196" t="s">
        <v>579</v>
      </c>
      <c r="N816" s="196" t="s">
        <v>580</v>
      </c>
      <c r="O816" s="44" t="str">
        <f t="shared" si="50"/>
        <v xml:space="preserve"> Ms. Jawairia Mukhtar  ( 0331-4301717 )</v>
      </c>
      <c r="P816" s="42" t="s">
        <v>46</v>
      </c>
      <c r="Q816" s="36" t="s">
        <v>86</v>
      </c>
      <c r="R816" s="37" t="s">
        <v>54</v>
      </c>
      <c r="T816" s="55"/>
      <c r="U816" s="73" t="str">
        <f>F816&amp;"-"&amp;COUNTIF($F$2:F816,F816)</f>
        <v>141931-1</v>
      </c>
      <c r="V816" s="50">
        <f t="shared" si="51"/>
        <v>805</v>
      </c>
      <c r="Y816" s="38" t="s">
        <v>2454</v>
      </c>
      <c r="Z816" s="38">
        <v>805</v>
      </c>
      <c r="AP816" s="185">
        <v>805</v>
      </c>
      <c r="AQ816" s="185" t="s">
        <v>12</v>
      </c>
      <c r="AR816" s="195" t="s">
        <v>12</v>
      </c>
    </row>
    <row r="817" spans="1:44" ht="24.95" customHeight="1" x14ac:dyDescent="0.25">
      <c r="A817" s="183">
        <v>806</v>
      </c>
      <c r="B817" s="183" t="s">
        <v>1126</v>
      </c>
      <c r="C817" s="34" t="str">
        <f t="shared" si="48"/>
        <v>BSCS  - 141931</v>
      </c>
      <c r="D817" s="186" t="s">
        <v>35</v>
      </c>
      <c r="E817" s="33" t="s">
        <v>12</v>
      </c>
      <c r="F817" s="189">
        <v>141931</v>
      </c>
      <c r="G817" s="191" t="s">
        <v>1386</v>
      </c>
      <c r="H817" s="34" t="str">
        <f t="shared" si="49"/>
        <v>B  - NB - 9 - 16</v>
      </c>
      <c r="I817" s="185" t="s">
        <v>17</v>
      </c>
      <c r="J817" s="185" t="s">
        <v>95</v>
      </c>
      <c r="K817" s="185" t="s">
        <v>14</v>
      </c>
      <c r="L817" s="193">
        <v>18</v>
      </c>
      <c r="M817" s="196" t="s">
        <v>579</v>
      </c>
      <c r="N817" s="196" t="s">
        <v>580</v>
      </c>
      <c r="O817" s="44" t="str">
        <f t="shared" si="50"/>
        <v xml:space="preserve"> Ms. Jawairia Mukhtar  ( 0331-4301717 )</v>
      </c>
      <c r="P817" s="42" t="s">
        <v>46</v>
      </c>
      <c r="Q817" s="36" t="s">
        <v>86</v>
      </c>
      <c r="R817" s="37" t="s">
        <v>68</v>
      </c>
      <c r="T817" s="55"/>
      <c r="U817" s="73" t="str">
        <f>F817&amp;"-"&amp;COUNTIF($F$2:F817,F817)</f>
        <v>141931-2</v>
      </c>
      <c r="V817" s="50">
        <f t="shared" si="51"/>
        <v>806</v>
      </c>
      <c r="Y817" s="38" t="s">
        <v>2455</v>
      </c>
      <c r="Z817" s="38">
        <v>806</v>
      </c>
      <c r="AP817" s="185">
        <v>806</v>
      </c>
      <c r="AQ817" s="185" t="s">
        <v>12</v>
      </c>
      <c r="AR817" s="195" t="s">
        <v>12</v>
      </c>
    </row>
    <row r="818" spans="1:44" ht="24.95" customHeight="1" x14ac:dyDescent="0.25">
      <c r="A818" s="183">
        <v>807</v>
      </c>
      <c r="B818" s="183" t="s">
        <v>1126</v>
      </c>
      <c r="C818" s="34" t="str">
        <f t="shared" si="48"/>
        <v>BSCS  - 141932</v>
      </c>
      <c r="D818" s="186" t="s">
        <v>35</v>
      </c>
      <c r="E818" s="33" t="s">
        <v>12</v>
      </c>
      <c r="F818" s="189">
        <v>141932</v>
      </c>
      <c r="G818" s="191" t="s">
        <v>1387</v>
      </c>
      <c r="H818" s="34" t="str">
        <f t="shared" si="49"/>
        <v>B  - NB - 9 - 16</v>
      </c>
      <c r="I818" s="185" t="s">
        <v>17</v>
      </c>
      <c r="J818" s="185" t="s">
        <v>95</v>
      </c>
      <c r="K818" s="185" t="s">
        <v>14</v>
      </c>
      <c r="L818" s="193">
        <v>37</v>
      </c>
      <c r="M818" s="196" t="s">
        <v>579</v>
      </c>
      <c r="N818" s="196" t="s">
        <v>580</v>
      </c>
      <c r="O818" s="44" t="str">
        <f t="shared" si="50"/>
        <v xml:space="preserve"> Ms. Jawairia Mukhtar  ( 0331-4301717 )</v>
      </c>
      <c r="P818" s="42" t="s">
        <v>50</v>
      </c>
      <c r="Q818" s="36" t="s">
        <v>86</v>
      </c>
      <c r="R818" s="37" t="s">
        <v>66</v>
      </c>
      <c r="T818" s="55"/>
      <c r="U818" s="73" t="str">
        <f>F818&amp;"-"&amp;COUNTIF($F$2:F818,F818)</f>
        <v>141932-1</v>
      </c>
      <c r="V818" s="50">
        <f t="shared" si="51"/>
        <v>807</v>
      </c>
      <c r="Y818" s="38" t="s">
        <v>2456</v>
      </c>
      <c r="Z818" s="38">
        <v>807</v>
      </c>
      <c r="AP818" s="185">
        <v>807</v>
      </c>
      <c r="AQ818" s="185" t="s">
        <v>12</v>
      </c>
      <c r="AR818" s="195" t="s">
        <v>12</v>
      </c>
    </row>
    <row r="819" spans="1:44" ht="24.95" customHeight="1" x14ac:dyDescent="0.25">
      <c r="A819" s="183">
        <v>808</v>
      </c>
      <c r="B819" s="183" t="s">
        <v>1126</v>
      </c>
      <c r="C819" s="34" t="str">
        <f t="shared" si="48"/>
        <v>BSCS  - 141933</v>
      </c>
      <c r="D819" s="186" t="s">
        <v>35</v>
      </c>
      <c r="E819" s="33" t="s">
        <v>12</v>
      </c>
      <c r="F819" s="189">
        <v>141933</v>
      </c>
      <c r="G819" s="191" t="s">
        <v>1388</v>
      </c>
      <c r="H819" s="34" t="str">
        <f t="shared" si="49"/>
        <v>B  - NB - 9 - 16</v>
      </c>
      <c r="I819" s="185" t="s">
        <v>17</v>
      </c>
      <c r="J819" s="185" t="s">
        <v>95</v>
      </c>
      <c r="K819" s="185" t="s">
        <v>14</v>
      </c>
      <c r="L819" s="193">
        <v>35</v>
      </c>
      <c r="M819" s="196" t="s">
        <v>516</v>
      </c>
      <c r="N819" s="196" t="s">
        <v>517</v>
      </c>
      <c r="O819" s="44" t="str">
        <f t="shared" si="50"/>
        <v xml:space="preserve"> Muhammad Adeel Isrhad  ( 0333-4900756 )</v>
      </c>
      <c r="P819" s="42" t="s">
        <v>46</v>
      </c>
      <c r="Q819" s="36" t="s">
        <v>86</v>
      </c>
      <c r="R819" s="37" t="s">
        <v>56</v>
      </c>
      <c r="T819" s="55"/>
      <c r="U819" s="73" t="str">
        <f>F819&amp;"-"&amp;COUNTIF($F$2:F819,F819)</f>
        <v>141933-1</v>
      </c>
      <c r="V819" s="50">
        <f t="shared" si="51"/>
        <v>808</v>
      </c>
      <c r="Y819" s="38" t="s">
        <v>2457</v>
      </c>
      <c r="Z819" s="38">
        <v>808</v>
      </c>
      <c r="AP819" s="185">
        <v>808</v>
      </c>
      <c r="AQ819" s="185" t="s">
        <v>12</v>
      </c>
      <c r="AR819" s="195" t="s">
        <v>12</v>
      </c>
    </row>
    <row r="820" spans="1:44" ht="24.95" customHeight="1" x14ac:dyDescent="0.25">
      <c r="A820" s="183">
        <v>809</v>
      </c>
      <c r="B820" s="183" t="s">
        <v>1126</v>
      </c>
      <c r="C820" s="34" t="str">
        <f t="shared" si="48"/>
        <v>BSCS  - 141934</v>
      </c>
      <c r="D820" s="186" t="s">
        <v>35</v>
      </c>
      <c r="E820" s="33" t="s">
        <v>12</v>
      </c>
      <c r="F820" s="189">
        <v>141934</v>
      </c>
      <c r="G820" s="191" t="s">
        <v>1389</v>
      </c>
      <c r="H820" s="34" t="str">
        <f t="shared" si="49"/>
        <v>B  - NB - 9 - 16</v>
      </c>
      <c r="I820" s="185" t="s">
        <v>17</v>
      </c>
      <c r="J820" s="185" t="s">
        <v>95</v>
      </c>
      <c r="K820" s="185" t="s">
        <v>14</v>
      </c>
      <c r="L820" s="193">
        <v>31</v>
      </c>
      <c r="M820" s="196" t="s">
        <v>516</v>
      </c>
      <c r="N820" s="196" t="s">
        <v>517</v>
      </c>
      <c r="O820" s="44" t="str">
        <f t="shared" si="50"/>
        <v xml:space="preserve"> Muhammad Adeel Isrhad  ( 0333-4900756 )</v>
      </c>
      <c r="P820" s="42" t="s">
        <v>46</v>
      </c>
      <c r="Q820" s="36" t="s">
        <v>86</v>
      </c>
      <c r="R820" s="37" t="s">
        <v>56</v>
      </c>
      <c r="T820" s="55"/>
      <c r="U820" s="73" t="str">
        <f>F820&amp;"-"&amp;COUNTIF($F$2:F820,F820)</f>
        <v>141934-1</v>
      </c>
      <c r="V820" s="50">
        <f t="shared" si="51"/>
        <v>809</v>
      </c>
      <c r="Y820" s="38" t="s">
        <v>2458</v>
      </c>
      <c r="Z820" s="38">
        <v>809</v>
      </c>
      <c r="AP820" s="185">
        <v>809</v>
      </c>
      <c r="AQ820" s="185" t="s">
        <v>12</v>
      </c>
      <c r="AR820" s="195" t="s">
        <v>12</v>
      </c>
    </row>
    <row r="821" spans="1:44" ht="24.95" customHeight="1" x14ac:dyDescent="0.25">
      <c r="A821" s="183">
        <v>810</v>
      </c>
      <c r="B821" s="183" t="s">
        <v>1126</v>
      </c>
      <c r="C821" s="34" t="str">
        <f t="shared" si="48"/>
        <v>BSCS  - 141935</v>
      </c>
      <c r="D821" s="186" t="s">
        <v>35</v>
      </c>
      <c r="E821" s="33" t="s">
        <v>12</v>
      </c>
      <c r="F821" s="189">
        <v>141935</v>
      </c>
      <c r="G821" s="191" t="s">
        <v>1390</v>
      </c>
      <c r="H821" s="34" t="str">
        <f t="shared" si="49"/>
        <v>B  - NB - 9 - 16</v>
      </c>
      <c r="I821" s="185" t="s">
        <v>17</v>
      </c>
      <c r="J821" s="185" t="s">
        <v>95</v>
      </c>
      <c r="K821" s="185" t="s">
        <v>14</v>
      </c>
      <c r="L821" s="193">
        <v>33</v>
      </c>
      <c r="M821" s="196" t="s">
        <v>579</v>
      </c>
      <c r="N821" s="196" t="s">
        <v>580</v>
      </c>
      <c r="O821" s="44" t="str">
        <f t="shared" si="50"/>
        <v xml:space="preserve"> Ms. Jawairia Mukhtar  ( 0331-4301717 )</v>
      </c>
      <c r="P821" s="42" t="s">
        <v>46</v>
      </c>
      <c r="Q821" s="36" t="s">
        <v>86</v>
      </c>
      <c r="R821" s="37" t="s">
        <v>65</v>
      </c>
      <c r="T821" s="55"/>
      <c r="U821" s="73" t="str">
        <f>F821&amp;"-"&amp;COUNTIF($F$2:F821,F821)</f>
        <v>141935-1</v>
      </c>
      <c r="V821" s="50">
        <f t="shared" si="51"/>
        <v>810</v>
      </c>
      <c r="Y821" s="38" t="s">
        <v>2459</v>
      </c>
      <c r="Z821" s="38">
        <v>810</v>
      </c>
      <c r="AP821" s="185">
        <v>810</v>
      </c>
      <c r="AQ821" s="185" t="s">
        <v>12</v>
      </c>
      <c r="AR821" s="195" t="s">
        <v>12</v>
      </c>
    </row>
    <row r="822" spans="1:44" ht="24.95" customHeight="1" x14ac:dyDescent="0.25">
      <c r="A822" s="183">
        <v>811</v>
      </c>
      <c r="B822" s="183" t="s">
        <v>1126</v>
      </c>
      <c r="C822" s="34" t="str">
        <f t="shared" si="48"/>
        <v>BSCS  - 141935</v>
      </c>
      <c r="D822" s="186" t="s">
        <v>35</v>
      </c>
      <c r="E822" s="33" t="s">
        <v>12</v>
      </c>
      <c r="F822" s="189">
        <v>141935</v>
      </c>
      <c r="G822" s="191" t="s">
        <v>1390</v>
      </c>
      <c r="H822" s="34" t="str">
        <f t="shared" si="49"/>
        <v>C  - NB - 17 - 24</v>
      </c>
      <c r="I822" s="185" t="s">
        <v>17</v>
      </c>
      <c r="J822" s="185" t="s">
        <v>96</v>
      </c>
      <c r="K822" s="185" t="s">
        <v>15</v>
      </c>
      <c r="L822" s="193">
        <v>11</v>
      </c>
      <c r="M822" s="196" t="s">
        <v>579</v>
      </c>
      <c r="N822" s="196" t="s">
        <v>580</v>
      </c>
      <c r="O822" s="44" t="str">
        <f t="shared" si="50"/>
        <v xml:space="preserve"> Ms. Jawairia Mukhtar  ( 0331-4301717 )</v>
      </c>
      <c r="P822" s="42" t="s">
        <v>46</v>
      </c>
      <c r="Q822" s="36" t="s">
        <v>86</v>
      </c>
      <c r="R822" s="37" t="s">
        <v>72</v>
      </c>
      <c r="T822" s="55"/>
      <c r="U822" s="73" t="str">
        <f>F822&amp;"-"&amp;COUNTIF($F$2:F822,F822)</f>
        <v>141935-2</v>
      </c>
      <c r="V822" s="50">
        <f t="shared" si="51"/>
        <v>811</v>
      </c>
      <c r="Y822" s="38" t="s">
        <v>2460</v>
      </c>
      <c r="Z822" s="38">
        <v>811</v>
      </c>
      <c r="AP822" s="185">
        <v>811</v>
      </c>
      <c r="AQ822" s="185" t="s">
        <v>12</v>
      </c>
      <c r="AR822" s="195" t="s">
        <v>12</v>
      </c>
    </row>
    <row r="823" spans="1:44" ht="24.95" customHeight="1" x14ac:dyDescent="0.25">
      <c r="A823" s="183">
        <v>812</v>
      </c>
      <c r="B823" s="183" t="s">
        <v>1126</v>
      </c>
      <c r="C823" s="34" t="str">
        <f t="shared" si="48"/>
        <v>BSCS  - 142028</v>
      </c>
      <c r="D823" s="186" t="s">
        <v>35</v>
      </c>
      <c r="E823" s="33" t="s">
        <v>12</v>
      </c>
      <c r="F823" s="189">
        <v>142028</v>
      </c>
      <c r="G823" s="191" t="s">
        <v>1391</v>
      </c>
      <c r="H823" s="34" t="str">
        <f t="shared" si="49"/>
        <v>C  - NB - 17 - 24</v>
      </c>
      <c r="I823" s="185" t="s">
        <v>17</v>
      </c>
      <c r="J823" s="185" t="s">
        <v>96</v>
      </c>
      <c r="K823" s="185" t="s">
        <v>15</v>
      </c>
      <c r="L823" s="193">
        <v>37</v>
      </c>
      <c r="M823" s="196" t="s">
        <v>661</v>
      </c>
      <c r="N823" s="196" t="s">
        <v>662</v>
      </c>
      <c r="O823" s="44" t="str">
        <f t="shared" si="50"/>
        <v xml:space="preserve"> Ayesha Nasir  ( 0302-4734093 )</v>
      </c>
      <c r="P823" s="42" t="s">
        <v>46</v>
      </c>
      <c r="Q823" s="36" t="s">
        <v>86</v>
      </c>
      <c r="R823" s="37" t="s">
        <v>62</v>
      </c>
      <c r="T823" s="55"/>
      <c r="U823" s="73" t="str">
        <f>F823&amp;"-"&amp;COUNTIF($F$2:F823,F823)</f>
        <v>142028-1</v>
      </c>
      <c r="V823" s="50">
        <f t="shared" si="51"/>
        <v>812</v>
      </c>
      <c r="Y823" s="38" t="s">
        <v>2461</v>
      </c>
      <c r="Z823" s="38">
        <v>812</v>
      </c>
      <c r="AP823" s="185">
        <v>812</v>
      </c>
      <c r="AQ823" s="185" t="s">
        <v>12</v>
      </c>
      <c r="AR823" s="195" t="s">
        <v>12</v>
      </c>
    </row>
    <row r="824" spans="1:44" ht="24.95" customHeight="1" x14ac:dyDescent="0.25">
      <c r="A824" s="183">
        <v>813</v>
      </c>
      <c r="B824" s="183" t="s">
        <v>1126</v>
      </c>
      <c r="C824" s="34" t="str">
        <f t="shared" si="48"/>
        <v>BSCS  - 142029</v>
      </c>
      <c r="D824" s="186" t="s">
        <v>35</v>
      </c>
      <c r="E824" s="33" t="s">
        <v>12</v>
      </c>
      <c r="F824" s="189">
        <v>142029</v>
      </c>
      <c r="G824" s="191" t="s">
        <v>1392</v>
      </c>
      <c r="H824" s="34" t="str">
        <f t="shared" si="49"/>
        <v>C  - NB - 17 - 24</v>
      </c>
      <c r="I824" s="185" t="s">
        <v>17</v>
      </c>
      <c r="J824" s="185" t="s">
        <v>96</v>
      </c>
      <c r="K824" s="185" t="s">
        <v>15</v>
      </c>
      <c r="L824" s="193">
        <v>41</v>
      </c>
      <c r="M824" s="196" t="s">
        <v>1105</v>
      </c>
      <c r="N824" s="196" t="s">
        <v>750</v>
      </c>
      <c r="O824" s="44" t="str">
        <f t="shared" si="50"/>
        <v xml:space="preserve"> ABDUL REHMAN  ( 0322-4168388 )</v>
      </c>
      <c r="P824" s="42" t="s">
        <v>46</v>
      </c>
      <c r="Q824" s="36" t="s">
        <v>86</v>
      </c>
      <c r="R824" s="37" t="s">
        <v>79</v>
      </c>
      <c r="T824" s="55"/>
      <c r="U824" s="73" t="str">
        <f>F824&amp;"-"&amp;COUNTIF($F$2:F824,F824)</f>
        <v>142029-1</v>
      </c>
      <c r="V824" s="50">
        <f t="shared" si="51"/>
        <v>813</v>
      </c>
      <c r="Y824" s="38" t="s">
        <v>2462</v>
      </c>
      <c r="Z824" s="38">
        <v>813</v>
      </c>
      <c r="AP824" s="185">
        <v>813</v>
      </c>
      <c r="AQ824" s="185" t="s">
        <v>12</v>
      </c>
      <c r="AR824" s="195" t="s">
        <v>12</v>
      </c>
    </row>
    <row r="825" spans="1:44" ht="24.95" customHeight="1" x14ac:dyDescent="0.25">
      <c r="A825" s="183">
        <v>814</v>
      </c>
      <c r="B825" s="183" t="s">
        <v>1126</v>
      </c>
      <c r="C825" s="34" t="str">
        <f t="shared" si="48"/>
        <v>BSCS  - 142030</v>
      </c>
      <c r="D825" s="186" t="s">
        <v>35</v>
      </c>
      <c r="E825" s="33" t="s">
        <v>12</v>
      </c>
      <c r="F825" s="189">
        <v>142030</v>
      </c>
      <c r="G825" s="191" t="s">
        <v>1393</v>
      </c>
      <c r="H825" s="34" t="str">
        <f t="shared" si="49"/>
        <v>C  - NB - 17 - 24</v>
      </c>
      <c r="I825" s="185" t="s">
        <v>17</v>
      </c>
      <c r="J825" s="185" t="s">
        <v>96</v>
      </c>
      <c r="K825" s="185" t="s">
        <v>15</v>
      </c>
      <c r="L825" s="193">
        <v>38</v>
      </c>
      <c r="M825" s="196" t="s">
        <v>665</v>
      </c>
      <c r="N825" s="196" t="s">
        <v>666</v>
      </c>
      <c r="O825" s="44" t="str">
        <f t="shared" si="50"/>
        <v xml:space="preserve"> Muzahir Saleem   ( 3034476146 )</v>
      </c>
      <c r="P825" s="42" t="s">
        <v>46</v>
      </c>
      <c r="Q825" s="36" t="s">
        <v>86</v>
      </c>
      <c r="R825" s="37">
        <v>63</v>
      </c>
      <c r="T825" s="55"/>
      <c r="U825" s="73" t="str">
        <f>F825&amp;"-"&amp;COUNTIF($F$2:F825,F825)</f>
        <v>142030-1</v>
      </c>
      <c r="V825" s="50">
        <f t="shared" si="51"/>
        <v>814</v>
      </c>
      <c r="Y825" s="38" t="s">
        <v>2463</v>
      </c>
      <c r="Z825" s="38">
        <v>814</v>
      </c>
      <c r="AP825" s="185">
        <v>814</v>
      </c>
      <c r="AQ825" s="185" t="s">
        <v>12</v>
      </c>
      <c r="AR825" s="195" t="s">
        <v>12</v>
      </c>
    </row>
    <row r="826" spans="1:44" ht="24.95" customHeight="1" x14ac:dyDescent="0.25">
      <c r="A826" s="183">
        <v>815</v>
      </c>
      <c r="B826" s="183" t="s">
        <v>1126</v>
      </c>
      <c r="C826" s="34" t="str">
        <f t="shared" si="48"/>
        <v>BSCS  - 142031</v>
      </c>
      <c r="D826" s="186" t="s">
        <v>35</v>
      </c>
      <c r="E826" s="33" t="s">
        <v>12</v>
      </c>
      <c r="F826" s="189">
        <v>142031</v>
      </c>
      <c r="G826" s="191" t="s">
        <v>1394</v>
      </c>
      <c r="H826" s="34" t="str">
        <f t="shared" si="49"/>
        <v>C  - NB - 17 - 24</v>
      </c>
      <c r="I826" s="185" t="s">
        <v>17</v>
      </c>
      <c r="J826" s="185" t="s">
        <v>96</v>
      </c>
      <c r="K826" s="185" t="s">
        <v>15</v>
      </c>
      <c r="L826" s="193">
        <v>33</v>
      </c>
      <c r="M826" s="196" t="s">
        <v>659</v>
      </c>
      <c r="N826" s="196" t="s">
        <v>660</v>
      </c>
      <c r="O826" s="44" t="str">
        <f t="shared" si="50"/>
        <v xml:space="preserve"> Zainab Zafar  ( 3064091325 )</v>
      </c>
      <c r="P826" s="42" t="s">
        <v>50</v>
      </c>
      <c r="Q826" s="36" t="s">
        <v>86</v>
      </c>
      <c r="R826" s="37" t="s">
        <v>62</v>
      </c>
      <c r="T826" s="55"/>
      <c r="U826" s="73" t="str">
        <f>F826&amp;"-"&amp;COUNTIF($F$2:F826,F826)</f>
        <v>142031-1</v>
      </c>
      <c r="V826" s="50">
        <f t="shared" si="51"/>
        <v>815</v>
      </c>
      <c r="Y826" s="38" t="s">
        <v>2464</v>
      </c>
      <c r="Z826" s="38">
        <v>815</v>
      </c>
      <c r="AP826" s="185">
        <v>815</v>
      </c>
      <c r="AQ826" s="185" t="s">
        <v>12</v>
      </c>
      <c r="AR826" s="195" t="s">
        <v>12</v>
      </c>
    </row>
    <row r="827" spans="1:44" ht="24.95" customHeight="1" x14ac:dyDescent="0.25">
      <c r="A827" s="183">
        <v>816</v>
      </c>
      <c r="B827" s="183" t="s">
        <v>1126</v>
      </c>
      <c r="C827" s="34" t="str">
        <f t="shared" si="48"/>
        <v>BSCS  - 142032</v>
      </c>
      <c r="D827" s="186" t="s">
        <v>35</v>
      </c>
      <c r="E827" s="33" t="s">
        <v>12</v>
      </c>
      <c r="F827" s="189">
        <v>142032</v>
      </c>
      <c r="G827" s="191" t="s">
        <v>1395</v>
      </c>
      <c r="H827" s="34" t="str">
        <f t="shared" si="49"/>
        <v>C  - NB - 17 - 24</v>
      </c>
      <c r="I827" s="185" t="s">
        <v>17</v>
      </c>
      <c r="J827" s="185" t="s">
        <v>96</v>
      </c>
      <c r="K827" s="185" t="s">
        <v>15</v>
      </c>
      <c r="L827" s="193">
        <v>16</v>
      </c>
      <c r="M827" s="196" t="s">
        <v>661</v>
      </c>
      <c r="N827" s="196" t="s">
        <v>662</v>
      </c>
      <c r="O827" s="44" t="str">
        <f t="shared" si="50"/>
        <v xml:space="preserve"> Ayesha Nasir  ( 0302-4734093 )</v>
      </c>
      <c r="P827" s="42" t="s">
        <v>50</v>
      </c>
      <c r="Q827" s="36" t="s">
        <v>86</v>
      </c>
      <c r="R827" s="37" t="s">
        <v>63</v>
      </c>
      <c r="T827" s="55"/>
      <c r="U827" s="73" t="str">
        <f>F827&amp;"-"&amp;COUNTIF($F$2:F827,F827)</f>
        <v>142032-1</v>
      </c>
      <c r="V827" s="50">
        <f t="shared" si="51"/>
        <v>816</v>
      </c>
      <c r="Y827" s="38" t="s">
        <v>2465</v>
      </c>
      <c r="Z827" s="38">
        <v>816</v>
      </c>
      <c r="AP827" s="185">
        <v>816</v>
      </c>
      <c r="AQ827" s="185" t="s">
        <v>12</v>
      </c>
      <c r="AR827" s="195" t="s">
        <v>12</v>
      </c>
    </row>
    <row r="828" spans="1:44" ht="24.95" customHeight="1" x14ac:dyDescent="0.25">
      <c r="A828" s="183">
        <v>817</v>
      </c>
      <c r="B828" s="183" t="s">
        <v>1126</v>
      </c>
      <c r="C828" s="34" t="str">
        <f t="shared" si="48"/>
        <v>BBA (Hons)  - 142113</v>
      </c>
      <c r="D828" s="186" t="s">
        <v>42</v>
      </c>
      <c r="E828" s="33" t="s">
        <v>12</v>
      </c>
      <c r="F828" s="189">
        <v>142113</v>
      </c>
      <c r="G828" s="191" t="s">
        <v>223</v>
      </c>
      <c r="H828" s="34" t="str">
        <f t="shared" si="49"/>
        <v>D  - NB - 25 - 32</v>
      </c>
      <c r="I828" s="185" t="s">
        <v>17</v>
      </c>
      <c r="J828" s="185" t="s">
        <v>97</v>
      </c>
      <c r="K828" s="185" t="s">
        <v>24</v>
      </c>
      <c r="L828" s="193">
        <v>1</v>
      </c>
      <c r="M828" s="196" t="s">
        <v>516</v>
      </c>
      <c r="N828" s="196" t="s">
        <v>517</v>
      </c>
      <c r="O828" s="44" t="str">
        <f t="shared" si="50"/>
        <v xml:space="preserve"> Muhammad Adeel Isrhad  ( 0333-4900756 )</v>
      </c>
      <c r="P828" s="42" t="s">
        <v>50</v>
      </c>
      <c r="Q828" s="36" t="s">
        <v>86</v>
      </c>
      <c r="R828" s="37" t="s">
        <v>75</v>
      </c>
      <c r="T828" s="55"/>
      <c r="U828" s="73" t="str">
        <f>F828&amp;"-"&amp;COUNTIF($F$2:F828,F828)</f>
        <v>142113-1</v>
      </c>
      <c r="V828" s="50">
        <f t="shared" si="51"/>
        <v>817</v>
      </c>
      <c r="Y828" s="38" t="s">
        <v>2466</v>
      </c>
      <c r="Z828" s="38">
        <v>817</v>
      </c>
      <c r="AP828" s="185">
        <v>817</v>
      </c>
      <c r="AQ828" s="185" t="s">
        <v>12</v>
      </c>
      <c r="AR828" s="195" t="s">
        <v>12</v>
      </c>
    </row>
    <row r="829" spans="1:44" ht="24.95" customHeight="1" x14ac:dyDescent="0.25">
      <c r="A829" s="183">
        <v>818</v>
      </c>
      <c r="B829" s="183" t="s">
        <v>1126</v>
      </c>
      <c r="C829" s="34" t="str">
        <f t="shared" si="48"/>
        <v>BBA (Hons)  - 142162</v>
      </c>
      <c r="D829" s="186" t="s">
        <v>42</v>
      </c>
      <c r="E829" s="33" t="s">
        <v>12</v>
      </c>
      <c r="F829" s="189">
        <v>142162</v>
      </c>
      <c r="G829" s="191" t="s">
        <v>1396</v>
      </c>
      <c r="H829" s="34" t="str">
        <f t="shared" si="49"/>
        <v>D  - NB - 25 - 32</v>
      </c>
      <c r="I829" s="185" t="s">
        <v>17</v>
      </c>
      <c r="J829" s="185" t="s">
        <v>97</v>
      </c>
      <c r="K829" s="185" t="s">
        <v>24</v>
      </c>
      <c r="L829" s="193">
        <v>19</v>
      </c>
      <c r="M829" s="196" t="s">
        <v>516</v>
      </c>
      <c r="N829" s="196" t="s">
        <v>517</v>
      </c>
      <c r="O829" s="44" t="str">
        <f t="shared" si="50"/>
        <v xml:space="preserve"> Muhammad Adeel Isrhad  ( 0333-4900756 )</v>
      </c>
      <c r="P829" s="42" t="s">
        <v>50</v>
      </c>
      <c r="Q829" s="36" t="s">
        <v>86</v>
      </c>
      <c r="R829" s="37" t="s">
        <v>75</v>
      </c>
      <c r="T829" s="55"/>
      <c r="U829" s="73" t="str">
        <f>F829&amp;"-"&amp;COUNTIF($F$2:F829,F829)</f>
        <v>142162-1</v>
      </c>
      <c r="V829" s="50">
        <f t="shared" si="51"/>
        <v>818</v>
      </c>
      <c r="Y829" s="38" t="s">
        <v>2467</v>
      </c>
      <c r="Z829" s="38">
        <v>818</v>
      </c>
      <c r="AP829" s="185">
        <v>818</v>
      </c>
      <c r="AQ829" s="185" t="s">
        <v>12</v>
      </c>
      <c r="AR829" s="195" t="s">
        <v>12</v>
      </c>
    </row>
    <row r="830" spans="1:44" ht="24.95" customHeight="1" x14ac:dyDescent="0.25">
      <c r="A830" s="183">
        <v>819</v>
      </c>
      <c r="B830" s="183" t="s">
        <v>1126</v>
      </c>
      <c r="C830" s="34" t="str">
        <f t="shared" si="48"/>
        <v>BS AP  - 142226</v>
      </c>
      <c r="D830" s="186" t="s">
        <v>40</v>
      </c>
      <c r="E830" s="33" t="s">
        <v>12</v>
      </c>
      <c r="F830" s="189">
        <v>142226</v>
      </c>
      <c r="G830" s="191" t="s">
        <v>1397</v>
      </c>
      <c r="H830" s="34" t="str">
        <f t="shared" si="49"/>
        <v>D  - NB - 25 - 32</v>
      </c>
      <c r="I830" s="185" t="s">
        <v>17</v>
      </c>
      <c r="J830" s="185" t="s">
        <v>97</v>
      </c>
      <c r="K830" s="185" t="s">
        <v>24</v>
      </c>
      <c r="L830" s="193">
        <v>1</v>
      </c>
      <c r="M830" s="196" t="s">
        <v>464</v>
      </c>
      <c r="N830" s="196" t="s">
        <v>465</v>
      </c>
      <c r="O830" s="44" t="str">
        <f t="shared" si="50"/>
        <v xml:space="preserve"> Khurram Awan  ( 0308-7403474 )</v>
      </c>
      <c r="P830" s="42" t="s">
        <v>46</v>
      </c>
      <c r="Q830" s="36" t="s">
        <v>86</v>
      </c>
      <c r="R830" s="37" t="s">
        <v>79</v>
      </c>
      <c r="T830" s="55"/>
      <c r="U830" s="73" t="str">
        <f>F830&amp;"-"&amp;COUNTIF($F$2:F830,F830)</f>
        <v>142226-1</v>
      </c>
      <c r="V830" s="50">
        <f t="shared" si="51"/>
        <v>819</v>
      </c>
      <c r="Y830" s="38" t="s">
        <v>2468</v>
      </c>
      <c r="Z830" s="38">
        <v>819</v>
      </c>
      <c r="AP830" s="185">
        <v>819</v>
      </c>
      <c r="AQ830" s="185" t="s">
        <v>12</v>
      </c>
      <c r="AR830" s="195" t="s">
        <v>12</v>
      </c>
    </row>
    <row r="831" spans="1:44" ht="24.95" customHeight="1" x14ac:dyDescent="0.25">
      <c r="A831" s="183">
        <v>820</v>
      </c>
      <c r="B831" s="183" t="s">
        <v>1126</v>
      </c>
      <c r="C831" s="34" t="str">
        <f t="shared" si="48"/>
        <v>BS IT  - 142033</v>
      </c>
      <c r="D831" s="186" t="s">
        <v>37</v>
      </c>
      <c r="E831" s="33" t="s">
        <v>12</v>
      </c>
      <c r="F831" s="189">
        <v>142033</v>
      </c>
      <c r="G831" s="191" t="s">
        <v>164</v>
      </c>
      <c r="H831" s="34" t="str">
        <f t="shared" si="49"/>
        <v>D  - NB - 25 - 32</v>
      </c>
      <c r="I831" s="185" t="s">
        <v>17</v>
      </c>
      <c r="J831" s="185" t="s">
        <v>97</v>
      </c>
      <c r="K831" s="185" t="s">
        <v>24</v>
      </c>
      <c r="L831" s="193">
        <v>1</v>
      </c>
      <c r="M831" s="196" t="s">
        <v>1072</v>
      </c>
      <c r="N831" s="196" t="s">
        <v>1073</v>
      </c>
      <c r="O831" s="44" t="str">
        <f t="shared" si="50"/>
        <v xml:space="preserve"> Muhammad Arslan  ( 3006865585 )</v>
      </c>
      <c r="P831" s="42" t="s">
        <v>46</v>
      </c>
      <c r="Q831" s="36" t="s">
        <v>86</v>
      </c>
      <c r="R831" s="37" t="s">
        <v>72</v>
      </c>
      <c r="T831" s="55"/>
      <c r="U831" s="73" t="str">
        <f>F831&amp;"-"&amp;COUNTIF($F$2:F831,F831)</f>
        <v>142033-1</v>
      </c>
      <c r="V831" s="50">
        <f t="shared" si="51"/>
        <v>820</v>
      </c>
      <c r="Y831" s="38" t="s">
        <v>2469</v>
      </c>
      <c r="Z831" s="38">
        <v>820</v>
      </c>
      <c r="AP831" s="185">
        <v>820</v>
      </c>
      <c r="AQ831" s="185" t="s">
        <v>12</v>
      </c>
      <c r="AR831" s="195" t="s">
        <v>12</v>
      </c>
    </row>
    <row r="832" spans="1:44" ht="24.95" customHeight="1" x14ac:dyDescent="0.25">
      <c r="A832" s="183">
        <v>821</v>
      </c>
      <c r="B832" s="183" t="s">
        <v>1126</v>
      </c>
      <c r="C832" s="34" t="str">
        <f t="shared" si="48"/>
        <v>BS SE  - 142292</v>
      </c>
      <c r="D832" s="186" t="s">
        <v>43</v>
      </c>
      <c r="E832" s="33" t="s">
        <v>12</v>
      </c>
      <c r="F832" s="189">
        <v>142292</v>
      </c>
      <c r="G832" s="191" t="s">
        <v>164</v>
      </c>
      <c r="H832" s="34" t="str">
        <f t="shared" si="49"/>
        <v>D  - NB - 25 - 32</v>
      </c>
      <c r="I832" s="185" t="s">
        <v>17</v>
      </c>
      <c r="J832" s="185" t="s">
        <v>97</v>
      </c>
      <c r="K832" s="185" t="s">
        <v>24</v>
      </c>
      <c r="L832" s="193">
        <v>1</v>
      </c>
      <c r="M832" s="196" t="s">
        <v>713</v>
      </c>
      <c r="N832" s="196" t="s">
        <v>714</v>
      </c>
      <c r="O832" s="44" t="str">
        <f t="shared" si="50"/>
        <v xml:space="preserve"> Ayesha Kiran  ( 3244614624 )</v>
      </c>
      <c r="P832" s="42" t="s">
        <v>46</v>
      </c>
      <c r="Q832" s="36" t="s">
        <v>86</v>
      </c>
      <c r="R832" s="37">
        <v>49</v>
      </c>
      <c r="T832" s="55"/>
      <c r="U832" s="73" t="str">
        <f>F832&amp;"-"&amp;COUNTIF($F$2:F832,F832)</f>
        <v>142292-1</v>
      </c>
      <c r="V832" s="50">
        <f t="shared" si="51"/>
        <v>821</v>
      </c>
      <c r="Y832" s="38" t="s">
        <v>2470</v>
      </c>
      <c r="Z832" s="38">
        <v>821</v>
      </c>
      <c r="AP832" s="185">
        <v>821</v>
      </c>
      <c r="AQ832" s="185" t="s">
        <v>12</v>
      </c>
      <c r="AR832" s="195" t="s">
        <v>12</v>
      </c>
    </row>
    <row r="833" spans="1:44" ht="24.95" customHeight="1" x14ac:dyDescent="0.25">
      <c r="A833" s="183">
        <v>822</v>
      </c>
      <c r="B833" s="183" t="s">
        <v>1126</v>
      </c>
      <c r="C833" s="34" t="str">
        <f t="shared" si="48"/>
        <v>BSCS  - 142032</v>
      </c>
      <c r="D833" s="186" t="s">
        <v>35</v>
      </c>
      <c r="E833" s="33" t="s">
        <v>12</v>
      </c>
      <c r="F833" s="189">
        <v>142032</v>
      </c>
      <c r="G833" s="191" t="s">
        <v>1395</v>
      </c>
      <c r="H833" s="34" t="str">
        <f t="shared" si="49"/>
        <v>D  - NB - 25 - 32</v>
      </c>
      <c r="I833" s="185" t="s">
        <v>17</v>
      </c>
      <c r="J833" s="185" t="s">
        <v>97</v>
      </c>
      <c r="K833" s="185" t="s">
        <v>24</v>
      </c>
      <c r="L833" s="193">
        <v>12</v>
      </c>
      <c r="M833" s="196" t="s">
        <v>661</v>
      </c>
      <c r="N833" s="196" t="s">
        <v>662</v>
      </c>
      <c r="O833" s="44" t="str">
        <f t="shared" si="50"/>
        <v xml:space="preserve"> Ayesha Nasir  ( 0302-4734093 )</v>
      </c>
      <c r="P833" s="42" t="s">
        <v>46</v>
      </c>
      <c r="Q833" s="36" t="s">
        <v>86</v>
      </c>
      <c r="R833" s="37" t="s">
        <v>48</v>
      </c>
      <c r="T833" s="55"/>
      <c r="U833" s="73" t="str">
        <f>F833&amp;"-"&amp;COUNTIF($F$2:F833,F833)</f>
        <v>142032-2</v>
      </c>
      <c r="V833" s="50">
        <f t="shared" si="51"/>
        <v>822</v>
      </c>
      <c r="Y833" s="38" t="s">
        <v>2471</v>
      </c>
      <c r="Z833" s="38">
        <v>822</v>
      </c>
      <c r="AP833" s="185">
        <v>822</v>
      </c>
      <c r="AQ833" s="185" t="s">
        <v>12</v>
      </c>
      <c r="AR833" s="195" t="s">
        <v>12</v>
      </c>
    </row>
    <row r="834" spans="1:44" ht="24.95" customHeight="1" x14ac:dyDescent="0.25">
      <c r="A834" s="183">
        <v>823</v>
      </c>
      <c r="B834" s="183" t="s">
        <v>1126</v>
      </c>
      <c r="C834" s="34" t="str">
        <f t="shared" si="48"/>
        <v>BSCS  - 142206</v>
      </c>
      <c r="D834" s="186" t="s">
        <v>35</v>
      </c>
      <c r="E834" s="33"/>
      <c r="F834" s="189">
        <v>142206</v>
      </c>
      <c r="G834" s="191" t="s">
        <v>164</v>
      </c>
      <c r="H834" s="34" t="str">
        <f t="shared" si="49"/>
        <v>D  - NB - 25 - 32</v>
      </c>
      <c r="I834" s="185" t="s">
        <v>17</v>
      </c>
      <c r="J834" s="185" t="s">
        <v>97</v>
      </c>
      <c r="K834" s="185" t="s">
        <v>24</v>
      </c>
      <c r="L834" s="193">
        <v>7</v>
      </c>
      <c r="M834" s="196" t="s">
        <v>482</v>
      </c>
      <c r="N834" s="196" t="s">
        <v>483</v>
      </c>
      <c r="O834" s="44" t="str">
        <f t="shared" si="50"/>
        <v xml:space="preserve"> Mr. Umer Ahmed  ( 0321-3810784 )</v>
      </c>
      <c r="P834" s="42" t="s">
        <v>50</v>
      </c>
      <c r="Q834" s="36" t="s">
        <v>86</v>
      </c>
      <c r="R834" s="37">
        <v>8</v>
      </c>
      <c r="T834" s="55"/>
      <c r="U834" s="73" t="str">
        <f>F834&amp;"-"&amp;COUNTIF($F$2:F834,F834)</f>
        <v>142206-1</v>
      </c>
      <c r="V834" s="50">
        <f t="shared" si="51"/>
        <v>823</v>
      </c>
      <c r="Y834" s="38" t="s">
        <v>2472</v>
      </c>
      <c r="Z834" s="38">
        <v>823</v>
      </c>
      <c r="AP834" s="185">
        <v>823</v>
      </c>
      <c r="AQ834" s="185" t="s">
        <v>12</v>
      </c>
      <c r="AR834" s="195" t="s">
        <v>12</v>
      </c>
    </row>
    <row r="835" spans="1:44" ht="24.95" customHeight="1" x14ac:dyDescent="0.25">
      <c r="A835" s="183">
        <v>824</v>
      </c>
      <c r="B835" s="183" t="s">
        <v>1126</v>
      </c>
      <c r="C835" s="34" t="str">
        <f t="shared" si="48"/>
        <v>BSCS  - 142212</v>
      </c>
      <c r="D835" s="186" t="s">
        <v>35</v>
      </c>
      <c r="E835" s="33"/>
      <c r="F835" s="189">
        <v>142212</v>
      </c>
      <c r="G835" s="191" t="s">
        <v>164</v>
      </c>
      <c r="H835" s="34" t="str">
        <f t="shared" si="49"/>
        <v>D  - NB - 25 - 32</v>
      </c>
      <c r="I835" s="185" t="s">
        <v>17</v>
      </c>
      <c r="J835" s="185" t="s">
        <v>97</v>
      </c>
      <c r="K835" s="185" t="s">
        <v>24</v>
      </c>
      <c r="L835" s="193">
        <v>1</v>
      </c>
      <c r="M835" s="196" t="s">
        <v>661</v>
      </c>
      <c r="N835" s="196" t="s">
        <v>662</v>
      </c>
      <c r="O835" s="44" t="str">
        <f t="shared" si="50"/>
        <v xml:space="preserve"> Ayesha Nasir  ( 0302-4734093 )</v>
      </c>
      <c r="P835" s="42" t="s">
        <v>46</v>
      </c>
      <c r="Q835" s="36" t="s">
        <v>86</v>
      </c>
      <c r="R835" s="37">
        <v>18</v>
      </c>
      <c r="T835" s="55"/>
      <c r="U835" s="73" t="str">
        <f>F835&amp;"-"&amp;COUNTIF($F$2:F835,F835)</f>
        <v>142212-1</v>
      </c>
      <c r="V835" s="50">
        <f t="shared" si="51"/>
        <v>824</v>
      </c>
      <c r="Y835" s="38" t="s">
        <v>2473</v>
      </c>
      <c r="Z835" s="38">
        <v>824</v>
      </c>
      <c r="AP835" s="185">
        <v>824</v>
      </c>
      <c r="AQ835" s="185" t="s">
        <v>12</v>
      </c>
      <c r="AR835" s="195" t="s">
        <v>12</v>
      </c>
    </row>
    <row r="836" spans="1:44" ht="24.95" customHeight="1" x14ac:dyDescent="0.25">
      <c r="A836" s="183">
        <v>825</v>
      </c>
      <c r="B836" s="183" t="s">
        <v>1126</v>
      </c>
      <c r="C836" s="34" t="str">
        <f t="shared" si="48"/>
        <v>Post ADP (IR)   - 142615</v>
      </c>
      <c r="D836" s="186" t="s">
        <v>863</v>
      </c>
      <c r="E836" s="33"/>
      <c r="F836" s="189">
        <v>142615</v>
      </c>
      <c r="G836" s="191" t="s">
        <v>1398</v>
      </c>
      <c r="H836" s="34" t="str">
        <f t="shared" si="49"/>
        <v>D  - NB - 25 - 32</v>
      </c>
      <c r="I836" s="185" t="s">
        <v>17</v>
      </c>
      <c r="J836" s="185" t="s">
        <v>97</v>
      </c>
      <c r="K836" s="185" t="s">
        <v>24</v>
      </c>
      <c r="L836" s="193">
        <v>2</v>
      </c>
      <c r="M836" s="196">
        <v>0</v>
      </c>
      <c r="N836" s="196" t="s">
        <v>3383</v>
      </c>
      <c r="O836" s="44" t="str">
        <f t="shared" si="50"/>
        <v xml:space="preserve"> 0  ( - - - )</v>
      </c>
      <c r="P836" s="42" t="s">
        <v>46</v>
      </c>
      <c r="Q836" s="36" t="s">
        <v>86</v>
      </c>
      <c r="R836" s="37" t="s">
        <v>49</v>
      </c>
      <c r="T836" s="55"/>
      <c r="U836" s="73" t="str">
        <f>F836&amp;"-"&amp;COUNTIF($F$2:F836,F836)</f>
        <v>142615-1</v>
      </c>
      <c r="V836" s="50">
        <f t="shared" si="51"/>
        <v>825</v>
      </c>
      <c r="Y836" s="38" t="s">
        <v>2474</v>
      </c>
      <c r="Z836" s="38">
        <v>825</v>
      </c>
      <c r="AP836" s="185">
        <v>825</v>
      </c>
      <c r="AQ836" s="185" t="s">
        <v>12</v>
      </c>
      <c r="AR836" s="195" t="s">
        <v>12</v>
      </c>
    </row>
    <row r="837" spans="1:44" ht="24.95" customHeight="1" x14ac:dyDescent="0.25">
      <c r="A837" s="183">
        <v>826</v>
      </c>
      <c r="B837" s="183" t="s">
        <v>1126</v>
      </c>
      <c r="C837" s="34" t="str">
        <f t="shared" si="48"/>
        <v>Post ADP (IT)   - 142401</v>
      </c>
      <c r="D837" s="186" t="s">
        <v>864</v>
      </c>
      <c r="E837" s="33"/>
      <c r="F837" s="189">
        <v>142401</v>
      </c>
      <c r="G837" s="191" t="s">
        <v>164</v>
      </c>
      <c r="H837" s="34" t="str">
        <f t="shared" si="49"/>
        <v>D  - NB - 25 - 32</v>
      </c>
      <c r="I837" s="185" t="s">
        <v>17</v>
      </c>
      <c r="J837" s="185" t="s">
        <v>97</v>
      </c>
      <c r="K837" s="185" t="s">
        <v>24</v>
      </c>
      <c r="L837" s="193">
        <v>1</v>
      </c>
      <c r="M837" s="196" t="s">
        <v>1072</v>
      </c>
      <c r="N837" s="196" t="s">
        <v>1073</v>
      </c>
      <c r="O837" s="44" t="str">
        <f t="shared" si="50"/>
        <v xml:space="preserve"> Muhammad Arslan  ( 3006865585 )</v>
      </c>
      <c r="P837" s="42" t="s">
        <v>46</v>
      </c>
      <c r="Q837" s="36" t="s">
        <v>86</v>
      </c>
      <c r="R837" s="37" t="s">
        <v>70</v>
      </c>
      <c r="T837" s="55"/>
      <c r="U837" s="73" t="str">
        <f>F837&amp;"-"&amp;COUNTIF($F$2:F837,F837)</f>
        <v>142401-1</v>
      </c>
      <c r="V837" s="50">
        <f t="shared" si="51"/>
        <v>826</v>
      </c>
      <c r="Y837" s="38" t="s">
        <v>2475</v>
      </c>
      <c r="Z837" s="38">
        <v>826</v>
      </c>
      <c r="AP837" s="185">
        <v>826</v>
      </c>
      <c r="AQ837" s="185" t="s">
        <v>12</v>
      </c>
      <c r="AR837" s="195" t="s">
        <v>12</v>
      </c>
    </row>
    <row r="838" spans="1:44" ht="24.95" customHeight="1" x14ac:dyDescent="0.25">
      <c r="A838" s="183">
        <v>827</v>
      </c>
      <c r="B838" s="183" t="s">
        <v>1126</v>
      </c>
      <c r="C838" s="34" t="str">
        <f t="shared" si="48"/>
        <v>BS AP  - 140856</v>
      </c>
      <c r="D838" s="186" t="s">
        <v>40</v>
      </c>
      <c r="E838" s="33"/>
      <c r="F838" s="189">
        <v>140856</v>
      </c>
      <c r="G838" s="191" t="s">
        <v>919</v>
      </c>
      <c r="H838" s="34" t="str">
        <f t="shared" si="49"/>
        <v>E  - OB - 18 , 51 - 52</v>
      </c>
      <c r="I838" s="185" t="s">
        <v>17</v>
      </c>
      <c r="J838" s="185" t="s">
        <v>1096</v>
      </c>
      <c r="K838" s="185" t="s">
        <v>294</v>
      </c>
      <c r="L838" s="193">
        <v>21</v>
      </c>
      <c r="M838" s="196" t="s">
        <v>480</v>
      </c>
      <c r="N838" s="196" t="s">
        <v>481</v>
      </c>
      <c r="O838" s="44" t="str">
        <f t="shared" si="50"/>
        <v xml:space="preserve"> Abdul Raffay Saleem  ( 0321-4702252 )</v>
      </c>
      <c r="P838" s="42" t="s">
        <v>46</v>
      </c>
      <c r="Q838" s="36" t="s">
        <v>86</v>
      </c>
      <c r="R838" s="37" t="s">
        <v>80</v>
      </c>
      <c r="T838" s="55"/>
      <c r="U838" s="73" t="str">
        <f>F838&amp;"-"&amp;COUNTIF($F$2:F838,F838)</f>
        <v>140856-1</v>
      </c>
      <c r="V838" s="50">
        <f t="shared" si="51"/>
        <v>827</v>
      </c>
      <c r="Y838" s="38" t="s">
        <v>2476</v>
      </c>
      <c r="Z838" s="38">
        <v>827</v>
      </c>
      <c r="AP838" s="185">
        <v>827</v>
      </c>
      <c r="AQ838" s="185" t="s">
        <v>12</v>
      </c>
      <c r="AR838" s="195" t="s">
        <v>12</v>
      </c>
    </row>
    <row r="839" spans="1:44" ht="24.95" customHeight="1" x14ac:dyDescent="0.25">
      <c r="A839" s="183">
        <v>828</v>
      </c>
      <c r="B839" s="183" t="s">
        <v>1126</v>
      </c>
      <c r="C839" s="34" t="str">
        <f t="shared" si="48"/>
        <v>BS AP  - 140861</v>
      </c>
      <c r="D839" s="186" t="s">
        <v>40</v>
      </c>
      <c r="E839" s="33"/>
      <c r="F839" s="189">
        <v>140861</v>
      </c>
      <c r="G839" s="191" t="s">
        <v>1399</v>
      </c>
      <c r="H839" s="34" t="str">
        <f t="shared" si="49"/>
        <v>E  - OB - 18 , 51 - 52</v>
      </c>
      <c r="I839" s="185" t="s">
        <v>17</v>
      </c>
      <c r="J839" s="185" t="s">
        <v>1096</v>
      </c>
      <c r="K839" s="185" t="s">
        <v>294</v>
      </c>
      <c r="L839" s="193">
        <v>29</v>
      </c>
      <c r="M839" s="196" t="s">
        <v>464</v>
      </c>
      <c r="N839" s="196" t="s">
        <v>465</v>
      </c>
      <c r="O839" s="44" t="str">
        <f t="shared" si="50"/>
        <v xml:space="preserve"> Khurram Awan  ( 0308-7403474 )</v>
      </c>
      <c r="P839" s="42" t="s">
        <v>46</v>
      </c>
      <c r="Q839" s="36" t="s">
        <v>86</v>
      </c>
      <c r="R839" s="37" t="s">
        <v>80</v>
      </c>
      <c r="T839" s="55"/>
      <c r="U839" s="73" t="str">
        <f>F839&amp;"-"&amp;COUNTIF($F$2:F839,F839)</f>
        <v>140861-1</v>
      </c>
      <c r="V839" s="50">
        <f t="shared" si="51"/>
        <v>828</v>
      </c>
      <c r="Y839" s="38" t="s">
        <v>2477</v>
      </c>
      <c r="Z839" s="38">
        <v>828</v>
      </c>
      <c r="AP839" s="185">
        <v>828</v>
      </c>
      <c r="AQ839" s="185" t="s">
        <v>12</v>
      </c>
      <c r="AR839" s="195" t="s">
        <v>12</v>
      </c>
    </row>
    <row r="840" spans="1:44" ht="24.95" customHeight="1" x14ac:dyDescent="0.25">
      <c r="A840" s="183">
        <v>829</v>
      </c>
      <c r="B840" s="183" t="s">
        <v>1126</v>
      </c>
      <c r="C840" s="34" t="str">
        <f t="shared" si="48"/>
        <v>BS AP  - 140868</v>
      </c>
      <c r="D840" s="186" t="s">
        <v>40</v>
      </c>
      <c r="E840" s="33"/>
      <c r="F840" s="189">
        <v>140868</v>
      </c>
      <c r="G840" s="191" t="s">
        <v>1400</v>
      </c>
      <c r="H840" s="34" t="str">
        <f t="shared" si="49"/>
        <v>E  - OB - 18 , 51 - 52</v>
      </c>
      <c r="I840" s="185" t="s">
        <v>17</v>
      </c>
      <c r="J840" s="185" t="s">
        <v>1096</v>
      </c>
      <c r="K840" s="185" t="s">
        <v>294</v>
      </c>
      <c r="L840" s="193">
        <v>16</v>
      </c>
      <c r="M840" s="196" t="s">
        <v>464</v>
      </c>
      <c r="N840" s="196" t="s">
        <v>465</v>
      </c>
      <c r="O840" s="44" t="str">
        <f t="shared" si="50"/>
        <v xml:space="preserve"> Khurram Awan  ( 0308-7403474 )</v>
      </c>
      <c r="P840" s="42" t="s">
        <v>46</v>
      </c>
      <c r="Q840" s="36" t="s">
        <v>86</v>
      </c>
      <c r="R840" s="37" t="s">
        <v>69</v>
      </c>
      <c r="T840" s="55"/>
      <c r="U840" s="73" t="str">
        <f>F840&amp;"-"&amp;COUNTIF($F$2:F840,F840)</f>
        <v>140868-1</v>
      </c>
      <c r="V840" s="50">
        <f t="shared" si="51"/>
        <v>829</v>
      </c>
      <c r="Y840" s="38" t="s">
        <v>2478</v>
      </c>
      <c r="Z840" s="38">
        <v>829</v>
      </c>
      <c r="AP840" s="185">
        <v>829</v>
      </c>
      <c r="AQ840" s="185" t="s">
        <v>12</v>
      </c>
      <c r="AR840" s="195" t="s">
        <v>12</v>
      </c>
    </row>
    <row r="841" spans="1:44" ht="24.95" customHeight="1" x14ac:dyDescent="0.25">
      <c r="A841" s="183">
        <v>830</v>
      </c>
      <c r="B841" s="183" t="s">
        <v>1126</v>
      </c>
      <c r="C841" s="34" t="str">
        <f t="shared" si="48"/>
        <v>BSCS  - 141931</v>
      </c>
      <c r="D841" s="186" t="s">
        <v>35</v>
      </c>
      <c r="E841" s="33"/>
      <c r="F841" s="189">
        <v>141931</v>
      </c>
      <c r="G841" s="191" t="s">
        <v>1386</v>
      </c>
      <c r="H841" s="34" t="str">
        <f t="shared" si="49"/>
        <v>ECR  - OB - LAB - 80</v>
      </c>
      <c r="I841" s="185" t="s">
        <v>17</v>
      </c>
      <c r="J841" s="185" t="s">
        <v>988</v>
      </c>
      <c r="K841" s="185" t="s">
        <v>295</v>
      </c>
      <c r="L841" s="193">
        <v>1</v>
      </c>
      <c r="M841" s="196" t="s">
        <v>579</v>
      </c>
      <c r="N841" s="196" t="s">
        <v>580</v>
      </c>
      <c r="O841" s="44" t="str">
        <f t="shared" si="50"/>
        <v xml:space="preserve"> Ms. Jawairia Mukhtar  ( 0331-4301717 )</v>
      </c>
      <c r="P841" s="42" t="s">
        <v>46</v>
      </c>
      <c r="Q841" s="36" t="s">
        <v>86</v>
      </c>
      <c r="R841" s="37" t="s">
        <v>63</v>
      </c>
      <c r="T841" s="55"/>
      <c r="U841" s="73" t="str">
        <f>F841&amp;"-"&amp;COUNTIF($F$2:F841,F841)</f>
        <v>141931-3</v>
      </c>
      <c r="V841" s="50">
        <f t="shared" si="51"/>
        <v>830</v>
      </c>
      <c r="Y841" s="38" t="s">
        <v>2479</v>
      </c>
      <c r="Z841" s="38">
        <v>830</v>
      </c>
      <c r="AP841" s="185">
        <v>830</v>
      </c>
      <c r="AQ841" s="185" t="s">
        <v>12</v>
      </c>
      <c r="AR841" s="195" t="s">
        <v>12</v>
      </c>
    </row>
    <row r="842" spans="1:44" ht="24.95" customHeight="1" x14ac:dyDescent="0.25">
      <c r="A842" s="183">
        <v>831</v>
      </c>
      <c r="B842" s="183" t="s">
        <v>1126</v>
      </c>
      <c r="C842" s="34" t="str">
        <f t="shared" si="48"/>
        <v>BSCS  - 142206</v>
      </c>
      <c r="D842" s="186" t="s">
        <v>35</v>
      </c>
      <c r="E842" s="33"/>
      <c r="F842" s="189">
        <v>142206</v>
      </c>
      <c r="G842" s="191" t="s">
        <v>164</v>
      </c>
      <c r="H842" s="34" t="str">
        <f t="shared" si="49"/>
        <v>ECR  - OB - LAB - 80</v>
      </c>
      <c r="I842" s="185" t="s">
        <v>17</v>
      </c>
      <c r="J842" s="185" t="s">
        <v>988</v>
      </c>
      <c r="K842" s="185" t="s">
        <v>295</v>
      </c>
      <c r="L842" s="193">
        <v>1</v>
      </c>
      <c r="M842" s="196" t="s">
        <v>482</v>
      </c>
      <c r="N842" s="196" t="s">
        <v>483</v>
      </c>
      <c r="O842" s="44" t="str">
        <f t="shared" si="50"/>
        <v xml:space="preserve"> Mr. Umer Ahmed  ( 0321-3810784 )</v>
      </c>
      <c r="P842" s="42" t="s">
        <v>46</v>
      </c>
      <c r="Q842" s="36" t="s">
        <v>86</v>
      </c>
      <c r="R842" s="37" t="s">
        <v>48</v>
      </c>
      <c r="T842" s="55"/>
      <c r="U842" s="73" t="str">
        <f>F842&amp;"-"&amp;COUNTIF($F$2:F842,F842)</f>
        <v>142206-2</v>
      </c>
      <c r="V842" s="50">
        <f t="shared" si="51"/>
        <v>831</v>
      </c>
      <c r="Y842" s="38" t="s">
        <v>2480</v>
      </c>
      <c r="Z842" s="38">
        <v>831</v>
      </c>
      <c r="AP842" s="185">
        <v>831</v>
      </c>
      <c r="AQ842" s="185" t="s">
        <v>12</v>
      </c>
      <c r="AR842" s="195" t="s">
        <v>12</v>
      </c>
    </row>
    <row r="843" spans="1:44" ht="24.95" customHeight="1" x14ac:dyDescent="0.25">
      <c r="A843" s="183">
        <v>832</v>
      </c>
      <c r="B843" s="183" t="s">
        <v>1126</v>
      </c>
      <c r="C843" s="34" t="str">
        <f t="shared" si="48"/>
        <v>BBA (Hons)  - 140933</v>
      </c>
      <c r="D843" s="186" t="s">
        <v>42</v>
      </c>
      <c r="E843" s="33"/>
      <c r="F843" s="189">
        <v>140933</v>
      </c>
      <c r="G843" s="191" t="s">
        <v>233</v>
      </c>
      <c r="H843" s="34" t="str">
        <f t="shared" si="49"/>
        <v>F  - OB - 53 - 57</v>
      </c>
      <c r="I843" s="185" t="s">
        <v>17</v>
      </c>
      <c r="J843" s="185" t="s">
        <v>1097</v>
      </c>
      <c r="K843" s="185" t="s">
        <v>22</v>
      </c>
      <c r="L843" s="193">
        <v>25</v>
      </c>
      <c r="M843" s="196" t="s">
        <v>1041</v>
      </c>
      <c r="N843" s="196" t="s">
        <v>3383</v>
      </c>
      <c r="O843" s="44" t="str">
        <f t="shared" si="50"/>
        <v xml:space="preserve"> Dr. Muhammad Umar  ( - - - )</v>
      </c>
      <c r="P843" s="42" t="s">
        <v>50</v>
      </c>
      <c r="Q843" s="36" t="s">
        <v>86</v>
      </c>
      <c r="R843" s="37" t="s">
        <v>64</v>
      </c>
      <c r="T843" s="55"/>
      <c r="U843" s="73" t="str">
        <f>F843&amp;"-"&amp;COUNTIF($F$2:F843,F843)</f>
        <v>140933-1</v>
      </c>
      <c r="V843" s="50">
        <f t="shared" si="51"/>
        <v>832</v>
      </c>
      <c r="Y843" s="38" t="s">
        <v>2481</v>
      </c>
      <c r="Z843" s="38">
        <v>832</v>
      </c>
      <c r="AP843" s="185">
        <v>832</v>
      </c>
      <c r="AQ843" s="185" t="s">
        <v>12</v>
      </c>
      <c r="AR843" s="195" t="s">
        <v>12</v>
      </c>
    </row>
    <row r="844" spans="1:44" ht="24.95" customHeight="1" x14ac:dyDescent="0.25">
      <c r="A844" s="183">
        <v>833</v>
      </c>
      <c r="B844" s="183" t="s">
        <v>1126</v>
      </c>
      <c r="C844" s="34" t="str">
        <f t="shared" ref="C844:C907" si="52">CONCATENATE(D844," "," - ",F844)</f>
        <v>BBA (Hons)  - 140937</v>
      </c>
      <c r="D844" s="186" t="s">
        <v>42</v>
      </c>
      <c r="E844" s="33"/>
      <c r="F844" s="189">
        <v>140937</v>
      </c>
      <c r="G844" s="191" t="s">
        <v>1401</v>
      </c>
      <c r="H844" s="34" t="str">
        <f t="shared" ref="H844:H907" si="53">CONCATENATE(K844," "," - ",J844)</f>
        <v>F  - OB - 53 - 57</v>
      </c>
      <c r="I844" s="185" t="s">
        <v>17</v>
      </c>
      <c r="J844" s="185" t="s">
        <v>1097</v>
      </c>
      <c r="K844" s="185" t="s">
        <v>22</v>
      </c>
      <c r="L844" s="193">
        <v>22</v>
      </c>
      <c r="M844" s="196" t="s">
        <v>1020</v>
      </c>
      <c r="N844" s="196" t="s">
        <v>772</v>
      </c>
      <c r="O844" s="44" t="str">
        <f t="shared" si="50"/>
        <v xml:space="preserve"> Dr. Asia Bibi  ( 0333-4418138 )</v>
      </c>
      <c r="P844" s="42" t="s">
        <v>50</v>
      </c>
      <c r="Q844" s="36" t="s">
        <v>86</v>
      </c>
      <c r="R844" s="37" t="s">
        <v>64</v>
      </c>
      <c r="T844" s="55"/>
      <c r="U844" s="73" t="str">
        <f>F844&amp;"-"&amp;COUNTIF($F$2:F844,F844)</f>
        <v>140937-1</v>
      </c>
      <c r="V844" s="50">
        <f t="shared" si="51"/>
        <v>833</v>
      </c>
      <c r="Y844" s="38" t="s">
        <v>2482</v>
      </c>
      <c r="Z844" s="38">
        <v>833</v>
      </c>
      <c r="AP844" s="185">
        <v>833</v>
      </c>
      <c r="AQ844" s="185" t="s">
        <v>12</v>
      </c>
      <c r="AR844" s="195" t="s">
        <v>12</v>
      </c>
    </row>
    <row r="845" spans="1:44" ht="24.95" customHeight="1" x14ac:dyDescent="0.25">
      <c r="A845" s="183">
        <v>834</v>
      </c>
      <c r="B845" s="183" t="s">
        <v>1126</v>
      </c>
      <c r="C845" s="34" t="str">
        <f t="shared" si="52"/>
        <v>BBA (Hons)  - 140943</v>
      </c>
      <c r="D845" s="186" t="s">
        <v>42</v>
      </c>
      <c r="E845" s="33"/>
      <c r="F845" s="189">
        <v>140943</v>
      </c>
      <c r="G845" s="191" t="s">
        <v>1402</v>
      </c>
      <c r="H845" s="34" t="str">
        <f t="shared" si="53"/>
        <v>F  - OB - 53 - 57</v>
      </c>
      <c r="I845" s="185" t="s">
        <v>17</v>
      </c>
      <c r="J845" s="185" t="s">
        <v>1097</v>
      </c>
      <c r="K845" s="185" t="s">
        <v>22</v>
      </c>
      <c r="L845" s="193">
        <v>29</v>
      </c>
      <c r="M845" s="196" t="s">
        <v>1020</v>
      </c>
      <c r="N845" s="196" t="s">
        <v>772</v>
      </c>
      <c r="O845" s="44" t="str">
        <f t="shared" ref="O845:O908" si="54">CONCATENATE(" ", M845, " ", " ("," ",N845, " ",")")</f>
        <v xml:space="preserve"> Dr. Asia Bibi  ( 0333-4418138 )</v>
      </c>
      <c r="P845" s="42" t="s">
        <v>46</v>
      </c>
      <c r="Q845" s="36" t="s">
        <v>86</v>
      </c>
      <c r="R845" s="37">
        <v>49</v>
      </c>
      <c r="T845" s="55"/>
      <c r="U845" s="73" t="str">
        <f>F845&amp;"-"&amp;COUNTIF($F$2:F845,F845)</f>
        <v>140943-1</v>
      </c>
      <c r="V845" s="50">
        <f t="shared" ref="V845:V908" si="55">+A845</f>
        <v>834</v>
      </c>
      <c r="Y845" s="38" t="s">
        <v>2483</v>
      </c>
      <c r="Z845" s="38">
        <v>834</v>
      </c>
      <c r="AP845" s="185">
        <v>834</v>
      </c>
      <c r="AQ845" s="185" t="s">
        <v>12</v>
      </c>
      <c r="AR845" s="195" t="s">
        <v>12</v>
      </c>
    </row>
    <row r="846" spans="1:44" ht="24.95" customHeight="1" x14ac:dyDescent="0.25">
      <c r="A846" s="183">
        <v>835</v>
      </c>
      <c r="B846" s="183" t="s">
        <v>1126</v>
      </c>
      <c r="C846" s="34" t="str">
        <f t="shared" si="52"/>
        <v>BBA (Hons)  - 141016</v>
      </c>
      <c r="D846" s="186" t="s">
        <v>42</v>
      </c>
      <c r="E846" s="33"/>
      <c r="F846" s="189">
        <v>141016</v>
      </c>
      <c r="G846" s="191" t="s">
        <v>1403</v>
      </c>
      <c r="H846" s="34" t="str">
        <f t="shared" si="53"/>
        <v>F  - OB - 53 - 57</v>
      </c>
      <c r="I846" s="185" t="s">
        <v>17</v>
      </c>
      <c r="J846" s="185" t="s">
        <v>1097</v>
      </c>
      <c r="K846" s="185" t="s">
        <v>22</v>
      </c>
      <c r="L846" s="193">
        <v>10</v>
      </c>
      <c r="M846" s="196" t="s">
        <v>516</v>
      </c>
      <c r="N846" s="196" t="s">
        <v>517</v>
      </c>
      <c r="O846" s="44" t="str">
        <f t="shared" si="54"/>
        <v xml:space="preserve"> Muhammad Adeel Isrhad  ( 0333-4900756 )</v>
      </c>
      <c r="P846" s="42" t="s">
        <v>46</v>
      </c>
      <c r="Q846" s="36" t="s">
        <v>86</v>
      </c>
      <c r="R846" s="37">
        <v>49</v>
      </c>
      <c r="T846" s="55"/>
      <c r="U846" s="73" t="str">
        <f>F846&amp;"-"&amp;COUNTIF($F$2:F846,F846)</f>
        <v>141016-1</v>
      </c>
      <c r="V846" s="50">
        <f t="shared" si="55"/>
        <v>835</v>
      </c>
      <c r="Y846" s="38" t="s">
        <v>2484</v>
      </c>
      <c r="Z846" s="38">
        <v>835</v>
      </c>
      <c r="AP846" s="185">
        <v>835</v>
      </c>
      <c r="AQ846" s="185" t="s">
        <v>12</v>
      </c>
      <c r="AR846" s="195" t="s">
        <v>12</v>
      </c>
    </row>
    <row r="847" spans="1:44" ht="24.95" customHeight="1" x14ac:dyDescent="0.25">
      <c r="A847" s="183">
        <v>836</v>
      </c>
      <c r="B847" s="183" t="s">
        <v>1126</v>
      </c>
      <c r="C847" s="34" t="str">
        <f t="shared" si="52"/>
        <v>BS AP  - 140868</v>
      </c>
      <c r="D847" s="186" t="s">
        <v>40</v>
      </c>
      <c r="E847" s="33"/>
      <c r="F847" s="189">
        <v>140868</v>
      </c>
      <c r="G847" s="191" t="s">
        <v>1400</v>
      </c>
      <c r="H847" s="34" t="str">
        <f t="shared" si="53"/>
        <v>F  - OB - 53 - 57</v>
      </c>
      <c r="I847" s="185" t="s">
        <v>17</v>
      </c>
      <c r="J847" s="185" t="s">
        <v>1097</v>
      </c>
      <c r="K847" s="185" t="s">
        <v>22</v>
      </c>
      <c r="L847" s="193">
        <v>7</v>
      </c>
      <c r="M847" s="196" t="s">
        <v>464</v>
      </c>
      <c r="N847" s="196" t="s">
        <v>465</v>
      </c>
      <c r="O847" s="44" t="str">
        <f t="shared" si="54"/>
        <v xml:space="preserve"> Khurram Awan  ( 0308-7403474 )</v>
      </c>
      <c r="P847" s="42" t="s">
        <v>46</v>
      </c>
      <c r="Q847" s="36" t="s">
        <v>86</v>
      </c>
      <c r="R847" s="37">
        <v>49</v>
      </c>
      <c r="T847" s="55"/>
      <c r="U847" s="73" t="str">
        <f>F847&amp;"-"&amp;COUNTIF($F$2:F847,F847)</f>
        <v>140868-2</v>
      </c>
      <c r="V847" s="50">
        <f t="shared" si="55"/>
        <v>836</v>
      </c>
      <c r="Y847" s="38" t="s">
        <v>2485</v>
      </c>
      <c r="Z847" s="38">
        <v>836</v>
      </c>
      <c r="AP847" s="185">
        <v>836</v>
      </c>
      <c r="AQ847" s="185" t="s">
        <v>12</v>
      </c>
      <c r="AR847" s="195" t="s">
        <v>12</v>
      </c>
    </row>
    <row r="848" spans="1:44" ht="24.95" customHeight="1" x14ac:dyDescent="0.25">
      <c r="A848" s="183">
        <v>837</v>
      </c>
      <c r="B848" s="183" t="s">
        <v>1126</v>
      </c>
      <c r="C848" s="34" t="str">
        <f t="shared" si="52"/>
        <v>BS IR  - 140901</v>
      </c>
      <c r="D848" s="186" t="s">
        <v>92</v>
      </c>
      <c r="E848" s="33"/>
      <c r="F848" s="189">
        <v>140901</v>
      </c>
      <c r="G848" s="191" t="s">
        <v>919</v>
      </c>
      <c r="H848" s="34" t="str">
        <f t="shared" si="53"/>
        <v>F  - OB - 53 - 57</v>
      </c>
      <c r="I848" s="185" t="s">
        <v>17</v>
      </c>
      <c r="J848" s="185" t="s">
        <v>1097</v>
      </c>
      <c r="K848" s="185" t="s">
        <v>22</v>
      </c>
      <c r="L848" s="193">
        <v>17</v>
      </c>
      <c r="M848" s="196" t="s">
        <v>480</v>
      </c>
      <c r="N848" s="196" t="s">
        <v>481</v>
      </c>
      <c r="O848" s="44" t="str">
        <f t="shared" si="54"/>
        <v xml:space="preserve"> Abdul Raffay Saleem  ( 0321-4702252 )</v>
      </c>
      <c r="P848" s="42" t="s">
        <v>50</v>
      </c>
      <c r="Q848" s="36" t="s">
        <v>86</v>
      </c>
      <c r="R848" s="37">
        <v>1</v>
      </c>
      <c r="T848" s="55"/>
      <c r="U848" s="73" t="str">
        <f>F848&amp;"-"&amp;COUNTIF($F$2:F848,F848)</f>
        <v>140901-1</v>
      </c>
      <c r="V848" s="50">
        <f t="shared" si="55"/>
        <v>837</v>
      </c>
      <c r="Y848" s="38" t="s">
        <v>2486</v>
      </c>
      <c r="Z848" s="38">
        <v>837</v>
      </c>
      <c r="AP848" s="185">
        <v>837</v>
      </c>
      <c r="AQ848" s="185" t="s">
        <v>12</v>
      </c>
      <c r="AR848" s="195" t="s">
        <v>12</v>
      </c>
    </row>
    <row r="849" spans="1:44" ht="24.95" customHeight="1" x14ac:dyDescent="0.25">
      <c r="A849" s="183">
        <v>838</v>
      </c>
      <c r="B849" s="183" t="s">
        <v>1126</v>
      </c>
      <c r="C849" s="34" t="str">
        <f t="shared" si="52"/>
        <v>BBA (Hons)  - 141016</v>
      </c>
      <c r="D849" s="186" t="s">
        <v>42</v>
      </c>
      <c r="E849" s="33"/>
      <c r="F849" s="189">
        <v>141016</v>
      </c>
      <c r="G849" s="191" t="s">
        <v>1403</v>
      </c>
      <c r="H849" s="34" t="str">
        <f t="shared" si="53"/>
        <v>G  - OB - 21 - 25</v>
      </c>
      <c r="I849" s="185" t="s">
        <v>17</v>
      </c>
      <c r="J849" s="185" t="s">
        <v>1098</v>
      </c>
      <c r="K849" s="185" t="s">
        <v>18</v>
      </c>
      <c r="L849" s="193">
        <v>18</v>
      </c>
      <c r="M849" s="196" t="s">
        <v>516</v>
      </c>
      <c r="N849" s="196" t="s">
        <v>517</v>
      </c>
      <c r="O849" s="44" t="str">
        <f t="shared" si="54"/>
        <v xml:space="preserve"> Muhammad Adeel Isrhad  ( 0333-4900756 )</v>
      </c>
      <c r="P849" s="42" t="s">
        <v>50</v>
      </c>
      <c r="Q849" s="36" t="s">
        <v>86</v>
      </c>
      <c r="R849" s="37" t="s">
        <v>58</v>
      </c>
      <c r="T849" s="55"/>
      <c r="U849" s="73" t="str">
        <f>F849&amp;"-"&amp;COUNTIF($F$2:F849,F849)</f>
        <v>141016-2</v>
      </c>
      <c r="V849" s="50">
        <f t="shared" si="55"/>
        <v>838</v>
      </c>
      <c r="Y849" s="38" t="s">
        <v>2487</v>
      </c>
      <c r="Z849" s="38">
        <v>838</v>
      </c>
      <c r="AP849" s="185">
        <v>838</v>
      </c>
      <c r="AQ849" s="185" t="s">
        <v>12</v>
      </c>
      <c r="AR849" s="195" t="s">
        <v>12</v>
      </c>
    </row>
    <row r="850" spans="1:44" ht="24.95" customHeight="1" x14ac:dyDescent="0.25">
      <c r="A850" s="183">
        <v>839</v>
      </c>
      <c r="B850" s="183" t="s">
        <v>1126</v>
      </c>
      <c r="C850" s="34" t="str">
        <f t="shared" si="52"/>
        <v>BBA (Hons)  - 141022</v>
      </c>
      <c r="D850" s="186" t="s">
        <v>42</v>
      </c>
      <c r="E850" s="33"/>
      <c r="F850" s="189">
        <v>141022</v>
      </c>
      <c r="G850" s="191" t="s">
        <v>1404</v>
      </c>
      <c r="H850" s="34" t="str">
        <f t="shared" si="53"/>
        <v>G  - OB - 21 - 25</v>
      </c>
      <c r="I850" s="185" t="s">
        <v>17</v>
      </c>
      <c r="J850" s="185" t="s">
        <v>1098</v>
      </c>
      <c r="K850" s="185" t="s">
        <v>18</v>
      </c>
      <c r="L850" s="193">
        <v>21</v>
      </c>
      <c r="M850" s="196" t="s">
        <v>516</v>
      </c>
      <c r="N850" s="196" t="s">
        <v>517</v>
      </c>
      <c r="O850" s="44" t="str">
        <f t="shared" si="54"/>
        <v xml:space="preserve"> Muhammad Adeel Isrhad  ( 0333-4900756 )</v>
      </c>
      <c r="P850" s="42" t="s">
        <v>50</v>
      </c>
      <c r="Q850" s="36" t="s">
        <v>86</v>
      </c>
      <c r="R850" s="37" t="s">
        <v>56</v>
      </c>
      <c r="T850" s="55"/>
      <c r="U850" s="73" t="str">
        <f>F850&amp;"-"&amp;COUNTIF($F$2:F850,F850)</f>
        <v>141022-1</v>
      </c>
      <c r="V850" s="50">
        <f t="shared" si="55"/>
        <v>839</v>
      </c>
      <c r="Y850" s="38" t="s">
        <v>2488</v>
      </c>
      <c r="Z850" s="38">
        <v>839</v>
      </c>
      <c r="AP850" s="185">
        <v>839</v>
      </c>
      <c r="AQ850" s="185" t="s">
        <v>12</v>
      </c>
      <c r="AR850" s="195" t="s">
        <v>12</v>
      </c>
    </row>
    <row r="851" spans="1:44" ht="24.95" customHeight="1" x14ac:dyDescent="0.25">
      <c r="A851" s="183">
        <v>840</v>
      </c>
      <c r="B851" s="183" t="s">
        <v>1126</v>
      </c>
      <c r="C851" s="34" t="str">
        <f t="shared" si="52"/>
        <v>BS Eng.  - 141071</v>
      </c>
      <c r="D851" s="186" t="s">
        <v>30</v>
      </c>
      <c r="E851" s="33"/>
      <c r="F851" s="189">
        <v>141071</v>
      </c>
      <c r="G851" s="191" t="s">
        <v>264</v>
      </c>
      <c r="H851" s="34" t="str">
        <f t="shared" si="53"/>
        <v>G  - OB - 21 - 25</v>
      </c>
      <c r="I851" s="185" t="s">
        <v>17</v>
      </c>
      <c r="J851" s="185" t="s">
        <v>1098</v>
      </c>
      <c r="K851" s="185" t="s">
        <v>18</v>
      </c>
      <c r="L851" s="193">
        <v>33</v>
      </c>
      <c r="M851" s="196" t="s">
        <v>725</v>
      </c>
      <c r="N851" s="196" t="s">
        <v>726</v>
      </c>
      <c r="O851" s="44" t="str">
        <f t="shared" si="54"/>
        <v xml:space="preserve"> MARIA ALEEM  ( 0343-5791118 )</v>
      </c>
      <c r="P851" s="42" t="s">
        <v>50</v>
      </c>
      <c r="Q851" s="36" t="s">
        <v>86</v>
      </c>
      <c r="R851" s="37" t="s">
        <v>62</v>
      </c>
      <c r="T851" s="55"/>
      <c r="U851" s="73" t="str">
        <f>F851&amp;"-"&amp;COUNTIF($F$2:F851,F851)</f>
        <v>141071-1</v>
      </c>
      <c r="V851" s="50">
        <f t="shared" si="55"/>
        <v>840</v>
      </c>
      <c r="Y851" s="38" t="s">
        <v>2489</v>
      </c>
      <c r="Z851" s="38">
        <v>840</v>
      </c>
      <c r="AP851" s="185">
        <v>840</v>
      </c>
      <c r="AQ851" s="185" t="s">
        <v>12</v>
      </c>
      <c r="AR851" s="195" t="s">
        <v>12</v>
      </c>
    </row>
    <row r="852" spans="1:44" ht="24.95" customHeight="1" x14ac:dyDescent="0.25">
      <c r="A852" s="183">
        <v>841</v>
      </c>
      <c r="B852" s="183" t="s">
        <v>1126</v>
      </c>
      <c r="C852" s="34" t="str">
        <f t="shared" si="52"/>
        <v>BS SE  - 141207</v>
      </c>
      <c r="D852" s="186" t="s">
        <v>43</v>
      </c>
      <c r="E852" s="33"/>
      <c r="F852" s="189">
        <v>141207</v>
      </c>
      <c r="G852" s="191" t="s">
        <v>164</v>
      </c>
      <c r="H852" s="34" t="str">
        <f t="shared" si="53"/>
        <v>G  - OB - 21 - 25</v>
      </c>
      <c r="I852" s="185" t="s">
        <v>17</v>
      </c>
      <c r="J852" s="185" t="s">
        <v>1098</v>
      </c>
      <c r="K852" s="185" t="s">
        <v>18</v>
      </c>
      <c r="L852" s="193">
        <v>38</v>
      </c>
      <c r="M852" s="196" t="s">
        <v>713</v>
      </c>
      <c r="N852" s="196" t="s">
        <v>714</v>
      </c>
      <c r="O852" s="44" t="str">
        <f t="shared" si="54"/>
        <v xml:space="preserve"> Ayesha Kiran  ( 3244614624 )</v>
      </c>
      <c r="P852" s="42" t="s">
        <v>50</v>
      </c>
      <c r="Q852" s="36" t="s">
        <v>86</v>
      </c>
      <c r="R852" s="37" t="s">
        <v>63</v>
      </c>
      <c r="T852" s="55"/>
      <c r="U852" s="73" t="str">
        <f>F852&amp;"-"&amp;COUNTIF($F$2:F852,F852)</f>
        <v>141207-1</v>
      </c>
      <c r="V852" s="50">
        <f t="shared" si="55"/>
        <v>841</v>
      </c>
      <c r="Y852" s="38" t="s">
        <v>2490</v>
      </c>
      <c r="Z852" s="38">
        <v>841</v>
      </c>
      <c r="AP852" s="185">
        <v>841</v>
      </c>
      <c r="AQ852" s="185" t="s">
        <v>12</v>
      </c>
      <c r="AR852" s="195" t="s">
        <v>12</v>
      </c>
    </row>
    <row r="853" spans="1:44" ht="24.95" customHeight="1" x14ac:dyDescent="0.25">
      <c r="A853" s="183">
        <v>842</v>
      </c>
      <c r="B853" s="183" t="s">
        <v>1126</v>
      </c>
      <c r="C853" s="34" t="str">
        <f t="shared" si="52"/>
        <v>BS SE  - 141207</v>
      </c>
      <c r="D853" s="186" t="s">
        <v>43</v>
      </c>
      <c r="E853" s="33"/>
      <c r="F853" s="189">
        <v>141207</v>
      </c>
      <c r="G853" s="191" t="s">
        <v>164</v>
      </c>
      <c r="H853" s="34" t="str">
        <f t="shared" si="53"/>
        <v>H  - OB - 78 - 79</v>
      </c>
      <c r="I853" s="185" t="s">
        <v>17</v>
      </c>
      <c r="J853" s="185" t="s">
        <v>253</v>
      </c>
      <c r="K853" s="185" t="s">
        <v>19</v>
      </c>
      <c r="L853" s="193">
        <v>6</v>
      </c>
      <c r="M853" s="196" t="s">
        <v>713</v>
      </c>
      <c r="N853" s="196" t="s">
        <v>714</v>
      </c>
      <c r="O853" s="44" t="str">
        <f t="shared" si="54"/>
        <v xml:space="preserve"> Ayesha Kiran  ( 3244614624 )</v>
      </c>
      <c r="P853" s="42" t="s">
        <v>50</v>
      </c>
      <c r="Q853" s="36" t="s">
        <v>86</v>
      </c>
      <c r="R853" s="37" t="s">
        <v>52</v>
      </c>
      <c r="T853" s="55"/>
      <c r="U853" s="73" t="str">
        <f>F853&amp;"-"&amp;COUNTIF($F$2:F853,F853)</f>
        <v>141207-2</v>
      </c>
      <c r="V853" s="50">
        <f t="shared" si="55"/>
        <v>842</v>
      </c>
      <c r="Y853" s="38" t="s">
        <v>2491</v>
      </c>
      <c r="Z853" s="38">
        <v>842</v>
      </c>
      <c r="AP853" s="185">
        <v>842</v>
      </c>
      <c r="AQ853" s="185" t="s">
        <v>12</v>
      </c>
      <c r="AR853" s="195" t="s">
        <v>12</v>
      </c>
    </row>
    <row r="854" spans="1:44" ht="24.95" customHeight="1" x14ac:dyDescent="0.25">
      <c r="A854" s="183">
        <v>843</v>
      </c>
      <c r="B854" s="183" t="s">
        <v>1126</v>
      </c>
      <c r="C854" s="34" t="str">
        <f t="shared" si="52"/>
        <v>BS SE  - 141208</v>
      </c>
      <c r="D854" s="186" t="s">
        <v>43</v>
      </c>
      <c r="E854" s="33"/>
      <c r="F854" s="189">
        <v>141208</v>
      </c>
      <c r="G854" s="191" t="s">
        <v>165</v>
      </c>
      <c r="H854" s="34" t="str">
        <f t="shared" si="53"/>
        <v>H  - OB - 78 - 79</v>
      </c>
      <c r="I854" s="185" t="s">
        <v>17</v>
      </c>
      <c r="J854" s="185" t="s">
        <v>253</v>
      </c>
      <c r="K854" s="185" t="s">
        <v>19</v>
      </c>
      <c r="L854" s="193">
        <v>37</v>
      </c>
      <c r="M854" s="196" t="s">
        <v>713</v>
      </c>
      <c r="N854" s="196" t="s">
        <v>714</v>
      </c>
      <c r="O854" s="44" t="str">
        <f t="shared" si="54"/>
        <v xml:space="preserve"> Ayesha Kiran  ( 3244614624 )</v>
      </c>
      <c r="P854" s="42" t="s">
        <v>50</v>
      </c>
      <c r="Q854" s="36" t="s">
        <v>86</v>
      </c>
      <c r="R854" s="37" t="s">
        <v>57</v>
      </c>
      <c r="T854" s="55"/>
      <c r="U854" s="73" t="str">
        <f>F854&amp;"-"&amp;COUNTIF($F$2:F854,F854)</f>
        <v>141208-1</v>
      </c>
      <c r="V854" s="50">
        <f t="shared" si="55"/>
        <v>843</v>
      </c>
      <c r="Y854" s="38" t="s">
        <v>2492</v>
      </c>
      <c r="Z854" s="38">
        <v>843</v>
      </c>
      <c r="AP854" s="185">
        <v>843</v>
      </c>
      <c r="AQ854" s="185" t="s">
        <v>12</v>
      </c>
      <c r="AR854" s="195" t="s">
        <v>12</v>
      </c>
    </row>
    <row r="855" spans="1:44" ht="24.95" customHeight="1" x14ac:dyDescent="0.25">
      <c r="A855" s="183">
        <v>844</v>
      </c>
      <c r="B855" s="183" t="s">
        <v>1126</v>
      </c>
      <c r="C855" s="34" t="str">
        <f t="shared" si="52"/>
        <v>BS SE  - 141209</v>
      </c>
      <c r="D855" s="186" t="s">
        <v>43</v>
      </c>
      <c r="E855" s="33"/>
      <c r="F855" s="189">
        <v>141209</v>
      </c>
      <c r="G855" s="191" t="s">
        <v>265</v>
      </c>
      <c r="H855" s="34" t="str">
        <f t="shared" si="53"/>
        <v>H  - OB - 78 - 79</v>
      </c>
      <c r="I855" s="185" t="s">
        <v>17</v>
      </c>
      <c r="J855" s="185" t="s">
        <v>253</v>
      </c>
      <c r="K855" s="185" t="s">
        <v>19</v>
      </c>
      <c r="L855" s="193">
        <v>1</v>
      </c>
      <c r="M855" s="196" t="s">
        <v>713</v>
      </c>
      <c r="N855" s="196" t="s">
        <v>714</v>
      </c>
      <c r="O855" s="44" t="str">
        <f t="shared" si="54"/>
        <v xml:space="preserve"> Ayesha Kiran  ( 3244614624 )</v>
      </c>
      <c r="P855" s="42" t="s">
        <v>50</v>
      </c>
      <c r="Q855" s="36" t="s">
        <v>86</v>
      </c>
      <c r="R855" s="37" t="s">
        <v>57</v>
      </c>
      <c r="T855" s="55"/>
      <c r="U855" s="73" t="str">
        <f>F855&amp;"-"&amp;COUNTIF($F$2:F855,F855)</f>
        <v>141209-1</v>
      </c>
      <c r="V855" s="50">
        <f t="shared" si="55"/>
        <v>844</v>
      </c>
      <c r="Y855" s="38" t="s">
        <v>2493</v>
      </c>
      <c r="Z855" s="38">
        <v>844</v>
      </c>
      <c r="AP855" s="185">
        <v>844</v>
      </c>
      <c r="AQ855" s="185" t="s">
        <v>12</v>
      </c>
      <c r="AR855" s="195" t="s">
        <v>12</v>
      </c>
    </row>
    <row r="856" spans="1:44" ht="24.95" customHeight="1" x14ac:dyDescent="0.25">
      <c r="A856" s="183">
        <v>845</v>
      </c>
      <c r="B856" s="183" t="s">
        <v>1126</v>
      </c>
      <c r="C856" s="34" t="str">
        <f t="shared" si="52"/>
        <v>BS SE  - 141209</v>
      </c>
      <c r="D856" s="186" t="s">
        <v>43</v>
      </c>
      <c r="E856" s="33"/>
      <c r="F856" s="189">
        <v>141209</v>
      </c>
      <c r="G856" s="191" t="s">
        <v>265</v>
      </c>
      <c r="H856" s="34" t="str">
        <f t="shared" si="53"/>
        <v>I  - OB - 64 - 67</v>
      </c>
      <c r="I856" s="185" t="s">
        <v>17</v>
      </c>
      <c r="J856" s="185" t="s">
        <v>344</v>
      </c>
      <c r="K856" s="185" t="s">
        <v>17</v>
      </c>
      <c r="L856" s="193">
        <v>48</v>
      </c>
      <c r="M856" s="196" t="s">
        <v>713</v>
      </c>
      <c r="N856" s="196" t="s">
        <v>714</v>
      </c>
      <c r="O856" s="44" t="str">
        <f t="shared" si="54"/>
        <v xml:space="preserve"> Ayesha Kiran  ( 3244614624 )</v>
      </c>
      <c r="P856" s="42" t="s">
        <v>50</v>
      </c>
      <c r="Q856" s="36" t="s">
        <v>86</v>
      </c>
      <c r="R856" s="37" t="s">
        <v>64</v>
      </c>
      <c r="T856" s="55"/>
      <c r="U856" s="73" t="str">
        <f>F856&amp;"-"&amp;COUNTIF($F$2:F856,F856)</f>
        <v>141209-2</v>
      </c>
      <c r="V856" s="50">
        <f t="shared" si="55"/>
        <v>845</v>
      </c>
      <c r="Y856" s="38" t="s">
        <v>2494</v>
      </c>
      <c r="Z856" s="38">
        <v>845</v>
      </c>
      <c r="AP856" s="185">
        <v>845</v>
      </c>
      <c r="AQ856" s="185" t="s">
        <v>12</v>
      </c>
      <c r="AR856" s="195" t="s">
        <v>12</v>
      </c>
    </row>
    <row r="857" spans="1:44" ht="24.95" customHeight="1" x14ac:dyDescent="0.25">
      <c r="A857" s="183">
        <v>846</v>
      </c>
      <c r="B857" s="183" t="s">
        <v>1126</v>
      </c>
      <c r="C857" s="34" t="str">
        <f t="shared" si="52"/>
        <v>BS SE  - 141210</v>
      </c>
      <c r="D857" s="186" t="s">
        <v>43</v>
      </c>
      <c r="E857" s="33"/>
      <c r="F857" s="189">
        <v>141210</v>
      </c>
      <c r="G857" s="191" t="s">
        <v>266</v>
      </c>
      <c r="H857" s="34" t="str">
        <f t="shared" si="53"/>
        <v>I  - OB - 64 - 67</v>
      </c>
      <c r="I857" s="185" t="s">
        <v>17</v>
      </c>
      <c r="J857" s="185" t="s">
        <v>344</v>
      </c>
      <c r="K857" s="185" t="s">
        <v>17</v>
      </c>
      <c r="L857" s="193">
        <v>40</v>
      </c>
      <c r="M857" s="196" t="s">
        <v>713</v>
      </c>
      <c r="N857" s="196" t="s">
        <v>714</v>
      </c>
      <c r="O857" s="44" t="str">
        <f t="shared" si="54"/>
        <v xml:space="preserve"> Ayesha Kiran  ( 3244614624 )</v>
      </c>
      <c r="P857" s="42" t="s">
        <v>46</v>
      </c>
      <c r="Q857" s="36" t="s">
        <v>86</v>
      </c>
      <c r="R857" s="37">
        <v>29</v>
      </c>
      <c r="T857" s="55"/>
      <c r="U857" s="73" t="str">
        <f>F857&amp;"-"&amp;COUNTIF($F$2:F857,F857)</f>
        <v>141210-1</v>
      </c>
      <c r="V857" s="50">
        <f t="shared" si="55"/>
        <v>846</v>
      </c>
      <c r="Y857" s="38" t="s">
        <v>2495</v>
      </c>
      <c r="Z857" s="38">
        <v>846</v>
      </c>
      <c r="AP857" s="185">
        <v>846</v>
      </c>
      <c r="AQ857" s="185" t="s">
        <v>12</v>
      </c>
      <c r="AR857" s="195" t="s">
        <v>12</v>
      </c>
    </row>
    <row r="858" spans="1:44" ht="24.95" customHeight="1" x14ac:dyDescent="0.25">
      <c r="A858" s="183">
        <v>847</v>
      </c>
      <c r="B858" s="183" t="s">
        <v>1126</v>
      </c>
      <c r="C858" s="34" t="str">
        <f t="shared" si="52"/>
        <v>BS SE  - 141210</v>
      </c>
      <c r="D858" s="186" t="s">
        <v>43</v>
      </c>
      <c r="E858" s="33"/>
      <c r="F858" s="189">
        <v>141210</v>
      </c>
      <c r="G858" s="191" t="s">
        <v>266</v>
      </c>
      <c r="H858" s="34" t="str">
        <f t="shared" si="53"/>
        <v>J  - OB - 60 - 63</v>
      </c>
      <c r="I858" s="185" t="s">
        <v>17</v>
      </c>
      <c r="J858" s="185" t="s">
        <v>254</v>
      </c>
      <c r="K858" s="185" t="s">
        <v>25</v>
      </c>
      <c r="L858" s="193">
        <v>4</v>
      </c>
      <c r="M858" s="196" t="s">
        <v>713</v>
      </c>
      <c r="N858" s="196" t="s">
        <v>714</v>
      </c>
      <c r="O858" s="44" t="str">
        <f t="shared" si="54"/>
        <v xml:space="preserve"> Ayesha Kiran  ( 3244614624 )</v>
      </c>
      <c r="P858" s="42" t="s">
        <v>46</v>
      </c>
      <c r="Q858" s="36" t="s">
        <v>86</v>
      </c>
      <c r="R858" s="37" t="s">
        <v>56</v>
      </c>
      <c r="T858" s="55"/>
      <c r="U858" s="73" t="str">
        <f>F858&amp;"-"&amp;COUNTIF($F$2:F858,F858)</f>
        <v>141210-2</v>
      </c>
      <c r="V858" s="50">
        <f t="shared" si="55"/>
        <v>847</v>
      </c>
      <c r="Y858" s="38" t="s">
        <v>2496</v>
      </c>
      <c r="Z858" s="38">
        <v>847</v>
      </c>
      <c r="AP858" s="185">
        <v>847</v>
      </c>
      <c r="AQ858" s="185" t="s">
        <v>12</v>
      </c>
      <c r="AR858" s="195" t="s">
        <v>12</v>
      </c>
    </row>
    <row r="859" spans="1:44" ht="24.95" customHeight="1" x14ac:dyDescent="0.25">
      <c r="A859" s="183">
        <v>848</v>
      </c>
      <c r="B859" s="183" t="s">
        <v>1126</v>
      </c>
      <c r="C859" s="34" t="str">
        <f t="shared" si="52"/>
        <v>BS SE  - 141254</v>
      </c>
      <c r="D859" s="186" t="s">
        <v>43</v>
      </c>
      <c r="E859" s="33"/>
      <c r="F859" s="189">
        <v>141254</v>
      </c>
      <c r="G859" s="191" t="s">
        <v>183</v>
      </c>
      <c r="H859" s="34" t="str">
        <f t="shared" si="53"/>
        <v>J  - OB - 60 - 63</v>
      </c>
      <c r="I859" s="185" t="s">
        <v>17</v>
      </c>
      <c r="J859" s="185" t="s">
        <v>254</v>
      </c>
      <c r="K859" s="185" t="s">
        <v>25</v>
      </c>
      <c r="L859" s="193">
        <v>41</v>
      </c>
      <c r="M859" s="196" t="s">
        <v>585</v>
      </c>
      <c r="N859" s="196" t="s">
        <v>586</v>
      </c>
      <c r="O859" s="44" t="str">
        <f t="shared" si="54"/>
        <v xml:space="preserve"> Mr. Muhammad Ayaz   ( 3360881988 )</v>
      </c>
      <c r="P859" s="42" t="s">
        <v>46</v>
      </c>
      <c r="Q859" s="36" t="s">
        <v>86</v>
      </c>
      <c r="R859" s="37" t="s">
        <v>62</v>
      </c>
      <c r="T859" s="55"/>
      <c r="U859" s="73" t="str">
        <f>F859&amp;"-"&amp;COUNTIF($F$2:F859,F859)</f>
        <v>141254-1</v>
      </c>
      <c r="V859" s="50">
        <f t="shared" si="55"/>
        <v>848</v>
      </c>
      <c r="Y859" s="38" t="s">
        <v>2497</v>
      </c>
      <c r="Z859" s="38">
        <v>848</v>
      </c>
      <c r="AP859" s="185">
        <v>848</v>
      </c>
      <c r="AQ859" s="185" t="s">
        <v>12</v>
      </c>
      <c r="AR859" s="195" t="s">
        <v>12</v>
      </c>
    </row>
    <row r="860" spans="1:44" ht="24.95" customHeight="1" x14ac:dyDescent="0.25">
      <c r="A860" s="183">
        <v>849</v>
      </c>
      <c r="B860" s="183" t="s">
        <v>1126</v>
      </c>
      <c r="C860" s="34" t="str">
        <f t="shared" si="52"/>
        <v>BS SE  - 141256</v>
      </c>
      <c r="D860" s="186" t="s">
        <v>43</v>
      </c>
      <c r="E860" s="33"/>
      <c r="F860" s="189">
        <v>141256</v>
      </c>
      <c r="G860" s="191" t="s">
        <v>354</v>
      </c>
      <c r="H860" s="34" t="str">
        <f t="shared" si="53"/>
        <v>J  - OB - 60 - 63</v>
      </c>
      <c r="I860" s="185" t="s">
        <v>17</v>
      </c>
      <c r="J860" s="185" t="s">
        <v>254</v>
      </c>
      <c r="K860" s="185" t="s">
        <v>25</v>
      </c>
      <c r="L860" s="193">
        <v>41</v>
      </c>
      <c r="M860" s="196" t="s">
        <v>585</v>
      </c>
      <c r="N860" s="196" t="s">
        <v>586</v>
      </c>
      <c r="O860" s="44" t="str">
        <f t="shared" si="54"/>
        <v xml:space="preserve"> Mr. Muhammad Ayaz   ( 3360881988 )</v>
      </c>
      <c r="P860" s="42" t="s">
        <v>46</v>
      </c>
      <c r="Q860" s="36" t="s">
        <v>86</v>
      </c>
      <c r="R860" s="37" t="s">
        <v>71</v>
      </c>
      <c r="T860" s="55"/>
      <c r="U860" s="73" t="str">
        <f>F860&amp;"-"&amp;COUNTIF($F$2:F860,F860)</f>
        <v>141256-1</v>
      </c>
      <c r="V860" s="50">
        <f t="shared" si="55"/>
        <v>849</v>
      </c>
      <c r="Y860" s="38" t="s">
        <v>2498</v>
      </c>
      <c r="Z860" s="38">
        <v>849</v>
      </c>
      <c r="AP860" s="185">
        <v>849</v>
      </c>
      <c r="AQ860" s="185" t="s">
        <v>12</v>
      </c>
      <c r="AR860" s="195" t="s">
        <v>12</v>
      </c>
    </row>
    <row r="861" spans="1:44" ht="24.95" customHeight="1" x14ac:dyDescent="0.25">
      <c r="A861" s="183">
        <v>850</v>
      </c>
      <c r="B861" s="183" t="s">
        <v>1126</v>
      </c>
      <c r="C861" s="34" t="str">
        <f t="shared" si="52"/>
        <v>BS SE  - 141257</v>
      </c>
      <c r="D861" s="186" t="s">
        <v>43</v>
      </c>
      <c r="E861" s="33"/>
      <c r="F861" s="189">
        <v>141257</v>
      </c>
      <c r="G861" s="191" t="s">
        <v>1405</v>
      </c>
      <c r="H861" s="34" t="str">
        <f t="shared" si="53"/>
        <v>J  - OB - 60 - 63</v>
      </c>
      <c r="I861" s="185" t="s">
        <v>17</v>
      </c>
      <c r="J861" s="185" t="s">
        <v>254</v>
      </c>
      <c r="K861" s="185" t="s">
        <v>25</v>
      </c>
      <c r="L861" s="193">
        <v>2</v>
      </c>
      <c r="M861" s="196" t="s">
        <v>1037</v>
      </c>
      <c r="N861" s="196" t="s">
        <v>1038</v>
      </c>
      <c r="O861" s="44" t="str">
        <f t="shared" si="54"/>
        <v xml:space="preserve"> Wahid Qayyum  ( 0344-4573596 )</v>
      </c>
      <c r="P861" s="42" t="s">
        <v>46</v>
      </c>
      <c r="Q861" s="36" t="s">
        <v>86</v>
      </c>
      <c r="R861" s="37" t="s">
        <v>53</v>
      </c>
      <c r="T861" s="55"/>
      <c r="U861" s="73" t="str">
        <f>F861&amp;"-"&amp;COUNTIF($F$2:F861,F861)</f>
        <v>141257-1</v>
      </c>
      <c r="V861" s="50">
        <f t="shared" si="55"/>
        <v>850</v>
      </c>
      <c r="Y861" s="38" t="s">
        <v>2499</v>
      </c>
      <c r="Z861" s="38">
        <v>850</v>
      </c>
      <c r="AP861" s="185">
        <v>850</v>
      </c>
      <c r="AQ861" s="185" t="s">
        <v>12</v>
      </c>
      <c r="AR861" s="195" t="s">
        <v>12</v>
      </c>
    </row>
    <row r="862" spans="1:44" ht="24.95" customHeight="1" x14ac:dyDescent="0.25">
      <c r="A862" s="183">
        <v>851</v>
      </c>
      <c r="B862" s="183" t="s">
        <v>1126</v>
      </c>
      <c r="C862" s="34" t="str">
        <f t="shared" si="52"/>
        <v>BS SE  - 141257</v>
      </c>
      <c r="D862" s="186" t="s">
        <v>43</v>
      </c>
      <c r="E862" s="33"/>
      <c r="F862" s="189">
        <v>141257</v>
      </c>
      <c r="G862" s="191" t="s">
        <v>1405</v>
      </c>
      <c r="H862" s="34" t="str">
        <f t="shared" si="53"/>
        <v>K  - OB - 33 - 34</v>
      </c>
      <c r="I862" s="185" t="s">
        <v>17</v>
      </c>
      <c r="J862" s="185" t="s">
        <v>255</v>
      </c>
      <c r="K862" s="185" t="s">
        <v>100</v>
      </c>
      <c r="L862" s="193">
        <v>44</v>
      </c>
      <c r="M862" s="196" t="s">
        <v>1037</v>
      </c>
      <c r="N862" s="196" t="s">
        <v>1038</v>
      </c>
      <c r="O862" s="44" t="str">
        <f t="shared" si="54"/>
        <v xml:space="preserve"> Wahid Qayyum  ( 0344-4573596 )</v>
      </c>
      <c r="P862" s="42" t="s">
        <v>46</v>
      </c>
      <c r="Q862" s="36" t="s">
        <v>86</v>
      </c>
      <c r="R862" s="37" t="s">
        <v>65</v>
      </c>
      <c r="T862" s="55"/>
      <c r="U862" s="73" t="str">
        <f>F862&amp;"-"&amp;COUNTIF($F$2:F862,F862)</f>
        <v>141257-2</v>
      </c>
      <c r="V862" s="50">
        <f t="shared" si="55"/>
        <v>851</v>
      </c>
      <c r="Y862" s="38" t="s">
        <v>2500</v>
      </c>
      <c r="Z862" s="38">
        <v>851</v>
      </c>
      <c r="AP862" s="185">
        <v>851</v>
      </c>
      <c r="AQ862" s="185" t="s">
        <v>12</v>
      </c>
      <c r="AR862" s="195" t="s">
        <v>12</v>
      </c>
    </row>
    <row r="863" spans="1:44" ht="24.95" customHeight="1" x14ac:dyDescent="0.25">
      <c r="A863" s="183">
        <v>852</v>
      </c>
      <c r="B863" s="183" t="s">
        <v>1126</v>
      </c>
      <c r="C863" s="34" t="str">
        <f t="shared" si="52"/>
        <v>BS DFCS  - 141402</v>
      </c>
      <c r="D863" s="186" t="s">
        <v>91</v>
      </c>
      <c r="E863" s="33"/>
      <c r="F863" s="189">
        <v>141402</v>
      </c>
      <c r="G863" s="191" t="s">
        <v>136</v>
      </c>
      <c r="H863" s="34" t="str">
        <f t="shared" si="53"/>
        <v>M  - OB - 35 - 37</v>
      </c>
      <c r="I863" s="185" t="s">
        <v>17</v>
      </c>
      <c r="J863" s="185" t="s">
        <v>256</v>
      </c>
      <c r="K863" s="185" t="s">
        <v>101</v>
      </c>
      <c r="L863" s="193">
        <v>15</v>
      </c>
      <c r="M863" s="196" t="s">
        <v>649</v>
      </c>
      <c r="N863" s="196" t="s">
        <v>650</v>
      </c>
      <c r="O863" s="44" t="str">
        <f t="shared" si="54"/>
        <v xml:space="preserve"> DR AFTAB AHMAD MALIK   ( 0300-4471159 )</v>
      </c>
      <c r="P863" s="42" t="s">
        <v>46</v>
      </c>
      <c r="Q863" s="36" t="s">
        <v>86</v>
      </c>
      <c r="R863" s="37" t="s">
        <v>84</v>
      </c>
      <c r="T863" s="55"/>
      <c r="U863" s="73" t="str">
        <f>F863&amp;"-"&amp;COUNTIF($F$2:F863,F863)</f>
        <v>141402-1</v>
      </c>
      <c r="V863" s="50">
        <f t="shared" si="55"/>
        <v>852</v>
      </c>
      <c r="Y863" s="38" t="s">
        <v>2501</v>
      </c>
      <c r="Z863" s="38">
        <v>852</v>
      </c>
      <c r="AP863" s="185">
        <v>852</v>
      </c>
      <c r="AQ863" s="185" t="s">
        <v>12</v>
      </c>
      <c r="AR863" s="195" t="s">
        <v>12</v>
      </c>
    </row>
    <row r="864" spans="1:44" ht="24.95" customHeight="1" x14ac:dyDescent="0.25">
      <c r="A864" s="183">
        <v>853</v>
      </c>
      <c r="B864" s="183" t="s">
        <v>1126</v>
      </c>
      <c r="C864" s="34" t="str">
        <f t="shared" si="52"/>
        <v>BS SE  - 141257</v>
      </c>
      <c r="D864" s="186" t="s">
        <v>43</v>
      </c>
      <c r="E864" s="33"/>
      <c r="F864" s="189">
        <v>141257</v>
      </c>
      <c r="G864" s="191" t="s">
        <v>1405</v>
      </c>
      <c r="H864" s="34" t="str">
        <f t="shared" si="53"/>
        <v>M  - OB - 35 - 37</v>
      </c>
      <c r="I864" s="185" t="s">
        <v>17</v>
      </c>
      <c r="J864" s="185" t="s">
        <v>256</v>
      </c>
      <c r="K864" s="185" t="s">
        <v>101</v>
      </c>
      <c r="L864" s="193">
        <v>3</v>
      </c>
      <c r="M864" s="196" t="s">
        <v>1037</v>
      </c>
      <c r="N864" s="196" t="s">
        <v>1038</v>
      </c>
      <c r="O864" s="44" t="str">
        <f t="shared" si="54"/>
        <v xml:space="preserve"> Wahid Qayyum  ( 0344-4573596 )</v>
      </c>
      <c r="P864" s="42" t="s">
        <v>46</v>
      </c>
      <c r="Q864" s="36" t="s">
        <v>86</v>
      </c>
      <c r="R864" s="37" t="s">
        <v>79</v>
      </c>
      <c r="T864" s="55"/>
      <c r="U864" s="73" t="str">
        <f>F864&amp;"-"&amp;COUNTIF($F$2:F864,F864)</f>
        <v>141257-3</v>
      </c>
      <c r="V864" s="50">
        <f t="shared" si="55"/>
        <v>853</v>
      </c>
      <c r="Y864" s="38" t="s">
        <v>2502</v>
      </c>
      <c r="Z864" s="38">
        <v>853</v>
      </c>
      <c r="AP864" s="185">
        <v>853</v>
      </c>
      <c r="AQ864" s="185" t="s">
        <v>12</v>
      </c>
      <c r="AR864" s="195" t="s">
        <v>12</v>
      </c>
    </row>
    <row r="865" spans="1:44" ht="24.95" customHeight="1" x14ac:dyDescent="0.25">
      <c r="A865" s="183">
        <v>854</v>
      </c>
      <c r="B865" s="183" t="s">
        <v>1126</v>
      </c>
      <c r="C865" s="34" t="str">
        <f t="shared" si="52"/>
        <v>BS SE  - 141259</v>
      </c>
      <c r="D865" s="186" t="s">
        <v>43</v>
      </c>
      <c r="E865" s="33"/>
      <c r="F865" s="189">
        <v>141259</v>
      </c>
      <c r="G865" s="191" t="s">
        <v>1406</v>
      </c>
      <c r="H865" s="34" t="str">
        <f t="shared" si="53"/>
        <v>M  - OB - 35 - 37</v>
      </c>
      <c r="I865" s="185" t="s">
        <v>17</v>
      </c>
      <c r="J865" s="185" t="s">
        <v>256</v>
      </c>
      <c r="K865" s="185" t="s">
        <v>101</v>
      </c>
      <c r="L865" s="193">
        <v>48</v>
      </c>
      <c r="M865" s="196" t="s">
        <v>1037</v>
      </c>
      <c r="N865" s="196" t="s">
        <v>1038</v>
      </c>
      <c r="O865" s="44" t="str">
        <f t="shared" si="54"/>
        <v xml:space="preserve"> Wahid Qayyum  ( 0344-4573596 )</v>
      </c>
      <c r="P865" s="42" t="s">
        <v>50</v>
      </c>
      <c r="Q865" s="36" t="s">
        <v>86</v>
      </c>
      <c r="R865" s="37" t="s">
        <v>75</v>
      </c>
      <c r="T865" s="55"/>
      <c r="U865" s="73" t="str">
        <f>F865&amp;"-"&amp;COUNTIF($F$2:F865,F865)</f>
        <v>141259-1</v>
      </c>
      <c r="V865" s="50">
        <f t="shared" si="55"/>
        <v>854</v>
      </c>
      <c r="Y865" s="38" t="s">
        <v>2503</v>
      </c>
      <c r="Z865" s="38">
        <v>854</v>
      </c>
      <c r="AP865" s="185">
        <v>854</v>
      </c>
      <c r="AQ865" s="185" t="s">
        <v>12</v>
      </c>
      <c r="AR865" s="195" t="s">
        <v>12</v>
      </c>
    </row>
    <row r="866" spans="1:44" ht="24.95" customHeight="1" x14ac:dyDescent="0.25">
      <c r="A866" s="183">
        <v>855</v>
      </c>
      <c r="B866" s="183" t="s">
        <v>1126</v>
      </c>
      <c r="C866" s="34" t="str">
        <f t="shared" si="52"/>
        <v>BS DFCS  - 141402</v>
      </c>
      <c r="D866" s="186" t="s">
        <v>91</v>
      </c>
      <c r="E866" s="33"/>
      <c r="F866" s="189">
        <v>141402</v>
      </c>
      <c r="G866" s="191" t="s">
        <v>136</v>
      </c>
      <c r="H866" s="34" t="str">
        <f t="shared" si="53"/>
        <v>N  - OB - 26 - 30</v>
      </c>
      <c r="I866" s="185" t="s">
        <v>17</v>
      </c>
      <c r="J866" s="185" t="s">
        <v>98</v>
      </c>
      <c r="K866" s="185" t="s">
        <v>102</v>
      </c>
      <c r="L866" s="193">
        <v>43</v>
      </c>
      <c r="M866" s="196" t="s">
        <v>649</v>
      </c>
      <c r="N866" s="196" t="s">
        <v>650</v>
      </c>
      <c r="O866" s="44" t="str">
        <f t="shared" si="54"/>
        <v xml:space="preserve"> DR AFTAB AHMAD MALIK   ( 0300-4471159 )</v>
      </c>
      <c r="P866" s="42" t="s">
        <v>50</v>
      </c>
      <c r="Q866" s="36" t="s">
        <v>86</v>
      </c>
      <c r="R866" s="37" t="s">
        <v>59</v>
      </c>
      <c r="T866" s="55"/>
      <c r="U866" s="73" t="str">
        <f>F866&amp;"-"&amp;COUNTIF($F$2:F866,F866)</f>
        <v>141402-2</v>
      </c>
      <c r="V866" s="50">
        <f t="shared" si="55"/>
        <v>855</v>
      </c>
      <c r="Y866" s="38" t="s">
        <v>2504</v>
      </c>
      <c r="Z866" s="38">
        <v>855</v>
      </c>
      <c r="AP866" s="185">
        <v>855</v>
      </c>
      <c r="AQ866" s="185" t="s">
        <v>12</v>
      </c>
      <c r="AR866" s="195" t="s">
        <v>12</v>
      </c>
    </row>
    <row r="867" spans="1:44" ht="24.95" customHeight="1" x14ac:dyDescent="0.25">
      <c r="A867" s="183">
        <v>856</v>
      </c>
      <c r="B867" s="183" t="s">
        <v>1126</v>
      </c>
      <c r="C867" s="34" t="str">
        <f t="shared" si="52"/>
        <v>BS IT  - 141569</v>
      </c>
      <c r="D867" s="186" t="s">
        <v>37</v>
      </c>
      <c r="E867" s="33"/>
      <c r="F867" s="189">
        <v>141569</v>
      </c>
      <c r="G867" s="191" t="s">
        <v>164</v>
      </c>
      <c r="H867" s="34" t="str">
        <f t="shared" si="53"/>
        <v>N  - OB - 26 - 30</v>
      </c>
      <c r="I867" s="185" t="s">
        <v>17</v>
      </c>
      <c r="J867" s="185" t="s">
        <v>98</v>
      </c>
      <c r="K867" s="185" t="s">
        <v>102</v>
      </c>
      <c r="L867" s="193">
        <v>38</v>
      </c>
      <c r="M867" s="196" t="s">
        <v>1072</v>
      </c>
      <c r="N867" s="196" t="s">
        <v>1073</v>
      </c>
      <c r="O867" s="44" t="str">
        <f t="shared" si="54"/>
        <v xml:space="preserve"> Muhammad Arslan  ( 3006865585 )</v>
      </c>
      <c r="P867" s="42" t="s">
        <v>50</v>
      </c>
      <c r="Q867" s="36" t="s">
        <v>86</v>
      </c>
      <c r="R867" s="37" t="s">
        <v>75</v>
      </c>
      <c r="T867" s="55"/>
      <c r="U867" s="73" t="str">
        <f>F867&amp;"-"&amp;COUNTIF($F$2:F867,F867)</f>
        <v>141569-1</v>
      </c>
      <c r="V867" s="50">
        <f t="shared" si="55"/>
        <v>856</v>
      </c>
      <c r="Y867" s="38" t="s">
        <v>2505</v>
      </c>
      <c r="Z867" s="38">
        <v>856</v>
      </c>
      <c r="AP867" s="185">
        <v>856</v>
      </c>
      <c r="AQ867" s="185" t="s">
        <v>12</v>
      </c>
      <c r="AR867" s="195" t="s">
        <v>12</v>
      </c>
    </row>
    <row r="868" spans="1:44" ht="24.95" customHeight="1" x14ac:dyDescent="0.25">
      <c r="A868" s="183">
        <v>857</v>
      </c>
      <c r="B868" s="183" t="s">
        <v>1126</v>
      </c>
      <c r="C868" s="34" t="str">
        <f t="shared" si="52"/>
        <v>BS IT  - 141599</v>
      </c>
      <c r="D868" s="186" t="s">
        <v>37</v>
      </c>
      <c r="E868" s="33"/>
      <c r="F868" s="189">
        <v>141599</v>
      </c>
      <c r="G868" s="191" t="s">
        <v>117</v>
      </c>
      <c r="H868" s="34" t="str">
        <f t="shared" si="53"/>
        <v>N  - OB - 26 - 30</v>
      </c>
      <c r="I868" s="185" t="s">
        <v>17</v>
      </c>
      <c r="J868" s="185" t="s">
        <v>98</v>
      </c>
      <c r="K868" s="185" t="s">
        <v>102</v>
      </c>
      <c r="L868" s="193">
        <v>29</v>
      </c>
      <c r="M868" s="196" t="s">
        <v>516</v>
      </c>
      <c r="N868" s="196" t="s">
        <v>517</v>
      </c>
      <c r="O868" s="44" t="str">
        <f t="shared" si="54"/>
        <v xml:space="preserve"> Muhammad Adeel Isrhad  ( 0333-4900756 )</v>
      </c>
      <c r="P868" s="42" t="s">
        <v>50</v>
      </c>
      <c r="Q868" s="36" t="s">
        <v>86</v>
      </c>
      <c r="R868" s="37" t="s">
        <v>57</v>
      </c>
      <c r="T868" s="55"/>
      <c r="U868" s="73" t="str">
        <f>F868&amp;"-"&amp;COUNTIF($F$2:F868,F868)</f>
        <v>141599-1</v>
      </c>
      <c r="V868" s="50">
        <f t="shared" si="55"/>
        <v>857</v>
      </c>
      <c r="Y868" s="38" t="s">
        <v>2506</v>
      </c>
      <c r="Z868" s="38">
        <v>857</v>
      </c>
      <c r="AP868" s="185">
        <v>857</v>
      </c>
      <c r="AQ868" s="185" t="s">
        <v>12</v>
      </c>
      <c r="AR868" s="195" t="s">
        <v>12</v>
      </c>
    </row>
    <row r="869" spans="1:44" ht="24.95" customHeight="1" x14ac:dyDescent="0.25">
      <c r="A869" s="183">
        <v>858</v>
      </c>
      <c r="B869" s="183" t="s">
        <v>1126</v>
      </c>
      <c r="C869" s="34" t="str">
        <f t="shared" si="52"/>
        <v>BS IT  - 141599</v>
      </c>
      <c r="D869" s="186" t="s">
        <v>37</v>
      </c>
      <c r="E869" s="33"/>
      <c r="F869" s="189">
        <v>141599</v>
      </c>
      <c r="G869" s="191" t="s">
        <v>117</v>
      </c>
      <c r="H869" s="34" t="str">
        <f t="shared" si="53"/>
        <v>P  - OB - 69 - 71</v>
      </c>
      <c r="I869" s="185" t="s">
        <v>17</v>
      </c>
      <c r="J869" s="185" t="s">
        <v>293</v>
      </c>
      <c r="K869" s="185" t="s">
        <v>250</v>
      </c>
      <c r="L869" s="193">
        <v>2</v>
      </c>
      <c r="M869" s="196" t="s">
        <v>516</v>
      </c>
      <c r="N869" s="196" t="s">
        <v>517</v>
      </c>
      <c r="O869" s="44" t="str">
        <f t="shared" si="54"/>
        <v xml:space="preserve"> Muhammad Adeel Isrhad  ( 0333-4900756 )</v>
      </c>
      <c r="P869" s="42" t="s">
        <v>50</v>
      </c>
      <c r="Q869" s="36" t="s">
        <v>86</v>
      </c>
      <c r="R869" s="37">
        <v>32</v>
      </c>
      <c r="T869" s="55"/>
      <c r="U869" s="73" t="str">
        <f>F869&amp;"-"&amp;COUNTIF($F$2:F869,F869)</f>
        <v>141599-2</v>
      </c>
      <c r="V869" s="50">
        <f t="shared" si="55"/>
        <v>858</v>
      </c>
      <c r="Y869" s="38" t="s">
        <v>2507</v>
      </c>
      <c r="Z869" s="38">
        <v>858</v>
      </c>
      <c r="AP869" s="185">
        <v>858</v>
      </c>
      <c r="AQ869" s="185" t="s">
        <v>12</v>
      </c>
      <c r="AR869" s="195" t="s">
        <v>12</v>
      </c>
    </row>
    <row r="870" spans="1:44" ht="24.95" customHeight="1" x14ac:dyDescent="0.25">
      <c r="A870" s="183">
        <v>859</v>
      </c>
      <c r="B870" s="183" t="s">
        <v>1126</v>
      </c>
      <c r="C870" s="34" t="str">
        <f t="shared" si="52"/>
        <v>BS IT  - 141617</v>
      </c>
      <c r="D870" s="186" t="s">
        <v>37</v>
      </c>
      <c r="E870" s="33"/>
      <c r="F870" s="189">
        <v>141617</v>
      </c>
      <c r="G870" s="191" t="s">
        <v>126</v>
      </c>
      <c r="H870" s="34" t="str">
        <f t="shared" si="53"/>
        <v>P  - OB - 69 - 71</v>
      </c>
      <c r="I870" s="185" t="s">
        <v>17</v>
      </c>
      <c r="J870" s="185" t="s">
        <v>293</v>
      </c>
      <c r="K870" s="185" t="s">
        <v>250</v>
      </c>
      <c r="L870" s="193">
        <v>25</v>
      </c>
      <c r="M870" s="196" t="s">
        <v>516</v>
      </c>
      <c r="N870" s="196" t="s">
        <v>517</v>
      </c>
      <c r="O870" s="44" t="str">
        <f t="shared" si="54"/>
        <v xml:space="preserve"> Muhammad Adeel Isrhad  ( 0333-4900756 )</v>
      </c>
      <c r="P870" s="42" t="s">
        <v>46</v>
      </c>
      <c r="Q870" s="36" t="s">
        <v>86</v>
      </c>
      <c r="R870" s="37">
        <v>30</v>
      </c>
      <c r="T870" s="55"/>
      <c r="U870" s="73" t="str">
        <f>F870&amp;"-"&amp;COUNTIF($F$2:F870,F870)</f>
        <v>141617-1</v>
      </c>
      <c r="V870" s="50">
        <f t="shared" si="55"/>
        <v>859</v>
      </c>
      <c r="Y870" s="38" t="s">
        <v>2508</v>
      </c>
      <c r="Z870" s="38">
        <v>859</v>
      </c>
      <c r="AP870" s="185">
        <v>859</v>
      </c>
      <c r="AQ870" s="185" t="s">
        <v>12</v>
      </c>
      <c r="AR870" s="195" t="s">
        <v>12</v>
      </c>
    </row>
    <row r="871" spans="1:44" ht="24.95" customHeight="1" x14ac:dyDescent="0.25">
      <c r="A871" s="183">
        <v>860</v>
      </c>
      <c r="B871" s="183" t="s">
        <v>1126</v>
      </c>
      <c r="C871" s="34" t="str">
        <f t="shared" si="52"/>
        <v>BS IT  - 141622</v>
      </c>
      <c r="D871" s="186" t="s">
        <v>37</v>
      </c>
      <c r="E871" s="33"/>
      <c r="F871" s="189">
        <v>141622</v>
      </c>
      <c r="G871" s="191" t="s">
        <v>165</v>
      </c>
      <c r="H871" s="34" t="str">
        <f t="shared" si="53"/>
        <v>P  - OB - 69 - 71</v>
      </c>
      <c r="I871" s="185" t="s">
        <v>17</v>
      </c>
      <c r="J871" s="185" t="s">
        <v>293</v>
      </c>
      <c r="K871" s="185" t="s">
        <v>250</v>
      </c>
      <c r="L871" s="193">
        <v>36</v>
      </c>
      <c r="M871" s="196" t="s">
        <v>1072</v>
      </c>
      <c r="N871" s="196" t="s">
        <v>1073</v>
      </c>
      <c r="O871" s="44" t="str">
        <f t="shared" si="54"/>
        <v xml:space="preserve"> Muhammad Arslan  ( 3006865585 )</v>
      </c>
      <c r="P871" s="42" t="s">
        <v>46</v>
      </c>
      <c r="Q871" s="36" t="s">
        <v>86</v>
      </c>
      <c r="R871" s="37">
        <v>33</v>
      </c>
      <c r="T871" s="55"/>
      <c r="U871" s="73" t="str">
        <f>F871&amp;"-"&amp;COUNTIF($F$2:F871,F871)</f>
        <v>141622-1</v>
      </c>
      <c r="V871" s="50">
        <f t="shared" si="55"/>
        <v>860</v>
      </c>
      <c r="Y871" s="38" t="s">
        <v>2509</v>
      </c>
      <c r="Z871" s="38">
        <v>860</v>
      </c>
      <c r="AP871" s="185">
        <v>860</v>
      </c>
      <c r="AQ871" s="185" t="s">
        <v>12</v>
      </c>
      <c r="AR871" s="195" t="s">
        <v>12</v>
      </c>
    </row>
    <row r="872" spans="1:44" ht="24.95" customHeight="1" x14ac:dyDescent="0.25">
      <c r="A872" s="183">
        <v>861</v>
      </c>
      <c r="B872" s="183" t="s">
        <v>1126</v>
      </c>
      <c r="C872" s="34" t="str">
        <f t="shared" si="52"/>
        <v>BSCS  - 141655</v>
      </c>
      <c r="D872" s="186" t="s">
        <v>35</v>
      </c>
      <c r="E872" s="33"/>
      <c r="F872" s="189">
        <v>141655</v>
      </c>
      <c r="G872" s="191" t="s">
        <v>164</v>
      </c>
      <c r="H872" s="34" t="str">
        <f t="shared" si="53"/>
        <v>P  - OB - 69 - 71</v>
      </c>
      <c r="I872" s="185" t="s">
        <v>17</v>
      </c>
      <c r="J872" s="185" t="s">
        <v>293</v>
      </c>
      <c r="K872" s="185" t="s">
        <v>250</v>
      </c>
      <c r="L872" s="193">
        <v>3</v>
      </c>
      <c r="M872" s="196" t="s">
        <v>665</v>
      </c>
      <c r="N872" s="196" t="s">
        <v>666</v>
      </c>
      <c r="O872" s="44" t="str">
        <f t="shared" si="54"/>
        <v xml:space="preserve"> Muzahir Saleem   ( 3034476146 )</v>
      </c>
      <c r="P872" s="42" t="s">
        <v>46</v>
      </c>
      <c r="Q872" s="36" t="s">
        <v>86</v>
      </c>
      <c r="R872" s="37" t="s">
        <v>81</v>
      </c>
      <c r="T872" s="55"/>
      <c r="U872" s="73" t="str">
        <f>F872&amp;"-"&amp;COUNTIF($F$2:F872,F872)</f>
        <v>141655-1</v>
      </c>
      <c r="V872" s="50">
        <f t="shared" si="55"/>
        <v>861</v>
      </c>
      <c r="Y872" s="38" t="s">
        <v>2510</v>
      </c>
      <c r="Z872" s="38">
        <v>861</v>
      </c>
      <c r="AP872" s="185">
        <v>861</v>
      </c>
      <c r="AQ872" s="185" t="s">
        <v>12</v>
      </c>
      <c r="AR872" s="195" t="s">
        <v>12</v>
      </c>
    </row>
    <row r="873" spans="1:44" ht="24.95" customHeight="1" x14ac:dyDescent="0.25">
      <c r="A873" s="183">
        <v>862</v>
      </c>
      <c r="B873" s="183" t="s">
        <v>1126</v>
      </c>
      <c r="C873" s="34" t="str">
        <f t="shared" si="52"/>
        <v>BSCS  - 141655</v>
      </c>
      <c r="D873" s="186" t="s">
        <v>35</v>
      </c>
      <c r="E873" s="33"/>
      <c r="F873" s="189">
        <v>141655</v>
      </c>
      <c r="G873" s="191" t="s">
        <v>164</v>
      </c>
      <c r="H873" s="34" t="str">
        <f t="shared" si="53"/>
        <v>Q  - OB - 38 - 42</v>
      </c>
      <c r="I873" s="185" t="s">
        <v>17</v>
      </c>
      <c r="J873" s="185" t="s">
        <v>257</v>
      </c>
      <c r="K873" s="185" t="s">
        <v>251</v>
      </c>
      <c r="L873" s="193">
        <v>47</v>
      </c>
      <c r="M873" s="196" t="s">
        <v>665</v>
      </c>
      <c r="N873" s="196" t="s">
        <v>666</v>
      </c>
      <c r="O873" s="44" t="str">
        <f t="shared" si="54"/>
        <v xml:space="preserve"> Muzahir Saleem   ( 3034476146 )</v>
      </c>
      <c r="P873" s="42" t="s">
        <v>46</v>
      </c>
      <c r="Q873" s="36" t="s">
        <v>86</v>
      </c>
      <c r="R873" s="37" t="s">
        <v>67</v>
      </c>
      <c r="T873" s="55"/>
      <c r="U873" s="73" t="str">
        <f>F873&amp;"-"&amp;COUNTIF($F$2:F873,F873)</f>
        <v>141655-2</v>
      </c>
      <c r="V873" s="50">
        <f t="shared" si="55"/>
        <v>862</v>
      </c>
      <c r="Y873" s="38" t="s">
        <v>2511</v>
      </c>
      <c r="Z873" s="38">
        <v>862</v>
      </c>
      <c r="AP873" s="185">
        <v>862</v>
      </c>
      <c r="AQ873" s="185" t="s">
        <v>12</v>
      </c>
      <c r="AR873" s="195" t="s">
        <v>12</v>
      </c>
    </row>
    <row r="874" spans="1:44" ht="24.95" customHeight="1" x14ac:dyDescent="0.25">
      <c r="A874" s="183">
        <v>863</v>
      </c>
      <c r="B874" s="183" t="s">
        <v>1126</v>
      </c>
      <c r="C874" s="34" t="str">
        <f t="shared" si="52"/>
        <v>BSCS  - 141656</v>
      </c>
      <c r="D874" s="186" t="s">
        <v>35</v>
      </c>
      <c r="E874" s="33"/>
      <c r="F874" s="189">
        <v>141656</v>
      </c>
      <c r="G874" s="191" t="s">
        <v>165</v>
      </c>
      <c r="H874" s="34" t="str">
        <f t="shared" si="53"/>
        <v>Q  - OB - 38 - 42</v>
      </c>
      <c r="I874" s="185" t="s">
        <v>17</v>
      </c>
      <c r="J874" s="185" t="s">
        <v>257</v>
      </c>
      <c r="K874" s="185" t="s">
        <v>251</v>
      </c>
      <c r="L874" s="193">
        <v>47</v>
      </c>
      <c r="M874" s="196" t="s">
        <v>1056</v>
      </c>
      <c r="N874" s="196" t="s">
        <v>1057</v>
      </c>
      <c r="O874" s="44" t="str">
        <f t="shared" si="54"/>
        <v xml:space="preserve"> Mr. Muhammad Asad Ullah Khalid   ( 3055633835 )</v>
      </c>
      <c r="P874" s="42" t="s">
        <v>46</v>
      </c>
      <c r="Q874" s="36" t="s">
        <v>86</v>
      </c>
      <c r="R874" s="37" t="s">
        <v>49</v>
      </c>
      <c r="T874" s="55"/>
      <c r="U874" s="73" t="str">
        <f>F874&amp;"-"&amp;COUNTIF($F$2:F874,F874)</f>
        <v>141656-1</v>
      </c>
      <c r="V874" s="50">
        <f t="shared" si="55"/>
        <v>863</v>
      </c>
      <c r="Y874" s="38" t="s">
        <v>2512</v>
      </c>
      <c r="Z874" s="38">
        <v>863</v>
      </c>
      <c r="AP874" s="185">
        <v>863</v>
      </c>
      <c r="AQ874" s="185" t="s">
        <v>12</v>
      </c>
      <c r="AR874" s="195" t="s">
        <v>12</v>
      </c>
    </row>
    <row r="875" spans="1:44" ht="24.95" customHeight="1" x14ac:dyDescent="0.25">
      <c r="A875" s="183">
        <v>864</v>
      </c>
      <c r="B875" s="183" t="s">
        <v>1126</v>
      </c>
      <c r="C875" s="34" t="str">
        <f t="shared" si="52"/>
        <v>BSCS  - 141657</v>
      </c>
      <c r="D875" s="186" t="s">
        <v>35</v>
      </c>
      <c r="E875" s="33"/>
      <c r="F875" s="189">
        <v>141657</v>
      </c>
      <c r="G875" s="191" t="s">
        <v>265</v>
      </c>
      <c r="H875" s="34" t="str">
        <f t="shared" si="53"/>
        <v>Q  - OB - 38 - 42</v>
      </c>
      <c r="I875" s="185" t="s">
        <v>17</v>
      </c>
      <c r="J875" s="185" t="s">
        <v>257</v>
      </c>
      <c r="K875" s="185" t="s">
        <v>251</v>
      </c>
      <c r="L875" s="193">
        <v>16</v>
      </c>
      <c r="M875" s="196" t="s">
        <v>1056</v>
      </c>
      <c r="N875" s="196" t="s">
        <v>1057</v>
      </c>
      <c r="O875" s="44" t="str">
        <f t="shared" si="54"/>
        <v xml:space="preserve"> Mr. Muhammad Asad Ullah Khalid   ( 3055633835 )</v>
      </c>
      <c r="P875" s="42" t="s">
        <v>46</v>
      </c>
      <c r="Q875" s="36" t="s">
        <v>86</v>
      </c>
      <c r="R875" s="37" t="s">
        <v>48</v>
      </c>
      <c r="T875" s="55"/>
      <c r="U875" s="73" t="str">
        <f>F875&amp;"-"&amp;COUNTIF($F$2:F875,F875)</f>
        <v>141657-1</v>
      </c>
      <c r="V875" s="50">
        <f t="shared" si="55"/>
        <v>864</v>
      </c>
      <c r="Y875" s="38" t="s">
        <v>2513</v>
      </c>
      <c r="Z875" s="38">
        <v>864</v>
      </c>
      <c r="AP875" s="185">
        <v>864</v>
      </c>
      <c r="AQ875" s="185" t="s">
        <v>12</v>
      </c>
      <c r="AR875" s="195" t="s">
        <v>12</v>
      </c>
    </row>
    <row r="876" spans="1:44" ht="24.95" customHeight="1" x14ac:dyDescent="0.25">
      <c r="A876" s="183">
        <v>865</v>
      </c>
      <c r="B876" s="183" t="s">
        <v>1126</v>
      </c>
      <c r="C876" s="34" t="str">
        <f t="shared" si="52"/>
        <v>BSCS  - 141657</v>
      </c>
      <c r="D876" s="186" t="s">
        <v>35</v>
      </c>
      <c r="E876" s="33"/>
      <c r="F876" s="189">
        <v>141657</v>
      </c>
      <c r="G876" s="191" t="s">
        <v>265</v>
      </c>
      <c r="H876" s="34" t="str">
        <f t="shared" si="53"/>
        <v>R  - OB - 45 - 49</v>
      </c>
      <c r="I876" s="185" t="s">
        <v>17</v>
      </c>
      <c r="J876" s="185" t="s">
        <v>258</v>
      </c>
      <c r="K876" s="185" t="s">
        <v>252</v>
      </c>
      <c r="L876" s="193">
        <v>31</v>
      </c>
      <c r="M876" s="196" t="s">
        <v>1056</v>
      </c>
      <c r="N876" s="196" t="s">
        <v>1057</v>
      </c>
      <c r="O876" s="44" t="str">
        <f t="shared" si="54"/>
        <v xml:space="preserve"> Mr. Muhammad Asad Ullah Khalid   ( 3055633835 )</v>
      </c>
      <c r="P876" s="42" t="s">
        <v>50</v>
      </c>
      <c r="Q876" s="36" t="s">
        <v>86</v>
      </c>
      <c r="R876" s="37">
        <v>32</v>
      </c>
      <c r="T876" s="55"/>
      <c r="U876" s="73" t="str">
        <f>F876&amp;"-"&amp;COUNTIF($F$2:F876,F876)</f>
        <v>141657-2</v>
      </c>
      <c r="V876" s="50">
        <f t="shared" si="55"/>
        <v>865</v>
      </c>
      <c r="Y876" s="38" t="s">
        <v>2514</v>
      </c>
      <c r="Z876" s="38">
        <v>865</v>
      </c>
      <c r="AP876" s="185">
        <v>865</v>
      </c>
      <c r="AQ876" s="185" t="s">
        <v>12</v>
      </c>
      <c r="AR876" s="195" t="s">
        <v>12</v>
      </c>
    </row>
    <row r="877" spans="1:44" ht="24.95" customHeight="1" x14ac:dyDescent="0.25">
      <c r="A877" s="183">
        <v>866</v>
      </c>
      <c r="B877" s="183" t="s">
        <v>1126</v>
      </c>
      <c r="C877" s="34" t="str">
        <f t="shared" si="52"/>
        <v>BSCS  - 141658</v>
      </c>
      <c r="D877" s="186" t="s">
        <v>35</v>
      </c>
      <c r="E877" s="33"/>
      <c r="F877" s="189">
        <v>141658</v>
      </c>
      <c r="G877" s="191" t="s">
        <v>266</v>
      </c>
      <c r="H877" s="34" t="str">
        <f t="shared" si="53"/>
        <v>R  - OB - 45 - 49</v>
      </c>
      <c r="I877" s="185" t="s">
        <v>17</v>
      </c>
      <c r="J877" s="185" t="s">
        <v>258</v>
      </c>
      <c r="K877" s="185" t="s">
        <v>252</v>
      </c>
      <c r="L877" s="193">
        <v>46</v>
      </c>
      <c r="M877" s="196" t="s">
        <v>482</v>
      </c>
      <c r="N877" s="196" t="s">
        <v>483</v>
      </c>
      <c r="O877" s="44" t="str">
        <f t="shared" si="54"/>
        <v xml:space="preserve"> Mr. Umer Ahmed  ( 0321-3810784 )</v>
      </c>
      <c r="P877" s="42" t="s">
        <v>50</v>
      </c>
      <c r="Q877" s="36" t="s">
        <v>86</v>
      </c>
      <c r="R877" s="37">
        <v>32</v>
      </c>
      <c r="T877" s="55"/>
      <c r="U877" s="73" t="str">
        <f>F877&amp;"-"&amp;COUNTIF($F$2:F877,F877)</f>
        <v>141658-1</v>
      </c>
      <c r="V877" s="50">
        <f t="shared" si="55"/>
        <v>866</v>
      </c>
      <c r="Y877" s="38" t="s">
        <v>2515</v>
      </c>
      <c r="Z877" s="38">
        <v>866</v>
      </c>
      <c r="AP877" s="185">
        <v>866</v>
      </c>
      <c r="AQ877" s="185" t="s">
        <v>12</v>
      </c>
      <c r="AR877" s="195" t="s">
        <v>12</v>
      </c>
    </row>
    <row r="878" spans="1:44" ht="24.95" customHeight="1" x14ac:dyDescent="0.25">
      <c r="A878" s="183">
        <v>867</v>
      </c>
      <c r="B878" s="183" t="s">
        <v>1126</v>
      </c>
      <c r="C878" s="34" t="str">
        <f t="shared" si="52"/>
        <v>BSCS  - 141659</v>
      </c>
      <c r="D878" s="186" t="s">
        <v>35</v>
      </c>
      <c r="E878" s="33"/>
      <c r="F878" s="189">
        <v>141659</v>
      </c>
      <c r="G878" s="191" t="s">
        <v>1407</v>
      </c>
      <c r="H878" s="34" t="str">
        <f t="shared" si="53"/>
        <v>R  - OB - 45 - 49</v>
      </c>
      <c r="I878" s="185" t="s">
        <v>17</v>
      </c>
      <c r="J878" s="185" t="s">
        <v>258</v>
      </c>
      <c r="K878" s="185" t="s">
        <v>252</v>
      </c>
      <c r="L878" s="193">
        <v>33</v>
      </c>
      <c r="M878" s="196" t="s">
        <v>482</v>
      </c>
      <c r="N878" s="196" t="s">
        <v>483</v>
      </c>
      <c r="O878" s="44" t="str">
        <f t="shared" si="54"/>
        <v xml:space="preserve"> Mr. Umer Ahmed  ( 0321-3810784 )</v>
      </c>
      <c r="P878" s="42" t="s">
        <v>46</v>
      </c>
      <c r="Q878" s="36" t="s">
        <v>86</v>
      </c>
      <c r="R878" s="37">
        <v>42</v>
      </c>
      <c r="T878" s="55"/>
      <c r="U878" s="73" t="str">
        <f>F878&amp;"-"&amp;COUNTIF($F$2:F878,F878)</f>
        <v>141659-1</v>
      </c>
      <c r="V878" s="50">
        <f t="shared" si="55"/>
        <v>867</v>
      </c>
      <c r="Y878" s="38" t="s">
        <v>2516</v>
      </c>
      <c r="Z878" s="38">
        <v>867</v>
      </c>
      <c r="AP878" s="185">
        <v>867</v>
      </c>
      <c r="AQ878" s="185" t="s">
        <v>12</v>
      </c>
      <c r="AR878" s="195" t="s">
        <v>12</v>
      </c>
    </row>
    <row r="879" spans="1:44" ht="24.95" customHeight="1" x14ac:dyDescent="0.25">
      <c r="A879" s="183">
        <v>868</v>
      </c>
      <c r="B879" s="183" t="s">
        <v>1126</v>
      </c>
      <c r="C879" s="34" t="str">
        <f t="shared" si="52"/>
        <v>BSCS  - 141659</v>
      </c>
      <c r="D879" s="186" t="s">
        <v>35</v>
      </c>
      <c r="E879" s="33"/>
      <c r="F879" s="189">
        <v>141659</v>
      </c>
      <c r="G879" s="191" t="s">
        <v>1407</v>
      </c>
      <c r="H879" s="34" t="str">
        <f t="shared" si="53"/>
        <v>S  - NB - SEMINAR - 1</v>
      </c>
      <c r="I879" s="185" t="s">
        <v>17</v>
      </c>
      <c r="J879" s="185" t="s">
        <v>292</v>
      </c>
      <c r="K879" s="185" t="s">
        <v>103</v>
      </c>
      <c r="L879" s="193">
        <v>6</v>
      </c>
      <c r="M879" s="196" t="s">
        <v>482</v>
      </c>
      <c r="N879" s="196" t="s">
        <v>483</v>
      </c>
      <c r="O879" s="44" t="str">
        <f t="shared" si="54"/>
        <v xml:space="preserve"> Mr. Umer Ahmed  ( 0321-3810784 )</v>
      </c>
      <c r="P879" s="42" t="s">
        <v>46</v>
      </c>
      <c r="Q879" s="36" t="s">
        <v>86</v>
      </c>
      <c r="R879" s="37">
        <v>42</v>
      </c>
      <c r="T879" s="55"/>
      <c r="U879" s="73" t="str">
        <f>F879&amp;"-"&amp;COUNTIF($F$2:F879,F879)</f>
        <v>141659-2</v>
      </c>
      <c r="V879" s="50">
        <f t="shared" si="55"/>
        <v>868</v>
      </c>
      <c r="Y879" s="38" t="s">
        <v>2517</v>
      </c>
      <c r="Z879" s="38">
        <v>868</v>
      </c>
      <c r="AP879" s="185">
        <v>868</v>
      </c>
      <c r="AQ879" s="185" t="s">
        <v>12</v>
      </c>
      <c r="AR879" s="195" t="s">
        <v>12</v>
      </c>
    </row>
    <row r="880" spans="1:44" ht="24.95" customHeight="1" x14ac:dyDescent="0.25">
      <c r="A880" s="183">
        <v>869</v>
      </c>
      <c r="B880" s="183" t="s">
        <v>1126</v>
      </c>
      <c r="C880" s="34" t="str">
        <f t="shared" si="52"/>
        <v>BSCS  - 141660</v>
      </c>
      <c r="D880" s="186" t="s">
        <v>35</v>
      </c>
      <c r="E880" s="33"/>
      <c r="F880" s="189">
        <v>141660</v>
      </c>
      <c r="G880" s="191" t="s">
        <v>1408</v>
      </c>
      <c r="H880" s="34" t="str">
        <f t="shared" si="53"/>
        <v>S  - NB - SEMINAR - 1</v>
      </c>
      <c r="I880" s="185" t="s">
        <v>17</v>
      </c>
      <c r="J880" s="185" t="s">
        <v>292</v>
      </c>
      <c r="K880" s="185" t="s">
        <v>103</v>
      </c>
      <c r="L880" s="193">
        <v>38</v>
      </c>
      <c r="M880" s="196" t="s">
        <v>1056</v>
      </c>
      <c r="N880" s="196" t="s">
        <v>1057</v>
      </c>
      <c r="O880" s="44" t="str">
        <f t="shared" si="54"/>
        <v xml:space="preserve"> Mr. Muhammad Asad Ullah Khalid   ( 3055633835 )</v>
      </c>
      <c r="P880" s="42" t="s">
        <v>50</v>
      </c>
      <c r="Q880" s="36" t="s">
        <v>86</v>
      </c>
      <c r="R880" s="37">
        <v>1</v>
      </c>
      <c r="T880" s="55"/>
      <c r="U880" s="73" t="str">
        <f>F880&amp;"-"&amp;COUNTIF($F$2:F880,F880)</f>
        <v>141660-1</v>
      </c>
      <c r="V880" s="50">
        <f t="shared" si="55"/>
        <v>869</v>
      </c>
      <c r="Y880" s="38" t="s">
        <v>2518</v>
      </c>
      <c r="Z880" s="38">
        <v>869</v>
      </c>
      <c r="AP880" s="185">
        <v>869</v>
      </c>
      <c r="AQ880" s="185" t="s">
        <v>12</v>
      </c>
      <c r="AR880" s="195" t="s">
        <v>12</v>
      </c>
    </row>
    <row r="881" spans="1:44" ht="24.95" customHeight="1" x14ac:dyDescent="0.25">
      <c r="A881" s="183">
        <v>870</v>
      </c>
      <c r="B881" s="183" t="s">
        <v>1126</v>
      </c>
      <c r="C881" s="34" t="str">
        <f t="shared" si="52"/>
        <v>BSCS  - 141660</v>
      </c>
      <c r="D881" s="186" t="s">
        <v>35</v>
      </c>
      <c r="E881" s="33"/>
      <c r="F881" s="189">
        <v>141660</v>
      </c>
      <c r="G881" s="191" t="s">
        <v>1408</v>
      </c>
      <c r="H881" s="34" t="str">
        <f t="shared" si="53"/>
        <v>T  - NB - SEMINAR - 3</v>
      </c>
      <c r="I881" s="185" t="s">
        <v>17</v>
      </c>
      <c r="J881" s="185" t="s">
        <v>259</v>
      </c>
      <c r="K881" s="185" t="s">
        <v>104</v>
      </c>
      <c r="L881" s="193">
        <v>7</v>
      </c>
      <c r="M881" s="196" t="s">
        <v>1056</v>
      </c>
      <c r="N881" s="196" t="s">
        <v>1057</v>
      </c>
      <c r="O881" s="44" t="str">
        <f t="shared" si="54"/>
        <v xml:space="preserve"> Mr. Muhammad Asad Ullah Khalid   ( 3055633835 )</v>
      </c>
      <c r="P881" s="42" t="s">
        <v>50</v>
      </c>
      <c r="Q881" s="36" t="s">
        <v>86</v>
      </c>
      <c r="R881" s="37">
        <v>6</v>
      </c>
      <c r="T881" s="55"/>
      <c r="U881" s="73" t="str">
        <f>F881&amp;"-"&amp;COUNTIF($F$2:F881,F881)</f>
        <v>141660-2</v>
      </c>
      <c r="V881" s="50">
        <f t="shared" si="55"/>
        <v>870</v>
      </c>
      <c r="Y881" s="38" t="s">
        <v>2519</v>
      </c>
      <c r="Z881" s="38">
        <v>870</v>
      </c>
      <c r="AP881" s="185">
        <v>870</v>
      </c>
      <c r="AQ881" s="185" t="s">
        <v>12</v>
      </c>
      <c r="AR881" s="195" t="s">
        <v>12</v>
      </c>
    </row>
    <row r="882" spans="1:44" ht="24.95" customHeight="1" x14ac:dyDescent="0.25">
      <c r="A882" s="183">
        <v>871</v>
      </c>
      <c r="B882" s="183" t="s">
        <v>1126</v>
      </c>
      <c r="C882" s="34" t="str">
        <f t="shared" si="52"/>
        <v>BSCS  - 141661</v>
      </c>
      <c r="D882" s="186" t="s">
        <v>35</v>
      </c>
      <c r="E882" s="33"/>
      <c r="F882" s="189">
        <v>141661</v>
      </c>
      <c r="G882" s="191" t="s">
        <v>1409</v>
      </c>
      <c r="H882" s="34" t="str">
        <f t="shared" si="53"/>
        <v>T  - NB - SEMINAR - 3</v>
      </c>
      <c r="I882" s="185" t="s">
        <v>17</v>
      </c>
      <c r="J882" s="185" t="s">
        <v>259</v>
      </c>
      <c r="K882" s="185" t="s">
        <v>104</v>
      </c>
      <c r="L882" s="193">
        <v>37</v>
      </c>
      <c r="M882" s="196" t="s">
        <v>482</v>
      </c>
      <c r="N882" s="196" t="s">
        <v>483</v>
      </c>
      <c r="O882" s="44" t="str">
        <f t="shared" si="54"/>
        <v xml:space="preserve"> Mr. Umer Ahmed  ( 0321-3810784 )</v>
      </c>
      <c r="P882" s="42" t="s">
        <v>50</v>
      </c>
      <c r="Q882" s="36" t="s">
        <v>86</v>
      </c>
      <c r="R882" s="37">
        <v>15</v>
      </c>
      <c r="T882" s="55"/>
      <c r="U882" s="73" t="str">
        <f>F882&amp;"-"&amp;COUNTIF($F$2:F882,F882)</f>
        <v>141661-1</v>
      </c>
      <c r="V882" s="50">
        <f t="shared" si="55"/>
        <v>871</v>
      </c>
      <c r="Y882" s="38" t="s">
        <v>2520</v>
      </c>
      <c r="Z882" s="38">
        <v>871</v>
      </c>
      <c r="AP882" s="185">
        <v>871</v>
      </c>
      <c r="AQ882" s="185" t="s">
        <v>12</v>
      </c>
      <c r="AR882" s="195" t="s">
        <v>12</v>
      </c>
    </row>
    <row r="883" spans="1:44" ht="24.95" customHeight="1" x14ac:dyDescent="0.25">
      <c r="A883" s="183">
        <v>872</v>
      </c>
      <c r="B883" s="183" t="s">
        <v>1126</v>
      </c>
      <c r="C883" s="34" t="str">
        <f t="shared" si="52"/>
        <v>BSCS  - 141661</v>
      </c>
      <c r="D883" s="186" t="s">
        <v>35</v>
      </c>
      <c r="E883" s="33"/>
      <c r="F883" s="189">
        <v>141661</v>
      </c>
      <c r="G883" s="191" t="s">
        <v>1409</v>
      </c>
      <c r="H883" s="34" t="str">
        <f t="shared" si="53"/>
        <v>U  - NB - SEMINAR - 4</v>
      </c>
      <c r="I883" s="185" t="s">
        <v>17</v>
      </c>
      <c r="J883" s="185" t="s">
        <v>1099</v>
      </c>
      <c r="K883" s="185" t="s">
        <v>1100</v>
      </c>
      <c r="L883" s="193">
        <v>9</v>
      </c>
      <c r="M883" s="196" t="s">
        <v>482</v>
      </c>
      <c r="N883" s="196" t="s">
        <v>483</v>
      </c>
      <c r="O883" s="44" t="str">
        <f t="shared" si="54"/>
        <v xml:space="preserve"> Mr. Umer Ahmed  ( 0321-3810784 )</v>
      </c>
      <c r="P883" s="42" t="s">
        <v>50</v>
      </c>
      <c r="Q883" s="36" t="s">
        <v>86</v>
      </c>
      <c r="R883" s="37" t="s">
        <v>58</v>
      </c>
      <c r="T883" s="55"/>
      <c r="U883" s="73" t="str">
        <f>F883&amp;"-"&amp;COUNTIF($F$2:F883,F883)</f>
        <v>141661-2</v>
      </c>
      <c r="V883" s="50">
        <f t="shared" si="55"/>
        <v>872</v>
      </c>
      <c r="Y883" s="38" t="s">
        <v>2521</v>
      </c>
      <c r="Z883" s="38">
        <v>872</v>
      </c>
      <c r="AP883" s="185">
        <v>872</v>
      </c>
      <c r="AQ883" s="185" t="s">
        <v>12</v>
      </c>
      <c r="AR883" s="195" t="s">
        <v>12</v>
      </c>
    </row>
    <row r="884" spans="1:44" ht="24.95" customHeight="1" x14ac:dyDescent="0.25">
      <c r="A884" s="183">
        <v>873</v>
      </c>
      <c r="B884" s="183" t="s">
        <v>1126</v>
      </c>
      <c r="C884" s="34" t="str">
        <f t="shared" si="52"/>
        <v>BSCS  - 141662</v>
      </c>
      <c r="D884" s="186" t="s">
        <v>35</v>
      </c>
      <c r="E884" s="33"/>
      <c r="F884" s="189">
        <v>141662</v>
      </c>
      <c r="G884" s="191" t="s">
        <v>1383</v>
      </c>
      <c r="H884" s="34" t="str">
        <f t="shared" si="53"/>
        <v>U  - NB - SEMINAR - 4</v>
      </c>
      <c r="I884" s="185" t="s">
        <v>17</v>
      </c>
      <c r="J884" s="185" t="s">
        <v>1099</v>
      </c>
      <c r="K884" s="185" t="s">
        <v>1100</v>
      </c>
      <c r="L884" s="193">
        <v>35</v>
      </c>
      <c r="M884" s="196" t="s">
        <v>1105</v>
      </c>
      <c r="N884" s="196" t="s">
        <v>750</v>
      </c>
      <c r="O884" s="44" t="str">
        <f t="shared" si="54"/>
        <v xml:space="preserve"> ABDUL REHMAN  ( 0322-4168388 )</v>
      </c>
      <c r="P884" s="42" t="s">
        <v>50</v>
      </c>
      <c r="Q884" s="36" t="s">
        <v>86</v>
      </c>
      <c r="R884" s="37" t="s">
        <v>59</v>
      </c>
      <c r="T884" s="55"/>
      <c r="U884" s="73" t="str">
        <f>F884&amp;"-"&amp;COUNTIF($F$2:F884,F884)</f>
        <v>141662-2</v>
      </c>
      <c r="V884" s="50">
        <f t="shared" si="55"/>
        <v>873</v>
      </c>
      <c r="Y884" s="38" t="s">
        <v>2522</v>
      </c>
      <c r="Z884" s="38">
        <v>873</v>
      </c>
      <c r="AP884" s="185">
        <v>873</v>
      </c>
      <c r="AQ884" s="185" t="s">
        <v>12</v>
      </c>
      <c r="AR884" s="195" t="s">
        <v>12</v>
      </c>
    </row>
    <row r="885" spans="1:44" ht="24.95" customHeight="1" x14ac:dyDescent="0.25">
      <c r="A885" s="183">
        <v>874</v>
      </c>
      <c r="B885" s="183" t="s">
        <v>1126</v>
      </c>
      <c r="C885" s="34" t="str">
        <f t="shared" si="52"/>
        <v>ADP (AF)   - 142478</v>
      </c>
      <c r="D885" s="186" t="s">
        <v>1137</v>
      </c>
      <c r="E885" s="33"/>
      <c r="F885" s="189">
        <v>142478</v>
      </c>
      <c r="G885" s="191" t="s">
        <v>876</v>
      </c>
      <c r="H885" s="34" t="str">
        <f t="shared" si="53"/>
        <v>A  - NB - 1 - 8</v>
      </c>
      <c r="I885" s="185" t="s">
        <v>16</v>
      </c>
      <c r="J885" s="185" t="s">
        <v>94</v>
      </c>
      <c r="K885" s="185" t="s">
        <v>13</v>
      </c>
      <c r="L885" s="193">
        <v>1</v>
      </c>
      <c r="M885" s="196" t="s">
        <v>1044</v>
      </c>
      <c r="N885" s="196" t="s">
        <v>1045</v>
      </c>
      <c r="O885" s="44" t="str">
        <f t="shared" si="54"/>
        <v xml:space="preserve"> Mr. Faiz Rasool   ( 3012084520 )</v>
      </c>
      <c r="P885" s="42" t="s">
        <v>50</v>
      </c>
      <c r="Q885" s="36" t="s">
        <v>86</v>
      </c>
      <c r="R885" s="37" t="s">
        <v>55</v>
      </c>
      <c r="T885" s="55"/>
      <c r="U885" s="73" t="str">
        <f>F885&amp;"-"&amp;COUNTIF($F$2:F885,F885)</f>
        <v>142478-1</v>
      </c>
      <c r="V885" s="50">
        <f t="shared" si="55"/>
        <v>874</v>
      </c>
      <c r="Y885" s="38" t="s">
        <v>2523</v>
      </c>
      <c r="Z885" s="38">
        <v>874</v>
      </c>
      <c r="AP885" s="185">
        <v>874</v>
      </c>
      <c r="AQ885" s="185" t="s">
        <v>12</v>
      </c>
      <c r="AR885" s="195" t="s">
        <v>12</v>
      </c>
    </row>
    <row r="886" spans="1:44" ht="24.95" customHeight="1" x14ac:dyDescent="0.25">
      <c r="A886" s="183">
        <v>875</v>
      </c>
      <c r="B886" s="183" t="s">
        <v>1126</v>
      </c>
      <c r="C886" s="34" t="str">
        <f t="shared" si="52"/>
        <v>ADP (BBA)  - 142523</v>
      </c>
      <c r="D886" s="186" t="s">
        <v>1138</v>
      </c>
      <c r="E886" s="33"/>
      <c r="F886" s="189">
        <v>142523</v>
      </c>
      <c r="G886" s="191" t="s">
        <v>876</v>
      </c>
      <c r="H886" s="34" t="str">
        <f t="shared" si="53"/>
        <v>A  - NB - 1 - 8</v>
      </c>
      <c r="I886" s="185" t="s">
        <v>16</v>
      </c>
      <c r="J886" s="185" t="s">
        <v>94</v>
      </c>
      <c r="K886" s="185" t="s">
        <v>13</v>
      </c>
      <c r="L886" s="193">
        <v>2</v>
      </c>
      <c r="M886" s="196" t="s">
        <v>3346</v>
      </c>
      <c r="N886" s="196" t="s">
        <v>3347</v>
      </c>
      <c r="O886" s="44" t="str">
        <f t="shared" si="54"/>
        <v xml:space="preserve"> Adeeb ur Rehman  ( 3060040120 )</v>
      </c>
      <c r="P886" s="42" t="s">
        <v>50</v>
      </c>
      <c r="Q886" s="36" t="s">
        <v>86</v>
      </c>
      <c r="R886" s="37" t="s">
        <v>60</v>
      </c>
      <c r="T886" s="55"/>
      <c r="U886" s="73" t="str">
        <f>F886&amp;"-"&amp;COUNTIF($F$2:F886,F886)</f>
        <v>142523-1</v>
      </c>
      <c r="V886" s="50">
        <f t="shared" si="55"/>
        <v>875</v>
      </c>
      <c r="Y886" s="38" t="s">
        <v>2524</v>
      </c>
      <c r="Z886" s="38">
        <v>875</v>
      </c>
      <c r="AP886" s="185">
        <v>875</v>
      </c>
      <c r="AQ886" s="185" t="s">
        <v>12</v>
      </c>
      <c r="AR886" s="195" t="s">
        <v>12</v>
      </c>
    </row>
    <row r="887" spans="1:44" ht="24.95" customHeight="1" x14ac:dyDescent="0.25">
      <c r="A887" s="183">
        <v>876</v>
      </c>
      <c r="B887" s="183" t="s">
        <v>1126</v>
      </c>
      <c r="C887" s="34" t="str">
        <f t="shared" si="52"/>
        <v>ADP (Eng.)   - 142490</v>
      </c>
      <c r="D887" s="186" t="s">
        <v>1141</v>
      </c>
      <c r="E887" s="33"/>
      <c r="F887" s="189">
        <v>142490</v>
      </c>
      <c r="G887" s="191" t="s">
        <v>960</v>
      </c>
      <c r="H887" s="34" t="str">
        <f t="shared" si="53"/>
        <v>A  - NB - 1 - 8</v>
      </c>
      <c r="I887" s="185" t="s">
        <v>16</v>
      </c>
      <c r="J887" s="185" t="s">
        <v>94</v>
      </c>
      <c r="K887" s="185" t="s">
        <v>13</v>
      </c>
      <c r="L887" s="193">
        <v>1</v>
      </c>
      <c r="M887" s="196" t="s">
        <v>998</v>
      </c>
      <c r="N887" s="196" t="s">
        <v>999</v>
      </c>
      <c r="O887" s="44" t="str">
        <f t="shared" si="54"/>
        <v xml:space="preserve"> Anila Amjad  ( 3404012933 )</v>
      </c>
      <c r="P887" s="42" t="s">
        <v>50</v>
      </c>
      <c r="Q887" s="36" t="s">
        <v>86</v>
      </c>
      <c r="R887" s="37" t="s">
        <v>61</v>
      </c>
      <c r="T887" s="55"/>
      <c r="U887" s="73" t="str">
        <f>F887&amp;"-"&amp;COUNTIF($F$2:F887,F887)</f>
        <v>142490-1</v>
      </c>
      <c r="V887" s="50">
        <f t="shared" si="55"/>
        <v>876</v>
      </c>
      <c r="Y887" s="38" t="s">
        <v>2525</v>
      </c>
      <c r="Z887" s="38">
        <v>876</v>
      </c>
      <c r="AP887" s="185">
        <v>876</v>
      </c>
      <c r="AQ887" s="185" t="s">
        <v>12</v>
      </c>
      <c r="AR887" s="195" t="s">
        <v>12</v>
      </c>
    </row>
    <row r="888" spans="1:44" ht="24.95" customHeight="1" x14ac:dyDescent="0.25">
      <c r="A888" s="183">
        <v>877</v>
      </c>
      <c r="B888" s="183" t="s">
        <v>1126</v>
      </c>
      <c r="C888" s="34" t="str">
        <f t="shared" si="52"/>
        <v>ADP (MC)   - 142382</v>
      </c>
      <c r="D888" s="186" t="s">
        <v>866</v>
      </c>
      <c r="E888" s="33"/>
      <c r="F888" s="189">
        <v>142382</v>
      </c>
      <c r="G888" s="191" t="s">
        <v>876</v>
      </c>
      <c r="H888" s="34" t="str">
        <f t="shared" si="53"/>
        <v>A  - NB - 1 - 8</v>
      </c>
      <c r="I888" s="185" t="s">
        <v>16</v>
      </c>
      <c r="J888" s="185" t="s">
        <v>94</v>
      </c>
      <c r="K888" s="185" t="s">
        <v>13</v>
      </c>
      <c r="L888" s="193">
        <v>2</v>
      </c>
      <c r="M888" s="196" t="s">
        <v>998</v>
      </c>
      <c r="N888" s="196" t="s">
        <v>999</v>
      </c>
      <c r="O888" s="44" t="str">
        <f t="shared" si="54"/>
        <v xml:space="preserve"> Anila Amjad  ( 3404012933 )</v>
      </c>
      <c r="P888" s="42" t="s">
        <v>50</v>
      </c>
      <c r="Q888" s="36" t="s">
        <v>86</v>
      </c>
      <c r="R888" s="37" t="s">
        <v>62</v>
      </c>
      <c r="T888" s="55"/>
      <c r="U888" s="73" t="str">
        <f>F888&amp;"-"&amp;COUNTIF($F$2:F888,F888)</f>
        <v>142382-1</v>
      </c>
      <c r="V888" s="50">
        <f t="shared" si="55"/>
        <v>877</v>
      </c>
      <c r="Y888" s="38" t="s">
        <v>2526</v>
      </c>
      <c r="Z888" s="38">
        <v>877</v>
      </c>
      <c r="AP888" s="185">
        <v>877</v>
      </c>
      <c r="AQ888" s="185" t="s">
        <v>12</v>
      </c>
      <c r="AR888" s="195" t="s">
        <v>12</v>
      </c>
    </row>
    <row r="889" spans="1:44" ht="24.95" customHeight="1" x14ac:dyDescent="0.25">
      <c r="A889" s="183">
        <v>878</v>
      </c>
      <c r="B889" s="183" t="s">
        <v>1126</v>
      </c>
      <c r="C889" s="34" t="str">
        <f t="shared" si="52"/>
        <v>ADP (SE)   - 142420</v>
      </c>
      <c r="D889" s="186" t="s">
        <v>1142</v>
      </c>
      <c r="E889" s="33"/>
      <c r="F889" s="189">
        <v>142420</v>
      </c>
      <c r="G889" s="191" t="s">
        <v>960</v>
      </c>
      <c r="H889" s="34" t="str">
        <f t="shared" si="53"/>
        <v>A  - NB - 1 - 8</v>
      </c>
      <c r="I889" s="185" t="s">
        <v>16</v>
      </c>
      <c r="J889" s="185" t="s">
        <v>94</v>
      </c>
      <c r="K889" s="185" t="s">
        <v>13</v>
      </c>
      <c r="L889" s="193">
        <v>2</v>
      </c>
      <c r="M889" s="196" t="s">
        <v>502</v>
      </c>
      <c r="N889" s="196" t="s">
        <v>503</v>
      </c>
      <c r="O889" s="44" t="str">
        <f t="shared" si="54"/>
        <v xml:space="preserve"> Ms.Anila Barkat  ( 0301-7832010 )</v>
      </c>
      <c r="P889" s="42" t="s">
        <v>50</v>
      </c>
      <c r="Q889" s="36" t="s">
        <v>86</v>
      </c>
      <c r="R889" s="37" t="s">
        <v>52</v>
      </c>
      <c r="T889" s="55"/>
      <c r="U889" s="73" t="str">
        <f>F889&amp;"-"&amp;COUNTIF($F$2:F889,F889)</f>
        <v>142420-1</v>
      </c>
      <c r="V889" s="50">
        <f t="shared" si="55"/>
        <v>878</v>
      </c>
      <c r="Y889" s="38" t="s">
        <v>2527</v>
      </c>
      <c r="Z889" s="38">
        <v>878</v>
      </c>
      <c r="AP889" s="185">
        <v>878</v>
      </c>
      <c r="AQ889" s="185" t="s">
        <v>12</v>
      </c>
      <c r="AR889" s="195" t="s">
        <v>12</v>
      </c>
    </row>
    <row r="890" spans="1:44" ht="24.95" customHeight="1" x14ac:dyDescent="0.25">
      <c r="A890" s="183">
        <v>879</v>
      </c>
      <c r="B890" s="183" t="s">
        <v>1126</v>
      </c>
      <c r="C890" s="34" t="str">
        <f t="shared" si="52"/>
        <v>BBA (Hons)  - 142410</v>
      </c>
      <c r="D890" s="186" t="s">
        <v>42</v>
      </c>
      <c r="E890" s="33"/>
      <c r="F890" s="189">
        <v>142410</v>
      </c>
      <c r="G890" s="191" t="s">
        <v>877</v>
      </c>
      <c r="H890" s="34" t="str">
        <f t="shared" si="53"/>
        <v>A  - NB - 1 - 8</v>
      </c>
      <c r="I890" s="185" t="s">
        <v>16</v>
      </c>
      <c r="J890" s="185" t="s">
        <v>94</v>
      </c>
      <c r="K890" s="185" t="s">
        <v>13</v>
      </c>
      <c r="L890" s="193">
        <v>20</v>
      </c>
      <c r="M890" s="196" t="s">
        <v>1044</v>
      </c>
      <c r="N890" s="196" t="s">
        <v>1045</v>
      </c>
      <c r="O890" s="44" t="str">
        <f t="shared" si="54"/>
        <v xml:space="preserve"> Mr. Faiz Rasool   ( 3012084520 )</v>
      </c>
      <c r="P890" s="42" t="s">
        <v>50</v>
      </c>
      <c r="Q890" s="36" t="s">
        <v>86</v>
      </c>
      <c r="R890" s="37" t="s">
        <v>57</v>
      </c>
      <c r="T890" s="55"/>
      <c r="U890" s="73" t="str">
        <f>F890&amp;"-"&amp;COUNTIF($F$2:F890,F890)</f>
        <v>142410-1</v>
      </c>
      <c r="V890" s="50">
        <f t="shared" si="55"/>
        <v>879</v>
      </c>
      <c r="Y890" s="38" t="s">
        <v>2528</v>
      </c>
      <c r="Z890" s="38">
        <v>879</v>
      </c>
      <c r="AP890" s="185">
        <v>879</v>
      </c>
      <c r="AQ890" s="185" t="s">
        <v>12</v>
      </c>
      <c r="AR890" s="195" t="s">
        <v>12</v>
      </c>
    </row>
    <row r="891" spans="1:44" ht="24.95" customHeight="1" x14ac:dyDescent="0.25">
      <c r="A891" s="183">
        <v>880</v>
      </c>
      <c r="B891" s="183" t="s">
        <v>1126</v>
      </c>
      <c r="C891" s="34" t="str">
        <f t="shared" si="52"/>
        <v>BBA (Hons)  - 142516</v>
      </c>
      <c r="D891" s="186" t="s">
        <v>42</v>
      </c>
      <c r="E891" s="33"/>
      <c r="F891" s="189">
        <v>142516</v>
      </c>
      <c r="G891" s="191" t="s">
        <v>1410</v>
      </c>
      <c r="H891" s="34" t="str">
        <f t="shared" si="53"/>
        <v>A  - NB - 1 - 8</v>
      </c>
      <c r="I891" s="185" t="s">
        <v>16</v>
      </c>
      <c r="J891" s="185" t="s">
        <v>94</v>
      </c>
      <c r="K891" s="185" t="s">
        <v>13</v>
      </c>
      <c r="L891" s="193">
        <v>1</v>
      </c>
      <c r="M891" s="196" t="s">
        <v>484</v>
      </c>
      <c r="N891" s="196" t="s">
        <v>485</v>
      </c>
      <c r="O891" s="44" t="str">
        <f t="shared" si="54"/>
        <v xml:space="preserve"> Ms. Humera  ( 0333-4654351 )</v>
      </c>
      <c r="P891" s="42" t="s">
        <v>50</v>
      </c>
      <c r="Q891" s="36" t="s">
        <v>86</v>
      </c>
      <c r="R891" s="37" t="s">
        <v>64</v>
      </c>
      <c r="T891" s="55"/>
      <c r="U891" s="73" t="str">
        <f>F891&amp;"-"&amp;COUNTIF($F$2:F891,F891)</f>
        <v>142516-1</v>
      </c>
      <c r="V891" s="50">
        <f t="shared" si="55"/>
        <v>880</v>
      </c>
      <c r="Y891" s="38" t="s">
        <v>2529</v>
      </c>
      <c r="Z891" s="38">
        <v>880</v>
      </c>
      <c r="AP891" s="185">
        <v>880</v>
      </c>
      <c r="AQ891" s="185" t="s">
        <v>12</v>
      </c>
      <c r="AR891" s="195" t="s">
        <v>12</v>
      </c>
    </row>
    <row r="892" spans="1:44" ht="24.95" customHeight="1" x14ac:dyDescent="0.25">
      <c r="A892" s="183">
        <v>881</v>
      </c>
      <c r="B892" s="183" t="s">
        <v>1126</v>
      </c>
      <c r="C892" s="34" t="str">
        <f t="shared" si="52"/>
        <v>BS AF  - 142416</v>
      </c>
      <c r="D892" s="186" t="s">
        <v>36</v>
      </c>
      <c r="E892" s="33"/>
      <c r="F892" s="189">
        <v>142416</v>
      </c>
      <c r="G892" s="191" t="s">
        <v>877</v>
      </c>
      <c r="H892" s="34" t="str">
        <f t="shared" si="53"/>
        <v>A  - NB - 1 - 8</v>
      </c>
      <c r="I892" s="185" t="s">
        <v>16</v>
      </c>
      <c r="J892" s="185" t="s">
        <v>94</v>
      </c>
      <c r="K892" s="185" t="s">
        <v>13</v>
      </c>
      <c r="L892" s="193">
        <v>12</v>
      </c>
      <c r="M892" s="196" t="s">
        <v>1044</v>
      </c>
      <c r="N892" s="196" t="s">
        <v>1045</v>
      </c>
      <c r="O892" s="44" t="str">
        <f t="shared" si="54"/>
        <v xml:space="preserve"> Mr. Faiz Rasool   ( 3012084520 )</v>
      </c>
      <c r="P892" s="42" t="s">
        <v>46</v>
      </c>
      <c r="Q892" s="36" t="s">
        <v>86</v>
      </c>
      <c r="R892" s="37" t="s">
        <v>83</v>
      </c>
      <c r="T892" s="55"/>
      <c r="U892" s="73" t="str">
        <f>F892&amp;"-"&amp;COUNTIF($F$2:F892,F892)</f>
        <v>142416-1</v>
      </c>
      <c r="V892" s="50">
        <f t="shared" si="55"/>
        <v>881</v>
      </c>
      <c r="Y892" s="38" t="s">
        <v>2530</v>
      </c>
      <c r="Z892" s="38">
        <v>881</v>
      </c>
      <c r="AP892" s="185">
        <v>881</v>
      </c>
      <c r="AQ892" s="185" t="s">
        <v>12</v>
      </c>
      <c r="AR892" s="195" t="s">
        <v>12</v>
      </c>
    </row>
    <row r="893" spans="1:44" ht="24.95" customHeight="1" x14ac:dyDescent="0.25">
      <c r="A893" s="183">
        <v>882</v>
      </c>
      <c r="B893" s="183" t="s">
        <v>1126</v>
      </c>
      <c r="C893" s="34" t="str">
        <f t="shared" si="52"/>
        <v>BS BT  - 142498</v>
      </c>
      <c r="D893" s="186" t="s">
        <v>33</v>
      </c>
      <c r="E893" s="33"/>
      <c r="F893" s="189">
        <v>142498</v>
      </c>
      <c r="G893" s="191" t="s">
        <v>1411</v>
      </c>
      <c r="H893" s="34" t="str">
        <f t="shared" si="53"/>
        <v>A  - NB - 1 - 8</v>
      </c>
      <c r="I893" s="185" t="s">
        <v>16</v>
      </c>
      <c r="J893" s="185" t="s">
        <v>94</v>
      </c>
      <c r="K893" s="185" t="s">
        <v>13</v>
      </c>
      <c r="L893" s="193">
        <v>1</v>
      </c>
      <c r="M893" s="196" t="s">
        <v>412</v>
      </c>
      <c r="N893" s="196" t="s">
        <v>413</v>
      </c>
      <c r="O893" s="44" t="str">
        <f t="shared" si="54"/>
        <v xml:space="preserve"> Dr. Aisha Khalid  ( 3368732862 )</v>
      </c>
      <c r="P893" s="42" t="s">
        <v>46</v>
      </c>
      <c r="Q893" s="36" t="s">
        <v>86</v>
      </c>
      <c r="R893" s="37" t="s">
        <v>47</v>
      </c>
      <c r="T893" s="55"/>
      <c r="U893" s="73" t="str">
        <f>F893&amp;"-"&amp;COUNTIF($F$2:F893,F893)</f>
        <v>142498-1</v>
      </c>
      <c r="V893" s="50">
        <f t="shared" si="55"/>
        <v>882</v>
      </c>
      <c r="Y893" s="38" t="s">
        <v>2531</v>
      </c>
      <c r="Z893" s="38">
        <v>882</v>
      </c>
      <c r="AP893" s="185">
        <v>882</v>
      </c>
      <c r="AQ893" s="185" t="s">
        <v>12</v>
      </c>
      <c r="AR893" s="195" t="s">
        <v>12</v>
      </c>
    </row>
    <row r="894" spans="1:44" ht="24.95" customHeight="1" x14ac:dyDescent="0.25">
      <c r="A894" s="183">
        <v>883</v>
      </c>
      <c r="B894" s="183" t="s">
        <v>1126</v>
      </c>
      <c r="C894" s="34" t="str">
        <f t="shared" si="52"/>
        <v>BS Eng.  - 142428</v>
      </c>
      <c r="D894" s="186" t="s">
        <v>30</v>
      </c>
      <c r="E894" s="33"/>
      <c r="F894" s="189">
        <v>142428</v>
      </c>
      <c r="G894" s="191" t="s">
        <v>877</v>
      </c>
      <c r="H894" s="34" t="str">
        <f t="shared" si="53"/>
        <v>A  - NB - 1 - 8</v>
      </c>
      <c r="I894" s="185" t="s">
        <v>16</v>
      </c>
      <c r="J894" s="185" t="s">
        <v>94</v>
      </c>
      <c r="K894" s="185" t="s">
        <v>13</v>
      </c>
      <c r="L894" s="193">
        <v>8</v>
      </c>
      <c r="M894" s="196" t="s">
        <v>998</v>
      </c>
      <c r="N894" s="196" t="s">
        <v>999</v>
      </c>
      <c r="O894" s="44" t="str">
        <f t="shared" si="54"/>
        <v xml:space="preserve"> Anila Amjad  ( 3404012933 )</v>
      </c>
      <c r="P894" s="42" t="s">
        <v>46</v>
      </c>
      <c r="Q894" s="36" t="s">
        <v>86</v>
      </c>
      <c r="R894" s="37" t="s">
        <v>65</v>
      </c>
      <c r="T894" s="55"/>
      <c r="U894" s="73" t="str">
        <f>F894&amp;"-"&amp;COUNTIF($F$2:F894,F894)</f>
        <v>142428-1</v>
      </c>
      <c r="V894" s="50">
        <f t="shared" si="55"/>
        <v>883</v>
      </c>
      <c r="Y894" s="38" t="s">
        <v>2532</v>
      </c>
      <c r="Z894" s="38">
        <v>883</v>
      </c>
      <c r="AP894" s="185">
        <v>883</v>
      </c>
      <c r="AQ894" s="185" t="s">
        <v>12</v>
      </c>
      <c r="AR894" s="195" t="s">
        <v>12</v>
      </c>
    </row>
    <row r="895" spans="1:44" ht="24.95" customHeight="1" x14ac:dyDescent="0.25">
      <c r="A895" s="183">
        <v>884</v>
      </c>
      <c r="B895" s="183" t="s">
        <v>1126</v>
      </c>
      <c r="C895" s="34" t="str">
        <f t="shared" si="52"/>
        <v>BS IT  - 142298</v>
      </c>
      <c r="D895" s="186" t="s">
        <v>37</v>
      </c>
      <c r="E895" s="33"/>
      <c r="F895" s="189">
        <v>142298</v>
      </c>
      <c r="G895" s="191" t="s">
        <v>1412</v>
      </c>
      <c r="H895" s="34" t="str">
        <f t="shared" si="53"/>
        <v>A  - NB - 1 - 8</v>
      </c>
      <c r="I895" s="185" t="s">
        <v>16</v>
      </c>
      <c r="J895" s="185" t="s">
        <v>94</v>
      </c>
      <c r="K895" s="185" t="s">
        <v>13</v>
      </c>
      <c r="L895" s="193">
        <v>1</v>
      </c>
      <c r="M895" s="196" t="s">
        <v>3350</v>
      </c>
      <c r="N895" s="196" t="s">
        <v>3351</v>
      </c>
      <c r="O895" s="44" t="str">
        <f t="shared" si="54"/>
        <v xml:space="preserve"> Ms. Nimra Bilal   ( 3200410023 )</v>
      </c>
      <c r="P895" s="42" t="s">
        <v>46</v>
      </c>
      <c r="Q895" s="36" t="s">
        <v>86</v>
      </c>
      <c r="R895" s="37" t="s">
        <v>56</v>
      </c>
      <c r="T895" s="55"/>
      <c r="U895" s="73" t="str">
        <f>F895&amp;"-"&amp;COUNTIF($F$2:F895,F895)</f>
        <v>142298-1</v>
      </c>
      <c r="V895" s="50">
        <f t="shared" si="55"/>
        <v>884</v>
      </c>
      <c r="Y895" s="38" t="s">
        <v>2533</v>
      </c>
      <c r="Z895" s="38">
        <v>884</v>
      </c>
      <c r="AP895" s="185">
        <v>884</v>
      </c>
      <c r="AQ895" s="185" t="s">
        <v>12</v>
      </c>
      <c r="AR895" s="195" t="s">
        <v>12</v>
      </c>
    </row>
    <row r="896" spans="1:44" ht="24.95" customHeight="1" x14ac:dyDescent="0.25">
      <c r="A896" s="183">
        <v>885</v>
      </c>
      <c r="B896" s="183" t="s">
        <v>1126</v>
      </c>
      <c r="C896" s="34" t="str">
        <f t="shared" si="52"/>
        <v>BS SE  - 142287</v>
      </c>
      <c r="D896" s="186" t="s">
        <v>43</v>
      </c>
      <c r="E896" s="33"/>
      <c r="F896" s="189">
        <v>142287</v>
      </c>
      <c r="G896" s="191" t="s">
        <v>961</v>
      </c>
      <c r="H896" s="34" t="str">
        <f t="shared" si="53"/>
        <v>A  - NB - 1 - 8</v>
      </c>
      <c r="I896" s="185" t="s">
        <v>16</v>
      </c>
      <c r="J896" s="185" t="s">
        <v>94</v>
      </c>
      <c r="K896" s="185" t="s">
        <v>13</v>
      </c>
      <c r="L896" s="193">
        <v>15</v>
      </c>
      <c r="M896" s="196" t="s">
        <v>3350</v>
      </c>
      <c r="N896" s="196" t="s">
        <v>3351</v>
      </c>
      <c r="O896" s="44" t="str">
        <f t="shared" si="54"/>
        <v xml:space="preserve"> Ms. Nimra Bilal   ( 3200410023 )</v>
      </c>
      <c r="P896" s="42" t="s">
        <v>46</v>
      </c>
      <c r="Q896" s="36" t="s">
        <v>86</v>
      </c>
      <c r="R896" s="37">
        <v>77</v>
      </c>
      <c r="T896" s="55"/>
      <c r="U896" s="73" t="str">
        <f>F896&amp;"-"&amp;COUNTIF($F$2:F896,F896)</f>
        <v>142287-1</v>
      </c>
      <c r="V896" s="50">
        <f t="shared" si="55"/>
        <v>885</v>
      </c>
      <c r="Y896" s="38" t="s">
        <v>2534</v>
      </c>
      <c r="Z896" s="38">
        <v>885</v>
      </c>
      <c r="AP896" s="185">
        <v>885</v>
      </c>
      <c r="AQ896" s="185" t="s">
        <v>12</v>
      </c>
      <c r="AR896" s="195" t="s">
        <v>12</v>
      </c>
    </row>
    <row r="897" spans="1:44" ht="24.95" customHeight="1" x14ac:dyDescent="0.25">
      <c r="A897" s="183">
        <v>886</v>
      </c>
      <c r="B897" s="183" t="s">
        <v>1126</v>
      </c>
      <c r="C897" s="34" t="str">
        <f t="shared" si="52"/>
        <v>BS SE  - 142293</v>
      </c>
      <c r="D897" s="186" t="s">
        <v>43</v>
      </c>
      <c r="E897" s="33"/>
      <c r="F897" s="189">
        <v>142293</v>
      </c>
      <c r="G897" s="191" t="s">
        <v>1412</v>
      </c>
      <c r="H897" s="34" t="str">
        <f t="shared" si="53"/>
        <v>A  - NB - 1 - 8</v>
      </c>
      <c r="I897" s="185" t="s">
        <v>16</v>
      </c>
      <c r="J897" s="185" t="s">
        <v>94</v>
      </c>
      <c r="K897" s="185" t="s">
        <v>13</v>
      </c>
      <c r="L897" s="193">
        <v>4</v>
      </c>
      <c r="M897" s="196" t="s">
        <v>3346</v>
      </c>
      <c r="N897" s="196" t="s">
        <v>3347</v>
      </c>
      <c r="O897" s="44" t="str">
        <f t="shared" si="54"/>
        <v xml:space="preserve"> Adeeb ur Rehman  ( 3060040120 )</v>
      </c>
      <c r="P897" s="42" t="s">
        <v>46</v>
      </c>
      <c r="Q897" s="36" t="s">
        <v>86</v>
      </c>
      <c r="R897" s="37" t="s">
        <v>54</v>
      </c>
      <c r="T897" s="55"/>
      <c r="U897" s="73" t="str">
        <f>F897&amp;"-"&amp;COUNTIF($F$2:F897,F897)</f>
        <v>142293-1</v>
      </c>
      <c r="V897" s="50">
        <f t="shared" si="55"/>
        <v>886</v>
      </c>
      <c r="Y897" s="38" t="s">
        <v>2535</v>
      </c>
      <c r="Z897" s="38">
        <v>886</v>
      </c>
      <c r="AP897" s="185">
        <v>886</v>
      </c>
      <c r="AQ897" s="185" t="s">
        <v>12</v>
      </c>
      <c r="AR897" s="195" t="s">
        <v>12</v>
      </c>
    </row>
    <row r="898" spans="1:44" ht="24.95" customHeight="1" x14ac:dyDescent="0.25">
      <c r="A898" s="183">
        <v>887</v>
      </c>
      <c r="B898" s="183" t="s">
        <v>1126</v>
      </c>
      <c r="C898" s="34" t="str">
        <f t="shared" si="52"/>
        <v>BS SE  - 142393</v>
      </c>
      <c r="D898" s="186" t="s">
        <v>43</v>
      </c>
      <c r="E898" s="33"/>
      <c r="F898" s="189">
        <v>142393</v>
      </c>
      <c r="G898" s="191" t="s">
        <v>962</v>
      </c>
      <c r="H898" s="34" t="str">
        <f t="shared" si="53"/>
        <v>A  - NB - 1 - 8</v>
      </c>
      <c r="I898" s="185" t="s">
        <v>16</v>
      </c>
      <c r="J898" s="185" t="s">
        <v>94</v>
      </c>
      <c r="K898" s="185" t="s">
        <v>13</v>
      </c>
      <c r="L898" s="193">
        <v>42</v>
      </c>
      <c r="M898" s="196" t="s">
        <v>502</v>
      </c>
      <c r="N898" s="196" t="s">
        <v>503</v>
      </c>
      <c r="O898" s="44" t="str">
        <f t="shared" si="54"/>
        <v xml:space="preserve"> Ms.Anila Barkat  ( 0301-7832010 )</v>
      </c>
      <c r="P898" s="42" t="s">
        <v>46</v>
      </c>
      <c r="Q898" s="36" t="s">
        <v>86</v>
      </c>
      <c r="R898" s="37" t="s">
        <v>54</v>
      </c>
      <c r="T898" s="55"/>
      <c r="U898" s="73" t="str">
        <f>F898&amp;"-"&amp;COUNTIF($F$2:F898,F898)</f>
        <v>142393-1</v>
      </c>
      <c r="V898" s="50">
        <f t="shared" si="55"/>
        <v>887</v>
      </c>
      <c r="Y898" s="38" t="s">
        <v>2536</v>
      </c>
      <c r="Z898" s="38">
        <v>887</v>
      </c>
      <c r="AP898" s="185">
        <v>887</v>
      </c>
      <c r="AQ898" s="185" t="s">
        <v>12</v>
      </c>
      <c r="AR898" s="195" t="s">
        <v>12</v>
      </c>
    </row>
    <row r="899" spans="1:44" ht="24.95" customHeight="1" x14ac:dyDescent="0.25">
      <c r="A899" s="183">
        <v>888</v>
      </c>
      <c r="B899" s="183" t="s">
        <v>1126</v>
      </c>
      <c r="C899" s="34" t="str">
        <f t="shared" si="52"/>
        <v>BSCS  - 142344</v>
      </c>
      <c r="D899" s="186" t="s">
        <v>35</v>
      </c>
      <c r="E899" s="33"/>
      <c r="F899" s="189">
        <v>142344</v>
      </c>
      <c r="G899" s="191" t="s">
        <v>1412</v>
      </c>
      <c r="H899" s="34" t="str">
        <f t="shared" si="53"/>
        <v>A  - NB - 1 - 8</v>
      </c>
      <c r="I899" s="185" t="s">
        <v>16</v>
      </c>
      <c r="J899" s="185" t="s">
        <v>94</v>
      </c>
      <c r="K899" s="185" t="s">
        <v>13</v>
      </c>
      <c r="L899" s="193">
        <v>1</v>
      </c>
      <c r="M899" s="196" t="s">
        <v>1031</v>
      </c>
      <c r="N899" s="196" t="s">
        <v>1032</v>
      </c>
      <c r="O899" s="44" t="str">
        <f t="shared" si="54"/>
        <v xml:space="preserve"> Zara Janjua  ( 3368433101 )</v>
      </c>
      <c r="P899" s="42" t="s">
        <v>50</v>
      </c>
      <c r="Q899" s="36" t="s">
        <v>86</v>
      </c>
      <c r="R899" s="37" t="s">
        <v>52</v>
      </c>
      <c r="T899" s="55"/>
      <c r="U899" s="73" t="str">
        <f>F899&amp;"-"&amp;COUNTIF($F$2:F899,F899)</f>
        <v>142344-1</v>
      </c>
      <c r="V899" s="50">
        <f t="shared" si="55"/>
        <v>888</v>
      </c>
      <c r="Y899" s="38" t="s">
        <v>2537</v>
      </c>
      <c r="Z899" s="38">
        <v>888</v>
      </c>
      <c r="AP899" s="185">
        <v>888</v>
      </c>
      <c r="AQ899" s="185" t="s">
        <v>12</v>
      </c>
      <c r="AR899" s="195" t="s">
        <v>12</v>
      </c>
    </row>
    <row r="900" spans="1:44" ht="24.95" customHeight="1" x14ac:dyDescent="0.25">
      <c r="A900" s="183">
        <v>889</v>
      </c>
      <c r="B900" s="183" t="s">
        <v>1126</v>
      </c>
      <c r="C900" s="34" t="str">
        <f t="shared" si="52"/>
        <v>BSCS  - 142373</v>
      </c>
      <c r="D900" s="186" t="s">
        <v>35</v>
      </c>
      <c r="E900" s="33"/>
      <c r="F900" s="189">
        <v>142373</v>
      </c>
      <c r="G900" s="191" t="s">
        <v>187</v>
      </c>
      <c r="H900" s="34" t="str">
        <f t="shared" si="53"/>
        <v>A  - NB - 1 - 8</v>
      </c>
      <c r="I900" s="185" t="s">
        <v>16</v>
      </c>
      <c r="J900" s="185" t="s">
        <v>94</v>
      </c>
      <c r="K900" s="185" t="s">
        <v>13</v>
      </c>
      <c r="L900" s="193">
        <v>1</v>
      </c>
      <c r="M900" s="196" t="s">
        <v>806</v>
      </c>
      <c r="N900" s="196" t="s">
        <v>807</v>
      </c>
      <c r="O900" s="44" t="str">
        <f t="shared" si="54"/>
        <v xml:space="preserve"> Khola Farooq  ( 3487700757 )</v>
      </c>
      <c r="P900" s="42" t="s">
        <v>46</v>
      </c>
      <c r="Q900" s="36" t="s">
        <v>86</v>
      </c>
      <c r="R900" s="37" t="s">
        <v>53</v>
      </c>
      <c r="T900" s="55"/>
      <c r="U900" s="73" t="str">
        <f>F900&amp;"-"&amp;COUNTIF($F$2:F900,F900)</f>
        <v>142373-1</v>
      </c>
      <c r="V900" s="50">
        <f t="shared" si="55"/>
        <v>889</v>
      </c>
      <c r="Y900" s="38" t="s">
        <v>2538</v>
      </c>
      <c r="Z900" s="38">
        <v>889</v>
      </c>
      <c r="AP900" s="185">
        <v>889</v>
      </c>
      <c r="AQ900" s="185" t="s">
        <v>12</v>
      </c>
      <c r="AR900" s="195" t="s">
        <v>12</v>
      </c>
    </row>
    <row r="901" spans="1:44" ht="24.95" customHeight="1" x14ac:dyDescent="0.25">
      <c r="A901" s="183">
        <v>890</v>
      </c>
      <c r="B901" s="183" t="s">
        <v>1126</v>
      </c>
      <c r="C901" s="34" t="str">
        <f t="shared" si="52"/>
        <v>BS AP  - 140823</v>
      </c>
      <c r="D901" s="186" t="s">
        <v>40</v>
      </c>
      <c r="E901" s="33"/>
      <c r="F901" s="189">
        <v>140823</v>
      </c>
      <c r="G901" s="191" t="s">
        <v>1413</v>
      </c>
      <c r="H901" s="34" t="str">
        <f t="shared" si="53"/>
        <v>E  - OB - 18 , 51 - 52</v>
      </c>
      <c r="I901" s="185" t="s">
        <v>16</v>
      </c>
      <c r="J901" s="185" t="s">
        <v>1096</v>
      </c>
      <c r="K901" s="185" t="s">
        <v>294</v>
      </c>
      <c r="L901" s="193">
        <v>16</v>
      </c>
      <c r="M901" s="196" t="s">
        <v>474</v>
      </c>
      <c r="N901" s="196" t="s">
        <v>475</v>
      </c>
      <c r="O901" s="44" t="str">
        <f t="shared" si="54"/>
        <v xml:space="preserve"> Ms. Amina Saud  ( 0336-1469770 )</v>
      </c>
      <c r="P901" s="42" t="s">
        <v>50</v>
      </c>
      <c r="Q901" s="36" t="s">
        <v>86</v>
      </c>
      <c r="R901" s="37" t="s">
        <v>55</v>
      </c>
      <c r="T901" s="55"/>
      <c r="U901" s="73" t="str">
        <f>F901&amp;"-"&amp;COUNTIF($F$2:F901,F901)</f>
        <v>140823-1</v>
      </c>
      <c r="V901" s="50">
        <f t="shared" si="55"/>
        <v>890</v>
      </c>
      <c r="Y901" s="38" t="s">
        <v>2539</v>
      </c>
      <c r="Z901" s="38">
        <v>890</v>
      </c>
      <c r="AP901" s="185">
        <v>890</v>
      </c>
      <c r="AQ901" s="185" t="s">
        <v>12</v>
      </c>
      <c r="AR901" s="195" t="s">
        <v>12</v>
      </c>
    </row>
    <row r="902" spans="1:44" ht="24.95" customHeight="1" x14ac:dyDescent="0.25">
      <c r="A902" s="183">
        <v>891</v>
      </c>
      <c r="B902" s="183" t="s">
        <v>1126</v>
      </c>
      <c r="C902" s="34" t="str">
        <f t="shared" si="52"/>
        <v>BS AP  - 140825</v>
      </c>
      <c r="D902" s="186" t="s">
        <v>40</v>
      </c>
      <c r="E902" s="33"/>
      <c r="F902" s="189">
        <v>140825</v>
      </c>
      <c r="G902" s="191" t="s">
        <v>287</v>
      </c>
      <c r="H902" s="34" t="str">
        <f t="shared" si="53"/>
        <v>E  - OB - 18 , 51 - 52</v>
      </c>
      <c r="I902" s="185" t="s">
        <v>16</v>
      </c>
      <c r="J902" s="185" t="s">
        <v>1096</v>
      </c>
      <c r="K902" s="185" t="s">
        <v>294</v>
      </c>
      <c r="L902" s="193">
        <v>14</v>
      </c>
      <c r="M902" s="196" t="s">
        <v>468</v>
      </c>
      <c r="N902" s="196" t="s">
        <v>469</v>
      </c>
      <c r="O902" s="44" t="str">
        <f t="shared" si="54"/>
        <v xml:space="preserve"> Ms. Havaida Munir  ( 3335844494 )</v>
      </c>
      <c r="P902" s="42" t="s">
        <v>50</v>
      </c>
      <c r="Q902" s="36" t="s">
        <v>86</v>
      </c>
      <c r="R902" s="37" t="s">
        <v>57</v>
      </c>
      <c r="T902" s="55"/>
      <c r="U902" s="73" t="str">
        <f>F902&amp;"-"&amp;COUNTIF($F$2:F902,F902)</f>
        <v>140825-1</v>
      </c>
      <c r="V902" s="50">
        <f t="shared" si="55"/>
        <v>891</v>
      </c>
      <c r="Y902" s="38" t="s">
        <v>2540</v>
      </c>
      <c r="Z902" s="38">
        <v>891</v>
      </c>
      <c r="AP902" s="185">
        <v>891</v>
      </c>
      <c r="AQ902" s="185" t="s">
        <v>12</v>
      </c>
      <c r="AR902" s="195" t="s">
        <v>12</v>
      </c>
    </row>
    <row r="903" spans="1:44" ht="24.95" customHeight="1" x14ac:dyDescent="0.25">
      <c r="A903" s="183">
        <v>892</v>
      </c>
      <c r="B903" s="183" t="s">
        <v>1126</v>
      </c>
      <c r="C903" s="34" t="str">
        <f t="shared" si="52"/>
        <v>BS CHEM.  - 140754</v>
      </c>
      <c r="D903" s="186" t="s">
        <v>34</v>
      </c>
      <c r="E903" s="33"/>
      <c r="F903" s="189">
        <v>140754</v>
      </c>
      <c r="G903" s="191" t="s">
        <v>1414</v>
      </c>
      <c r="H903" s="34" t="str">
        <f t="shared" si="53"/>
        <v>E  - OB - 18 , 51 - 52</v>
      </c>
      <c r="I903" s="185" t="s">
        <v>16</v>
      </c>
      <c r="J903" s="185" t="s">
        <v>1096</v>
      </c>
      <c r="K903" s="185" t="s">
        <v>294</v>
      </c>
      <c r="L903" s="193">
        <v>11</v>
      </c>
      <c r="M903" s="196" t="s">
        <v>775</v>
      </c>
      <c r="N903" s="196" t="s">
        <v>776</v>
      </c>
      <c r="O903" s="44" t="str">
        <f t="shared" si="54"/>
        <v xml:space="preserve"> Muhammad Waqas  ( 0336-4268436 )</v>
      </c>
      <c r="P903" s="42" t="s">
        <v>50</v>
      </c>
      <c r="Q903" s="36" t="s">
        <v>86</v>
      </c>
      <c r="R903" s="37" t="s">
        <v>64</v>
      </c>
      <c r="T903" s="55"/>
      <c r="U903" s="73" t="str">
        <f>F903&amp;"-"&amp;COUNTIF($F$2:F903,F903)</f>
        <v>140754-1</v>
      </c>
      <c r="V903" s="50">
        <f t="shared" si="55"/>
        <v>892</v>
      </c>
      <c r="Y903" s="38" t="s">
        <v>2541</v>
      </c>
      <c r="Z903" s="38">
        <v>892</v>
      </c>
      <c r="AP903" s="185">
        <v>892</v>
      </c>
      <c r="AQ903" s="185" t="s">
        <v>12</v>
      </c>
      <c r="AR903" s="195" t="s">
        <v>12</v>
      </c>
    </row>
    <row r="904" spans="1:44" ht="24.95" customHeight="1" x14ac:dyDescent="0.25">
      <c r="A904" s="183">
        <v>893</v>
      </c>
      <c r="B904" s="183" t="s">
        <v>1126</v>
      </c>
      <c r="C904" s="34" t="str">
        <f t="shared" si="52"/>
        <v>BSCP  - 140795</v>
      </c>
      <c r="D904" s="186" t="s">
        <v>300</v>
      </c>
      <c r="E904" s="33"/>
      <c r="F904" s="189">
        <v>140795</v>
      </c>
      <c r="G904" s="191" t="s">
        <v>941</v>
      </c>
      <c r="H904" s="34" t="str">
        <f t="shared" si="53"/>
        <v>E  - OB - 18 , 51 - 52</v>
      </c>
      <c r="I904" s="185" t="s">
        <v>16</v>
      </c>
      <c r="J904" s="185" t="s">
        <v>1096</v>
      </c>
      <c r="K904" s="185" t="s">
        <v>294</v>
      </c>
      <c r="L904" s="193">
        <v>25</v>
      </c>
      <c r="M904" s="196" t="s">
        <v>464</v>
      </c>
      <c r="N904" s="196" t="s">
        <v>465</v>
      </c>
      <c r="O904" s="44" t="str">
        <f t="shared" si="54"/>
        <v xml:space="preserve"> Khurram Awan  ( 0308-7403474 )</v>
      </c>
      <c r="P904" s="42" t="s">
        <v>46</v>
      </c>
      <c r="Q904" s="36" t="s">
        <v>86</v>
      </c>
      <c r="R904" s="37">
        <v>18</v>
      </c>
      <c r="T904" s="55"/>
      <c r="U904" s="73" t="str">
        <f>F904&amp;"-"&amp;COUNTIF($F$2:F904,F904)</f>
        <v>140795-1</v>
      </c>
      <c r="V904" s="50">
        <f t="shared" si="55"/>
        <v>893</v>
      </c>
      <c r="Y904" s="38" t="s">
        <v>2542</v>
      </c>
      <c r="Z904" s="38">
        <v>893</v>
      </c>
      <c r="AP904" s="185">
        <v>893</v>
      </c>
      <c r="AQ904" s="185" t="s">
        <v>12</v>
      </c>
      <c r="AR904" s="195" t="s">
        <v>12</v>
      </c>
    </row>
    <row r="905" spans="1:44" ht="24.95" customHeight="1" x14ac:dyDescent="0.25">
      <c r="A905" s="183">
        <v>894</v>
      </c>
      <c r="B905" s="183" t="s">
        <v>1126</v>
      </c>
      <c r="C905" s="34" t="str">
        <f t="shared" si="52"/>
        <v>BBA (Hons)  - 140932</v>
      </c>
      <c r="D905" s="186" t="s">
        <v>42</v>
      </c>
      <c r="E905" s="33"/>
      <c r="F905" s="189">
        <v>140932</v>
      </c>
      <c r="G905" s="191" t="s">
        <v>116</v>
      </c>
      <c r="H905" s="34" t="str">
        <f t="shared" si="53"/>
        <v>F  - OB - 53 - 57</v>
      </c>
      <c r="I905" s="185" t="s">
        <v>16</v>
      </c>
      <c r="J905" s="185" t="s">
        <v>1097</v>
      </c>
      <c r="K905" s="185" t="s">
        <v>22</v>
      </c>
      <c r="L905" s="193">
        <v>25</v>
      </c>
      <c r="M905" s="196" t="s">
        <v>484</v>
      </c>
      <c r="N905" s="196" t="s">
        <v>485</v>
      </c>
      <c r="O905" s="44" t="str">
        <f t="shared" si="54"/>
        <v xml:space="preserve"> Ms. Humera  ( 0333-4654351 )</v>
      </c>
      <c r="P905" s="42" t="s">
        <v>50</v>
      </c>
      <c r="Q905" s="36" t="s">
        <v>86</v>
      </c>
      <c r="R905" s="37" t="s">
        <v>56</v>
      </c>
      <c r="T905" s="55"/>
      <c r="U905" s="73" t="str">
        <f>F905&amp;"-"&amp;COUNTIF($F$2:F905,F905)</f>
        <v>140932-1</v>
      </c>
      <c r="V905" s="50">
        <f t="shared" si="55"/>
        <v>894</v>
      </c>
      <c r="Y905" s="38" t="s">
        <v>2543</v>
      </c>
      <c r="Z905" s="38">
        <v>894</v>
      </c>
      <c r="AP905" s="185">
        <v>894</v>
      </c>
      <c r="AQ905" s="185" t="s">
        <v>12</v>
      </c>
      <c r="AR905" s="195" t="s">
        <v>12</v>
      </c>
    </row>
    <row r="906" spans="1:44" ht="24.95" customHeight="1" x14ac:dyDescent="0.25">
      <c r="A906" s="183">
        <v>895</v>
      </c>
      <c r="B906" s="183" t="s">
        <v>1126</v>
      </c>
      <c r="C906" s="34" t="str">
        <f t="shared" si="52"/>
        <v>BBA (Hons)  - 141003</v>
      </c>
      <c r="D906" s="186" t="s">
        <v>42</v>
      </c>
      <c r="E906" s="33"/>
      <c r="F906" s="189">
        <v>141003</v>
      </c>
      <c r="G906" s="191" t="s">
        <v>1410</v>
      </c>
      <c r="H906" s="34" t="str">
        <f t="shared" si="53"/>
        <v>F  - OB - 53 - 57</v>
      </c>
      <c r="I906" s="185" t="s">
        <v>16</v>
      </c>
      <c r="J906" s="185" t="s">
        <v>1097</v>
      </c>
      <c r="K906" s="185" t="s">
        <v>22</v>
      </c>
      <c r="L906" s="193">
        <v>23</v>
      </c>
      <c r="M906" s="196" t="s">
        <v>484</v>
      </c>
      <c r="N906" s="196" t="s">
        <v>485</v>
      </c>
      <c r="O906" s="44" t="str">
        <f t="shared" si="54"/>
        <v xml:space="preserve"> Ms. Humera  ( 0333-4654351 )</v>
      </c>
      <c r="P906" s="42" t="s">
        <v>50</v>
      </c>
      <c r="Q906" s="36" t="s">
        <v>86</v>
      </c>
      <c r="R906" s="37" t="s">
        <v>56</v>
      </c>
      <c r="T906" s="55"/>
      <c r="U906" s="73" t="str">
        <f>F906&amp;"-"&amp;COUNTIF($F$2:F906,F906)</f>
        <v>141003-1</v>
      </c>
      <c r="V906" s="50">
        <f t="shared" si="55"/>
        <v>895</v>
      </c>
      <c r="Y906" s="38" t="s">
        <v>2544</v>
      </c>
      <c r="Z906" s="38">
        <v>895</v>
      </c>
      <c r="AP906" s="185">
        <v>895</v>
      </c>
      <c r="AQ906" s="185" t="s">
        <v>12</v>
      </c>
      <c r="AR906" s="195" t="s">
        <v>12</v>
      </c>
    </row>
    <row r="907" spans="1:44" ht="24.95" customHeight="1" x14ac:dyDescent="0.25">
      <c r="A907" s="183">
        <v>896</v>
      </c>
      <c r="B907" s="183" t="s">
        <v>1126</v>
      </c>
      <c r="C907" s="34" t="str">
        <f t="shared" si="52"/>
        <v>BS AF  - 140921</v>
      </c>
      <c r="D907" s="186" t="s">
        <v>36</v>
      </c>
      <c r="E907" s="33"/>
      <c r="F907" s="189">
        <v>140921</v>
      </c>
      <c r="G907" s="191" t="s">
        <v>116</v>
      </c>
      <c r="H907" s="34" t="str">
        <f t="shared" si="53"/>
        <v>F  - OB - 53 - 57</v>
      </c>
      <c r="I907" s="185" t="s">
        <v>16</v>
      </c>
      <c r="J907" s="185" t="s">
        <v>1097</v>
      </c>
      <c r="K907" s="185" t="s">
        <v>22</v>
      </c>
      <c r="L907" s="193">
        <v>19</v>
      </c>
      <c r="M907" s="196" t="s">
        <v>484</v>
      </c>
      <c r="N907" s="196" t="s">
        <v>485</v>
      </c>
      <c r="O907" s="44" t="str">
        <f t="shared" si="54"/>
        <v xml:space="preserve"> Ms. Humera  ( 0333-4654351 )</v>
      </c>
      <c r="P907" s="42" t="s">
        <v>50</v>
      </c>
      <c r="Q907" s="36" t="s">
        <v>86</v>
      </c>
      <c r="R907" s="37">
        <v>1</v>
      </c>
      <c r="T907" s="55"/>
      <c r="U907" s="73" t="str">
        <f>F907&amp;"-"&amp;COUNTIF($F$2:F907,F907)</f>
        <v>140921-1</v>
      </c>
      <c r="V907" s="50">
        <f t="shared" si="55"/>
        <v>896</v>
      </c>
      <c r="Y907" s="38" t="s">
        <v>2545</v>
      </c>
      <c r="Z907" s="38">
        <v>896</v>
      </c>
      <c r="AP907" s="185">
        <v>896</v>
      </c>
      <c r="AQ907" s="185" t="s">
        <v>12</v>
      </c>
      <c r="AR907" s="195" t="s">
        <v>12</v>
      </c>
    </row>
    <row r="908" spans="1:44" ht="24.95" customHeight="1" x14ac:dyDescent="0.25">
      <c r="A908" s="183">
        <v>897</v>
      </c>
      <c r="B908" s="183" t="s">
        <v>1126</v>
      </c>
      <c r="C908" s="34" t="str">
        <f t="shared" ref="C908:C971" si="56">CONCATENATE(D908," "," - ",F908)</f>
        <v>BS AP  - 140825</v>
      </c>
      <c r="D908" s="186" t="s">
        <v>40</v>
      </c>
      <c r="E908" s="33"/>
      <c r="F908" s="189">
        <v>140825</v>
      </c>
      <c r="G908" s="191" t="s">
        <v>287</v>
      </c>
      <c r="H908" s="34" t="str">
        <f t="shared" ref="H908:H971" si="57">CONCATENATE(K908," "," - ",J908)</f>
        <v>F  - OB - 53 - 57</v>
      </c>
      <c r="I908" s="185" t="s">
        <v>16</v>
      </c>
      <c r="J908" s="185" t="s">
        <v>1097</v>
      </c>
      <c r="K908" s="185" t="s">
        <v>22</v>
      </c>
      <c r="L908" s="193">
        <v>9</v>
      </c>
      <c r="M908" s="196" t="s">
        <v>468</v>
      </c>
      <c r="N908" s="196" t="s">
        <v>469</v>
      </c>
      <c r="O908" s="44" t="str">
        <f t="shared" si="54"/>
        <v xml:space="preserve"> Ms. Havaida Munir  ( 3335844494 )</v>
      </c>
      <c r="P908" s="42" t="s">
        <v>50</v>
      </c>
      <c r="Q908" s="36" t="s">
        <v>86</v>
      </c>
      <c r="R908" s="37" t="s">
        <v>62</v>
      </c>
      <c r="T908" s="55"/>
      <c r="U908" s="73" t="str">
        <f>F908&amp;"-"&amp;COUNTIF($F$2:F908,F908)</f>
        <v>140825-2</v>
      </c>
      <c r="V908" s="50">
        <f t="shared" si="55"/>
        <v>897</v>
      </c>
      <c r="Y908" s="38" t="s">
        <v>2546</v>
      </c>
      <c r="Z908" s="38">
        <v>897</v>
      </c>
      <c r="AP908" s="185">
        <v>897</v>
      </c>
      <c r="AQ908" s="185" t="s">
        <v>12</v>
      </c>
      <c r="AR908" s="195" t="s">
        <v>12</v>
      </c>
    </row>
    <row r="909" spans="1:44" ht="24.95" customHeight="1" x14ac:dyDescent="0.25">
      <c r="A909" s="183">
        <v>898</v>
      </c>
      <c r="B909" s="183" t="s">
        <v>1126</v>
      </c>
      <c r="C909" s="34" t="str">
        <f t="shared" si="56"/>
        <v>BS Eng.  - 141046</v>
      </c>
      <c r="D909" s="186" t="s">
        <v>30</v>
      </c>
      <c r="E909" s="33"/>
      <c r="F909" s="189">
        <v>141046</v>
      </c>
      <c r="G909" s="191" t="s">
        <v>1415</v>
      </c>
      <c r="H909" s="34" t="str">
        <f t="shared" si="57"/>
        <v>F  - OB - 53 - 57</v>
      </c>
      <c r="I909" s="185" t="s">
        <v>16</v>
      </c>
      <c r="J909" s="185" t="s">
        <v>1097</v>
      </c>
      <c r="K909" s="185" t="s">
        <v>22</v>
      </c>
      <c r="L909" s="193">
        <v>24</v>
      </c>
      <c r="M909" s="196" t="s">
        <v>506</v>
      </c>
      <c r="N909" s="196" t="s">
        <v>507</v>
      </c>
      <c r="O909" s="44" t="str">
        <f t="shared" ref="O909:O972" si="58">CONCATENATE(" ", M909, " ", " ("," ",N909, " ",")")</f>
        <v xml:space="preserve"> Umaimah Riaz Malik   ( 3360356859 )</v>
      </c>
      <c r="P909" s="42" t="s">
        <v>50</v>
      </c>
      <c r="Q909" s="36" t="s">
        <v>86</v>
      </c>
      <c r="R909" s="37" t="s">
        <v>60</v>
      </c>
      <c r="T909" s="55"/>
      <c r="U909" s="73" t="str">
        <f>F909&amp;"-"&amp;COUNTIF($F$2:F909,F909)</f>
        <v>141046-1</v>
      </c>
      <c r="V909" s="50">
        <f t="shared" ref="V909:V972" si="59">+A909</f>
        <v>898</v>
      </c>
      <c r="Y909" s="38" t="s">
        <v>2547</v>
      </c>
      <c r="Z909" s="38">
        <v>898</v>
      </c>
      <c r="AP909" s="185">
        <v>898</v>
      </c>
      <c r="AQ909" s="185" t="s">
        <v>12</v>
      </c>
      <c r="AR909" s="195" t="s">
        <v>12</v>
      </c>
    </row>
    <row r="910" spans="1:44" ht="24.95" customHeight="1" x14ac:dyDescent="0.25">
      <c r="A910" s="183">
        <v>899</v>
      </c>
      <c r="B910" s="183" t="s">
        <v>1126</v>
      </c>
      <c r="C910" s="34" t="str">
        <f t="shared" si="56"/>
        <v>BS Eng.  - 141099</v>
      </c>
      <c r="D910" s="186" t="s">
        <v>30</v>
      </c>
      <c r="E910" s="33"/>
      <c r="F910" s="189">
        <v>141099</v>
      </c>
      <c r="G910" s="191" t="s">
        <v>352</v>
      </c>
      <c r="H910" s="34" t="str">
        <f t="shared" si="57"/>
        <v>F  - OB - 53 - 57</v>
      </c>
      <c r="I910" s="185" t="s">
        <v>16</v>
      </c>
      <c r="J910" s="185" t="s">
        <v>1097</v>
      </c>
      <c r="K910" s="185" t="s">
        <v>22</v>
      </c>
      <c r="L910" s="193">
        <v>10</v>
      </c>
      <c r="M910" s="196" t="s">
        <v>721</v>
      </c>
      <c r="N910" s="196" t="s">
        <v>722</v>
      </c>
      <c r="O910" s="44" t="str">
        <f t="shared" si="58"/>
        <v xml:space="preserve"> NASEER AHMED  ( 0333-4491476 )</v>
      </c>
      <c r="P910" s="42" t="s">
        <v>50</v>
      </c>
      <c r="Q910" s="36" t="s">
        <v>86</v>
      </c>
      <c r="R910" s="37" t="s">
        <v>60</v>
      </c>
      <c r="T910" s="55"/>
      <c r="U910" s="73" t="str">
        <f>F910&amp;"-"&amp;COUNTIF($F$2:F910,F910)</f>
        <v>141099-1</v>
      </c>
      <c r="V910" s="50">
        <f t="shared" si="59"/>
        <v>899</v>
      </c>
      <c r="Y910" s="38" t="s">
        <v>2548</v>
      </c>
      <c r="Z910" s="38">
        <v>899</v>
      </c>
      <c r="AP910" s="185">
        <v>899</v>
      </c>
      <c r="AQ910" s="185" t="s">
        <v>12</v>
      </c>
      <c r="AR910" s="195" t="s">
        <v>12</v>
      </c>
    </row>
    <row r="911" spans="1:44" ht="24.95" customHeight="1" x14ac:dyDescent="0.25">
      <c r="A911" s="183">
        <v>900</v>
      </c>
      <c r="B911" s="183" t="s">
        <v>1126</v>
      </c>
      <c r="C911" s="34" t="str">
        <f t="shared" si="56"/>
        <v>BS BCH  - 141110</v>
      </c>
      <c r="D911" s="186" t="s">
        <v>138</v>
      </c>
      <c r="E911" s="33"/>
      <c r="F911" s="189">
        <v>141110</v>
      </c>
      <c r="G911" s="191" t="s">
        <v>1416</v>
      </c>
      <c r="H911" s="34" t="str">
        <f t="shared" si="57"/>
        <v>G  - OB - 21 - 25</v>
      </c>
      <c r="I911" s="185" t="s">
        <v>16</v>
      </c>
      <c r="J911" s="185" t="s">
        <v>1098</v>
      </c>
      <c r="K911" s="185" t="s">
        <v>18</v>
      </c>
      <c r="L911" s="193">
        <v>11</v>
      </c>
      <c r="M911" s="196" t="s">
        <v>518</v>
      </c>
      <c r="N911" s="196" t="s">
        <v>519</v>
      </c>
      <c r="O911" s="44" t="str">
        <f t="shared" si="58"/>
        <v xml:space="preserve"> Ms. Asmara Imtiaz  ( 0334-9631277 )</v>
      </c>
      <c r="P911" s="42" t="s">
        <v>46</v>
      </c>
      <c r="Q911" s="36" t="s">
        <v>86</v>
      </c>
      <c r="R911" s="37">
        <v>50</v>
      </c>
      <c r="T911" s="55"/>
      <c r="U911" s="73" t="str">
        <f>F911&amp;"-"&amp;COUNTIF($F$2:F911,F911)</f>
        <v>141110-1</v>
      </c>
      <c r="V911" s="50">
        <f t="shared" si="59"/>
        <v>900</v>
      </c>
      <c r="Y911" s="38" t="s">
        <v>2549</v>
      </c>
      <c r="Z911" s="38">
        <v>900</v>
      </c>
      <c r="AP911" s="185">
        <v>900</v>
      </c>
      <c r="AQ911" s="185" t="s">
        <v>12</v>
      </c>
      <c r="AR911" s="195" t="s">
        <v>12</v>
      </c>
    </row>
    <row r="912" spans="1:44" ht="24.95" customHeight="1" x14ac:dyDescent="0.25">
      <c r="A912" s="183">
        <v>901</v>
      </c>
      <c r="B912" s="183" t="s">
        <v>1126</v>
      </c>
      <c r="C912" s="34" t="str">
        <f t="shared" si="56"/>
        <v>BS BT  - 141123</v>
      </c>
      <c r="D912" s="186" t="s">
        <v>33</v>
      </c>
      <c r="E912" s="33"/>
      <c r="F912" s="189">
        <v>141123</v>
      </c>
      <c r="G912" s="191" t="s">
        <v>880</v>
      </c>
      <c r="H912" s="34" t="str">
        <f t="shared" si="57"/>
        <v>G  - OB - 21 - 25</v>
      </c>
      <c r="I912" s="185" t="s">
        <v>16</v>
      </c>
      <c r="J912" s="185" t="s">
        <v>1098</v>
      </c>
      <c r="K912" s="185" t="s">
        <v>18</v>
      </c>
      <c r="L912" s="193">
        <v>14</v>
      </c>
      <c r="M912" s="196" t="s">
        <v>434</v>
      </c>
      <c r="N912" s="196" t="s">
        <v>435</v>
      </c>
      <c r="O912" s="44" t="str">
        <f t="shared" si="58"/>
        <v xml:space="preserve"> Dr. Fouzia Qamar  ( 0333-4368642 )</v>
      </c>
      <c r="P912" s="42" t="s">
        <v>50</v>
      </c>
      <c r="Q912" s="36" t="s">
        <v>86</v>
      </c>
      <c r="R912" s="37" t="s">
        <v>66</v>
      </c>
      <c r="T912" s="55"/>
      <c r="U912" s="73" t="str">
        <f>F912&amp;"-"&amp;COUNTIF($F$2:F912,F912)</f>
        <v>141123-1</v>
      </c>
      <c r="V912" s="50">
        <f t="shared" si="59"/>
        <v>901</v>
      </c>
      <c r="Y912" s="38" t="s">
        <v>2550</v>
      </c>
      <c r="Z912" s="38">
        <v>901</v>
      </c>
      <c r="AP912" s="185">
        <v>901</v>
      </c>
      <c r="AQ912" s="185" t="s">
        <v>12</v>
      </c>
      <c r="AR912" s="195" t="s">
        <v>12</v>
      </c>
    </row>
    <row r="913" spans="1:44" ht="24.95" customHeight="1" x14ac:dyDescent="0.25">
      <c r="A913" s="183">
        <v>902</v>
      </c>
      <c r="B913" s="183" t="s">
        <v>1126</v>
      </c>
      <c r="C913" s="34" t="str">
        <f t="shared" si="56"/>
        <v>BS BT  - 141147</v>
      </c>
      <c r="D913" s="186" t="s">
        <v>33</v>
      </c>
      <c r="E913" s="33"/>
      <c r="F913" s="189">
        <v>141147</v>
      </c>
      <c r="G913" s="191" t="s">
        <v>881</v>
      </c>
      <c r="H913" s="34" t="str">
        <f t="shared" si="57"/>
        <v>G  - OB - 21 - 25</v>
      </c>
      <c r="I913" s="185" t="s">
        <v>16</v>
      </c>
      <c r="J913" s="185" t="s">
        <v>1098</v>
      </c>
      <c r="K913" s="185" t="s">
        <v>18</v>
      </c>
      <c r="L913" s="193">
        <v>22</v>
      </c>
      <c r="M913" s="196" t="s">
        <v>3354</v>
      </c>
      <c r="N913" s="196" t="s">
        <v>560</v>
      </c>
      <c r="O913" s="44" t="str">
        <f t="shared" si="58"/>
        <v xml:space="preserve"> Ms. Afeefa Chaudhry  ( 0322-8402967 )</v>
      </c>
      <c r="P913" s="42" t="s">
        <v>50</v>
      </c>
      <c r="Q913" s="36" t="s">
        <v>86</v>
      </c>
      <c r="R913" s="37" t="s">
        <v>66</v>
      </c>
      <c r="T913" s="55"/>
      <c r="U913" s="73" t="str">
        <f>F913&amp;"-"&amp;COUNTIF($F$2:F913,F913)</f>
        <v>141147-1</v>
      </c>
      <c r="V913" s="50">
        <f t="shared" si="59"/>
        <v>902</v>
      </c>
      <c r="Y913" s="38" t="s">
        <v>2551</v>
      </c>
      <c r="Z913" s="38">
        <v>902</v>
      </c>
      <c r="AP913" s="185">
        <v>902</v>
      </c>
      <c r="AQ913" s="185" t="s">
        <v>12</v>
      </c>
      <c r="AR913" s="195" t="s">
        <v>12</v>
      </c>
    </row>
    <row r="914" spans="1:44" ht="24.95" customHeight="1" x14ac:dyDescent="0.25">
      <c r="A914" s="183">
        <v>903</v>
      </c>
      <c r="B914" s="183" t="s">
        <v>1126</v>
      </c>
      <c r="C914" s="34" t="str">
        <f t="shared" si="56"/>
        <v>BS Eng.  - 141099</v>
      </c>
      <c r="D914" s="186" t="s">
        <v>30</v>
      </c>
      <c r="E914" s="33"/>
      <c r="F914" s="189">
        <v>141099</v>
      </c>
      <c r="G914" s="191" t="s">
        <v>352</v>
      </c>
      <c r="H914" s="34" t="str">
        <f t="shared" si="57"/>
        <v>G  - OB - 21 - 25</v>
      </c>
      <c r="I914" s="185" t="s">
        <v>16</v>
      </c>
      <c r="J914" s="185" t="s">
        <v>1098</v>
      </c>
      <c r="K914" s="185" t="s">
        <v>18</v>
      </c>
      <c r="L914" s="193">
        <v>10</v>
      </c>
      <c r="M914" s="196" t="s">
        <v>721</v>
      </c>
      <c r="N914" s="196" t="s">
        <v>722</v>
      </c>
      <c r="O914" s="44" t="str">
        <f t="shared" si="58"/>
        <v xml:space="preserve"> NASEER AHMED  ( 0333-4491476 )</v>
      </c>
      <c r="P914" s="42" t="s">
        <v>46</v>
      </c>
      <c r="Q914" s="36" t="s">
        <v>86</v>
      </c>
      <c r="R914" s="37" t="s">
        <v>68</v>
      </c>
      <c r="T914" s="55"/>
      <c r="U914" s="73" t="str">
        <f>F914&amp;"-"&amp;COUNTIF($F$2:F914,F914)</f>
        <v>141099-2</v>
      </c>
      <c r="V914" s="50">
        <f t="shared" si="59"/>
        <v>903</v>
      </c>
      <c r="Y914" s="38" t="s">
        <v>2552</v>
      </c>
      <c r="Z914" s="38">
        <v>903</v>
      </c>
      <c r="AP914" s="185">
        <v>903</v>
      </c>
      <c r="AQ914" s="185" t="s">
        <v>12</v>
      </c>
      <c r="AR914" s="195" t="s">
        <v>12</v>
      </c>
    </row>
    <row r="915" spans="1:44" ht="24.95" customHeight="1" x14ac:dyDescent="0.25">
      <c r="A915" s="183">
        <v>904</v>
      </c>
      <c r="B915" s="183" t="s">
        <v>1126</v>
      </c>
      <c r="C915" s="34" t="str">
        <f t="shared" si="56"/>
        <v>BS Eng.  - 141119</v>
      </c>
      <c r="D915" s="186" t="s">
        <v>30</v>
      </c>
      <c r="E915" s="33"/>
      <c r="F915" s="189">
        <v>141119</v>
      </c>
      <c r="G915" s="191" t="s">
        <v>1417</v>
      </c>
      <c r="H915" s="34" t="str">
        <f t="shared" si="57"/>
        <v>G  - OB - 21 - 25</v>
      </c>
      <c r="I915" s="185" t="s">
        <v>16</v>
      </c>
      <c r="J915" s="185" t="s">
        <v>1098</v>
      </c>
      <c r="K915" s="185" t="s">
        <v>18</v>
      </c>
      <c r="L915" s="193">
        <v>22</v>
      </c>
      <c r="M915" s="196" t="s">
        <v>721</v>
      </c>
      <c r="N915" s="196" t="s">
        <v>722</v>
      </c>
      <c r="O915" s="44" t="str">
        <f t="shared" si="58"/>
        <v xml:space="preserve"> NASEER AHMED  ( 0333-4491476 )</v>
      </c>
      <c r="P915" s="42" t="s">
        <v>50</v>
      </c>
      <c r="Q915" s="36" t="s">
        <v>86</v>
      </c>
      <c r="R915" s="37">
        <v>1</v>
      </c>
      <c r="T915" s="55"/>
      <c r="U915" s="73" t="str">
        <f>F915&amp;"-"&amp;COUNTIF($F$2:F915,F915)</f>
        <v>141119-1</v>
      </c>
      <c r="V915" s="50">
        <f t="shared" si="59"/>
        <v>904</v>
      </c>
      <c r="Y915" s="38" t="s">
        <v>2553</v>
      </c>
      <c r="Z915" s="38">
        <v>904</v>
      </c>
      <c r="AP915" s="185">
        <v>904</v>
      </c>
      <c r="AQ915" s="185" t="s">
        <v>12</v>
      </c>
      <c r="AR915" s="195" t="s">
        <v>12</v>
      </c>
    </row>
    <row r="916" spans="1:44" ht="24.95" customHeight="1" x14ac:dyDescent="0.25">
      <c r="A916" s="183">
        <v>905</v>
      </c>
      <c r="B916" s="183" t="s">
        <v>1126</v>
      </c>
      <c r="C916" s="34" t="str">
        <f t="shared" si="56"/>
        <v>BS MB  - 141160</v>
      </c>
      <c r="D916" s="186" t="s">
        <v>38</v>
      </c>
      <c r="E916" s="33"/>
      <c r="F916" s="189">
        <v>141160</v>
      </c>
      <c r="G916" s="191" t="s">
        <v>1418</v>
      </c>
      <c r="H916" s="34" t="str">
        <f t="shared" si="57"/>
        <v>G  - OB - 21 - 25</v>
      </c>
      <c r="I916" s="185" t="s">
        <v>16</v>
      </c>
      <c r="J916" s="185" t="s">
        <v>1098</v>
      </c>
      <c r="K916" s="185" t="s">
        <v>18</v>
      </c>
      <c r="L916" s="193">
        <v>9</v>
      </c>
      <c r="M916" s="196" t="s">
        <v>542</v>
      </c>
      <c r="N916" s="196" t="s">
        <v>543</v>
      </c>
      <c r="O916" s="44" t="str">
        <f t="shared" si="58"/>
        <v xml:space="preserve"> Dr. Sana Shahbaz  ( 0323-4004098 )</v>
      </c>
      <c r="P916" s="42" t="s">
        <v>50</v>
      </c>
      <c r="Q916" s="36" t="s">
        <v>86</v>
      </c>
      <c r="R916" s="37">
        <v>16</v>
      </c>
      <c r="T916" s="55"/>
      <c r="U916" s="73" t="str">
        <f>F916&amp;"-"&amp;COUNTIF($F$2:F916,F916)</f>
        <v>141160-1</v>
      </c>
      <c r="V916" s="50">
        <f t="shared" si="59"/>
        <v>905</v>
      </c>
      <c r="Y916" s="38" t="s">
        <v>2554</v>
      </c>
      <c r="Z916" s="38">
        <v>905</v>
      </c>
      <c r="AP916" s="185">
        <v>905</v>
      </c>
      <c r="AQ916" s="185" t="s">
        <v>12</v>
      </c>
      <c r="AR916" s="195" t="s">
        <v>12</v>
      </c>
    </row>
    <row r="917" spans="1:44" ht="24.95" customHeight="1" x14ac:dyDescent="0.25">
      <c r="A917" s="183">
        <v>906</v>
      </c>
      <c r="B917" s="183" t="s">
        <v>1126</v>
      </c>
      <c r="C917" s="34" t="str">
        <f t="shared" si="56"/>
        <v>BS SE  - 141243</v>
      </c>
      <c r="D917" s="186" t="s">
        <v>43</v>
      </c>
      <c r="E917" s="33"/>
      <c r="F917" s="189">
        <v>141243</v>
      </c>
      <c r="G917" s="191" t="s">
        <v>174</v>
      </c>
      <c r="H917" s="34" t="str">
        <f t="shared" si="57"/>
        <v>G  - OB - 21 - 25</v>
      </c>
      <c r="I917" s="185" t="s">
        <v>16</v>
      </c>
      <c r="J917" s="185" t="s">
        <v>1098</v>
      </c>
      <c r="K917" s="185" t="s">
        <v>18</v>
      </c>
      <c r="L917" s="193">
        <v>22</v>
      </c>
      <c r="M917" s="196" t="s">
        <v>3368</v>
      </c>
      <c r="N917" s="196" t="s">
        <v>3369</v>
      </c>
      <c r="O917" s="44" t="str">
        <f t="shared" si="58"/>
        <v xml:space="preserve"> Unsa Tariq  ( 3264580582 )</v>
      </c>
      <c r="P917" s="42" t="s">
        <v>46</v>
      </c>
      <c r="Q917" s="36" t="s">
        <v>86</v>
      </c>
      <c r="R917" s="37" t="s">
        <v>65</v>
      </c>
      <c r="T917" s="55"/>
      <c r="U917" s="73" t="str">
        <f>F917&amp;"-"&amp;COUNTIF($F$2:F917,F917)</f>
        <v>141243-1</v>
      </c>
      <c r="V917" s="50">
        <f t="shared" si="59"/>
        <v>906</v>
      </c>
      <c r="Y917" s="38" t="s">
        <v>2555</v>
      </c>
      <c r="Z917" s="38">
        <v>906</v>
      </c>
      <c r="AP917" s="185">
        <v>906</v>
      </c>
      <c r="AQ917" s="185" t="s">
        <v>12</v>
      </c>
      <c r="AR917" s="195" t="s">
        <v>12</v>
      </c>
    </row>
    <row r="918" spans="1:44" ht="24.95" customHeight="1" x14ac:dyDescent="0.25">
      <c r="A918" s="183">
        <v>907</v>
      </c>
      <c r="B918" s="183" t="s">
        <v>1126</v>
      </c>
      <c r="C918" s="34" t="str">
        <f t="shared" si="56"/>
        <v>BS SE  - 141243</v>
      </c>
      <c r="D918" s="186" t="s">
        <v>43</v>
      </c>
      <c r="E918" s="33"/>
      <c r="F918" s="189">
        <v>141243</v>
      </c>
      <c r="G918" s="191" t="s">
        <v>174</v>
      </c>
      <c r="H918" s="34" t="str">
        <f t="shared" si="57"/>
        <v>H  - OB - 78 - 79</v>
      </c>
      <c r="I918" s="185" t="s">
        <v>16</v>
      </c>
      <c r="J918" s="185" t="s">
        <v>253</v>
      </c>
      <c r="K918" s="185" t="s">
        <v>19</v>
      </c>
      <c r="L918" s="193">
        <v>22</v>
      </c>
      <c r="M918" s="196" t="s">
        <v>3368</v>
      </c>
      <c r="N918" s="196" t="s">
        <v>3369</v>
      </c>
      <c r="O918" s="44" t="str">
        <f t="shared" si="58"/>
        <v xml:space="preserve"> Unsa Tariq  ( 3264580582 )</v>
      </c>
      <c r="P918" s="42" t="s">
        <v>50</v>
      </c>
      <c r="Q918" s="36" t="s">
        <v>86</v>
      </c>
      <c r="R918" s="37" t="s">
        <v>61</v>
      </c>
      <c r="T918" s="55"/>
      <c r="U918" s="73" t="str">
        <f>F918&amp;"-"&amp;COUNTIF($F$2:F918,F918)</f>
        <v>141243-2</v>
      </c>
      <c r="V918" s="50">
        <f t="shared" si="59"/>
        <v>907</v>
      </c>
      <c r="Y918" s="38" t="s">
        <v>2556</v>
      </c>
      <c r="Z918" s="38">
        <v>907</v>
      </c>
      <c r="AP918" s="185">
        <v>907</v>
      </c>
      <c r="AQ918" s="185" t="s">
        <v>12</v>
      </c>
      <c r="AR918" s="195" t="s">
        <v>12</v>
      </c>
    </row>
    <row r="919" spans="1:44" ht="24.95" customHeight="1" x14ac:dyDescent="0.25">
      <c r="A919" s="183">
        <v>908</v>
      </c>
      <c r="B919" s="183" t="s">
        <v>1126</v>
      </c>
      <c r="C919" s="34" t="str">
        <f t="shared" si="56"/>
        <v>BS SE  - 141244</v>
      </c>
      <c r="D919" s="186" t="s">
        <v>43</v>
      </c>
      <c r="E919" s="33"/>
      <c r="F919" s="189">
        <v>141244</v>
      </c>
      <c r="G919" s="191" t="s">
        <v>185</v>
      </c>
      <c r="H919" s="34" t="str">
        <f t="shared" si="57"/>
        <v>H  - OB - 78 - 79</v>
      </c>
      <c r="I919" s="185" t="s">
        <v>16</v>
      </c>
      <c r="J919" s="185" t="s">
        <v>253</v>
      </c>
      <c r="K919" s="185" t="s">
        <v>19</v>
      </c>
      <c r="L919" s="193">
        <v>22</v>
      </c>
      <c r="M919" s="196" t="s">
        <v>3368</v>
      </c>
      <c r="N919" s="196" t="s">
        <v>3369</v>
      </c>
      <c r="O919" s="44" t="str">
        <f t="shared" si="58"/>
        <v xml:space="preserve"> Unsa Tariq  ( 3264580582 )</v>
      </c>
      <c r="P919" s="42" t="s">
        <v>46</v>
      </c>
      <c r="Q919" s="36" t="s">
        <v>86</v>
      </c>
      <c r="R919" s="37" t="s">
        <v>79</v>
      </c>
      <c r="T919" s="55"/>
      <c r="U919" s="73" t="str">
        <f>F919&amp;"-"&amp;COUNTIF($F$2:F919,F919)</f>
        <v>141244-1</v>
      </c>
      <c r="V919" s="50">
        <f t="shared" si="59"/>
        <v>908</v>
      </c>
      <c r="Y919" s="38" t="s">
        <v>2557</v>
      </c>
      <c r="Z919" s="38">
        <v>908</v>
      </c>
      <c r="AP919" s="185">
        <v>908</v>
      </c>
      <c r="AQ919" s="185" t="s">
        <v>12</v>
      </c>
      <c r="AR919" s="195" t="s">
        <v>12</v>
      </c>
    </row>
    <row r="920" spans="1:44" ht="24.95" customHeight="1" x14ac:dyDescent="0.25">
      <c r="A920" s="183">
        <v>909</v>
      </c>
      <c r="B920" s="183" t="s">
        <v>1126</v>
      </c>
      <c r="C920" s="34" t="str">
        <f t="shared" si="56"/>
        <v>BS SE  - 141244</v>
      </c>
      <c r="D920" s="186" t="s">
        <v>43</v>
      </c>
      <c r="E920" s="33"/>
      <c r="F920" s="189">
        <v>141244</v>
      </c>
      <c r="G920" s="191" t="s">
        <v>185</v>
      </c>
      <c r="H920" s="34" t="str">
        <f t="shared" si="57"/>
        <v>I  - OB - 64 - 67</v>
      </c>
      <c r="I920" s="185" t="s">
        <v>16</v>
      </c>
      <c r="J920" s="185" t="s">
        <v>344</v>
      </c>
      <c r="K920" s="185" t="s">
        <v>17</v>
      </c>
      <c r="L920" s="193">
        <v>15</v>
      </c>
      <c r="M920" s="196" t="s">
        <v>3368</v>
      </c>
      <c r="N920" s="196" t="s">
        <v>3369</v>
      </c>
      <c r="O920" s="44" t="str">
        <f t="shared" si="58"/>
        <v xml:space="preserve"> Unsa Tariq  ( 3264580582 )</v>
      </c>
      <c r="P920" s="42" t="s">
        <v>46</v>
      </c>
      <c r="Q920" s="36" t="s">
        <v>86</v>
      </c>
      <c r="R920" s="37" t="s">
        <v>63</v>
      </c>
      <c r="T920" s="55"/>
      <c r="U920" s="73" t="str">
        <f>F920&amp;"-"&amp;COUNTIF($F$2:F920,F920)</f>
        <v>141244-2</v>
      </c>
      <c r="V920" s="50">
        <f t="shared" si="59"/>
        <v>909</v>
      </c>
      <c r="Y920" s="38" t="s">
        <v>2558</v>
      </c>
      <c r="Z920" s="38">
        <v>909</v>
      </c>
      <c r="AP920" s="185">
        <v>909</v>
      </c>
      <c r="AQ920" s="185" t="s">
        <v>12</v>
      </c>
      <c r="AR920" s="195" t="s">
        <v>12</v>
      </c>
    </row>
    <row r="921" spans="1:44" ht="24.95" customHeight="1" x14ac:dyDescent="0.25">
      <c r="A921" s="183">
        <v>910</v>
      </c>
      <c r="B921" s="183" t="s">
        <v>1126</v>
      </c>
      <c r="C921" s="34" t="str">
        <f t="shared" si="56"/>
        <v>BS SE  - 141245</v>
      </c>
      <c r="D921" s="186" t="s">
        <v>43</v>
      </c>
      <c r="E921" s="33"/>
      <c r="F921" s="189">
        <v>141245</v>
      </c>
      <c r="G921" s="191" t="s">
        <v>186</v>
      </c>
      <c r="H921" s="34" t="str">
        <f t="shared" si="57"/>
        <v>I  - OB - 64 - 67</v>
      </c>
      <c r="I921" s="185" t="s">
        <v>16</v>
      </c>
      <c r="J921" s="185" t="s">
        <v>344</v>
      </c>
      <c r="K921" s="185" t="s">
        <v>17</v>
      </c>
      <c r="L921" s="193">
        <v>46</v>
      </c>
      <c r="M921" s="196" t="s">
        <v>3368</v>
      </c>
      <c r="N921" s="196" t="s">
        <v>3369</v>
      </c>
      <c r="O921" s="44" t="str">
        <f t="shared" si="58"/>
        <v xml:space="preserve"> Unsa Tariq  ( 3264580582 )</v>
      </c>
      <c r="P921" s="42" t="s">
        <v>46</v>
      </c>
      <c r="Q921" s="36" t="s">
        <v>86</v>
      </c>
      <c r="R921" s="37">
        <v>30</v>
      </c>
      <c r="T921" s="55"/>
      <c r="U921" s="73" t="str">
        <f>F921&amp;"-"&amp;COUNTIF($F$2:F921,F921)</f>
        <v>141245-1</v>
      </c>
      <c r="V921" s="50">
        <f t="shared" si="59"/>
        <v>910</v>
      </c>
      <c r="Y921" s="38" t="s">
        <v>2559</v>
      </c>
      <c r="Z921" s="38">
        <v>910</v>
      </c>
      <c r="AP921" s="185">
        <v>910</v>
      </c>
      <c r="AQ921" s="185" t="s">
        <v>12</v>
      </c>
      <c r="AR921" s="195" t="s">
        <v>12</v>
      </c>
    </row>
    <row r="922" spans="1:44" ht="24.95" customHeight="1" x14ac:dyDescent="0.25">
      <c r="A922" s="183">
        <v>911</v>
      </c>
      <c r="B922" s="183" t="s">
        <v>1126</v>
      </c>
      <c r="C922" s="34" t="str">
        <f t="shared" si="56"/>
        <v>BS SE  - 141247</v>
      </c>
      <c r="D922" s="186" t="s">
        <v>43</v>
      </c>
      <c r="E922" s="33"/>
      <c r="F922" s="189">
        <v>141247</v>
      </c>
      <c r="G922" s="191" t="s">
        <v>187</v>
      </c>
      <c r="H922" s="34" t="str">
        <f t="shared" si="57"/>
        <v>I  - OB - 64 - 67</v>
      </c>
      <c r="I922" s="185" t="s">
        <v>16</v>
      </c>
      <c r="J922" s="185" t="s">
        <v>344</v>
      </c>
      <c r="K922" s="185" t="s">
        <v>17</v>
      </c>
      <c r="L922" s="193">
        <v>27</v>
      </c>
      <c r="M922" s="196" t="s">
        <v>3368</v>
      </c>
      <c r="N922" s="196" t="s">
        <v>3369</v>
      </c>
      <c r="O922" s="44" t="str">
        <f t="shared" si="58"/>
        <v xml:space="preserve"> Unsa Tariq  ( 3264580582 )</v>
      </c>
      <c r="P922" s="42" t="s">
        <v>46</v>
      </c>
      <c r="Q922" s="36" t="s">
        <v>86</v>
      </c>
      <c r="R922" s="37">
        <v>30</v>
      </c>
      <c r="T922" s="55"/>
      <c r="U922" s="73" t="str">
        <f>F922&amp;"-"&amp;COUNTIF($F$2:F922,F922)</f>
        <v>141247-1</v>
      </c>
      <c r="V922" s="50">
        <f t="shared" si="59"/>
        <v>911</v>
      </c>
      <c r="Y922" s="38" t="s">
        <v>2560</v>
      </c>
      <c r="Z922" s="38">
        <v>911</v>
      </c>
      <c r="AP922" s="185">
        <v>911</v>
      </c>
      <c r="AQ922" s="185" t="s">
        <v>12</v>
      </c>
      <c r="AR922" s="195" t="s">
        <v>12</v>
      </c>
    </row>
    <row r="923" spans="1:44" ht="24.95" customHeight="1" x14ac:dyDescent="0.25">
      <c r="A923" s="183">
        <v>912</v>
      </c>
      <c r="B923" s="183" t="s">
        <v>1126</v>
      </c>
      <c r="C923" s="34" t="str">
        <f t="shared" si="56"/>
        <v>BS DFCS  - 141425</v>
      </c>
      <c r="D923" s="186" t="s">
        <v>91</v>
      </c>
      <c r="E923" s="33"/>
      <c r="F923" s="189">
        <v>141425</v>
      </c>
      <c r="G923" s="191" t="s">
        <v>1419</v>
      </c>
      <c r="H923" s="34" t="str">
        <f t="shared" si="57"/>
        <v>J  - OB - 60 - 63</v>
      </c>
      <c r="I923" s="185" t="s">
        <v>16</v>
      </c>
      <c r="J923" s="185" t="s">
        <v>254</v>
      </c>
      <c r="K923" s="185" t="s">
        <v>25</v>
      </c>
      <c r="L923" s="193">
        <v>35</v>
      </c>
      <c r="M923" s="196" t="s">
        <v>526</v>
      </c>
      <c r="N923" s="196" t="s">
        <v>527</v>
      </c>
      <c r="O923" s="44" t="str">
        <f t="shared" si="58"/>
        <v xml:space="preserve"> Waseem Ahmad  ( 0321-4148583 )</v>
      </c>
      <c r="P923" s="42" t="s">
        <v>46</v>
      </c>
      <c r="Q923" s="36" t="s">
        <v>86</v>
      </c>
      <c r="R923" s="37" t="s">
        <v>63</v>
      </c>
      <c r="T923" s="55"/>
      <c r="U923" s="73" t="str">
        <f>F923&amp;"-"&amp;COUNTIF($F$2:F923,F923)</f>
        <v>141425-1</v>
      </c>
      <c r="V923" s="50">
        <f t="shared" si="59"/>
        <v>912</v>
      </c>
      <c r="Y923" s="38" t="s">
        <v>2561</v>
      </c>
      <c r="Z923" s="38">
        <v>912</v>
      </c>
      <c r="AP923" s="185">
        <v>912</v>
      </c>
      <c r="AQ923" s="185" t="s">
        <v>12</v>
      </c>
      <c r="AR923" s="195" t="s">
        <v>12</v>
      </c>
    </row>
    <row r="924" spans="1:44" ht="24.95" customHeight="1" x14ac:dyDescent="0.25">
      <c r="A924" s="183">
        <v>913</v>
      </c>
      <c r="B924" s="183" t="s">
        <v>1126</v>
      </c>
      <c r="C924" s="34" t="str">
        <f t="shared" si="56"/>
        <v>BS DFCS  - 141435</v>
      </c>
      <c r="D924" s="186" t="s">
        <v>91</v>
      </c>
      <c r="E924" s="33"/>
      <c r="F924" s="189">
        <v>141435</v>
      </c>
      <c r="G924" s="191" t="s">
        <v>877</v>
      </c>
      <c r="H924" s="34" t="str">
        <f t="shared" si="57"/>
        <v>J  - OB - 60 - 63</v>
      </c>
      <c r="I924" s="185" t="s">
        <v>16</v>
      </c>
      <c r="J924" s="185" t="s">
        <v>254</v>
      </c>
      <c r="K924" s="185" t="s">
        <v>25</v>
      </c>
      <c r="L924" s="193">
        <v>36</v>
      </c>
      <c r="M924" s="196" t="s">
        <v>3370</v>
      </c>
      <c r="N924" s="196" t="s">
        <v>3371</v>
      </c>
      <c r="O924" s="44" t="str">
        <f t="shared" si="58"/>
        <v xml:space="preserve"> Ms. Rubia Ismail   ( 3368735855 )</v>
      </c>
      <c r="P924" s="42" t="s">
        <v>46</v>
      </c>
      <c r="Q924" s="36" t="s">
        <v>86</v>
      </c>
      <c r="R924" s="37" t="s">
        <v>69</v>
      </c>
      <c r="T924" s="55"/>
      <c r="U924" s="73" t="str">
        <f>F924&amp;"-"&amp;COUNTIF($F$2:F924,F924)</f>
        <v>141435-1</v>
      </c>
      <c r="V924" s="50">
        <f t="shared" si="59"/>
        <v>913</v>
      </c>
      <c r="Y924" s="38" t="s">
        <v>2562</v>
      </c>
      <c r="Z924" s="38">
        <v>913</v>
      </c>
      <c r="AP924" s="185">
        <v>913</v>
      </c>
      <c r="AQ924" s="185" t="s">
        <v>12</v>
      </c>
      <c r="AR924" s="195" t="s">
        <v>12</v>
      </c>
    </row>
    <row r="925" spans="1:44" ht="24.95" customHeight="1" x14ac:dyDescent="0.25">
      <c r="A925" s="183">
        <v>914</v>
      </c>
      <c r="B925" s="183" t="s">
        <v>1126</v>
      </c>
      <c r="C925" s="34" t="str">
        <f t="shared" si="56"/>
        <v>BS DFCS  - 141437</v>
      </c>
      <c r="D925" s="186" t="s">
        <v>91</v>
      </c>
      <c r="E925" s="33"/>
      <c r="F925" s="189">
        <v>141437</v>
      </c>
      <c r="G925" s="191" t="s">
        <v>1420</v>
      </c>
      <c r="H925" s="34" t="str">
        <f t="shared" si="57"/>
        <v>J  - OB - 60 - 63</v>
      </c>
      <c r="I925" s="185" t="s">
        <v>16</v>
      </c>
      <c r="J925" s="185" t="s">
        <v>254</v>
      </c>
      <c r="K925" s="185" t="s">
        <v>25</v>
      </c>
      <c r="L925" s="193">
        <v>10</v>
      </c>
      <c r="M925" s="196" t="s">
        <v>3370</v>
      </c>
      <c r="N925" s="196" t="s">
        <v>3371</v>
      </c>
      <c r="O925" s="44" t="str">
        <f t="shared" si="58"/>
        <v xml:space="preserve"> Ms. Rubia Ismail   ( 3368735855 )</v>
      </c>
      <c r="P925" s="42" t="s">
        <v>46</v>
      </c>
      <c r="Q925" s="36" t="s">
        <v>86</v>
      </c>
      <c r="R925" s="37" t="s">
        <v>80</v>
      </c>
      <c r="T925" s="55"/>
      <c r="U925" s="73" t="str">
        <f>F925&amp;"-"&amp;COUNTIF($F$2:F925,F925)</f>
        <v>141437-1</v>
      </c>
      <c r="V925" s="50">
        <f t="shared" si="59"/>
        <v>914</v>
      </c>
      <c r="Y925" s="38" t="s">
        <v>2563</v>
      </c>
      <c r="Z925" s="38">
        <v>914</v>
      </c>
      <c r="AP925" s="185">
        <v>914</v>
      </c>
      <c r="AQ925" s="185" t="s">
        <v>12</v>
      </c>
      <c r="AR925" s="195" t="s">
        <v>12</v>
      </c>
    </row>
    <row r="926" spans="1:44" ht="24.95" customHeight="1" x14ac:dyDescent="0.25">
      <c r="A926" s="183">
        <v>915</v>
      </c>
      <c r="B926" s="183" t="s">
        <v>1126</v>
      </c>
      <c r="C926" s="34" t="str">
        <f t="shared" si="56"/>
        <v>BS SE  - 141247</v>
      </c>
      <c r="D926" s="186" t="s">
        <v>43</v>
      </c>
      <c r="E926" s="33"/>
      <c r="F926" s="189">
        <v>141247</v>
      </c>
      <c r="G926" s="191" t="s">
        <v>187</v>
      </c>
      <c r="H926" s="34" t="str">
        <f t="shared" si="57"/>
        <v>J  - OB - 60 - 63</v>
      </c>
      <c r="I926" s="185" t="s">
        <v>16</v>
      </c>
      <c r="J926" s="185" t="s">
        <v>254</v>
      </c>
      <c r="K926" s="185" t="s">
        <v>25</v>
      </c>
      <c r="L926" s="193">
        <v>7</v>
      </c>
      <c r="M926" s="196" t="s">
        <v>3368</v>
      </c>
      <c r="N926" s="196" t="s">
        <v>3369</v>
      </c>
      <c r="O926" s="44" t="str">
        <f t="shared" si="58"/>
        <v xml:space="preserve"> Unsa Tariq  ( 3264580582 )</v>
      </c>
      <c r="P926" s="42" t="s">
        <v>50</v>
      </c>
      <c r="Q926" s="36" t="s">
        <v>86</v>
      </c>
      <c r="R926" s="37" t="s">
        <v>55</v>
      </c>
      <c r="T926" s="55"/>
      <c r="U926" s="73" t="str">
        <f>F926&amp;"-"&amp;COUNTIF($F$2:F926,F926)</f>
        <v>141247-2</v>
      </c>
      <c r="V926" s="50">
        <f t="shared" si="59"/>
        <v>915</v>
      </c>
      <c r="Y926" s="38" t="s">
        <v>2564</v>
      </c>
      <c r="Z926" s="38">
        <v>915</v>
      </c>
      <c r="AP926" s="185">
        <v>915</v>
      </c>
      <c r="AQ926" s="185" t="s">
        <v>12</v>
      </c>
      <c r="AR926" s="195" t="s">
        <v>12</v>
      </c>
    </row>
    <row r="927" spans="1:44" ht="24.95" customHeight="1" x14ac:dyDescent="0.25">
      <c r="A927" s="183">
        <v>916</v>
      </c>
      <c r="B927" s="183" t="s">
        <v>1126</v>
      </c>
      <c r="C927" s="34" t="str">
        <f t="shared" si="56"/>
        <v>BS DFCS  - 141437</v>
      </c>
      <c r="D927" s="186" t="s">
        <v>91</v>
      </c>
      <c r="E927" s="33"/>
      <c r="F927" s="189">
        <v>141437</v>
      </c>
      <c r="G927" s="191" t="s">
        <v>1420</v>
      </c>
      <c r="H927" s="34" t="str">
        <f t="shared" si="57"/>
        <v>K  - OB - 33 - 34</v>
      </c>
      <c r="I927" s="185" t="s">
        <v>16</v>
      </c>
      <c r="J927" s="185" t="s">
        <v>255</v>
      </c>
      <c r="K927" s="185" t="s">
        <v>100</v>
      </c>
      <c r="L927" s="193">
        <v>23</v>
      </c>
      <c r="M927" s="196" t="s">
        <v>3370</v>
      </c>
      <c r="N927" s="196" t="s">
        <v>3371</v>
      </c>
      <c r="O927" s="44" t="str">
        <f t="shared" si="58"/>
        <v xml:space="preserve"> Ms. Rubia Ismail   ( 3368735855 )</v>
      </c>
      <c r="P927" s="42" t="s">
        <v>46</v>
      </c>
      <c r="Q927" s="36" t="s">
        <v>86</v>
      </c>
      <c r="R927" s="37">
        <v>18</v>
      </c>
      <c r="T927" s="55"/>
      <c r="U927" s="73" t="str">
        <f>F927&amp;"-"&amp;COUNTIF($F$2:F927,F927)</f>
        <v>141437-2</v>
      </c>
      <c r="V927" s="50">
        <f t="shared" si="59"/>
        <v>916</v>
      </c>
      <c r="Y927" s="38" t="s">
        <v>2565</v>
      </c>
      <c r="Z927" s="38">
        <v>916</v>
      </c>
      <c r="AP927" s="185">
        <v>916</v>
      </c>
      <c r="AQ927" s="185" t="s">
        <v>12</v>
      </c>
      <c r="AR927" s="195" t="s">
        <v>12</v>
      </c>
    </row>
    <row r="928" spans="1:44" ht="24.95" customHeight="1" x14ac:dyDescent="0.25">
      <c r="A928" s="183">
        <v>917</v>
      </c>
      <c r="B928" s="183" t="s">
        <v>1126</v>
      </c>
      <c r="C928" s="34" t="str">
        <f t="shared" si="56"/>
        <v>BS DFCS  - 141439</v>
      </c>
      <c r="D928" s="186" t="s">
        <v>91</v>
      </c>
      <c r="E928" s="33"/>
      <c r="F928" s="189">
        <v>141439</v>
      </c>
      <c r="G928" s="191" t="s">
        <v>1421</v>
      </c>
      <c r="H928" s="34" t="str">
        <f t="shared" si="57"/>
        <v>K  - OB - 33 - 34</v>
      </c>
      <c r="I928" s="185" t="s">
        <v>16</v>
      </c>
      <c r="J928" s="185" t="s">
        <v>255</v>
      </c>
      <c r="K928" s="185" t="s">
        <v>100</v>
      </c>
      <c r="L928" s="193">
        <v>21</v>
      </c>
      <c r="M928" s="196" t="s">
        <v>3370</v>
      </c>
      <c r="N928" s="196" t="s">
        <v>3371</v>
      </c>
      <c r="O928" s="44" t="str">
        <f t="shared" si="58"/>
        <v xml:space="preserve"> Ms. Rubia Ismail   ( 3368735855 )</v>
      </c>
      <c r="P928" s="42" t="s">
        <v>46</v>
      </c>
      <c r="Q928" s="36" t="s">
        <v>86</v>
      </c>
      <c r="R928" s="37">
        <v>50</v>
      </c>
      <c r="T928" s="55"/>
      <c r="U928" s="73" t="str">
        <f>F928&amp;"-"&amp;COUNTIF($F$2:F928,F928)</f>
        <v>141439-1</v>
      </c>
      <c r="V928" s="50">
        <f t="shared" si="59"/>
        <v>917</v>
      </c>
      <c r="Y928" s="38" t="s">
        <v>2566</v>
      </c>
      <c r="Z928" s="38">
        <v>917</v>
      </c>
      <c r="AP928" s="185">
        <v>917</v>
      </c>
      <c r="AQ928" s="185" t="s">
        <v>12</v>
      </c>
      <c r="AR928" s="195" t="s">
        <v>12</v>
      </c>
    </row>
    <row r="929" spans="1:44" ht="24.95" customHeight="1" x14ac:dyDescent="0.25">
      <c r="A929" s="183">
        <v>918</v>
      </c>
      <c r="B929" s="183" t="s">
        <v>1126</v>
      </c>
      <c r="C929" s="34" t="str">
        <f t="shared" si="56"/>
        <v>BS DFCS  - 141439</v>
      </c>
      <c r="D929" s="186" t="s">
        <v>91</v>
      </c>
      <c r="E929" s="33"/>
      <c r="F929" s="189">
        <v>141439</v>
      </c>
      <c r="G929" s="191" t="s">
        <v>1421</v>
      </c>
      <c r="H929" s="34" t="str">
        <f t="shared" si="57"/>
        <v>M  - OB - 35 - 37</v>
      </c>
      <c r="I929" s="185" t="s">
        <v>16</v>
      </c>
      <c r="J929" s="185" t="s">
        <v>256</v>
      </c>
      <c r="K929" s="185" t="s">
        <v>101</v>
      </c>
      <c r="L929" s="193">
        <v>12</v>
      </c>
      <c r="M929" s="196" t="s">
        <v>3370</v>
      </c>
      <c r="N929" s="196" t="s">
        <v>3371</v>
      </c>
      <c r="O929" s="44" t="str">
        <f t="shared" si="58"/>
        <v xml:space="preserve"> Ms. Rubia Ismail   ( 3368735855 )</v>
      </c>
      <c r="P929" s="42" t="s">
        <v>46</v>
      </c>
      <c r="Q929" s="36" t="s">
        <v>86</v>
      </c>
      <c r="R929" s="37" t="s">
        <v>71</v>
      </c>
      <c r="T929" s="55"/>
      <c r="U929" s="73" t="str">
        <f>F929&amp;"-"&amp;COUNTIF($F$2:F929,F929)</f>
        <v>141439-2</v>
      </c>
      <c r="V929" s="50">
        <f t="shared" si="59"/>
        <v>918</v>
      </c>
      <c r="Y929" s="38" t="s">
        <v>2567</v>
      </c>
      <c r="Z929" s="38">
        <v>918</v>
      </c>
      <c r="AP929" s="185">
        <v>918</v>
      </c>
      <c r="AQ929" s="185" t="s">
        <v>12</v>
      </c>
      <c r="AR929" s="195" t="s">
        <v>12</v>
      </c>
    </row>
    <row r="930" spans="1:44" ht="24.95" customHeight="1" x14ac:dyDescent="0.25">
      <c r="A930" s="183">
        <v>919</v>
      </c>
      <c r="B930" s="183" t="s">
        <v>1126</v>
      </c>
      <c r="C930" s="34" t="str">
        <f t="shared" si="56"/>
        <v>BS IT  - 141562</v>
      </c>
      <c r="D930" s="186" t="s">
        <v>37</v>
      </c>
      <c r="E930" s="33"/>
      <c r="F930" s="189">
        <v>141562</v>
      </c>
      <c r="G930" s="191" t="s">
        <v>960</v>
      </c>
      <c r="H930" s="34" t="str">
        <f t="shared" si="57"/>
        <v>M  - OB - 35 - 37</v>
      </c>
      <c r="I930" s="185" t="s">
        <v>16</v>
      </c>
      <c r="J930" s="185" t="s">
        <v>256</v>
      </c>
      <c r="K930" s="185" t="s">
        <v>101</v>
      </c>
      <c r="L930" s="193">
        <v>17</v>
      </c>
      <c r="M930" s="196" t="s">
        <v>1031</v>
      </c>
      <c r="N930" s="196" t="s">
        <v>1032</v>
      </c>
      <c r="O930" s="44" t="str">
        <f t="shared" si="58"/>
        <v xml:space="preserve"> Zara Janjua  ( 3368433101 )</v>
      </c>
      <c r="P930" s="42" t="s">
        <v>50</v>
      </c>
      <c r="Q930" s="36" t="s">
        <v>86</v>
      </c>
      <c r="R930" s="37" t="s">
        <v>58</v>
      </c>
      <c r="T930" s="55"/>
      <c r="U930" s="73" t="str">
        <f>F930&amp;"-"&amp;COUNTIF($F$2:F930,F930)</f>
        <v>141562-1</v>
      </c>
      <c r="V930" s="50">
        <f t="shared" si="59"/>
        <v>919</v>
      </c>
      <c r="Y930" s="38" t="s">
        <v>2568</v>
      </c>
      <c r="Z930" s="38">
        <v>919</v>
      </c>
      <c r="AP930" s="185">
        <v>919</v>
      </c>
      <c r="AQ930" s="185" t="s">
        <v>12</v>
      </c>
      <c r="AR930" s="195" t="s">
        <v>12</v>
      </c>
    </row>
    <row r="931" spans="1:44" ht="24.95" customHeight="1" x14ac:dyDescent="0.25">
      <c r="A931" s="183">
        <v>920</v>
      </c>
      <c r="B931" s="183" t="s">
        <v>1126</v>
      </c>
      <c r="C931" s="34" t="str">
        <f t="shared" si="56"/>
        <v>BS WCCI  - 141465</v>
      </c>
      <c r="D931" s="186" t="s">
        <v>301</v>
      </c>
      <c r="E931" s="33"/>
      <c r="F931" s="189">
        <v>141465</v>
      </c>
      <c r="G931" s="191" t="s">
        <v>877</v>
      </c>
      <c r="H931" s="34" t="str">
        <f t="shared" si="57"/>
        <v>M  - OB - 35 - 37</v>
      </c>
      <c r="I931" s="185" t="s">
        <v>16</v>
      </c>
      <c r="J931" s="185" t="s">
        <v>256</v>
      </c>
      <c r="K931" s="185" t="s">
        <v>101</v>
      </c>
      <c r="L931" s="193">
        <v>12</v>
      </c>
      <c r="M931" s="196" t="s">
        <v>3370</v>
      </c>
      <c r="N931" s="196" t="s">
        <v>3371</v>
      </c>
      <c r="O931" s="44" t="str">
        <f t="shared" si="58"/>
        <v xml:space="preserve"> Ms. Rubia Ismail   ( 3368735855 )</v>
      </c>
      <c r="P931" s="42" t="s">
        <v>50</v>
      </c>
      <c r="Q931" s="36" t="s">
        <v>86</v>
      </c>
      <c r="R931" s="37" t="s">
        <v>59</v>
      </c>
      <c r="T931" s="55"/>
      <c r="U931" s="73" t="str">
        <f>F931&amp;"-"&amp;COUNTIF($F$2:F931,F931)</f>
        <v>141465-1</v>
      </c>
      <c r="V931" s="50">
        <f t="shared" si="59"/>
        <v>920</v>
      </c>
      <c r="Y931" s="38" t="s">
        <v>2569</v>
      </c>
      <c r="Z931" s="38">
        <v>920</v>
      </c>
      <c r="AP931" s="185">
        <v>920</v>
      </c>
      <c r="AQ931" s="185" t="s">
        <v>12</v>
      </c>
      <c r="AR931" s="195" t="s">
        <v>12</v>
      </c>
    </row>
    <row r="932" spans="1:44" ht="24.95" customHeight="1" x14ac:dyDescent="0.25">
      <c r="A932" s="183">
        <v>921</v>
      </c>
      <c r="B932" s="183" t="s">
        <v>1126</v>
      </c>
      <c r="C932" s="34" t="str">
        <f t="shared" si="56"/>
        <v>BSCP  - 141480</v>
      </c>
      <c r="D932" s="186" t="s">
        <v>300</v>
      </c>
      <c r="E932" s="33"/>
      <c r="F932" s="189">
        <v>141480</v>
      </c>
      <c r="G932" s="191" t="s">
        <v>1413</v>
      </c>
      <c r="H932" s="34" t="str">
        <f t="shared" si="57"/>
        <v>M  - OB - 35 - 37</v>
      </c>
      <c r="I932" s="185" t="s">
        <v>16</v>
      </c>
      <c r="J932" s="185" t="s">
        <v>256</v>
      </c>
      <c r="K932" s="185" t="s">
        <v>101</v>
      </c>
      <c r="L932" s="193">
        <v>25</v>
      </c>
      <c r="M932" s="196" t="s">
        <v>474</v>
      </c>
      <c r="N932" s="196" t="s">
        <v>475</v>
      </c>
      <c r="O932" s="44" t="str">
        <f t="shared" si="58"/>
        <v xml:space="preserve"> Ms. Amina Saud  ( 0336-1469770 )</v>
      </c>
      <c r="P932" s="42" t="s">
        <v>50</v>
      </c>
      <c r="Q932" s="36" t="s">
        <v>86</v>
      </c>
      <c r="R932" s="37" t="s">
        <v>56</v>
      </c>
      <c r="T932" s="55"/>
      <c r="U932" s="73" t="str">
        <f>F932&amp;"-"&amp;COUNTIF($F$2:F932,F932)</f>
        <v>141480-1</v>
      </c>
      <c r="V932" s="50">
        <f t="shared" si="59"/>
        <v>921</v>
      </c>
      <c r="Y932" s="38" t="s">
        <v>2570</v>
      </c>
      <c r="Z932" s="38">
        <v>921</v>
      </c>
      <c r="AP932" s="185">
        <v>921</v>
      </c>
      <c r="AQ932" s="185" t="s">
        <v>12</v>
      </c>
      <c r="AR932" s="195" t="s">
        <v>12</v>
      </c>
    </row>
    <row r="933" spans="1:44" ht="24.95" customHeight="1" x14ac:dyDescent="0.25">
      <c r="A933" s="183">
        <v>922</v>
      </c>
      <c r="B933" s="183" t="s">
        <v>1126</v>
      </c>
      <c r="C933" s="34" t="str">
        <f t="shared" si="56"/>
        <v>BS IT  - 141562</v>
      </c>
      <c r="D933" s="186" t="s">
        <v>37</v>
      </c>
      <c r="E933" s="33"/>
      <c r="F933" s="189">
        <v>141562</v>
      </c>
      <c r="G933" s="191" t="s">
        <v>960</v>
      </c>
      <c r="H933" s="34" t="str">
        <f t="shared" si="57"/>
        <v>N  - OB - 26 - 30</v>
      </c>
      <c r="I933" s="185" t="s">
        <v>16</v>
      </c>
      <c r="J933" s="185" t="s">
        <v>98</v>
      </c>
      <c r="K933" s="185" t="s">
        <v>102</v>
      </c>
      <c r="L933" s="193">
        <v>20</v>
      </c>
      <c r="M933" s="196" t="s">
        <v>1031</v>
      </c>
      <c r="N933" s="196" t="s">
        <v>1032</v>
      </c>
      <c r="O933" s="44" t="str">
        <f t="shared" si="58"/>
        <v xml:space="preserve"> Zara Janjua  ( 3368433101 )</v>
      </c>
      <c r="P933" s="42" t="s">
        <v>50</v>
      </c>
      <c r="Q933" s="36" t="s">
        <v>86</v>
      </c>
      <c r="R933" s="37" t="s">
        <v>62</v>
      </c>
      <c r="T933" s="55"/>
      <c r="U933" s="73" t="str">
        <f>F933&amp;"-"&amp;COUNTIF($F$2:F933,F933)</f>
        <v>141562-2</v>
      </c>
      <c r="V933" s="50">
        <f t="shared" si="59"/>
        <v>922</v>
      </c>
      <c r="Y933" s="38" t="s">
        <v>2571</v>
      </c>
      <c r="Z933" s="38">
        <v>922</v>
      </c>
      <c r="AP933" s="185">
        <v>922</v>
      </c>
      <c r="AQ933" s="185" t="s">
        <v>12</v>
      </c>
      <c r="AR933" s="195" t="s">
        <v>12</v>
      </c>
    </row>
    <row r="934" spans="1:44" ht="24.95" customHeight="1" x14ac:dyDescent="0.25">
      <c r="A934" s="183">
        <v>923</v>
      </c>
      <c r="B934" s="183" t="s">
        <v>1126</v>
      </c>
      <c r="C934" s="34" t="str">
        <f t="shared" si="56"/>
        <v>BS IT  - 141583</v>
      </c>
      <c r="D934" s="186" t="s">
        <v>37</v>
      </c>
      <c r="E934" s="33"/>
      <c r="F934" s="189">
        <v>141583</v>
      </c>
      <c r="G934" s="191" t="s">
        <v>174</v>
      </c>
      <c r="H934" s="34" t="str">
        <f t="shared" si="57"/>
        <v>N  - OB - 26 - 30</v>
      </c>
      <c r="I934" s="185" t="s">
        <v>16</v>
      </c>
      <c r="J934" s="185" t="s">
        <v>98</v>
      </c>
      <c r="K934" s="185" t="s">
        <v>102</v>
      </c>
      <c r="L934" s="193">
        <v>39</v>
      </c>
      <c r="M934" s="196" t="s">
        <v>802</v>
      </c>
      <c r="N934" s="196" t="s">
        <v>803</v>
      </c>
      <c r="O934" s="44" t="str">
        <f t="shared" si="58"/>
        <v xml:space="preserve"> Dr.Tauqir Ahmad  ( 3004207142 )</v>
      </c>
      <c r="P934" s="42" t="s">
        <v>50</v>
      </c>
      <c r="Q934" s="36" t="s">
        <v>86</v>
      </c>
      <c r="R934" s="37" t="s">
        <v>63</v>
      </c>
      <c r="T934" s="55"/>
      <c r="U934" s="73" t="str">
        <f>F934&amp;"-"&amp;COUNTIF($F$2:F934,F934)</f>
        <v>141583-1</v>
      </c>
      <c r="V934" s="50">
        <f t="shared" si="59"/>
        <v>923</v>
      </c>
      <c r="Y934" s="38" t="s">
        <v>2572</v>
      </c>
      <c r="Z934" s="38">
        <v>923</v>
      </c>
      <c r="AP934" s="185">
        <v>923</v>
      </c>
      <c r="AQ934" s="185" t="s">
        <v>12</v>
      </c>
      <c r="AR934" s="195" t="s">
        <v>12</v>
      </c>
    </row>
    <row r="935" spans="1:44" ht="24.95" customHeight="1" x14ac:dyDescent="0.25">
      <c r="A935" s="183">
        <v>924</v>
      </c>
      <c r="B935" s="183" t="s">
        <v>1126</v>
      </c>
      <c r="C935" s="34" t="str">
        <f t="shared" si="56"/>
        <v>BS MC  - 141628</v>
      </c>
      <c r="D935" s="186" t="s">
        <v>41</v>
      </c>
      <c r="E935" s="33"/>
      <c r="F935" s="189">
        <v>141628</v>
      </c>
      <c r="G935" s="191" t="s">
        <v>877</v>
      </c>
      <c r="H935" s="34" t="str">
        <f t="shared" si="57"/>
        <v>N  - OB - 26 - 30</v>
      </c>
      <c r="I935" s="185" t="s">
        <v>16</v>
      </c>
      <c r="J935" s="185" t="s">
        <v>98</v>
      </c>
      <c r="K935" s="185" t="s">
        <v>102</v>
      </c>
      <c r="L935" s="193">
        <v>21</v>
      </c>
      <c r="M935" s="196" t="s">
        <v>998</v>
      </c>
      <c r="N935" s="196" t="s">
        <v>999</v>
      </c>
      <c r="O935" s="44" t="str">
        <f t="shared" si="58"/>
        <v xml:space="preserve"> Anila Amjad  ( 3404012933 )</v>
      </c>
      <c r="P935" s="42" t="s">
        <v>50</v>
      </c>
      <c r="Q935" s="36" t="s">
        <v>86</v>
      </c>
      <c r="R935" s="37" t="s">
        <v>75</v>
      </c>
      <c r="T935" s="55"/>
      <c r="U935" s="73" t="str">
        <f>F935&amp;"-"&amp;COUNTIF($F$2:F935,F935)</f>
        <v>141628-1</v>
      </c>
      <c r="V935" s="50">
        <f t="shared" si="59"/>
        <v>924</v>
      </c>
      <c r="Y935" s="38" t="s">
        <v>2573</v>
      </c>
      <c r="Z935" s="38">
        <v>924</v>
      </c>
      <c r="AP935" s="185">
        <v>924</v>
      </c>
      <c r="AQ935" s="185" t="s">
        <v>12</v>
      </c>
      <c r="AR935" s="195" t="s">
        <v>12</v>
      </c>
    </row>
    <row r="936" spans="1:44" ht="24.95" customHeight="1" x14ac:dyDescent="0.25">
      <c r="A936" s="183">
        <v>925</v>
      </c>
      <c r="B936" s="183" t="s">
        <v>1126</v>
      </c>
      <c r="C936" s="34" t="str">
        <f t="shared" si="56"/>
        <v>BSCS  - 141791</v>
      </c>
      <c r="D936" s="186" t="s">
        <v>35</v>
      </c>
      <c r="E936" s="33"/>
      <c r="F936" s="189">
        <v>141791</v>
      </c>
      <c r="G936" s="191" t="s">
        <v>174</v>
      </c>
      <c r="H936" s="34" t="str">
        <f t="shared" si="57"/>
        <v>N  - OB - 26 - 30</v>
      </c>
      <c r="I936" s="185" t="s">
        <v>16</v>
      </c>
      <c r="J936" s="185" t="s">
        <v>98</v>
      </c>
      <c r="K936" s="185" t="s">
        <v>102</v>
      </c>
      <c r="L936" s="193">
        <v>30</v>
      </c>
      <c r="M936" s="196" t="s">
        <v>806</v>
      </c>
      <c r="N936" s="196" t="s">
        <v>807</v>
      </c>
      <c r="O936" s="44" t="str">
        <f t="shared" si="58"/>
        <v xml:space="preserve"> Khola Farooq  ( 3487700757 )</v>
      </c>
      <c r="P936" s="42" t="s">
        <v>50</v>
      </c>
      <c r="Q936" s="36" t="s">
        <v>86</v>
      </c>
      <c r="R936" s="37" t="s">
        <v>76</v>
      </c>
      <c r="T936" s="55"/>
      <c r="U936" s="73" t="str">
        <f>F936&amp;"-"&amp;COUNTIF($F$2:F936,F936)</f>
        <v>141791-1</v>
      </c>
      <c r="V936" s="50">
        <f t="shared" si="59"/>
        <v>925</v>
      </c>
      <c r="Y936" s="38" t="s">
        <v>2574</v>
      </c>
      <c r="Z936" s="38">
        <v>925</v>
      </c>
      <c r="AP936" s="185">
        <v>925</v>
      </c>
      <c r="AQ936" s="185" t="s">
        <v>12</v>
      </c>
      <c r="AR936" s="195" t="s">
        <v>12</v>
      </c>
    </row>
    <row r="937" spans="1:44" ht="24.95" customHeight="1" x14ac:dyDescent="0.25">
      <c r="A937" s="183">
        <v>926</v>
      </c>
      <c r="B937" s="183" t="s">
        <v>1126</v>
      </c>
      <c r="C937" s="34" t="str">
        <f t="shared" si="56"/>
        <v>BSCS  - 141791</v>
      </c>
      <c r="D937" s="186" t="s">
        <v>35</v>
      </c>
      <c r="E937" s="33"/>
      <c r="F937" s="189">
        <v>141791</v>
      </c>
      <c r="G937" s="191" t="s">
        <v>174</v>
      </c>
      <c r="H937" s="34" t="str">
        <f t="shared" si="57"/>
        <v>P  - OB - 69 - 71</v>
      </c>
      <c r="I937" s="185" t="s">
        <v>16</v>
      </c>
      <c r="J937" s="185" t="s">
        <v>293</v>
      </c>
      <c r="K937" s="185" t="s">
        <v>250</v>
      </c>
      <c r="L937" s="193">
        <v>23</v>
      </c>
      <c r="M937" s="196" t="s">
        <v>806</v>
      </c>
      <c r="N937" s="196" t="s">
        <v>807</v>
      </c>
      <c r="O937" s="44" t="str">
        <f t="shared" si="58"/>
        <v xml:space="preserve"> Khola Farooq  ( 3487700757 )</v>
      </c>
      <c r="P937" s="42" t="s">
        <v>50</v>
      </c>
      <c r="Q937" s="36" t="s">
        <v>86</v>
      </c>
      <c r="R937" s="37" t="s">
        <v>64</v>
      </c>
      <c r="T937" s="55"/>
      <c r="U937" s="73" t="str">
        <f>F937&amp;"-"&amp;COUNTIF($F$2:F937,F937)</f>
        <v>141791-2</v>
      </c>
      <c r="V937" s="50">
        <f t="shared" si="59"/>
        <v>926</v>
      </c>
      <c r="Y937" s="38" t="s">
        <v>2575</v>
      </c>
      <c r="Z937" s="38">
        <v>926</v>
      </c>
      <c r="AP937" s="185">
        <v>926</v>
      </c>
      <c r="AQ937" s="185" t="s">
        <v>12</v>
      </c>
      <c r="AR937" s="195" t="s">
        <v>12</v>
      </c>
    </row>
    <row r="938" spans="1:44" ht="24.95" customHeight="1" x14ac:dyDescent="0.25">
      <c r="A938" s="183">
        <v>927</v>
      </c>
      <c r="B938" s="183" t="s">
        <v>1126</v>
      </c>
      <c r="C938" s="34" t="str">
        <f t="shared" si="56"/>
        <v>BSCS  - 141792</v>
      </c>
      <c r="D938" s="186" t="s">
        <v>35</v>
      </c>
      <c r="E938" s="33"/>
      <c r="F938" s="189">
        <v>141792</v>
      </c>
      <c r="G938" s="191" t="s">
        <v>185</v>
      </c>
      <c r="H938" s="34" t="str">
        <f t="shared" si="57"/>
        <v>P  - OB - 69 - 71</v>
      </c>
      <c r="I938" s="185" t="s">
        <v>16</v>
      </c>
      <c r="J938" s="185" t="s">
        <v>293</v>
      </c>
      <c r="K938" s="185" t="s">
        <v>250</v>
      </c>
      <c r="L938" s="193">
        <v>43</v>
      </c>
      <c r="M938" s="196" t="s">
        <v>806</v>
      </c>
      <c r="N938" s="196" t="s">
        <v>807</v>
      </c>
      <c r="O938" s="44" t="str">
        <f t="shared" si="58"/>
        <v xml:space="preserve"> Khola Farooq  ( 3487700757 )</v>
      </c>
      <c r="P938" s="42" t="s">
        <v>46</v>
      </c>
      <c r="Q938" s="36" t="s">
        <v>86</v>
      </c>
      <c r="R938" s="37" t="s">
        <v>56</v>
      </c>
      <c r="T938" s="55"/>
      <c r="U938" s="73" t="str">
        <f>F938&amp;"-"&amp;COUNTIF($F$2:F938,F938)</f>
        <v>141792-1</v>
      </c>
      <c r="V938" s="50">
        <f t="shared" si="59"/>
        <v>927</v>
      </c>
      <c r="Y938" s="38" t="s">
        <v>2576</v>
      </c>
      <c r="Z938" s="38">
        <v>927</v>
      </c>
      <c r="AP938" s="185">
        <v>927</v>
      </c>
      <c r="AQ938" s="185" t="s">
        <v>12</v>
      </c>
      <c r="AR938" s="195" t="s">
        <v>12</v>
      </c>
    </row>
    <row r="939" spans="1:44" ht="24.95" customHeight="1" x14ac:dyDescent="0.25">
      <c r="A939" s="183">
        <v>928</v>
      </c>
      <c r="B939" s="183" t="s">
        <v>1126</v>
      </c>
      <c r="C939" s="34" t="str">
        <f t="shared" si="56"/>
        <v>BS MC  - 142024</v>
      </c>
      <c r="D939" s="186" t="s">
        <v>41</v>
      </c>
      <c r="E939" s="33"/>
      <c r="F939" s="189">
        <v>142024</v>
      </c>
      <c r="G939" s="191" t="s">
        <v>1422</v>
      </c>
      <c r="H939" s="34" t="str">
        <f t="shared" si="57"/>
        <v>Q  - OB - 38 - 42</v>
      </c>
      <c r="I939" s="185" t="s">
        <v>16</v>
      </c>
      <c r="J939" s="185" t="s">
        <v>257</v>
      </c>
      <c r="K939" s="185" t="s">
        <v>251</v>
      </c>
      <c r="L939" s="193">
        <v>41</v>
      </c>
      <c r="M939" s="196">
        <v>0</v>
      </c>
      <c r="N939" s="196" t="s">
        <v>3383</v>
      </c>
      <c r="O939" s="44" t="str">
        <f t="shared" si="58"/>
        <v xml:space="preserve"> 0  ( - - - )</v>
      </c>
      <c r="P939" s="42" t="s">
        <v>46</v>
      </c>
      <c r="Q939" s="36" t="s">
        <v>86</v>
      </c>
      <c r="R939" s="37" t="s">
        <v>62</v>
      </c>
      <c r="T939" s="55"/>
      <c r="U939" s="73" t="str">
        <f>F939&amp;"-"&amp;COUNTIF($F$2:F939,F939)</f>
        <v>142024-1</v>
      </c>
      <c r="V939" s="50">
        <f t="shared" si="59"/>
        <v>928</v>
      </c>
      <c r="Y939" s="38" t="s">
        <v>2577</v>
      </c>
      <c r="Z939" s="38">
        <v>928</v>
      </c>
      <c r="AP939" s="185">
        <v>928</v>
      </c>
      <c r="AQ939" s="185" t="s">
        <v>12</v>
      </c>
      <c r="AR939" s="195" t="s">
        <v>12</v>
      </c>
    </row>
    <row r="940" spans="1:44" ht="24.95" customHeight="1" x14ac:dyDescent="0.25">
      <c r="A940" s="183">
        <v>929</v>
      </c>
      <c r="B940" s="183" t="s">
        <v>1126</v>
      </c>
      <c r="C940" s="34" t="str">
        <f t="shared" si="56"/>
        <v>BS MC  - 142056</v>
      </c>
      <c r="D940" s="186" t="s">
        <v>41</v>
      </c>
      <c r="E940" s="33"/>
      <c r="F940" s="189">
        <v>142056</v>
      </c>
      <c r="G940" s="191" t="s">
        <v>1423</v>
      </c>
      <c r="H940" s="34" t="str">
        <f t="shared" si="57"/>
        <v>Q  - OB - 38 - 42</v>
      </c>
      <c r="I940" s="185" t="s">
        <v>16</v>
      </c>
      <c r="J940" s="185" t="s">
        <v>257</v>
      </c>
      <c r="K940" s="185" t="s">
        <v>251</v>
      </c>
      <c r="L940" s="193">
        <v>6</v>
      </c>
      <c r="M940" s="196" t="s">
        <v>1039</v>
      </c>
      <c r="N940" s="196" t="s">
        <v>1040</v>
      </c>
      <c r="O940" s="44" t="str">
        <f t="shared" si="58"/>
        <v xml:space="preserve"> Komal Zehra Jafri  ( 3334862512 )</v>
      </c>
      <c r="P940" s="42" t="s">
        <v>50</v>
      </c>
      <c r="Q940" s="36" t="s">
        <v>86</v>
      </c>
      <c r="R940" s="37">
        <v>1</v>
      </c>
      <c r="T940" s="55"/>
      <c r="U940" s="73" t="str">
        <f>F940&amp;"-"&amp;COUNTIF($F$2:F940,F940)</f>
        <v>142056-1</v>
      </c>
      <c r="V940" s="50">
        <f t="shared" si="59"/>
        <v>929</v>
      </c>
      <c r="Y940" s="38" t="s">
        <v>2578</v>
      </c>
      <c r="Z940" s="38">
        <v>929</v>
      </c>
      <c r="AP940" s="185">
        <v>929</v>
      </c>
      <c r="AQ940" s="185" t="s">
        <v>12</v>
      </c>
      <c r="AR940" s="195" t="s">
        <v>12</v>
      </c>
    </row>
    <row r="941" spans="1:44" ht="24.95" customHeight="1" x14ac:dyDescent="0.25">
      <c r="A941" s="183">
        <v>930</v>
      </c>
      <c r="B941" s="183" t="s">
        <v>1126</v>
      </c>
      <c r="C941" s="34" t="str">
        <f t="shared" si="56"/>
        <v>BSCS  - 141792</v>
      </c>
      <c r="D941" s="186" t="s">
        <v>35</v>
      </c>
      <c r="E941" s="33"/>
      <c r="F941" s="189">
        <v>141792</v>
      </c>
      <c r="G941" s="191" t="s">
        <v>185</v>
      </c>
      <c r="H941" s="34" t="str">
        <f t="shared" si="57"/>
        <v>Q  - OB - 38 - 42</v>
      </c>
      <c r="I941" s="185" t="s">
        <v>16</v>
      </c>
      <c r="J941" s="185" t="s">
        <v>257</v>
      </c>
      <c r="K941" s="185" t="s">
        <v>251</v>
      </c>
      <c r="L941" s="193">
        <v>11</v>
      </c>
      <c r="M941" s="196" t="s">
        <v>806</v>
      </c>
      <c r="N941" s="196" t="s">
        <v>807</v>
      </c>
      <c r="O941" s="44" t="str">
        <f t="shared" si="58"/>
        <v xml:space="preserve"> Khola Farooq  ( 3487700757 )</v>
      </c>
      <c r="P941" s="42" t="s">
        <v>50</v>
      </c>
      <c r="Q941" s="36" t="s">
        <v>86</v>
      </c>
      <c r="R941" s="37" t="s">
        <v>66</v>
      </c>
      <c r="T941" s="55"/>
      <c r="U941" s="73" t="str">
        <f>F941&amp;"-"&amp;COUNTIF($F$2:F941,F941)</f>
        <v>141792-2</v>
      </c>
      <c r="V941" s="50">
        <f t="shared" si="59"/>
        <v>930</v>
      </c>
      <c r="Y941" s="38" t="s">
        <v>2579</v>
      </c>
      <c r="Z941" s="38">
        <v>930</v>
      </c>
      <c r="AP941" s="185">
        <v>930</v>
      </c>
      <c r="AQ941" s="185" t="s">
        <v>12</v>
      </c>
      <c r="AR941" s="195" t="s">
        <v>12</v>
      </c>
    </row>
    <row r="942" spans="1:44" ht="24.95" customHeight="1" x14ac:dyDescent="0.25">
      <c r="A942" s="183">
        <v>931</v>
      </c>
      <c r="B942" s="183" t="s">
        <v>1126</v>
      </c>
      <c r="C942" s="34" t="str">
        <f t="shared" si="56"/>
        <v>BSCS  - 142005</v>
      </c>
      <c r="D942" s="186" t="s">
        <v>35</v>
      </c>
      <c r="E942" s="33"/>
      <c r="F942" s="189">
        <v>142005</v>
      </c>
      <c r="G942" s="191" t="s">
        <v>186</v>
      </c>
      <c r="H942" s="34" t="str">
        <f t="shared" si="57"/>
        <v>Q  - OB - 38 - 42</v>
      </c>
      <c r="I942" s="185" t="s">
        <v>16</v>
      </c>
      <c r="J942" s="185" t="s">
        <v>257</v>
      </c>
      <c r="K942" s="185" t="s">
        <v>251</v>
      </c>
      <c r="L942" s="193">
        <v>52</v>
      </c>
      <c r="M942" s="196" t="s">
        <v>806</v>
      </c>
      <c r="N942" s="196" t="s">
        <v>807</v>
      </c>
      <c r="O942" s="44" t="str">
        <f t="shared" si="58"/>
        <v xml:space="preserve"> Khola Farooq  ( 3487700757 )</v>
      </c>
      <c r="P942" s="42" t="s">
        <v>50</v>
      </c>
      <c r="Q942" s="36" t="s">
        <v>86</v>
      </c>
      <c r="R942" s="37" t="s">
        <v>76</v>
      </c>
      <c r="T942" s="55"/>
      <c r="U942" s="73" t="str">
        <f>F942&amp;"-"&amp;COUNTIF($F$2:F942,F942)</f>
        <v>142005-1</v>
      </c>
      <c r="V942" s="50">
        <f t="shared" si="59"/>
        <v>931</v>
      </c>
      <c r="Y942" s="38" t="s">
        <v>2580</v>
      </c>
      <c r="Z942" s="38">
        <v>931</v>
      </c>
      <c r="AP942" s="185">
        <v>931</v>
      </c>
      <c r="AQ942" s="185" t="s">
        <v>12</v>
      </c>
      <c r="AR942" s="195" t="s">
        <v>12</v>
      </c>
    </row>
    <row r="943" spans="1:44" ht="24.95" customHeight="1" x14ac:dyDescent="0.25">
      <c r="A943" s="183">
        <v>932</v>
      </c>
      <c r="B943" s="183" t="s">
        <v>1126</v>
      </c>
      <c r="C943" s="34" t="str">
        <f t="shared" si="56"/>
        <v>BBA (Hons)  - 142121</v>
      </c>
      <c r="D943" s="186" t="s">
        <v>42</v>
      </c>
      <c r="E943" s="33"/>
      <c r="F943" s="189">
        <v>142121</v>
      </c>
      <c r="G943" s="191" t="s">
        <v>1424</v>
      </c>
      <c r="H943" s="34" t="str">
        <f t="shared" si="57"/>
        <v>R  - OB - 45 - 49</v>
      </c>
      <c r="I943" s="185" t="s">
        <v>16</v>
      </c>
      <c r="J943" s="185" t="s">
        <v>258</v>
      </c>
      <c r="K943" s="185" t="s">
        <v>252</v>
      </c>
      <c r="L943" s="193">
        <v>21</v>
      </c>
      <c r="M943" s="196" t="s">
        <v>996</v>
      </c>
      <c r="N943" s="196" t="s">
        <v>997</v>
      </c>
      <c r="O943" s="44" t="str">
        <f t="shared" si="58"/>
        <v xml:space="preserve"> Irtiqua Ameer   ( 3095572029 )</v>
      </c>
      <c r="P943" s="42" t="s">
        <v>50</v>
      </c>
      <c r="Q943" s="36" t="s">
        <v>86</v>
      </c>
      <c r="R943" s="37">
        <v>5</v>
      </c>
      <c r="T943" s="55"/>
      <c r="U943" s="73" t="str">
        <f>F943&amp;"-"&amp;COUNTIF($F$2:F943,F943)</f>
        <v>142121-1</v>
      </c>
      <c r="V943" s="50">
        <f t="shared" si="59"/>
        <v>932</v>
      </c>
      <c r="Y943" s="38" t="s">
        <v>2581</v>
      </c>
      <c r="Z943" s="38">
        <v>932</v>
      </c>
      <c r="AP943" s="185">
        <v>932</v>
      </c>
      <c r="AQ943" s="185" t="s">
        <v>12</v>
      </c>
      <c r="AR943" s="195" t="s">
        <v>12</v>
      </c>
    </row>
    <row r="944" spans="1:44" ht="24.95" customHeight="1" x14ac:dyDescent="0.25">
      <c r="A944" s="183">
        <v>933</v>
      </c>
      <c r="B944" s="183" t="s">
        <v>1126</v>
      </c>
      <c r="C944" s="34" t="str">
        <f t="shared" si="56"/>
        <v>BBA (Hons)  - 142124</v>
      </c>
      <c r="D944" s="186" t="s">
        <v>42</v>
      </c>
      <c r="E944" s="33"/>
      <c r="F944" s="189">
        <v>142124</v>
      </c>
      <c r="G944" s="191" t="s">
        <v>339</v>
      </c>
      <c r="H944" s="34" t="str">
        <f t="shared" si="57"/>
        <v>R  - OB - 45 - 49</v>
      </c>
      <c r="I944" s="185" t="s">
        <v>16</v>
      </c>
      <c r="J944" s="185" t="s">
        <v>258</v>
      </c>
      <c r="K944" s="185" t="s">
        <v>252</v>
      </c>
      <c r="L944" s="193">
        <v>19</v>
      </c>
      <c r="M944" s="196" t="s">
        <v>996</v>
      </c>
      <c r="N944" s="196" t="s">
        <v>997</v>
      </c>
      <c r="O944" s="44" t="str">
        <f t="shared" si="58"/>
        <v xml:space="preserve"> Irtiqua Ameer   ( 3095572029 )</v>
      </c>
      <c r="P944" s="42" t="s">
        <v>46</v>
      </c>
      <c r="Q944" s="36" t="s">
        <v>86</v>
      </c>
      <c r="R944" s="37" t="s">
        <v>69</v>
      </c>
      <c r="T944" s="55"/>
      <c r="U944" s="73" t="str">
        <f>F944&amp;"-"&amp;COUNTIF($F$2:F944,F944)</f>
        <v>142124-1</v>
      </c>
      <c r="V944" s="50">
        <f t="shared" si="59"/>
        <v>933</v>
      </c>
      <c r="Y944" s="38" t="s">
        <v>2582</v>
      </c>
      <c r="Z944" s="38">
        <v>933</v>
      </c>
      <c r="AP944" s="185">
        <v>933</v>
      </c>
      <c r="AQ944" s="185" t="s">
        <v>12</v>
      </c>
      <c r="AR944" s="195" t="s">
        <v>12</v>
      </c>
    </row>
    <row r="945" spans="1:44" ht="24.95" customHeight="1" x14ac:dyDescent="0.25">
      <c r="A945" s="183">
        <v>934</v>
      </c>
      <c r="B945" s="183" t="s">
        <v>1126</v>
      </c>
      <c r="C945" s="34" t="str">
        <f t="shared" si="56"/>
        <v>BBA (Hons)  - 142125</v>
      </c>
      <c r="D945" s="186" t="s">
        <v>42</v>
      </c>
      <c r="E945" s="33"/>
      <c r="F945" s="189">
        <v>142125</v>
      </c>
      <c r="G945" s="191" t="s">
        <v>1425</v>
      </c>
      <c r="H945" s="34" t="str">
        <f t="shared" si="57"/>
        <v>R  - OB - 45 - 49</v>
      </c>
      <c r="I945" s="185" t="s">
        <v>16</v>
      </c>
      <c r="J945" s="185" t="s">
        <v>258</v>
      </c>
      <c r="K945" s="185" t="s">
        <v>252</v>
      </c>
      <c r="L945" s="193">
        <v>24</v>
      </c>
      <c r="M945" s="196" t="s">
        <v>996</v>
      </c>
      <c r="N945" s="196" t="s">
        <v>997</v>
      </c>
      <c r="O945" s="44" t="str">
        <f t="shared" si="58"/>
        <v xml:space="preserve"> Irtiqua Ameer   ( 3095572029 )</v>
      </c>
      <c r="P945" s="42" t="s">
        <v>46</v>
      </c>
      <c r="Q945" s="36" t="s">
        <v>86</v>
      </c>
      <c r="R945" s="37" t="s">
        <v>78</v>
      </c>
      <c r="T945" s="55"/>
      <c r="U945" s="73" t="str">
        <f>F945&amp;"-"&amp;COUNTIF($F$2:F945,F945)</f>
        <v>142125-1</v>
      </c>
      <c r="V945" s="50">
        <f t="shared" si="59"/>
        <v>934</v>
      </c>
      <c r="Y945" s="38" t="s">
        <v>2583</v>
      </c>
      <c r="Z945" s="38">
        <v>934</v>
      </c>
      <c r="AP945" s="185">
        <v>934</v>
      </c>
      <c r="AQ945" s="185" t="s">
        <v>12</v>
      </c>
      <c r="AR945" s="195" t="s">
        <v>12</v>
      </c>
    </row>
    <row r="946" spans="1:44" ht="24.95" customHeight="1" x14ac:dyDescent="0.25">
      <c r="A946" s="183">
        <v>935</v>
      </c>
      <c r="B946" s="183" t="s">
        <v>1126</v>
      </c>
      <c r="C946" s="34" t="str">
        <f t="shared" si="56"/>
        <v>BS MC  - 142056</v>
      </c>
      <c r="D946" s="186" t="s">
        <v>41</v>
      </c>
      <c r="E946" s="33"/>
      <c r="F946" s="189">
        <v>142056</v>
      </c>
      <c r="G946" s="191" t="s">
        <v>1423</v>
      </c>
      <c r="H946" s="34" t="str">
        <f t="shared" si="57"/>
        <v>R  - OB - 45 - 49</v>
      </c>
      <c r="I946" s="185" t="s">
        <v>16</v>
      </c>
      <c r="J946" s="185" t="s">
        <v>258</v>
      </c>
      <c r="K946" s="185" t="s">
        <v>252</v>
      </c>
      <c r="L946" s="193">
        <v>31</v>
      </c>
      <c r="M946" s="196" t="s">
        <v>1039</v>
      </c>
      <c r="N946" s="196" t="s">
        <v>1040</v>
      </c>
      <c r="O946" s="44" t="str">
        <f t="shared" si="58"/>
        <v xml:space="preserve"> Komal Zehra Jafri  ( 3334862512 )</v>
      </c>
      <c r="P946" s="42" t="s">
        <v>50</v>
      </c>
      <c r="Q946" s="36" t="s">
        <v>86</v>
      </c>
      <c r="R946" s="37">
        <v>32</v>
      </c>
      <c r="T946" s="55"/>
      <c r="U946" s="73" t="str">
        <f>F946&amp;"-"&amp;COUNTIF($F$2:F946,F946)</f>
        <v>142056-2</v>
      </c>
      <c r="V946" s="50">
        <f t="shared" si="59"/>
        <v>935</v>
      </c>
      <c r="Y946" s="38" t="s">
        <v>2584</v>
      </c>
      <c r="Z946" s="38">
        <v>935</v>
      </c>
      <c r="AP946" s="185">
        <v>935</v>
      </c>
      <c r="AQ946" s="185" t="s">
        <v>12</v>
      </c>
      <c r="AR946" s="195" t="s">
        <v>12</v>
      </c>
    </row>
    <row r="947" spans="1:44" ht="24.95" customHeight="1" x14ac:dyDescent="0.25">
      <c r="A947" s="183">
        <v>936</v>
      </c>
      <c r="B947" s="183" t="s">
        <v>1126</v>
      </c>
      <c r="C947" s="34" t="str">
        <f t="shared" si="56"/>
        <v>BS MC  - 142191</v>
      </c>
      <c r="D947" s="186" t="s">
        <v>41</v>
      </c>
      <c r="E947" s="33"/>
      <c r="F947" s="189">
        <v>142191</v>
      </c>
      <c r="G947" s="191" t="s">
        <v>313</v>
      </c>
      <c r="H947" s="34" t="str">
        <f t="shared" si="57"/>
        <v>R  - OB - 45 - 49</v>
      </c>
      <c r="I947" s="185" t="s">
        <v>16</v>
      </c>
      <c r="J947" s="185" t="s">
        <v>258</v>
      </c>
      <c r="K947" s="185" t="s">
        <v>252</v>
      </c>
      <c r="L947" s="193">
        <v>15</v>
      </c>
      <c r="M947" s="196" t="s">
        <v>488</v>
      </c>
      <c r="N947" s="196" t="s">
        <v>489</v>
      </c>
      <c r="O947" s="44" t="str">
        <f t="shared" si="58"/>
        <v xml:space="preserve"> Maham Arif  ( 3234552676 )</v>
      </c>
      <c r="P947" s="42" t="s">
        <v>46</v>
      </c>
      <c r="Q947" s="36" t="s">
        <v>86</v>
      </c>
      <c r="R947" s="37" t="s">
        <v>69</v>
      </c>
      <c r="T947" s="55"/>
      <c r="U947" s="73" t="str">
        <f>F947&amp;"-"&amp;COUNTIF($F$2:F947,F947)</f>
        <v>142191-1</v>
      </c>
      <c r="V947" s="50">
        <f t="shared" si="59"/>
        <v>936</v>
      </c>
      <c r="Y947" s="38" t="s">
        <v>2585</v>
      </c>
      <c r="Z947" s="38">
        <v>936</v>
      </c>
      <c r="AP947" s="185">
        <v>936</v>
      </c>
      <c r="AQ947" s="185" t="s">
        <v>12</v>
      </c>
      <c r="AR947" s="195" t="s">
        <v>12</v>
      </c>
    </row>
    <row r="948" spans="1:44" ht="24.95" customHeight="1" x14ac:dyDescent="0.25">
      <c r="A948" s="183">
        <v>937</v>
      </c>
      <c r="B948" s="183" t="s">
        <v>1126</v>
      </c>
      <c r="C948" s="34" t="str">
        <f t="shared" si="56"/>
        <v>BBA (Hons)  - 142202</v>
      </c>
      <c r="D948" s="186" t="s">
        <v>42</v>
      </c>
      <c r="E948" s="33"/>
      <c r="F948" s="189">
        <v>142202</v>
      </c>
      <c r="G948" s="191" t="s">
        <v>1426</v>
      </c>
      <c r="H948" s="34" t="str">
        <f t="shared" si="57"/>
        <v>S  - NB - SEMINAR - 1</v>
      </c>
      <c r="I948" s="185" t="s">
        <v>16</v>
      </c>
      <c r="J948" s="185" t="s">
        <v>292</v>
      </c>
      <c r="K948" s="185" t="s">
        <v>103</v>
      </c>
      <c r="L948" s="193">
        <v>8</v>
      </c>
      <c r="M948" s="196" t="s">
        <v>996</v>
      </c>
      <c r="N948" s="196" t="s">
        <v>997</v>
      </c>
      <c r="O948" s="44" t="str">
        <f t="shared" si="58"/>
        <v xml:space="preserve"> Irtiqua Ameer   ( 3095572029 )</v>
      </c>
      <c r="P948" s="42" t="s">
        <v>46</v>
      </c>
      <c r="Q948" s="36" t="s">
        <v>86</v>
      </c>
      <c r="R948" s="37" t="s">
        <v>81</v>
      </c>
      <c r="T948" s="55"/>
      <c r="U948" s="73" t="str">
        <f>F948&amp;"-"&amp;COUNTIF($F$2:F948,F948)</f>
        <v>142202-1</v>
      </c>
      <c r="V948" s="50">
        <f t="shared" si="59"/>
        <v>937</v>
      </c>
      <c r="Y948" s="38" t="s">
        <v>2586</v>
      </c>
      <c r="Z948" s="38">
        <v>937</v>
      </c>
      <c r="AP948" s="185">
        <v>937</v>
      </c>
      <c r="AQ948" s="185" t="s">
        <v>12</v>
      </c>
      <c r="AR948" s="195" t="s">
        <v>12</v>
      </c>
    </row>
    <row r="949" spans="1:44" ht="24.95" customHeight="1" x14ac:dyDescent="0.25">
      <c r="A949" s="183">
        <v>938</v>
      </c>
      <c r="B949" s="183" t="s">
        <v>1126</v>
      </c>
      <c r="C949" s="34" t="str">
        <f t="shared" si="56"/>
        <v>BS MC  - 142191</v>
      </c>
      <c r="D949" s="186" t="s">
        <v>41</v>
      </c>
      <c r="E949" s="33"/>
      <c r="F949" s="189">
        <v>142191</v>
      </c>
      <c r="G949" s="191" t="s">
        <v>313</v>
      </c>
      <c r="H949" s="34" t="str">
        <f t="shared" si="57"/>
        <v>S  - NB - SEMINAR - 1</v>
      </c>
      <c r="I949" s="185" t="s">
        <v>16</v>
      </c>
      <c r="J949" s="185" t="s">
        <v>292</v>
      </c>
      <c r="K949" s="185" t="s">
        <v>103</v>
      </c>
      <c r="L949" s="193">
        <v>36</v>
      </c>
      <c r="M949" s="196" t="s">
        <v>488</v>
      </c>
      <c r="N949" s="196" t="s">
        <v>489</v>
      </c>
      <c r="O949" s="44" t="str">
        <f t="shared" si="58"/>
        <v xml:space="preserve"> Maham Arif  ( 3234552676 )</v>
      </c>
      <c r="P949" s="42" t="s">
        <v>46</v>
      </c>
      <c r="Q949" s="36" t="s">
        <v>86</v>
      </c>
      <c r="R949" s="37" t="s">
        <v>78</v>
      </c>
      <c r="T949" s="55"/>
      <c r="U949" s="73" t="str">
        <f>F949&amp;"-"&amp;COUNTIF($F$2:F949,F949)</f>
        <v>142191-2</v>
      </c>
      <c r="V949" s="50">
        <f t="shared" si="59"/>
        <v>938</v>
      </c>
      <c r="Y949" s="38" t="s">
        <v>2587</v>
      </c>
      <c r="Z949" s="38">
        <v>938</v>
      </c>
      <c r="AP949" s="185">
        <v>938</v>
      </c>
      <c r="AQ949" s="185" t="s">
        <v>12</v>
      </c>
      <c r="AR949" s="195" t="s">
        <v>12</v>
      </c>
    </row>
    <row r="950" spans="1:44" ht="24.95" customHeight="1" x14ac:dyDescent="0.25">
      <c r="A950" s="183">
        <v>939</v>
      </c>
      <c r="B950" s="183" t="s">
        <v>1126</v>
      </c>
      <c r="C950" s="34" t="str">
        <f t="shared" si="56"/>
        <v>ADP (MC)   - 142265</v>
      </c>
      <c r="D950" s="186" t="s">
        <v>866</v>
      </c>
      <c r="E950" s="33"/>
      <c r="F950" s="189">
        <v>142265</v>
      </c>
      <c r="G950" s="191" t="s">
        <v>1427</v>
      </c>
      <c r="H950" s="34" t="str">
        <f t="shared" si="57"/>
        <v>T  - NB - SEMINAR - 3</v>
      </c>
      <c r="I950" s="185" t="s">
        <v>16</v>
      </c>
      <c r="J950" s="185" t="s">
        <v>259</v>
      </c>
      <c r="K950" s="185" t="s">
        <v>104</v>
      </c>
      <c r="L950" s="193">
        <v>1</v>
      </c>
      <c r="M950" s="196" t="s">
        <v>1039</v>
      </c>
      <c r="N950" s="196" t="s">
        <v>1040</v>
      </c>
      <c r="O950" s="44" t="str">
        <f t="shared" si="58"/>
        <v xml:space="preserve"> Komal Zehra Jafri  ( 3334862512 )</v>
      </c>
      <c r="P950" s="42" t="s">
        <v>46</v>
      </c>
      <c r="Q950" s="36" t="s">
        <v>86</v>
      </c>
      <c r="R950" s="37" t="s">
        <v>80</v>
      </c>
      <c r="T950" s="55"/>
      <c r="U950" s="73" t="str">
        <f>F950&amp;"-"&amp;COUNTIF($F$2:F950,F950)</f>
        <v>142265-1</v>
      </c>
      <c r="V950" s="50">
        <f t="shared" si="59"/>
        <v>939</v>
      </c>
      <c r="Y950" s="38" t="s">
        <v>2588</v>
      </c>
      <c r="Z950" s="38">
        <v>939</v>
      </c>
      <c r="AP950" s="185">
        <v>939</v>
      </c>
      <c r="AQ950" s="185" t="s">
        <v>12</v>
      </c>
      <c r="AR950" s="195" t="s">
        <v>12</v>
      </c>
    </row>
    <row r="951" spans="1:44" ht="24.95" customHeight="1" x14ac:dyDescent="0.25">
      <c r="A951" s="183">
        <v>940</v>
      </c>
      <c r="B951" s="183" t="s">
        <v>1126</v>
      </c>
      <c r="C951" s="34" t="str">
        <f t="shared" si="56"/>
        <v>BS SE  - 142285</v>
      </c>
      <c r="D951" s="186" t="s">
        <v>43</v>
      </c>
      <c r="E951" s="33"/>
      <c r="F951" s="189">
        <v>142285</v>
      </c>
      <c r="G951" s="191" t="s">
        <v>960</v>
      </c>
      <c r="H951" s="34" t="str">
        <f t="shared" si="57"/>
        <v>T  - NB - SEMINAR - 3</v>
      </c>
      <c r="I951" s="185" t="s">
        <v>16</v>
      </c>
      <c r="J951" s="185" t="s">
        <v>259</v>
      </c>
      <c r="K951" s="185" t="s">
        <v>104</v>
      </c>
      <c r="L951" s="193">
        <v>41</v>
      </c>
      <c r="M951" s="196" t="s">
        <v>3350</v>
      </c>
      <c r="N951" s="196" t="s">
        <v>3351</v>
      </c>
      <c r="O951" s="44" t="str">
        <f t="shared" si="58"/>
        <v xml:space="preserve"> Ms. Nimra Bilal   ( 3200410023 )</v>
      </c>
      <c r="P951" s="42" t="s">
        <v>50</v>
      </c>
      <c r="Q951" s="36" t="s">
        <v>86</v>
      </c>
      <c r="R951" s="37" t="s">
        <v>58</v>
      </c>
      <c r="T951" s="55"/>
      <c r="U951" s="73" t="str">
        <f>F951&amp;"-"&amp;COUNTIF($F$2:F951,F951)</f>
        <v>142285-1</v>
      </c>
      <c r="V951" s="50">
        <f t="shared" si="59"/>
        <v>940</v>
      </c>
      <c r="Y951" s="38" t="s">
        <v>2589</v>
      </c>
      <c r="Z951" s="38">
        <v>940</v>
      </c>
      <c r="AP951" s="185">
        <v>940</v>
      </c>
      <c r="AQ951" s="185" t="s">
        <v>12</v>
      </c>
      <c r="AR951" s="195" t="s">
        <v>12</v>
      </c>
    </row>
    <row r="952" spans="1:44" ht="24.95" customHeight="1" x14ac:dyDescent="0.25">
      <c r="A952" s="183">
        <v>941</v>
      </c>
      <c r="B952" s="183" t="s">
        <v>1126</v>
      </c>
      <c r="C952" s="34" t="str">
        <f t="shared" si="56"/>
        <v>BSCS  - 142208</v>
      </c>
      <c r="D952" s="186" t="s">
        <v>35</v>
      </c>
      <c r="E952" s="33"/>
      <c r="F952" s="189">
        <v>142208</v>
      </c>
      <c r="G952" s="191" t="s">
        <v>960</v>
      </c>
      <c r="H952" s="34" t="str">
        <f t="shared" si="57"/>
        <v>T  - NB - SEMINAR - 3</v>
      </c>
      <c r="I952" s="185" t="s">
        <v>16</v>
      </c>
      <c r="J952" s="185" t="s">
        <v>259</v>
      </c>
      <c r="K952" s="185" t="s">
        <v>104</v>
      </c>
      <c r="L952" s="193">
        <v>2</v>
      </c>
      <c r="M952" s="196" t="s">
        <v>1031</v>
      </c>
      <c r="N952" s="196" t="s">
        <v>1032</v>
      </c>
      <c r="O952" s="44" t="str">
        <f t="shared" si="58"/>
        <v xml:space="preserve"> Zara Janjua  ( 3368433101 )</v>
      </c>
      <c r="P952" s="42" t="s">
        <v>46</v>
      </c>
      <c r="Q952" s="36" t="s">
        <v>86</v>
      </c>
      <c r="R952" s="37">
        <v>33</v>
      </c>
      <c r="T952" s="55"/>
      <c r="U952" s="73" t="str">
        <f>F952&amp;"-"&amp;COUNTIF($F$2:F952,F952)</f>
        <v>142208-1</v>
      </c>
      <c r="V952" s="50">
        <f t="shared" si="59"/>
        <v>941</v>
      </c>
      <c r="Y952" s="38" t="s">
        <v>2590</v>
      </c>
      <c r="Z952" s="38">
        <v>941</v>
      </c>
      <c r="AP952" s="185">
        <v>941</v>
      </c>
      <c r="AQ952" s="185" t="s">
        <v>12</v>
      </c>
      <c r="AR952" s="195" t="s">
        <v>12</v>
      </c>
    </row>
    <row r="953" spans="1:44" ht="24.95" customHeight="1" x14ac:dyDescent="0.25">
      <c r="A953" s="183">
        <v>942</v>
      </c>
      <c r="B953" s="183" t="s">
        <v>1126</v>
      </c>
      <c r="C953" s="34" t="str">
        <f t="shared" si="56"/>
        <v>BS SE  - 142285</v>
      </c>
      <c r="D953" s="186" t="s">
        <v>43</v>
      </c>
      <c r="E953" s="33"/>
      <c r="F953" s="189">
        <v>142285</v>
      </c>
      <c r="G953" s="191" t="s">
        <v>960</v>
      </c>
      <c r="H953" s="34" t="str">
        <f t="shared" si="57"/>
        <v>U  - NB - SEMINAR - 4</v>
      </c>
      <c r="I953" s="185" t="s">
        <v>16</v>
      </c>
      <c r="J953" s="185" t="s">
        <v>1099</v>
      </c>
      <c r="K953" s="185" t="s">
        <v>1100</v>
      </c>
      <c r="L953" s="193">
        <v>8</v>
      </c>
      <c r="M953" s="196" t="s">
        <v>3350</v>
      </c>
      <c r="N953" s="196" t="s">
        <v>3351</v>
      </c>
      <c r="O953" s="44" t="str">
        <f t="shared" si="58"/>
        <v xml:space="preserve"> Ms. Nimra Bilal   ( 3200410023 )</v>
      </c>
      <c r="P953" s="42" t="s">
        <v>46</v>
      </c>
      <c r="Q953" s="36" t="s">
        <v>86</v>
      </c>
      <c r="R953" s="37" t="s">
        <v>70</v>
      </c>
      <c r="T953" s="55"/>
      <c r="U953" s="73" t="str">
        <f>F953&amp;"-"&amp;COUNTIF($F$2:F953,F953)</f>
        <v>142285-2</v>
      </c>
      <c r="V953" s="50">
        <f t="shared" si="59"/>
        <v>942</v>
      </c>
      <c r="Y953" s="38" t="s">
        <v>2591</v>
      </c>
      <c r="Z953" s="38">
        <v>942</v>
      </c>
      <c r="AP953" s="185">
        <v>942</v>
      </c>
      <c r="AQ953" s="185" t="s">
        <v>12</v>
      </c>
      <c r="AR953" s="195" t="s">
        <v>12</v>
      </c>
    </row>
    <row r="954" spans="1:44" ht="24.95" customHeight="1" x14ac:dyDescent="0.25">
      <c r="A954" s="183">
        <v>943</v>
      </c>
      <c r="B954" s="183" t="s">
        <v>1126</v>
      </c>
      <c r="C954" s="34" t="str">
        <f t="shared" si="56"/>
        <v>BS SE  - 142287</v>
      </c>
      <c r="D954" s="186" t="s">
        <v>43</v>
      </c>
      <c r="E954" s="33"/>
      <c r="F954" s="189">
        <v>142287</v>
      </c>
      <c r="G954" s="191" t="s">
        <v>961</v>
      </c>
      <c r="H954" s="34" t="str">
        <f t="shared" si="57"/>
        <v>U  - NB - SEMINAR - 4</v>
      </c>
      <c r="I954" s="185" t="s">
        <v>16</v>
      </c>
      <c r="J954" s="185" t="s">
        <v>1099</v>
      </c>
      <c r="K954" s="185" t="s">
        <v>1100</v>
      </c>
      <c r="L954" s="193">
        <v>36</v>
      </c>
      <c r="M954" s="196" t="s">
        <v>3350</v>
      </c>
      <c r="N954" s="196" t="s">
        <v>3351</v>
      </c>
      <c r="O954" s="44" t="str">
        <f t="shared" si="58"/>
        <v xml:space="preserve"> Ms. Nimra Bilal   ( 3200410023 )</v>
      </c>
      <c r="P954" s="42" t="s">
        <v>46</v>
      </c>
      <c r="Q954" s="36" t="s">
        <v>86</v>
      </c>
      <c r="R954" s="37" t="s">
        <v>79</v>
      </c>
      <c r="T954" s="55"/>
      <c r="U954" s="73" t="str">
        <f>F954&amp;"-"&amp;COUNTIF($F$2:F954,F954)</f>
        <v>142287-2</v>
      </c>
      <c r="V954" s="50">
        <f t="shared" si="59"/>
        <v>943</v>
      </c>
      <c r="Y954" s="38" t="s">
        <v>2592</v>
      </c>
      <c r="Z954" s="38">
        <v>943</v>
      </c>
      <c r="AP954" s="185">
        <v>943</v>
      </c>
      <c r="AQ954" s="185" t="s">
        <v>12</v>
      </c>
      <c r="AR954" s="195" t="s">
        <v>12</v>
      </c>
    </row>
    <row r="955" spans="1:44" ht="24.95" customHeight="1" x14ac:dyDescent="0.25">
      <c r="A955" s="183">
        <v>944</v>
      </c>
      <c r="B955" s="183" t="s">
        <v>1126</v>
      </c>
      <c r="C955" s="34" t="str">
        <f t="shared" si="56"/>
        <v>ADP (AP)  - 140815</v>
      </c>
      <c r="D955" s="186" t="s">
        <v>1135</v>
      </c>
      <c r="E955" s="33"/>
      <c r="F955" s="189">
        <v>140815</v>
      </c>
      <c r="G955" s="191" t="s">
        <v>1095</v>
      </c>
      <c r="H955" s="34" t="str">
        <f t="shared" si="57"/>
        <v>B  - NB - 9 - 16</v>
      </c>
      <c r="I955" s="185" t="s">
        <v>93</v>
      </c>
      <c r="J955" s="185" t="s">
        <v>95</v>
      </c>
      <c r="K955" s="185" t="s">
        <v>14</v>
      </c>
      <c r="L955" s="193">
        <v>1</v>
      </c>
      <c r="M955" s="196" t="s">
        <v>825</v>
      </c>
      <c r="N955" s="196" t="s">
        <v>826</v>
      </c>
      <c r="O955" s="44" t="str">
        <f t="shared" si="58"/>
        <v xml:space="preserve"> Nadia Raza  ( 0333-4494890 )</v>
      </c>
      <c r="P955" s="42" t="s">
        <v>46</v>
      </c>
      <c r="Q955" s="36" t="s">
        <v>86</v>
      </c>
      <c r="R955" s="37" t="s">
        <v>80</v>
      </c>
      <c r="T955" s="55"/>
      <c r="U955" s="73" t="str">
        <f>F955&amp;"-"&amp;COUNTIF($F$2:F955,F955)</f>
        <v>140815-1</v>
      </c>
      <c r="V955" s="50">
        <f t="shared" si="59"/>
        <v>944</v>
      </c>
      <c r="Y955" s="38" t="s">
        <v>2593</v>
      </c>
      <c r="Z955" s="38">
        <v>944</v>
      </c>
      <c r="AP955" s="185">
        <v>944</v>
      </c>
      <c r="AQ955" s="185" t="s">
        <v>12</v>
      </c>
      <c r="AR955" s="195" t="s">
        <v>12</v>
      </c>
    </row>
    <row r="956" spans="1:44" ht="24.95" customHeight="1" x14ac:dyDescent="0.25">
      <c r="A956" s="183">
        <v>945</v>
      </c>
      <c r="B956" s="183" t="s">
        <v>1126</v>
      </c>
      <c r="C956" s="34" t="str">
        <f t="shared" si="56"/>
        <v>ADP (CP)   - 140809</v>
      </c>
      <c r="D956" s="186" t="s">
        <v>1136</v>
      </c>
      <c r="E956" s="33"/>
      <c r="F956" s="189">
        <v>140809</v>
      </c>
      <c r="G956" s="191" t="s">
        <v>1095</v>
      </c>
      <c r="H956" s="34" t="str">
        <f t="shared" si="57"/>
        <v>B  - NB - 9 - 16</v>
      </c>
      <c r="I956" s="185" t="s">
        <v>93</v>
      </c>
      <c r="J956" s="185" t="s">
        <v>95</v>
      </c>
      <c r="K956" s="185" t="s">
        <v>14</v>
      </c>
      <c r="L956" s="193">
        <v>1</v>
      </c>
      <c r="M956" s="196" t="s">
        <v>825</v>
      </c>
      <c r="N956" s="196" t="s">
        <v>826</v>
      </c>
      <c r="O956" s="44" t="str">
        <f t="shared" si="58"/>
        <v xml:space="preserve"> Nadia Raza  ( 0333-4494890 )</v>
      </c>
      <c r="P956" s="42" t="s">
        <v>46</v>
      </c>
      <c r="Q956" s="36" t="s">
        <v>86</v>
      </c>
      <c r="R956" s="37">
        <v>42</v>
      </c>
      <c r="T956" s="55"/>
      <c r="U956" s="73" t="str">
        <f>F956&amp;"-"&amp;COUNTIF($F$2:F956,F956)</f>
        <v>140809-1</v>
      </c>
      <c r="V956" s="50">
        <f t="shared" si="59"/>
        <v>945</v>
      </c>
      <c r="Y956" s="38" t="s">
        <v>2594</v>
      </c>
      <c r="Z956" s="38">
        <v>945</v>
      </c>
      <c r="AP956" s="185">
        <v>945</v>
      </c>
      <c r="AQ956" s="185" t="s">
        <v>12</v>
      </c>
      <c r="AR956" s="195" t="s">
        <v>12</v>
      </c>
    </row>
    <row r="957" spans="1:44" ht="24.95" customHeight="1" x14ac:dyDescent="0.25">
      <c r="A957" s="183">
        <v>946</v>
      </c>
      <c r="B957" s="183" t="s">
        <v>1126</v>
      </c>
      <c r="C957" s="34" t="str">
        <f t="shared" si="56"/>
        <v>BS AP  - 140830</v>
      </c>
      <c r="D957" s="186" t="s">
        <v>40</v>
      </c>
      <c r="E957" s="33"/>
      <c r="F957" s="189">
        <v>140830</v>
      </c>
      <c r="G957" s="191" t="s">
        <v>312</v>
      </c>
      <c r="H957" s="34" t="str">
        <f t="shared" si="57"/>
        <v>B  - NB - 9 - 16</v>
      </c>
      <c r="I957" s="185" t="s">
        <v>93</v>
      </c>
      <c r="J957" s="185" t="s">
        <v>95</v>
      </c>
      <c r="K957" s="185" t="s">
        <v>14</v>
      </c>
      <c r="L957" s="193">
        <v>9</v>
      </c>
      <c r="M957" s="196" t="s">
        <v>464</v>
      </c>
      <c r="N957" s="196" t="s">
        <v>465</v>
      </c>
      <c r="O957" s="44" t="str">
        <f t="shared" si="58"/>
        <v xml:space="preserve"> Khurram Awan  ( 0308-7403474 )</v>
      </c>
      <c r="P957" s="42" t="s">
        <v>50</v>
      </c>
      <c r="Q957" s="36" t="s">
        <v>86</v>
      </c>
      <c r="R957" s="37">
        <v>1</v>
      </c>
      <c r="T957" s="55"/>
      <c r="U957" s="73" t="str">
        <f>F957&amp;"-"&amp;COUNTIF($F$2:F957,F957)</f>
        <v>140830-1</v>
      </c>
      <c r="V957" s="50">
        <f t="shared" si="59"/>
        <v>946</v>
      </c>
      <c r="Y957" s="38" t="s">
        <v>2595</v>
      </c>
      <c r="Z957" s="38">
        <v>946</v>
      </c>
      <c r="AP957" s="185">
        <v>946</v>
      </c>
      <c r="AQ957" s="185" t="s">
        <v>12</v>
      </c>
      <c r="AR957" s="195" t="s">
        <v>12</v>
      </c>
    </row>
    <row r="958" spans="1:44" ht="24.95" customHeight="1" x14ac:dyDescent="0.25">
      <c r="A958" s="183">
        <v>947</v>
      </c>
      <c r="B958" s="183" t="s">
        <v>1126</v>
      </c>
      <c r="C958" s="34" t="str">
        <f t="shared" si="56"/>
        <v>BS CHEM.  - 140760</v>
      </c>
      <c r="D958" s="186" t="s">
        <v>34</v>
      </c>
      <c r="E958" s="33"/>
      <c r="F958" s="189">
        <v>140760</v>
      </c>
      <c r="G958" s="191" t="s">
        <v>1428</v>
      </c>
      <c r="H958" s="34" t="str">
        <f t="shared" si="57"/>
        <v>B  - NB - 9 - 16</v>
      </c>
      <c r="I958" s="185" t="s">
        <v>93</v>
      </c>
      <c r="J958" s="185" t="s">
        <v>95</v>
      </c>
      <c r="K958" s="185" t="s">
        <v>14</v>
      </c>
      <c r="L958" s="193">
        <v>11</v>
      </c>
      <c r="M958" s="196" t="s">
        <v>408</v>
      </c>
      <c r="N958" s="196" t="s">
        <v>409</v>
      </c>
      <c r="O958" s="44" t="str">
        <f t="shared" si="58"/>
        <v xml:space="preserve"> Dr. Tanzeela Gulab Shahzady  ( 0337-7019377 )</v>
      </c>
      <c r="P958" s="42" t="s">
        <v>46</v>
      </c>
      <c r="Q958" s="36" t="s">
        <v>86</v>
      </c>
      <c r="R958" s="37" t="s">
        <v>78</v>
      </c>
      <c r="T958" s="55"/>
      <c r="U958" s="73" t="str">
        <f>F958&amp;"-"&amp;COUNTIF($F$2:F958,F958)</f>
        <v>140760-1</v>
      </c>
      <c r="V958" s="50">
        <f t="shared" si="59"/>
        <v>947</v>
      </c>
      <c r="Y958" s="38" t="s">
        <v>2596</v>
      </c>
      <c r="Z958" s="38">
        <v>947</v>
      </c>
      <c r="AP958" s="185">
        <v>947</v>
      </c>
      <c r="AQ958" s="185" t="s">
        <v>12</v>
      </c>
      <c r="AR958" s="195" t="s">
        <v>12</v>
      </c>
    </row>
    <row r="959" spans="1:44" ht="24.95" customHeight="1" x14ac:dyDescent="0.25">
      <c r="A959" s="183">
        <v>948</v>
      </c>
      <c r="B959" s="183" t="s">
        <v>1126</v>
      </c>
      <c r="C959" s="34" t="str">
        <f t="shared" si="56"/>
        <v>BS CHEM.  - 140763</v>
      </c>
      <c r="D959" s="186" t="s">
        <v>34</v>
      </c>
      <c r="E959" s="33"/>
      <c r="F959" s="189">
        <v>140763</v>
      </c>
      <c r="G959" s="191" t="s">
        <v>1429</v>
      </c>
      <c r="H959" s="34" t="str">
        <f t="shared" si="57"/>
        <v>B  - NB - 9 - 16</v>
      </c>
      <c r="I959" s="185" t="s">
        <v>93</v>
      </c>
      <c r="J959" s="185" t="s">
        <v>95</v>
      </c>
      <c r="K959" s="185" t="s">
        <v>14</v>
      </c>
      <c r="L959" s="193">
        <v>16</v>
      </c>
      <c r="M959" s="196" t="s">
        <v>558</v>
      </c>
      <c r="N959" s="196" t="s">
        <v>559</v>
      </c>
      <c r="O959" s="44" t="str">
        <f t="shared" si="58"/>
        <v xml:space="preserve"> Dr. Sadaf Sarfraz  ( 0334-9988306 )</v>
      </c>
      <c r="P959" s="42" t="s">
        <v>46</v>
      </c>
      <c r="Q959" s="36" t="s">
        <v>86</v>
      </c>
      <c r="R959" s="37">
        <v>25</v>
      </c>
      <c r="T959" s="55"/>
      <c r="U959" s="73" t="str">
        <f>F959&amp;"-"&amp;COUNTIF($F$2:F959,F959)</f>
        <v>140763-1</v>
      </c>
      <c r="V959" s="50">
        <f t="shared" si="59"/>
        <v>948</v>
      </c>
      <c r="Y959" s="38" t="s">
        <v>2597</v>
      </c>
      <c r="Z959" s="38">
        <v>948</v>
      </c>
      <c r="AP959" s="185">
        <v>948</v>
      </c>
      <c r="AQ959" s="185" t="s">
        <v>12</v>
      </c>
      <c r="AR959" s="195" t="s">
        <v>12</v>
      </c>
    </row>
    <row r="960" spans="1:44" ht="24.95" customHeight="1" x14ac:dyDescent="0.25">
      <c r="A960" s="183">
        <v>949</v>
      </c>
      <c r="B960" s="183" t="s">
        <v>1126</v>
      </c>
      <c r="C960" s="34" t="str">
        <f t="shared" si="56"/>
        <v>BS CHEM.  - 140767</v>
      </c>
      <c r="D960" s="186" t="s">
        <v>34</v>
      </c>
      <c r="E960" s="33"/>
      <c r="F960" s="189">
        <v>140767</v>
      </c>
      <c r="G960" s="191" t="s">
        <v>1430</v>
      </c>
      <c r="H960" s="34" t="str">
        <f t="shared" si="57"/>
        <v>B  - NB - 9 - 16</v>
      </c>
      <c r="I960" s="185" t="s">
        <v>93</v>
      </c>
      <c r="J960" s="185" t="s">
        <v>95</v>
      </c>
      <c r="K960" s="185" t="s">
        <v>14</v>
      </c>
      <c r="L960" s="193">
        <v>14</v>
      </c>
      <c r="M960" s="196" t="s">
        <v>573</v>
      </c>
      <c r="N960" s="196" t="s">
        <v>574</v>
      </c>
      <c r="O960" s="44" t="str">
        <f t="shared" si="58"/>
        <v xml:space="preserve"> Dr Manzar Zahra Awan  ( 0336-5963609 )</v>
      </c>
      <c r="P960" s="42" t="s">
        <v>46</v>
      </c>
      <c r="Q960" s="36" t="s">
        <v>86</v>
      </c>
      <c r="R960" s="37">
        <v>25</v>
      </c>
      <c r="T960" s="55"/>
      <c r="U960" s="73" t="str">
        <f>F960&amp;"-"&amp;COUNTIF($F$2:F960,F960)</f>
        <v>140767-1</v>
      </c>
      <c r="V960" s="50">
        <f t="shared" si="59"/>
        <v>949</v>
      </c>
      <c r="Y960" s="38" t="s">
        <v>2598</v>
      </c>
      <c r="Z960" s="38">
        <v>949</v>
      </c>
      <c r="AP960" s="185">
        <v>949</v>
      </c>
      <c r="AQ960" s="185" t="s">
        <v>12</v>
      </c>
      <c r="AR960" s="195" t="s">
        <v>12</v>
      </c>
    </row>
    <row r="961" spans="1:44" ht="24.95" customHeight="1" x14ac:dyDescent="0.25">
      <c r="A961" s="183">
        <v>950</v>
      </c>
      <c r="B961" s="183" t="s">
        <v>1126</v>
      </c>
      <c r="C961" s="34" t="str">
        <f t="shared" si="56"/>
        <v>BS CHEM.  - 140771</v>
      </c>
      <c r="D961" s="186" t="s">
        <v>34</v>
      </c>
      <c r="E961" s="33"/>
      <c r="F961" s="189">
        <v>140771</v>
      </c>
      <c r="G961" s="191" t="s">
        <v>1431</v>
      </c>
      <c r="H961" s="34" t="str">
        <f t="shared" si="57"/>
        <v>B  - NB - 9 - 16</v>
      </c>
      <c r="I961" s="185" t="s">
        <v>93</v>
      </c>
      <c r="J961" s="185" t="s">
        <v>95</v>
      </c>
      <c r="K961" s="185" t="s">
        <v>14</v>
      </c>
      <c r="L961" s="193">
        <v>8</v>
      </c>
      <c r="M961" s="196" t="s">
        <v>698</v>
      </c>
      <c r="N961" s="196" t="s">
        <v>699</v>
      </c>
      <c r="O961" s="44" t="str">
        <f t="shared" si="58"/>
        <v xml:space="preserve"> Dr. Affifa Tajammal  ( 0323-7512313 )</v>
      </c>
      <c r="P961" s="42" t="s">
        <v>46</v>
      </c>
      <c r="Q961" s="36" t="s">
        <v>86</v>
      </c>
      <c r="R961" s="37">
        <v>63</v>
      </c>
      <c r="T961" s="55"/>
      <c r="U961" s="73" t="str">
        <f>F961&amp;"-"&amp;COUNTIF($F$2:F961,F961)</f>
        <v>140771-1</v>
      </c>
      <c r="V961" s="50">
        <f t="shared" si="59"/>
        <v>950</v>
      </c>
      <c r="Y961" s="38" t="s">
        <v>2599</v>
      </c>
      <c r="Z961" s="38">
        <v>950</v>
      </c>
      <c r="AP961" s="185">
        <v>950</v>
      </c>
      <c r="AQ961" s="185" t="s">
        <v>12</v>
      </c>
      <c r="AR961" s="195" t="s">
        <v>12</v>
      </c>
    </row>
    <row r="962" spans="1:44" ht="24.95" customHeight="1" x14ac:dyDescent="0.25">
      <c r="A962" s="183">
        <v>951</v>
      </c>
      <c r="B962" s="183" t="s">
        <v>1126</v>
      </c>
      <c r="C962" s="34" t="str">
        <f t="shared" si="56"/>
        <v>BS DFCS  - 140738</v>
      </c>
      <c r="D962" s="186" t="s">
        <v>91</v>
      </c>
      <c r="E962" s="33"/>
      <c r="F962" s="189">
        <v>140738</v>
      </c>
      <c r="G962" s="191" t="s">
        <v>1432</v>
      </c>
      <c r="H962" s="34" t="str">
        <f t="shared" si="57"/>
        <v>B  - NB - 9 - 16</v>
      </c>
      <c r="I962" s="185" t="s">
        <v>93</v>
      </c>
      <c r="J962" s="185" t="s">
        <v>95</v>
      </c>
      <c r="K962" s="185" t="s">
        <v>14</v>
      </c>
      <c r="L962" s="193">
        <v>34</v>
      </c>
      <c r="M962" s="196" t="s">
        <v>634</v>
      </c>
      <c r="N962" s="196" t="s">
        <v>635</v>
      </c>
      <c r="O962" s="44" t="str">
        <f t="shared" si="58"/>
        <v xml:space="preserve"> Mr. Muhammad Shairoze Malik  ( 03344223962 )</v>
      </c>
      <c r="P962" s="42" t="s">
        <v>46</v>
      </c>
      <c r="Q962" s="36" t="s">
        <v>86</v>
      </c>
      <c r="R962" s="37" t="s">
        <v>48</v>
      </c>
      <c r="T962" s="55"/>
      <c r="U962" s="73" t="str">
        <f>F962&amp;"-"&amp;COUNTIF($F$2:F962,F962)</f>
        <v>140738-1</v>
      </c>
      <c r="V962" s="50">
        <f t="shared" si="59"/>
        <v>951</v>
      </c>
      <c r="Y962" s="38" t="s">
        <v>2600</v>
      </c>
      <c r="Z962" s="38">
        <v>951</v>
      </c>
      <c r="AP962" s="185">
        <v>951</v>
      </c>
      <c r="AQ962" s="185" t="s">
        <v>12</v>
      </c>
      <c r="AR962" s="195" t="s">
        <v>12</v>
      </c>
    </row>
    <row r="963" spans="1:44" ht="24.95" customHeight="1" x14ac:dyDescent="0.25">
      <c r="A963" s="183">
        <v>952</v>
      </c>
      <c r="B963" s="183" t="s">
        <v>1126</v>
      </c>
      <c r="C963" s="34" t="str">
        <f t="shared" si="56"/>
        <v>BS DFCS  - 140744</v>
      </c>
      <c r="D963" s="186" t="s">
        <v>91</v>
      </c>
      <c r="E963" s="33"/>
      <c r="F963" s="189">
        <v>140744</v>
      </c>
      <c r="G963" s="191" t="s">
        <v>1433</v>
      </c>
      <c r="H963" s="34" t="str">
        <f t="shared" si="57"/>
        <v>B  - NB - 9 - 16</v>
      </c>
      <c r="I963" s="185" t="s">
        <v>93</v>
      </c>
      <c r="J963" s="185" t="s">
        <v>95</v>
      </c>
      <c r="K963" s="185" t="s">
        <v>14</v>
      </c>
      <c r="L963" s="193">
        <v>31</v>
      </c>
      <c r="M963" s="196" t="s">
        <v>634</v>
      </c>
      <c r="N963" s="196" t="s">
        <v>635</v>
      </c>
      <c r="O963" s="44" t="str">
        <f t="shared" si="58"/>
        <v xml:space="preserve"> Mr. Muhammad Shairoze Malik  ( 03344223962 )</v>
      </c>
      <c r="P963" s="42" t="s">
        <v>50</v>
      </c>
      <c r="Q963" s="36" t="s">
        <v>86</v>
      </c>
      <c r="R963" s="37">
        <v>32</v>
      </c>
      <c r="T963" s="55"/>
      <c r="U963" s="73" t="str">
        <f>F963&amp;"-"&amp;COUNTIF($F$2:F963,F963)</f>
        <v>140744-1</v>
      </c>
      <c r="V963" s="50">
        <f t="shared" si="59"/>
        <v>952</v>
      </c>
      <c r="Y963" s="38" t="s">
        <v>2601</v>
      </c>
      <c r="Z963" s="38">
        <v>952</v>
      </c>
      <c r="AP963" s="185">
        <v>952</v>
      </c>
      <c r="AQ963" s="185" t="s">
        <v>12</v>
      </c>
      <c r="AR963" s="195" t="s">
        <v>12</v>
      </c>
    </row>
    <row r="964" spans="1:44" ht="24.95" customHeight="1" x14ac:dyDescent="0.25">
      <c r="A964" s="183">
        <v>953</v>
      </c>
      <c r="B964" s="183" t="s">
        <v>1126</v>
      </c>
      <c r="C964" s="34" t="str">
        <f t="shared" si="56"/>
        <v>BSCP  - 140788</v>
      </c>
      <c r="D964" s="186" t="s">
        <v>300</v>
      </c>
      <c r="E964" s="33"/>
      <c r="F964" s="189">
        <v>140788</v>
      </c>
      <c r="G964" s="191" t="s">
        <v>1434</v>
      </c>
      <c r="H964" s="34" t="str">
        <f t="shared" si="57"/>
        <v>B  - NB - 9 - 16</v>
      </c>
      <c r="I964" s="185" t="s">
        <v>93</v>
      </c>
      <c r="J964" s="185" t="s">
        <v>95</v>
      </c>
      <c r="K964" s="185" t="s">
        <v>14</v>
      </c>
      <c r="L964" s="193">
        <v>29</v>
      </c>
      <c r="M964" s="196" t="s">
        <v>464</v>
      </c>
      <c r="N964" s="196" t="s">
        <v>465</v>
      </c>
      <c r="O964" s="44" t="str">
        <f t="shared" si="58"/>
        <v xml:space="preserve"> Khurram Awan  ( 0308-7403474 )</v>
      </c>
      <c r="P964" s="42" t="s">
        <v>50</v>
      </c>
      <c r="Q964" s="36" t="s">
        <v>86</v>
      </c>
      <c r="R964" s="37" t="s">
        <v>75</v>
      </c>
      <c r="T964" s="55"/>
      <c r="U964" s="73" t="str">
        <f>F964&amp;"-"&amp;COUNTIF($F$2:F964,F964)</f>
        <v>140788-1</v>
      </c>
      <c r="V964" s="50">
        <f t="shared" si="59"/>
        <v>953</v>
      </c>
      <c r="Y964" s="38" t="s">
        <v>2602</v>
      </c>
      <c r="Z964" s="38">
        <v>953</v>
      </c>
      <c r="AP964" s="185">
        <v>953</v>
      </c>
      <c r="AQ964" s="185" t="s">
        <v>12</v>
      </c>
      <c r="AR964" s="195" t="s">
        <v>12</v>
      </c>
    </row>
    <row r="965" spans="1:44" ht="24.95" customHeight="1" x14ac:dyDescent="0.25">
      <c r="A965" s="183">
        <v>954</v>
      </c>
      <c r="B965" s="183" t="s">
        <v>1126</v>
      </c>
      <c r="C965" s="34" t="str">
        <f t="shared" si="56"/>
        <v>BS AF  - 140944</v>
      </c>
      <c r="D965" s="186" t="s">
        <v>36</v>
      </c>
      <c r="E965" s="33"/>
      <c r="F965" s="189">
        <v>140944</v>
      </c>
      <c r="G965" s="191" t="s">
        <v>385</v>
      </c>
      <c r="H965" s="34" t="str">
        <f t="shared" si="57"/>
        <v>C  - NB - 17 - 24</v>
      </c>
      <c r="I965" s="185" t="s">
        <v>93</v>
      </c>
      <c r="J965" s="185" t="s">
        <v>96</v>
      </c>
      <c r="K965" s="185" t="s">
        <v>15</v>
      </c>
      <c r="L965" s="193">
        <v>31</v>
      </c>
      <c r="M965" s="196" t="s">
        <v>788</v>
      </c>
      <c r="N965" s="196" t="s">
        <v>789</v>
      </c>
      <c r="O965" s="44" t="str">
        <f t="shared" si="58"/>
        <v xml:space="preserve"> Ms. Sobia Irum  ( 0321-4875659 )</v>
      </c>
      <c r="P965" s="42" t="s">
        <v>46</v>
      </c>
      <c r="Q965" s="36" t="s">
        <v>86</v>
      </c>
      <c r="R965" s="37" t="s">
        <v>77</v>
      </c>
      <c r="T965" s="55"/>
      <c r="U965" s="73" t="str">
        <f>F965&amp;"-"&amp;COUNTIF($F$2:F965,F965)</f>
        <v>140944-1</v>
      </c>
      <c r="V965" s="50">
        <f t="shared" si="59"/>
        <v>954</v>
      </c>
      <c r="Y965" s="38" t="s">
        <v>2603</v>
      </c>
      <c r="Z965" s="38">
        <v>954</v>
      </c>
      <c r="AP965" s="185">
        <v>954</v>
      </c>
      <c r="AQ965" s="185" t="s">
        <v>12</v>
      </c>
      <c r="AR965" s="195" t="s">
        <v>12</v>
      </c>
    </row>
    <row r="966" spans="1:44" ht="24.95" customHeight="1" x14ac:dyDescent="0.25">
      <c r="A966" s="183">
        <v>955</v>
      </c>
      <c r="B966" s="183" t="s">
        <v>1126</v>
      </c>
      <c r="C966" s="34" t="str">
        <f t="shared" si="56"/>
        <v>BS AF  - 140962</v>
      </c>
      <c r="D966" s="186" t="s">
        <v>36</v>
      </c>
      <c r="E966" s="33"/>
      <c r="F966" s="189">
        <v>140962</v>
      </c>
      <c r="G966" s="191" t="s">
        <v>1435</v>
      </c>
      <c r="H966" s="34" t="str">
        <f t="shared" si="57"/>
        <v>C  - NB - 17 - 24</v>
      </c>
      <c r="I966" s="185" t="s">
        <v>93</v>
      </c>
      <c r="J966" s="185" t="s">
        <v>96</v>
      </c>
      <c r="K966" s="185" t="s">
        <v>15</v>
      </c>
      <c r="L966" s="193">
        <v>3</v>
      </c>
      <c r="M966" s="196" t="s">
        <v>1102</v>
      </c>
      <c r="N966" s="196" t="s">
        <v>443</v>
      </c>
      <c r="O966" s="44" t="str">
        <f t="shared" si="58"/>
        <v xml:space="preserve"> Dr. Anam Fazal  ( 3234557015 )</v>
      </c>
      <c r="P966" s="42" t="s">
        <v>50</v>
      </c>
      <c r="Q966" s="36" t="s">
        <v>86</v>
      </c>
      <c r="R966" s="37" t="s">
        <v>76</v>
      </c>
      <c r="T966" s="55"/>
      <c r="U966" s="73" t="str">
        <f>F966&amp;"-"&amp;COUNTIF($F$2:F966,F966)</f>
        <v>140962-1</v>
      </c>
      <c r="V966" s="50">
        <f t="shared" si="59"/>
        <v>955</v>
      </c>
      <c r="Y966" s="38" t="s">
        <v>2604</v>
      </c>
      <c r="Z966" s="38">
        <v>955</v>
      </c>
      <c r="AP966" s="185">
        <v>955</v>
      </c>
      <c r="AQ966" s="185" t="s">
        <v>12</v>
      </c>
      <c r="AR966" s="195" t="s">
        <v>12</v>
      </c>
    </row>
    <row r="967" spans="1:44" ht="24.95" customHeight="1" x14ac:dyDescent="0.25">
      <c r="A967" s="183">
        <v>956</v>
      </c>
      <c r="B967" s="183" t="s">
        <v>1126</v>
      </c>
      <c r="C967" s="34" t="str">
        <f t="shared" si="56"/>
        <v>BS AP  - 140830</v>
      </c>
      <c r="D967" s="186" t="s">
        <v>40</v>
      </c>
      <c r="E967" s="33"/>
      <c r="F967" s="189">
        <v>140830</v>
      </c>
      <c r="G967" s="191" t="s">
        <v>312</v>
      </c>
      <c r="H967" s="34" t="str">
        <f t="shared" si="57"/>
        <v>C  - NB - 17 - 24</v>
      </c>
      <c r="I967" s="185" t="s">
        <v>93</v>
      </c>
      <c r="J967" s="185" t="s">
        <v>96</v>
      </c>
      <c r="K967" s="185" t="s">
        <v>15</v>
      </c>
      <c r="L967" s="193">
        <v>9</v>
      </c>
      <c r="M967" s="196" t="s">
        <v>464</v>
      </c>
      <c r="N967" s="196" t="s">
        <v>465</v>
      </c>
      <c r="O967" s="44" t="str">
        <f t="shared" si="58"/>
        <v xml:space="preserve"> Khurram Awan  ( 0308-7403474 )</v>
      </c>
      <c r="P967" s="42" t="s">
        <v>46</v>
      </c>
      <c r="Q967" s="36" t="s">
        <v>86</v>
      </c>
      <c r="R967" s="37">
        <v>49</v>
      </c>
      <c r="T967" s="55"/>
      <c r="U967" s="73" t="str">
        <f>F967&amp;"-"&amp;COUNTIF($F$2:F967,F967)</f>
        <v>140830-2</v>
      </c>
      <c r="V967" s="50">
        <f t="shared" si="59"/>
        <v>956</v>
      </c>
      <c r="Y967" s="38" t="s">
        <v>2605</v>
      </c>
      <c r="Z967" s="38">
        <v>956</v>
      </c>
      <c r="AP967" s="185">
        <v>956</v>
      </c>
      <c r="AQ967" s="185" t="s">
        <v>12</v>
      </c>
      <c r="AR967" s="195" t="s">
        <v>12</v>
      </c>
    </row>
    <row r="968" spans="1:44" ht="24.95" customHeight="1" x14ac:dyDescent="0.25">
      <c r="A968" s="183">
        <v>957</v>
      </c>
      <c r="B968" s="183" t="s">
        <v>1126</v>
      </c>
      <c r="C968" s="34" t="str">
        <f t="shared" si="56"/>
        <v>BS AP  - 140841</v>
      </c>
      <c r="D968" s="186" t="s">
        <v>40</v>
      </c>
      <c r="E968" s="33"/>
      <c r="F968" s="189">
        <v>140841</v>
      </c>
      <c r="G968" s="191" t="s">
        <v>964</v>
      </c>
      <c r="H968" s="34" t="str">
        <f t="shared" si="57"/>
        <v>C  - NB - 17 - 24</v>
      </c>
      <c r="I968" s="185" t="s">
        <v>93</v>
      </c>
      <c r="J968" s="185" t="s">
        <v>96</v>
      </c>
      <c r="K968" s="185" t="s">
        <v>15</v>
      </c>
      <c r="L968" s="193">
        <v>27</v>
      </c>
      <c r="M968" s="196" t="s">
        <v>464</v>
      </c>
      <c r="N968" s="196" t="s">
        <v>465</v>
      </c>
      <c r="O968" s="44" t="str">
        <f t="shared" si="58"/>
        <v xml:space="preserve"> Khurram Awan  ( 0308-7403474 )</v>
      </c>
      <c r="P968" s="42" t="s">
        <v>46</v>
      </c>
      <c r="Q968" s="36" t="s">
        <v>86</v>
      </c>
      <c r="R968" s="37" t="s">
        <v>53</v>
      </c>
      <c r="T968" s="55"/>
      <c r="U968" s="73" t="str">
        <f>F968&amp;"-"&amp;COUNTIF($F$2:F968,F968)</f>
        <v>140841-1</v>
      </c>
      <c r="V968" s="50">
        <f t="shared" si="59"/>
        <v>957</v>
      </c>
      <c r="Y968" s="38" t="s">
        <v>2606</v>
      </c>
      <c r="Z968" s="38">
        <v>957</v>
      </c>
      <c r="AP968" s="185">
        <v>957</v>
      </c>
      <c r="AQ968" s="185" t="s">
        <v>12</v>
      </c>
      <c r="AR968" s="195" t="s">
        <v>12</v>
      </c>
    </row>
    <row r="969" spans="1:44" ht="20.100000000000001" customHeight="1" x14ac:dyDescent="0.25">
      <c r="A969" s="183">
        <v>958</v>
      </c>
      <c r="B969" s="183" t="s">
        <v>1126</v>
      </c>
      <c r="C969" s="34" t="str">
        <f t="shared" si="56"/>
        <v>BS AP  - 140847</v>
      </c>
      <c r="D969" s="186" t="s">
        <v>40</v>
      </c>
      <c r="E969" s="33"/>
      <c r="F969" s="189">
        <v>140847</v>
      </c>
      <c r="G969" s="191" t="s">
        <v>1436</v>
      </c>
      <c r="H969" s="34" t="str">
        <f t="shared" si="57"/>
        <v>C  - NB - 17 - 24</v>
      </c>
      <c r="I969" s="185" t="s">
        <v>93</v>
      </c>
      <c r="J969" s="185" t="s">
        <v>96</v>
      </c>
      <c r="K969" s="185" t="s">
        <v>15</v>
      </c>
      <c r="L969" s="193">
        <v>30</v>
      </c>
      <c r="M969" s="196" t="s">
        <v>464</v>
      </c>
      <c r="N969" s="196" t="s">
        <v>465</v>
      </c>
      <c r="O969" s="44" t="str">
        <f t="shared" si="58"/>
        <v xml:space="preserve"> Khurram Awan  ( 0308-7403474 )</v>
      </c>
      <c r="P969" s="42" t="s">
        <v>46</v>
      </c>
      <c r="Q969" s="36" t="s">
        <v>86</v>
      </c>
      <c r="R969" s="37" t="s">
        <v>65</v>
      </c>
      <c r="T969" s="55"/>
      <c r="U969" s="73" t="str">
        <f>F969&amp;"-"&amp;COUNTIF($F$2:F969,F969)</f>
        <v>140847-1</v>
      </c>
      <c r="V969" s="50">
        <f t="shared" si="59"/>
        <v>958</v>
      </c>
      <c r="Y969" s="38" t="s">
        <v>2607</v>
      </c>
      <c r="Z969" s="38">
        <v>958</v>
      </c>
      <c r="AP969" s="185">
        <v>958</v>
      </c>
      <c r="AQ969" s="185" t="s">
        <v>12</v>
      </c>
      <c r="AR969" s="195" t="s">
        <v>12</v>
      </c>
    </row>
    <row r="970" spans="1:44" ht="20.100000000000001" customHeight="1" x14ac:dyDescent="0.25">
      <c r="A970" s="183">
        <v>959</v>
      </c>
      <c r="B970" s="183" t="s">
        <v>1126</v>
      </c>
      <c r="C970" s="34" t="str">
        <f t="shared" si="56"/>
        <v>BS BT  - 140893</v>
      </c>
      <c r="D970" s="186" t="s">
        <v>33</v>
      </c>
      <c r="E970" s="33"/>
      <c r="F970" s="189">
        <v>140893</v>
      </c>
      <c r="G970" s="191" t="s">
        <v>918</v>
      </c>
      <c r="H970" s="34" t="str">
        <f t="shared" si="57"/>
        <v>C  - NB - 17 - 24</v>
      </c>
      <c r="I970" s="185" t="s">
        <v>93</v>
      </c>
      <c r="J970" s="185" t="s">
        <v>96</v>
      </c>
      <c r="K970" s="185" t="s">
        <v>15</v>
      </c>
      <c r="L970" s="193">
        <v>21</v>
      </c>
      <c r="M970" s="196" t="s">
        <v>567</v>
      </c>
      <c r="N970" s="196" t="s">
        <v>568</v>
      </c>
      <c r="O970" s="44" t="str">
        <f t="shared" si="58"/>
        <v xml:space="preserve"> Ms. Humaira Ramzan  ( 0321-5446726 )</v>
      </c>
      <c r="P970" s="42" t="s">
        <v>46</v>
      </c>
      <c r="Q970" s="36" t="s">
        <v>86</v>
      </c>
      <c r="R970" s="37" t="s">
        <v>81</v>
      </c>
      <c r="T970" s="55"/>
      <c r="U970" s="73" t="str">
        <f>F970&amp;"-"&amp;COUNTIF($F$2:F970,F970)</f>
        <v>140893-1</v>
      </c>
      <c r="V970" s="50">
        <f t="shared" si="59"/>
        <v>959</v>
      </c>
      <c r="Y970" s="38" t="s">
        <v>2608</v>
      </c>
      <c r="Z970" s="38">
        <v>959</v>
      </c>
      <c r="AP970" s="185">
        <v>959</v>
      </c>
      <c r="AQ970" s="185" t="s">
        <v>12</v>
      </c>
      <c r="AR970" s="195" t="s">
        <v>12</v>
      </c>
    </row>
    <row r="971" spans="1:44" ht="20.100000000000001" customHeight="1" x14ac:dyDescent="0.25">
      <c r="A971" s="183">
        <v>960</v>
      </c>
      <c r="B971" s="183" t="s">
        <v>1126</v>
      </c>
      <c r="C971" s="34" t="str">
        <f t="shared" si="56"/>
        <v>BS DFCS  - 140869</v>
      </c>
      <c r="D971" s="186" t="s">
        <v>91</v>
      </c>
      <c r="E971" s="33"/>
      <c r="F971" s="189">
        <v>140869</v>
      </c>
      <c r="G971" s="191" t="s">
        <v>1437</v>
      </c>
      <c r="H971" s="34" t="str">
        <f t="shared" si="57"/>
        <v>C  - NB - 17 - 24</v>
      </c>
      <c r="I971" s="185" t="s">
        <v>93</v>
      </c>
      <c r="J971" s="185" t="s">
        <v>96</v>
      </c>
      <c r="K971" s="185" t="s">
        <v>15</v>
      </c>
      <c r="L971" s="193">
        <v>27</v>
      </c>
      <c r="M971" s="196" t="s">
        <v>634</v>
      </c>
      <c r="N971" s="196" t="s">
        <v>635</v>
      </c>
      <c r="O971" s="44" t="str">
        <f t="shared" si="58"/>
        <v xml:space="preserve"> Mr. Muhammad Shairoze Malik  ( 03344223962 )</v>
      </c>
      <c r="P971" s="42" t="s">
        <v>46</v>
      </c>
      <c r="Q971" s="36" t="s">
        <v>86</v>
      </c>
      <c r="R971" s="37" t="s">
        <v>67</v>
      </c>
      <c r="T971" s="55"/>
      <c r="U971" s="73" t="str">
        <f>F971&amp;"-"&amp;COUNTIF($F$2:F971,F971)</f>
        <v>140869-1</v>
      </c>
      <c r="V971" s="50">
        <f t="shared" si="59"/>
        <v>960</v>
      </c>
      <c r="Y971" s="38" t="s">
        <v>2609</v>
      </c>
      <c r="Z971" s="38">
        <v>960</v>
      </c>
      <c r="AP971" s="185">
        <v>960</v>
      </c>
      <c r="AQ971" s="185" t="s">
        <v>12</v>
      </c>
      <c r="AR971" s="195" t="s">
        <v>12</v>
      </c>
    </row>
    <row r="972" spans="1:44" ht="20.100000000000001" customHeight="1" x14ac:dyDescent="0.25">
      <c r="A972" s="183">
        <v>961</v>
      </c>
      <c r="B972" s="183" t="s">
        <v>1126</v>
      </c>
      <c r="C972" s="34" t="str">
        <f t="shared" ref="C972:C1035" si="60">CONCATENATE(D972," "," - ",F972)</f>
        <v>BS DFCS  - 140872</v>
      </c>
      <c r="D972" s="186" t="s">
        <v>91</v>
      </c>
      <c r="E972" s="33"/>
      <c r="F972" s="189">
        <v>140872</v>
      </c>
      <c r="G972" s="191" t="s">
        <v>884</v>
      </c>
      <c r="H972" s="34" t="str">
        <f t="shared" ref="H972:H1035" si="61">CONCATENATE(K972," "," - ",J972)</f>
        <v>C  - NB - 17 - 24</v>
      </c>
      <c r="I972" s="185" t="s">
        <v>93</v>
      </c>
      <c r="J972" s="185" t="s">
        <v>96</v>
      </c>
      <c r="K972" s="185" t="s">
        <v>15</v>
      </c>
      <c r="L972" s="193">
        <v>16</v>
      </c>
      <c r="M972" s="196" t="s">
        <v>1104</v>
      </c>
      <c r="N972" s="196" t="s">
        <v>755</v>
      </c>
      <c r="O972" s="44" t="str">
        <f t="shared" si="58"/>
        <v xml:space="preserve"> Dr. Syed Ejaz Hussain   ( 3218412145 )</v>
      </c>
      <c r="P972" s="42" t="s">
        <v>46</v>
      </c>
      <c r="Q972" s="36" t="s">
        <v>86</v>
      </c>
      <c r="R972" s="37" t="s">
        <v>78</v>
      </c>
      <c r="T972" s="55"/>
      <c r="U972" s="73" t="str">
        <f>F972&amp;"-"&amp;COUNTIF($F$2:F972,F972)</f>
        <v>140872-1</v>
      </c>
      <c r="V972" s="50">
        <f t="shared" si="59"/>
        <v>961</v>
      </c>
      <c r="Y972" s="38" t="s">
        <v>2610</v>
      </c>
      <c r="Z972" s="38">
        <v>961</v>
      </c>
      <c r="AP972" s="185">
        <v>961</v>
      </c>
      <c r="AQ972" s="185" t="s">
        <v>12</v>
      </c>
      <c r="AR972" s="195" t="s">
        <v>12</v>
      </c>
    </row>
    <row r="973" spans="1:44" ht="20.100000000000001" customHeight="1" x14ac:dyDescent="0.25">
      <c r="A973" s="183">
        <v>962</v>
      </c>
      <c r="B973" s="183" t="s">
        <v>1126</v>
      </c>
      <c r="C973" s="34" t="str">
        <f t="shared" si="60"/>
        <v>BS MB  - 140941</v>
      </c>
      <c r="D973" s="186" t="s">
        <v>38</v>
      </c>
      <c r="E973" s="33"/>
      <c r="F973" s="189">
        <v>140941</v>
      </c>
      <c r="G973" s="191" t="s">
        <v>1438</v>
      </c>
      <c r="H973" s="34" t="str">
        <f t="shared" si="61"/>
        <v>C  - NB - 17 - 24</v>
      </c>
      <c r="I973" s="185" t="s">
        <v>93</v>
      </c>
      <c r="J973" s="185" t="s">
        <v>96</v>
      </c>
      <c r="K973" s="185" t="s">
        <v>15</v>
      </c>
      <c r="L973" s="193">
        <v>12</v>
      </c>
      <c r="M973" s="196" t="s">
        <v>567</v>
      </c>
      <c r="N973" s="196" t="s">
        <v>568</v>
      </c>
      <c r="O973" s="44" t="str">
        <f t="shared" ref="O973:O1036" si="62">CONCATENATE(" ", M973, " ", " ("," ",N973, " ",")")</f>
        <v xml:space="preserve"> Ms. Humaira Ramzan  ( 0321-5446726 )</v>
      </c>
      <c r="P973" s="42" t="s">
        <v>46</v>
      </c>
      <c r="Q973" s="36" t="s">
        <v>86</v>
      </c>
      <c r="R973" s="37" t="s">
        <v>54</v>
      </c>
      <c r="T973" s="55"/>
      <c r="U973" s="73" t="str">
        <f>F973&amp;"-"&amp;COUNTIF($F$2:F973,F973)</f>
        <v>140941-1</v>
      </c>
      <c r="V973" s="50">
        <f t="shared" ref="V973:V1036" si="63">+A973</f>
        <v>962</v>
      </c>
      <c r="Y973" s="38" t="s">
        <v>2611</v>
      </c>
      <c r="Z973" s="38">
        <v>962</v>
      </c>
      <c r="AP973" s="185">
        <v>962</v>
      </c>
      <c r="AQ973" s="185" t="s">
        <v>12</v>
      </c>
      <c r="AR973" s="195" t="s">
        <v>12</v>
      </c>
    </row>
    <row r="974" spans="1:44" ht="20.100000000000001" customHeight="1" x14ac:dyDescent="0.25">
      <c r="A974" s="183">
        <v>963</v>
      </c>
      <c r="B974" s="183" t="s">
        <v>1126</v>
      </c>
      <c r="C974" s="34" t="str">
        <f t="shared" si="60"/>
        <v>BBA (Hons)  - 141014</v>
      </c>
      <c r="D974" s="186" t="s">
        <v>42</v>
      </c>
      <c r="E974" s="33"/>
      <c r="F974" s="189">
        <v>141014</v>
      </c>
      <c r="G974" s="191" t="s">
        <v>208</v>
      </c>
      <c r="H974" s="34" t="str">
        <f t="shared" si="61"/>
        <v>D  - NB - 25 - 32</v>
      </c>
      <c r="I974" s="185" t="s">
        <v>93</v>
      </c>
      <c r="J974" s="185" t="s">
        <v>97</v>
      </c>
      <c r="K974" s="185" t="s">
        <v>24</v>
      </c>
      <c r="L974" s="193">
        <v>21</v>
      </c>
      <c r="M974" s="196" t="s">
        <v>1026</v>
      </c>
      <c r="N974" s="196" t="s">
        <v>1027</v>
      </c>
      <c r="O974" s="44" t="str">
        <f t="shared" si="62"/>
        <v xml:space="preserve"> Sana Sarwar  ( 3039404349 )</v>
      </c>
      <c r="P974" s="42" t="s">
        <v>46</v>
      </c>
      <c r="Q974" s="36" t="s">
        <v>86</v>
      </c>
      <c r="R974" s="37" t="s">
        <v>68</v>
      </c>
      <c r="T974" s="55"/>
      <c r="U974" s="73" t="str">
        <f>F974&amp;"-"&amp;COUNTIF($F$2:F974,F974)</f>
        <v>141014-1</v>
      </c>
      <c r="V974" s="50">
        <f t="shared" si="63"/>
        <v>963</v>
      </c>
      <c r="Y974" s="38" t="s">
        <v>2612</v>
      </c>
      <c r="Z974" s="38">
        <v>963</v>
      </c>
      <c r="AP974" s="185">
        <v>963</v>
      </c>
      <c r="AQ974" s="185" t="s">
        <v>12</v>
      </c>
      <c r="AR974" s="195" t="s">
        <v>12</v>
      </c>
    </row>
    <row r="975" spans="1:44" ht="20.100000000000001" customHeight="1" x14ac:dyDescent="0.25">
      <c r="A975" s="183">
        <v>964</v>
      </c>
      <c r="B975" s="183" t="s">
        <v>1126</v>
      </c>
      <c r="C975" s="34" t="str">
        <f t="shared" si="60"/>
        <v>BS AF  - 140962</v>
      </c>
      <c r="D975" s="186" t="s">
        <v>36</v>
      </c>
      <c r="E975" s="33"/>
      <c r="F975" s="189">
        <v>140962</v>
      </c>
      <c r="G975" s="191" t="s">
        <v>1435</v>
      </c>
      <c r="H975" s="34" t="str">
        <f t="shared" si="61"/>
        <v>D  - NB - 25 - 32</v>
      </c>
      <c r="I975" s="185" t="s">
        <v>93</v>
      </c>
      <c r="J975" s="185" t="s">
        <v>97</v>
      </c>
      <c r="K975" s="185" t="s">
        <v>24</v>
      </c>
      <c r="L975" s="193">
        <v>16</v>
      </c>
      <c r="M975" s="196" t="s">
        <v>1102</v>
      </c>
      <c r="N975" s="196" t="s">
        <v>443</v>
      </c>
      <c r="O975" s="44" t="str">
        <f t="shared" si="62"/>
        <v xml:space="preserve"> Dr. Anam Fazal  ( 3234557015 )</v>
      </c>
      <c r="P975" s="42" t="s">
        <v>50</v>
      </c>
      <c r="Q975" s="36" t="s">
        <v>86</v>
      </c>
      <c r="R975" s="37" t="s">
        <v>82</v>
      </c>
      <c r="T975" s="55"/>
      <c r="U975" s="73" t="str">
        <f>F975&amp;"-"&amp;COUNTIF($F$2:F975,F975)</f>
        <v>140962-2</v>
      </c>
      <c r="V975" s="50">
        <f t="shared" si="63"/>
        <v>964</v>
      </c>
      <c r="Y975" s="38" t="s">
        <v>2613</v>
      </c>
      <c r="Z975" s="38">
        <v>964</v>
      </c>
      <c r="AP975" s="185">
        <v>964</v>
      </c>
      <c r="AQ975" s="185" t="s">
        <v>12</v>
      </c>
      <c r="AR975" s="195" t="s">
        <v>12</v>
      </c>
    </row>
    <row r="976" spans="1:44" ht="20.100000000000001" customHeight="1" x14ac:dyDescent="0.25">
      <c r="A976" s="183">
        <v>965</v>
      </c>
      <c r="B976" s="183" t="s">
        <v>1126</v>
      </c>
      <c r="C976" s="34" t="str">
        <f t="shared" si="60"/>
        <v>BS BT  - 141116</v>
      </c>
      <c r="D976" s="186" t="s">
        <v>33</v>
      </c>
      <c r="E976" s="33"/>
      <c r="F976" s="189">
        <v>141116</v>
      </c>
      <c r="G976" s="191" t="s">
        <v>338</v>
      </c>
      <c r="H976" s="34" t="str">
        <f t="shared" si="61"/>
        <v>D  - NB - 25 - 32</v>
      </c>
      <c r="I976" s="185" t="s">
        <v>93</v>
      </c>
      <c r="J976" s="185" t="s">
        <v>97</v>
      </c>
      <c r="K976" s="185" t="s">
        <v>24</v>
      </c>
      <c r="L976" s="193">
        <v>21</v>
      </c>
      <c r="M976" s="196" t="s">
        <v>520</v>
      </c>
      <c r="N976" s="196" t="s">
        <v>521</v>
      </c>
      <c r="O976" s="44" t="str">
        <f t="shared" si="62"/>
        <v xml:space="preserve"> Dr. Syeda Shazia Bukhari  ( 0335-4700499 )</v>
      </c>
      <c r="P976" s="42" t="s">
        <v>50</v>
      </c>
      <c r="Q976" s="36" t="s">
        <v>86</v>
      </c>
      <c r="R976" s="37" t="s">
        <v>61</v>
      </c>
      <c r="T976" s="55"/>
      <c r="U976" s="73" t="str">
        <f>F976&amp;"-"&amp;COUNTIF($F$2:F976,F976)</f>
        <v>141116-1</v>
      </c>
      <c r="V976" s="50">
        <f t="shared" si="63"/>
        <v>965</v>
      </c>
      <c r="Y976" s="38" t="s">
        <v>2614</v>
      </c>
      <c r="Z976" s="38">
        <v>965</v>
      </c>
      <c r="AP976" s="185">
        <v>965</v>
      </c>
      <c r="AQ976" s="185" t="s">
        <v>12</v>
      </c>
      <c r="AR976" s="195" t="s">
        <v>12</v>
      </c>
    </row>
    <row r="977" spans="1:44" ht="20.100000000000001" customHeight="1" x14ac:dyDescent="0.25">
      <c r="A977" s="183">
        <v>966</v>
      </c>
      <c r="B977" s="183" t="s">
        <v>1126</v>
      </c>
      <c r="C977" s="34" t="str">
        <f t="shared" si="60"/>
        <v>BS Eng.  - 141054</v>
      </c>
      <c r="D977" s="186" t="s">
        <v>30</v>
      </c>
      <c r="E977" s="33"/>
      <c r="F977" s="189">
        <v>141054</v>
      </c>
      <c r="G977" s="191" t="s">
        <v>883</v>
      </c>
      <c r="H977" s="34" t="str">
        <f t="shared" si="61"/>
        <v>D  - NB - 25 - 32</v>
      </c>
      <c r="I977" s="185" t="s">
        <v>93</v>
      </c>
      <c r="J977" s="185" t="s">
        <v>97</v>
      </c>
      <c r="K977" s="185" t="s">
        <v>24</v>
      </c>
      <c r="L977" s="193">
        <v>16</v>
      </c>
      <c r="M977" s="196" t="s">
        <v>623</v>
      </c>
      <c r="N977" s="196" t="s">
        <v>624</v>
      </c>
      <c r="O977" s="44" t="str">
        <f t="shared" si="62"/>
        <v xml:space="preserve"> Hassan Khan  ( 3314343808 )</v>
      </c>
      <c r="P977" s="42" t="s">
        <v>46</v>
      </c>
      <c r="Q977" s="36" t="s">
        <v>86</v>
      </c>
      <c r="R977" s="37" t="s">
        <v>71</v>
      </c>
      <c r="T977" s="55"/>
      <c r="U977" s="73" t="str">
        <f>F977&amp;"-"&amp;COUNTIF($F$2:F977,F977)</f>
        <v>141054-1</v>
      </c>
      <c r="V977" s="50">
        <f t="shared" si="63"/>
        <v>966</v>
      </c>
      <c r="Y977" s="38" t="s">
        <v>2615</v>
      </c>
      <c r="Z977" s="38">
        <v>966</v>
      </c>
      <c r="AP977" s="185">
        <v>966</v>
      </c>
      <c r="AQ977" s="185" t="s">
        <v>12</v>
      </c>
      <c r="AR977" s="195" t="s">
        <v>12</v>
      </c>
    </row>
    <row r="978" spans="1:44" ht="20.100000000000001" customHeight="1" x14ac:dyDescent="0.25">
      <c r="A978" s="183">
        <v>967</v>
      </c>
      <c r="B978" s="183" t="s">
        <v>1126</v>
      </c>
      <c r="C978" s="34" t="str">
        <f t="shared" si="60"/>
        <v>BS Eng.  - 141068</v>
      </c>
      <c r="D978" s="186" t="s">
        <v>30</v>
      </c>
      <c r="E978" s="33"/>
      <c r="F978" s="189">
        <v>141068</v>
      </c>
      <c r="G978" s="191" t="s">
        <v>1439</v>
      </c>
      <c r="H978" s="34" t="str">
        <f t="shared" si="61"/>
        <v>D  - NB - 25 - 32</v>
      </c>
      <c r="I978" s="185" t="s">
        <v>93</v>
      </c>
      <c r="J978" s="185" t="s">
        <v>97</v>
      </c>
      <c r="K978" s="185" t="s">
        <v>24</v>
      </c>
      <c r="L978" s="193">
        <v>28</v>
      </c>
      <c r="M978" s="196" t="s">
        <v>723</v>
      </c>
      <c r="N978" s="196" t="s">
        <v>724</v>
      </c>
      <c r="O978" s="44" t="str">
        <f t="shared" si="62"/>
        <v xml:space="preserve"> Saadia Nazir Dogar  ( 0306-4244298 )</v>
      </c>
      <c r="P978" s="42" t="s">
        <v>50</v>
      </c>
      <c r="Q978" s="36" t="s">
        <v>86</v>
      </c>
      <c r="R978" s="37" t="s">
        <v>66</v>
      </c>
      <c r="T978" s="55"/>
      <c r="U978" s="73" t="str">
        <f>F978&amp;"-"&amp;COUNTIF($F$2:F978,F978)</f>
        <v>141068-1</v>
      </c>
      <c r="V978" s="50">
        <f t="shared" si="63"/>
        <v>967</v>
      </c>
      <c r="Y978" s="38" t="s">
        <v>2616</v>
      </c>
      <c r="Z978" s="38">
        <v>967</v>
      </c>
      <c r="AP978" s="185">
        <v>967</v>
      </c>
      <c r="AQ978" s="185" t="s">
        <v>12</v>
      </c>
      <c r="AR978" s="195" t="s">
        <v>12</v>
      </c>
    </row>
    <row r="979" spans="1:44" ht="20.100000000000001" customHeight="1" x14ac:dyDescent="0.25">
      <c r="A979" s="183">
        <v>968</v>
      </c>
      <c r="B979" s="183" t="s">
        <v>1126</v>
      </c>
      <c r="C979" s="34" t="str">
        <f t="shared" si="60"/>
        <v>BS Eng.  - 141080</v>
      </c>
      <c r="D979" s="186" t="s">
        <v>30</v>
      </c>
      <c r="E979" s="33"/>
      <c r="F979" s="189">
        <v>141080</v>
      </c>
      <c r="G979" s="191" t="s">
        <v>337</v>
      </c>
      <c r="H979" s="34" t="str">
        <f t="shared" si="61"/>
        <v>D  - NB - 25 - 32</v>
      </c>
      <c r="I979" s="185" t="s">
        <v>93</v>
      </c>
      <c r="J979" s="185" t="s">
        <v>97</v>
      </c>
      <c r="K979" s="185" t="s">
        <v>24</v>
      </c>
      <c r="L979" s="193">
        <v>19</v>
      </c>
      <c r="M979" s="196" t="s">
        <v>727</v>
      </c>
      <c r="N979" s="196" t="s">
        <v>728</v>
      </c>
      <c r="O979" s="44" t="str">
        <f t="shared" si="62"/>
        <v xml:space="preserve"> SYEDA MARYAM NAQVI  ( 0320-4070000 )</v>
      </c>
      <c r="P979" s="42" t="s">
        <v>46</v>
      </c>
      <c r="Q979" s="36" t="s">
        <v>86</v>
      </c>
      <c r="R979" s="37">
        <v>25</v>
      </c>
      <c r="T979" s="55"/>
      <c r="U979" s="73" t="str">
        <f>F979&amp;"-"&amp;COUNTIF($F$2:F979,F979)</f>
        <v>141080-1</v>
      </c>
      <c r="V979" s="50">
        <f t="shared" si="63"/>
        <v>968</v>
      </c>
      <c r="Y979" s="38" t="s">
        <v>2617</v>
      </c>
      <c r="Z979" s="38">
        <v>968</v>
      </c>
      <c r="AP979" s="185">
        <v>968</v>
      </c>
      <c r="AQ979" s="185" t="s">
        <v>12</v>
      </c>
      <c r="AR979" s="195" t="s">
        <v>12</v>
      </c>
    </row>
    <row r="980" spans="1:44" ht="20.100000000000001" customHeight="1" x14ac:dyDescent="0.25">
      <c r="A980" s="183">
        <v>969</v>
      </c>
      <c r="B980" s="183" t="s">
        <v>1126</v>
      </c>
      <c r="C980" s="34" t="str">
        <f t="shared" si="60"/>
        <v>BS IR  - 140967</v>
      </c>
      <c r="D980" s="186" t="s">
        <v>92</v>
      </c>
      <c r="E980" s="33"/>
      <c r="F980" s="189">
        <v>140967</v>
      </c>
      <c r="G980" s="191" t="s">
        <v>1440</v>
      </c>
      <c r="H980" s="34" t="str">
        <f t="shared" si="61"/>
        <v>D  - NB - 25 - 32</v>
      </c>
      <c r="I980" s="185" t="s">
        <v>93</v>
      </c>
      <c r="J980" s="185" t="s">
        <v>97</v>
      </c>
      <c r="K980" s="185" t="s">
        <v>24</v>
      </c>
      <c r="L980" s="193">
        <v>16</v>
      </c>
      <c r="M980" s="196" t="s">
        <v>1002</v>
      </c>
      <c r="N980" s="196" t="s">
        <v>1003</v>
      </c>
      <c r="O980" s="44" t="str">
        <f t="shared" si="62"/>
        <v xml:space="preserve"> Mr. Kamran Khan   ( 3452369069 )</v>
      </c>
      <c r="P980" s="42" t="s">
        <v>46</v>
      </c>
      <c r="Q980" s="36" t="s">
        <v>86</v>
      </c>
      <c r="R980" s="37" t="s">
        <v>63</v>
      </c>
      <c r="T980" s="55"/>
      <c r="U980" s="73" t="str">
        <f>F980&amp;"-"&amp;COUNTIF($F$2:F980,F980)</f>
        <v>140967-1</v>
      </c>
      <c r="V980" s="50">
        <f t="shared" si="63"/>
        <v>969</v>
      </c>
      <c r="Y980" s="38" t="s">
        <v>2618</v>
      </c>
      <c r="Z980" s="38">
        <v>969</v>
      </c>
      <c r="AP980" s="185">
        <v>969</v>
      </c>
      <c r="AQ980" s="185" t="s">
        <v>12</v>
      </c>
      <c r="AR980" s="195" t="s">
        <v>12</v>
      </c>
    </row>
    <row r="981" spans="1:44" ht="20.100000000000001" customHeight="1" x14ac:dyDescent="0.25">
      <c r="A981" s="183">
        <v>970</v>
      </c>
      <c r="B981" s="183" t="s">
        <v>1126</v>
      </c>
      <c r="C981" s="34" t="str">
        <f t="shared" si="60"/>
        <v>BS IR  - 140987</v>
      </c>
      <c r="D981" s="186" t="s">
        <v>92</v>
      </c>
      <c r="E981" s="33"/>
      <c r="F981" s="189">
        <v>140987</v>
      </c>
      <c r="G981" s="191" t="s">
        <v>1441</v>
      </c>
      <c r="H981" s="34" t="str">
        <f t="shared" si="61"/>
        <v>D  - NB - 25 - 32</v>
      </c>
      <c r="I981" s="185" t="s">
        <v>93</v>
      </c>
      <c r="J981" s="185" t="s">
        <v>97</v>
      </c>
      <c r="K981" s="185" t="s">
        <v>24</v>
      </c>
      <c r="L981" s="193">
        <v>22</v>
      </c>
      <c r="M981" s="196" t="s">
        <v>575</v>
      </c>
      <c r="N981" s="196" t="s">
        <v>576</v>
      </c>
      <c r="O981" s="44" t="str">
        <f t="shared" si="62"/>
        <v xml:space="preserve"> Komal Ashraf Qureshi  ( 3204620115 )</v>
      </c>
      <c r="P981" s="42" t="s">
        <v>46</v>
      </c>
      <c r="Q981" s="36" t="s">
        <v>86</v>
      </c>
      <c r="R981" s="37" t="s">
        <v>48</v>
      </c>
      <c r="T981" s="55"/>
      <c r="U981" s="73" t="str">
        <f>F981&amp;"-"&amp;COUNTIF($F$2:F981,F981)</f>
        <v>140987-1</v>
      </c>
      <c r="V981" s="50">
        <f t="shared" si="63"/>
        <v>970</v>
      </c>
      <c r="Y981" s="38" t="s">
        <v>2619</v>
      </c>
      <c r="Z981" s="38">
        <v>970</v>
      </c>
      <c r="AP981" s="185">
        <v>970</v>
      </c>
      <c r="AQ981" s="185" t="s">
        <v>12</v>
      </c>
      <c r="AR981" s="195" t="s">
        <v>12</v>
      </c>
    </row>
    <row r="982" spans="1:44" ht="20.100000000000001" customHeight="1" x14ac:dyDescent="0.25">
      <c r="A982" s="183">
        <v>971</v>
      </c>
      <c r="B982" s="183" t="s">
        <v>1126</v>
      </c>
      <c r="C982" s="34" t="str">
        <f t="shared" si="60"/>
        <v>BS IR  - 140989</v>
      </c>
      <c r="D982" s="186" t="s">
        <v>92</v>
      </c>
      <c r="E982" s="33"/>
      <c r="F982" s="189">
        <v>140989</v>
      </c>
      <c r="G982" s="191" t="s">
        <v>1442</v>
      </c>
      <c r="H982" s="34" t="str">
        <f t="shared" si="61"/>
        <v>D  - NB - 25 - 32</v>
      </c>
      <c r="I982" s="185" t="s">
        <v>93</v>
      </c>
      <c r="J982" s="185" t="s">
        <v>97</v>
      </c>
      <c r="K982" s="185" t="s">
        <v>24</v>
      </c>
      <c r="L982" s="193">
        <v>10</v>
      </c>
      <c r="M982" s="196" t="s">
        <v>671</v>
      </c>
      <c r="N982" s="196" t="s">
        <v>672</v>
      </c>
      <c r="O982" s="44" t="str">
        <f t="shared" si="62"/>
        <v xml:space="preserve"> Maryam Asif  ( 3434613818 )</v>
      </c>
      <c r="P982" s="42" t="s">
        <v>50</v>
      </c>
      <c r="Q982" s="36" t="s">
        <v>86</v>
      </c>
      <c r="R982" s="37" t="s">
        <v>62</v>
      </c>
      <c r="T982" s="55"/>
      <c r="U982" s="73" t="str">
        <f>F982&amp;"-"&amp;COUNTIF($F$2:F982,F982)</f>
        <v>140989-1</v>
      </c>
      <c r="V982" s="50">
        <f t="shared" si="63"/>
        <v>971</v>
      </c>
      <c r="Y982" s="38" t="s">
        <v>2620</v>
      </c>
      <c r="Z982" s="38">
        <v>971</v>
      </c>
      <c r="AP982" s="185">
        <v>971</v>
      </c>
      <c r="AQ982" s="185" t="s">
        <v>12</v>
      </c>
      <c r="AR982" s="195" t="s">
        <v>12</v>
      </c>
    </row>
    <row r="983" spans="1:44" ht="20.100000000000001" customHeight="1" x14ac:dyDescent="0.25">
      <c r="A983" s="183">
        <v>972</v>
      </c>
      <c r="B983" s="183" t="s">
        <v>1126</v>
      </c>
      <c r="C983" s="34" t="str">
        <f t="shared" si="60"/>
        <v>BS Maths  - 141126</v>
      </c>
      <c r="D983" s="186" t="s">
        <v>32</v>
      </c>
      <c r="E983" s="33"/>
      <c r="F983" s="189">
        <v>141126</v>
      </c>
      <c r="G983" s="191" t="s">
        <v>1443</v>
      </c>
      <c r="H983" s="34" t="str">
        <f t="shared" si="61"/>
        <v>D  - NB - 25 - 32</v>
      </c>
      <c r="I983" s="185" t="s">
        <v>93</v>
      </c>
      <c r="J983" s="185" t="s">
        <v>97</v>
      </c>
      <c r="K983" s="185" t="s">
        <v>24</v>
      </c>
      <c r="L983" s="193">
        <v>3</v>
      </c>
      <c r="M983" s="196" t="s">
        <v>673</v>
      </c>
      <c r="N983" s="196" t="s">
        <v>674</v>
      </c>
      <c r="O983" s="44" t="str">
        <f t="shared" si="62"/>
        <v xml:space="preserve"> Dr. Zahida Perveen  ( 0300-4698628 )</v>
      </c>
      <c r="P983" s="42" t="s">
        <v>46</v>
      </c>
      <c r="Q983" s="36" t="s">
        <v>86</v>
      </c>
      <c r="R983" s="37" t="s">
        <v>65</v>
      </c>
      <c r="T983" s="55"/>
      <c r="U983" s="73" t="str">
        <f>F983&amp;"-"&amp;COUNTIF($F$2:F983,F983)</f>
        <v>141126-1</v>
      </c>
      <c r="V983" s="50">
        <f t="shared" si="63"/>
        <v>972</v>
      </c>
      <c r="Y983" s="38" t="s">
        <v>2621</v>
      </c>
      <c r="Z983" s="38">
        <v>972</v>
      </c>
      <c r="AP983" s="185">
        <v>972</v>
      </c>
      <c r="AQ983" s="185" t="s">
        <v>12</v>
      </c>
      <c r="AR983" s="195" t="s">
        <v>12</v>
      </c>
    </row>
    <row r="984" spans="1:44" ht="20.100000000000001" customHeight="1" x14ac:dyDescent="0.25">
      <c r="A984" s="183">
        <v>973</v>
      </c>
      <c r="B984" s="183" t="s">
        <v>1126</v>
      </c>
      <c r="C984" s="34" t="str">
        <f t="shared" si="60"/>
        <v>BS Urdu  - 141082</v>
      </c>
      <c r="D984" s="186" t="s">
        <v>139</v>
      </c>
      <c r="E984" s="33"/>
      <c r="F984" s="189">
        <v>141082</v>
      </c>
      <c r="G984" s="191" t="s">
        <v>1444</v>
      </c>
      <c r="H984" s="34" t="str">
        <f t="shared" si="61"/>
        <v>D  - NB - 25 - 32</v>
      </c>
      <c r="I984" s="185" t="s">
        <v>93</v>
      </c>
      <c r="J984" s="185" t="s">
        <v>97</v>
      </c>
      <c r="K984" s="185" t="s">
        <v>24</v>
      </c>
      <c r="L984" s="193">
        <v>4</v>
      </c>
      <c r="M984" s="196" t="s">
        <v>554</v>
      </c>
      <c r="N984" s="196" t="s">
        <v>555</v>
      </c>
      <c r="O984" s="44" t="str">
        <f t="shared" si="62"/>
        <v xml:space="preserve"> Dr. Muhammad Ijaz Tabassam  ( 0300-4050354 )</v>
      </c>
      <c r="P984" s="42" t="s">
        <v>46</v>
      </c>
      <c r="Q984" s="36" t="s">
        <v>86</v>
      </c>
      <c r="R984" s="37" t="s">
        <v>56</v>
      </c>
      <c r="T984" s="55"/>
      <c r="U984" s="73" t="str">
        <f>F984&amp;"-"&amp;COUNTIF($F$2:F984,F984)</f>
        <v>141082-1</v>
      </c>
      <c r="V984" s="50">
        <f t="shared" si="63"/>
        <v>973</v>
      </c>
      <c r="Y984" s="38" t="s">
        <v>2622</v>
      </c>
      <c r="Z984" s="38">
        <v>973</v>
      </c>
      <c r="AP984" s="185">
        <v>973</v>
      </c>
      <c r="AQ984" s="185" t="s">
        <v>12</v>
      </c>
      <c r="AR984" s="195" t="s">
        <v>12</v>
      </c>
    </row>
    <row r="985" spans="1:44" ht="20.100000000000001" customHeight="1" x14ac:dyDescent="0.25">
      <c r="A985" s="183">
        <v>974</v>
      </c>
      <c r="B985" s="183" t="s">
        <v>1126</v>
      </c>
      <c r="C985" s="34" t="str">
        <f t="shared" si="60"/>
        <v>BS BT  - 141164</v>
      </c>
      <c r="D985" s="186" t="s">
        <v>33</v>
      </c>
      <c r="E985" s="33"/>
      <c r="F985" s="189">
        <v>141164</v>
      </c>
      <c r="G985" s="191" t="s">
        <v>367</v>
      </c>
      <c r="H985" s="34" t="str">
        <f t="shared" si="61"/>
        <v>E  - OB - 18 , 51 - 52</v>
      </c>
      <c r="I985" s="185" t="s">
        <v>93</v>
      </c>
      <c r="J985" s="185" t="s">
        <v>1096</v>
      </c>
      <c r="K985" s="185" t="s">
        <v>294</v>
      </c>
      <c r="L985" s="193">
        <v>30</v>
      </c>
      <c r="M985" s="196" t="s">
        <v>709</v>
      </c>
      <c r="N985" s="196" t="s">
        <v>710</v>
      </c>
      <c r="O985" s="44" t="str">
        <f t="shared" si="62"/>
        <v xml:space="preserve"> Dr. Sumaira Mazhar  ( 0307-4056359 )</v>
      </c>
      <c r="P985" s="42" t="s">
        <v>46</v>
      </c>
      <c r="Q985" s="36" t="s">
        <v>86</v>
      </c>
      <c r="R985" s="37" t="s">
        <v>65</v>
      </c>
      <c r="T985" s="55"/>
      <c r="U985" s="73" t="str">
        <f>F985&amp;"-"&amp;COUNTIF($F$2:F985,F985)</f>
        <v>141164-1</v>
      </c>
      <c r="V985" s="50">
        <f t="shared" si="63"/>
        <v>974</v>
      </c>
      <c r="Y985" s="38" t="s">
        <v>2623</v>
      </c>
      <c r="Z985" s="38">
        <v>974</v>
      </c>
      <c r="AP985" s="185">
        <v>974</v>
      </c>
      <c r="AQ985" s="185" t="s">
        <v>12</v>
      </c>
      <c r="AR985" s="195" t="s">
        <v>12</v>
      </c>
    </row>
    <row r="986" spans="1:44" ht="20.100000000000001" customHeight="1" x14ac:dyDescent="0.25">
      <c r="A986" s="183">
        <v>975</v>
      </c>
      <c r="B986" s="183" t="s">
        <v>1126</v>
      </c>
      <c r="C986" s="34" t="str">
        <f t="shared" si="60"/>
        <v>BS BT  - 141177</v>
      </c>
      <c r="D986" s="186" t="s">
        <v>33</v>
      </c>
      <c r="E986" s="33"/>
      <c r="F986" s="189">
        <v>141177</v>
      </c>
      <c r="G986" s="191" t="s">
        <v>348</v>
      </c>
      <c r="H986" s="34" t="str">
        <f t="shared" si="61"/>
        <v>E  - OB - 18 , 51 - 52</v>
      </c>
      <c r="I986" s="185" t="s">
        <v>93</v>
      </c>
      <c r="J986" s="185" t="s">
        <v>1096</v>
      </c>
      <c r="K986" s="185" t="s">
        <v>294</v>
      </c>
      <c r="L986" s="193">
        <v>1</v>
      </c>
      <c r="M986" s="196" t="s">
        <v>563</v>
      </c>
      <c r="N986" s="196" t="s">
        <v>564</v>
      </c>
      <c r="O986" s="44" t="str">
        <f t="shared" si="62"/>
        <v xml:space="preserve"> Dr. Roheela Yasmeen  ( 0321-8895654 )</v>
      </c>
      <c r="P986" s="42" t="s">
        <v>46</v>
      </c>
      <c r="Q986" s="36" t="s">
        <v>86</v>
      </c>
      <c r="R986" s="37" t="s">
        <v>69</v>
      </c>
      <c r="T986" s="55"/>
      <c r="U986" s="73" t="str">
        <f>F986&amp;"-"&amp;COUNTIF($F$2:F986,F986)</f>
        <v>141177-1</v>
      </c>
      <c r="V986" s="50">
        <f t="shared" si="63"/>
        <v>975</v>
      </c>
      <c r="Y986" s="38" t="s">
        <v>2624</v>
      </c>
      <c r="Z986" s="38">
        <v>975</v>
      </c>
      <c r="AP986" s="185">
        <v>975</v>
      </c>
      <c r="AQ986" s="185" t="s">
        <v>12</v>
      </c>
      <c r="AR986" s="195" t="s">
        <v>12</v>
      </c>
    </row>
    <row r="987" spans="1:44" ht="20.100000000000001" customHeight="1" x14ac:dyDescent="0.25">
      <c r="A987" s="183">
        <v>976</v>
      </c>
      <c r="B987" s="183" t="s">
        <v>1126</v>
      </c>
      <c r="C987" s="34" t="str">
        <f t="shared" si="60"/>
        <v>BS Maths  - 141126</v>
      </c>
      <c r="D987" s="186" t="s">
        <v>32</v>
      </c>
      <c r="E987" s="33"/>
      <c r="F987" s="189">
        <v>141126</v>
      </c>
      <c r="G987" s="191" t="s">
        <v>1443</v>
      </c>
      <c r="H987" s="34" t="str">
        <f t="shared" si="61"/>
        <v>E  - OB - 18 , 51 - 52</v>
      </c>
      <c r="I987" s="185" t="s">
        <v>93</v>
      </c>
      <c r="J987" s="185" t="s">
        <v>1096</v>
      </c>
      <c r="K987" s="185" t="s">
        <v>294</v>
      </c>
      <c r="L987" s="193">
        <v>9</v>
      </c>
      <c r="M987" s="196" t="s">
        <v>673</v>
      </c>
      <c r="N987" s="196" t="s">
        <v>674</v>
      </c>
      <c r="O987" s="44" t="str">
        <f t="shared" si="62"/>
        <v xml:space="preserve"> Dr. Zahida Perveen  ( 0300-4698628 )</v>
      </c>
      <c r="P987" s="42" t="s">
        <v>46</v>
      </c>
      <c r="Q987" s="36" t="s">
        <v>86</v>
      </c>
      <c r="R987" s="37" t="s">
        <v>78</v>
      </c>
      <c r="T987" s="55"/>
      <c r="U987" s="73" t="str">
        <f>F987&amp;"-"&amp;COUNTIF($F$2:F987,F987)</f>
        <v>141126-2</v>
      </c>
      <c r="V987" s="50">
        <f t="shared" si="63"/>
        <v>976</v>
      </c>
      <c r="Y987" s="38" t="s">
        <v>2625</v>
      </c>
      <c r="Z987" s="38">
        <v>976</v>
      </c>
      <c r="AP987" s="185">
        <v>976</v>
      </c>
      <c r="AQ987" s="185" t="s">
        <v>12</v>
      </c>
      <c r="AR987" s="195" t="s">
        <v>12</v>
      </c>
    </row>
    <row r="988" spans="1:44" ht="20.100000000000001" customHeight="1" x14ac:dyDescent="0.25">
      <c r="A988" s="183">
        <v>977</v>
      </c>
      <c r="B988" s="183" t="s">
        <v>1126</v>
      </c>
      <c r="C988" s="34" t="str">
        <f t="shared" si="60"/>
        <v>BS Maths  - 141146</v>
      </c>
      <c r="D988" s="186" t="s">
        <v>32</v>
      </c>
      <c r="E988" s="33"/>
      <c r="F988" s="189">
        <v>141146</v>
      </c>
      <c r="G988" s="191" t="s">
        <v>910</v>
      </c>
      <c r="H988" s="34" t="str">
        <f t="shared" si="61"/>
        <v>E  - OB - 18 , 51 - 52</v>
      </c>
      <c r="I988" s="185" t="s">
        <v>93</v>
      </c>
      <c r="J988" s="185" t="s">
        <v>1096</v>
      </c>
      <c r="K988" s="185" t="s">
        <v>294</v>
      </c>
      <c r="L988" s="193">
        <v>12</v>
      </c>
      <c r="M988" s="196" t="s">
        <v>780</v>
      </c>
      <c r="N988" s="196" t="s">
        <v>781</v>
      </c>
      <c r="O988" s="44" t="str">
        <f t="shared" si="62"/>
        <v xml:space="preserve"> Miss Nousheen Ilyas  ( 0343-4268889 )</v>
      </c>
      <c r="P988" s="42" t="s">
        <v>46</v>
      </c>
      <c r="Q988" s="36" t="s">
        <v>86</v>
      </c>
      <c r="R988" s="37" t="s">
        <v>80</v>
      </c>
      <c r="T988" s="55"/>
      <c r="U988" s="73" t="str">
        <f>F988&amp;"-"&amp;COUNTIF($F$2:F988,F988)</f>
        <v>141146-1</v>
      </c>
      <c r="V988" s="50">
        <f t="shared" si="63"/>
        <v>977</v>
      </c>
      <c r="Y988" s="38" t="s">
        <v>2626</v>
      </c>
      <c r="Z988" s="38">
        <v>977</v>
      </c>
      <c r="AP988" s="185">
        <v>977</v>
      </c>
      <c r="AQ988" s="185" t="s">
        <v>12</v>
      </c>
      <c r="AR988" s="195" t="s">
        <v>12</v>
      </c>
    </row>
    <row r="989" spans="1:44" ht="20.100000000000001" customHeight="1" x14ac:dyDescent="0.25">
      <c r="A989" s="183">
        <v>978</v>
      </c>
      <c r="B989" s="183" t="s">
        <v>1126</v>
      </c>
      <c r="C989" s="34" t="str">
        <f t="shared" si="60"/>
        <v>BS MB  - 141141</v>
      </c>
      <c r="D989" s="186" t="s">
        <v>38</v>
      </c>
      <c r="E989" s="33"/>
      <c r="F989" s="189">
        <v>141141</v>
      </c>
      <c r="G989" s="191" t="s">
        <v>338</v>
      </c>
      <c r="H989" s="34" t="str">
        <f t="shared" si="61"/>
        <v>E  - OB - 18 , 51 - 52</v>
      </c>
      <c r="I989" s="185" t="s">
        <v>93</v>
      </c>
      <c r="J989" s="185" t="s">
        <v>1096</v>
      </c>
      <c r="K989" s="185" t="s">
        <v>294</v>
      </c>
      <c r="L989" s="193">
        <v>7</v>
      </c>
      <c r="M989" s="196" t="s">
        <v>420</v>
      </c>
      <c r="N989" s="196" t="s">
        <v>421</v>
      </c>
      <c r="O989" s="44" t="str">
        <f t="shared" si="62"/>
        <v xml:space="preserve"> Ms. Huma Shafique  ( 0300-9444040 )</v>
      </c>
      <c r="P989" s="42" t="s">
        <v>46</v>
      </c>
      <c r="Q989" s="36" t="s">
        <v>86</v>
      </c>
      <c r="R989" s="37" t="s">
        <v>69</v>
      </c>
      <c r="T989" s="55"/>
      <c r="U989" s="73" t="str">
        <f>F989&amp;"-"&amp;COUNTIF($F$2:F989,F989)</f>
        <v>141141-1</v>
      </c>
      <c r="V989" s="50">
        <f t="shared" si="63"/>
        <v>978</v>
      </c>
      <c r="Y989" s="38" t="s">
        <v>2627</v>
      </c>
      <c r="Z989" s="38">
        <v>978</v>
      </c>
      <c r="AP989" s="185">
        <v>978</v>
      </c>
      <c r="AQ989" s="185" t="s">
        <v>12</v>
      </c>
      <c r="AR989" s="195" t="s">
        <v>12</v>
      </c>
    </row>
    <row r="990" spans="1:44" ht="20.100000000000001" customHeight="1" x14ac:dyDescent="0.25">
      <c r="A990" s="183">
        <v>979</v>
      </c>
      <c r="B990" s="183" t="s">
        <v>1126</v>
      </c>
      <c r="C990" s="34" t="str">
        <f t="shared" si="60"/>
        <v>BS ND  - 141159</v>
      </c>
      <c r="D990" s="186" t="s">
        <v>862</v>
      </c>
      <c r="E990" s="33"/>
      <c r="F990" s="189">
        <v>141159</v>
      </c>
      <c r="G990" s="191" t="s">
        <v>1445</v>
      </c>
      <c r="H990" s="34" t="str">
        <f t="shared" si="61"/>
        <v>E  - OB - 18 , 51 - 52</v>
      </c>
      <c r="I990" s="185" t="s">
        <v>93</v>
      </c>
      <c r="J990" s="185" t="s">
        <v>1096</v>
      </c>
      <c r="K990" s="185" t="s">
        <v>294</v>
      </c>
      <c r="L990" s="193">
        <v>7</v>
      </c>
      <c r="M990" s="196" t="s">
        <v>420</v>
      </c>
      <c r="N990" s="196" t="s">
        <v>421</v>
      </c>
      <c r="O990" s="44" t="str">
        <f t="shared" si="62"/>
        <v xml:space="preserve"> Ms. Huma Shafique  ( 0300-9444040 )</v>
      </c>
      <c r="P990" s="42" t="s">
        <v>46</v>
      </c>
      <c r="Q990" s="36" t="s">
        <v>86</v>
      </c>
      <c r="R990" s="37" t="s">
        <v>70</v>
      </c>
      <c r="T990" s="55"/>
      <c r="U990" s="73" t="str">
        <f>F990&amp;"-"&amp;COUNTIF($F$2:F990,F990)</f>
        <v>141159-1</v>
      </c>
      <c r="V990" s="50">
        <f t="shared" si="63"/>
        <v>979</v>
      </c>
      <c r="Y990" s="38" t="s">
        <v>2628</v>
      </c>
      <c r="Z990" s="38">
        <v>979</v>
      </c>
      <c r="AP990" s="185">
        <v>979</v>
      </c>
      <c r="AQ990" s="185" t="s">
        <v>12</v>
      </c>
      <c r="AR990" s="195" t="s">
        <v>12</v>
      </c>
    </row>
    <row r="991" spans="1:44" ht="20.100000000000001" customHeight="1" x14ac:dyDescent="0.25">
      <c r="A991" s="183">
        <v>980</v>
      </c>
      <c r="B991" s="183" t="s">
        <v>1126</v>
      </c>
      <c r="C991" s="34" t="str">
        <f t="shared" si="60"/>
        <v>BS BT  - 141177</v>
      </c>
      <c r="D991" s="186" t="s">
        <v>33</v>
      </c>
      <c r="E991" s="33"/>
      <c r="F991" s="189">
        <v>141177</v>
      </c>
      <c r="G991" s="191" t="s">
        <v>348</v>
      </c>
      <c r="H991" s="34" t="str">
        <f t="shared" si="61"/>
        <v>F  - OB - 53 - 57</v>
      </c>
      <c r="I991" s="185" t="s">
        <v>93</v>
      </c>
      <c r="J991" s="185" t="s">
        <v>1097</v>
      </c>
      <c r="K991" s="185" t="s">
        <v>22</v>
      </c>
      <c r="L991" s="193">
        <v>25</v>
      </c>
      <c r="M991" s="196" t="s">
        <v>563</v>
      </c>
      <c r="N991" s="196" t="s">
        <v>564</v>
      </c>
      <c r="O991" s="44" t="str">
        <f t="shared" si="62"/>
        <v xml:space="preserve"> Dr. Roheela Yasmeen  ( 0321-8895654 )</v>
      </c>
      <c r="P991" s="42" t="s">
        <v>46</v>
      </c>
      <c r="Q991" s="36" t="s">
        <v>86</v>
      </c>
      <c r="R991" s="37" t="s">
        <v>53</v>
      </c>
      <c r="T991" s="55"/>
      <c r="U991" s="73" t="str">
        <f>F991&amp;"-"&amp;COUNTIF($F$2:F991,F991)</f>
        <v>141177-2</v>
      </c>
      <c r="V991" s="50">
        <f t="shared" si="63"/>
        <v>980</v>
      </c>
      <c r="Y991" s="38" t="s">
        <v>2629</v>
      </c>
      <c r="Z991" s="38">
        <v>980</v>
      </c>
      <c r="AP991" s="185">
        <v>980</v>
      </c>
      <c r="AQ991" s="185" t="s">
        <v>12</v>
      </c>
      <c r="AR991" s="195" t="s">
        <v>12</v>
      </c>
    </row>
    <row r="992" spans="1:44" ht="20.100000000000001" customHeight="1" x14ac:dyDescent="0.25">
      <c r="A992" s="183">
        <v>981</v>
      </c>
      <c r="B992" s="183" t="s">
        <v>1126</v>
      </c>
      <c r="C992" s="34" t="str">
        <f t="shared" si="60"/>
        <v>BS SE  - 141232</v>
      </c>
      <c r="D992" s="186" t="s">
        <v>43</v>
      </c>
      <c r="E992" s="33"/>
      <c r="F992" s="189">
        <v>141232</v>
      </c>
      <c r="G992" s="191" t="s">
        <v>162</v>
      </c>
      <c r="H992" s="34" t="str">
        <f t="shared" si="61"/>
        <v>F  - OB - 53 - 57</v>
      </c>
      <c r="I992" s="185" t="s">
        <v>93</v>
      </c>
      <c r="J992" s="185" t="s">
        <v>1097</v>
      </c>
      <c r="K992" s="185" t="s">
        <v>22</v>
      </c>
      <c r="L992" s="193">
        <v>60</v>
      </c>
      <c r="M992" s="196" t="s">
        <v>655</v>
      </c>
      <c r="N992" s="196" t="s">
        <v>656</v>
      </c>
      <c r="O992" s="44" t="str">
        <f t="shared" si="62"/>
        <v xml:space="preserve"> Adnan Ahmed  ( 3325064984 )</v>
      </c>
      <c r="P992" s="42" t="s">
        <v>46</v>
      </c>
      <c r="Q992" s="36" t="s">
        <v>86</v>
      </c>
      <c r="R992" s="37" t="s">
        <v>63</v>
      </c>
      <c r="T992" s="55"/>
      <c r="U992" s="73" t="str">
        <f>F992&amp;"-"&amp;COUNTIF($F$2:F992,F992)</f>
        <v>141232-1</v>
      </c>
      <c r="V992" s="50">
        <f t="shared" si="63"/>
        <v>981</v>
      </c>
      <c r="Y992" s="38" t="s">
        <v>2630</v>
      </c>
      <c r="Z992" s="38">
        <v>981</v>
      </c>
      <c r="AP992" s="185">
        <v>981</v>
      </c>
      <c r="AQ992" s="185" t="s">
        <v>12</v>
      </c>
      <c r="AR992" s="195" t="s">
        <v>12</v>
      </c>
    </row>
    <row r="993" spans="1:44" ht="20.100000000000001" customHeight="1" x14ac:dyDescent="0.25">
      <c r="A993" s="183">
        <v>982</v>
      </c>
      <c r="B993" s="183" t="s">
        <v>1126</v>
      </c>
      <c r="C993" s="34" t="str">
        <f t="shared" si="60"/>
        <v>BS SE  - 141303</v>
      </c>
      <c r="D993" s="186" t="s">
        <v>43</v>
      </c>
      <c r="E993" s="33"/>
      <c r="F993" s="189">
        <v>141303</v>
      </c>
      <c r="G993" s="191" t="s">
        <v>244</v>
      </c>
      <c r="H993" s="34" t="str">
        <f t="shared" si="61"/>
        <v>F  - OB - 53 - 57</v>
      </c>
      <c r="I993" s="185" t="s">
        <v>93</v>
      </c>
      <c r="J993" s="185" t="s">
        <v>1097</v>
      </c>
      <c r="K993" s="185" t="s">
        <v>22</v>
      </c>
      <c r="L993" s="193">
        <v>22</v>
      </c>
      <c r="M993" s="196" t="s">
        <v>688</v>
      </c>
      <c r="N993" s="196" t="s">
        <v>689</v>
      </c>
      <c r="O993" s="44" t="str">
        <f t="shared" si="62"/>
        <v xml:space="preserve"> Muhammad Zubair  ( 3012116270 )</v>
      </c>
      <c r="P993" s="42" t="s">
        <v>46</v>
      </c>
      <c r="Q993" s="36" t="s">
        <v>86</v>
      </c>
      <c r="R993" s="37" t="s">
        <v>78</v>
      </c>
      <c r="T993" s="55"/>
      <c r="U993" s="73" t="str">
        <f>F993&amp;"-"&amp;COUNTIF($F$2:F993,F993)</f>
        <v>141303-1</v>
      </c>
      <c r="V993" s="50">
        <f t="shared" si="63"/>
        <v>982</v>
      </c>
      <c r="Y993" s="38" t="s">
        <v>2631</v>
      </c>
      <c r="Z993" s="38">
        <v>982</v>
      </c>
      <c r="AP993" s="185">
        <v>982</v>
      </c>
      <c r="AQ993" s="185" t="s">
        <v>12</v>
      </c>
      <c r="AR993" s="195" t="s">
        <v>12</v>
      </c>
    </row>
    <row r="994" spans="1:44" ht="20.100000000000001" customHeight="1" x14ac:dyDescent="0.25">
      <c r="A994" s="183">
        <v>983</v>
      </c>
      <c r="B994" s="183" t="s">
        <v>1126</v>
      </c>
      <c r="C994" s="34" t="str">
        <f t="shared" si="60"/>
        <v>MS DS  - 141232</v>
      </c>
      <c r="D994" s="186" t="s">
        <v>299</v>
      </c>
      <c r="E994" s="33"/>
      <c r="F994" s="189">
        <v>141232</v>
      </c>
      <c r="G994" s="191" t="s">
        <v>162</v>
      </c>
      <c r="H994" s="34" t="str">
        <f t="shared" si="61"/>
        <v>F  - OB - 53 - 57</v>
      </c>
      <c r="I994" s="185" t="s">
        <v>93</v>
      </c>
      <c r="J994" s="185" t="s">
        <v>1097</v>
      </c>
      <c r="K994" s="185" t="s">
        <v>22</v>
      </c>
      <c r="L994" s="193">
        <v>3</v>
      </c>
      <c r="M994" s="196" t="s">
        <v>655</v>
      </c>
      <c r="N994" s="196" t="s">
        <v>656</v>
      </c>
      <c r="O994" s="44" t="str">
        <f t="shared" si="62"/>
        <v xml:space="preserve"> Adnan Ahmed  ( 3325064984 )</v>
      </c>
      <c r="P994" s="42" t="s">
        <v>46</v>
      </c>
      <c r="Q994" s="36" t="s">
        <v>86</v>
      </c>
      <c r="R994" s="37" t="s">
        <v>48</v>
      </c>
      <c r="T994" s="55"/>
      <c r="U994" s="73" t="str">
        <f>F994&amp;"-"&amp;COUNTIF($F$2:F994,F994)</f>
        <v>141232-2</v>
      </c>
      <c r="V994" s="50">
        <f t="shared" si="63"/>
        <v>983</v>
      </c>
      <c r="Y994" s="38" t="s">
        <v>2632</v>
      </c>
      <c r="Z994" s="38">
        <v>983</v>
      </c>
      <c r="AP994" s="185">
        <v>983</v>
      </c>
      <c r="AQ994" s="185" t="s">
        <v>12</v>
      </c>
      <c r="AR994" s="195" t="s">
        <v>12</v>
      </c>
    </row>
    <row r="995" spans="1:44" ht="20.100000000000001" customHeight="1" x14ac:dyDescent="0.25">
      <c r="A995" s="183">
        <v>984</v>
      </c>
      <c r="B995" s="183" t="s">
        <v>1126</v>
      </c>
      <c r="C995" s="34" t="str">
        <f t="shared" si="60"/>
        <v>BS DFCS  - 141339</v>
      </c>
      <c r="D995" s="186" t="s">
        <v>91</v>
      </c>
      <c r="E995" s="33"/>
      <c r="F995" s="189">
        <v>141339</v>
      </c>
      <c r="G995" s="191" t="s">
        <v>372</v>
      </c>
      <c r="H995" s="34" t="str">
        <f t="shared" si="61"/>
        <v>G  - OB - 21 - 25</v>
      </c>
      <c r="I995" s="185" t="s">
        <v>93</v>
      </c>
      <c r="J995" s="185" t="s">
        <v>1098</v>
      </c>
      <c r="K995" s="185" t="s">
        <v>18</v>
      </c>
      <c r="L995" s="193">
        <v>32</v>
      </c>
      <c r="M995" s="196" t="s">
        <v>556</v>
      </c>
      <c r="N995" s="196" t="s">
        <v>557</v>
      </c>
      <c r="O995" s="44" t="str">
        <f t="shared" si="62"/>
        <v xml:space="preserve"> Ms. Fatima  ( 0307-4650034 )</v>
      </c>
      <c r="P995" s="42" t="s">
        <v>50</v>
      </c>
      <c r="Q995" s="36" t="s">
        <v>86</v>
      </c>
      <c r="R995" s="37" t="s">
        <v>66</v>
      </c>
      <c r="T995" s="55"/>
      <c r="U995" s="73" t="str">
        <f>F995&amp;"-"&amp;COUNTIF($F$2:F995,F995)</f>
        <v>141339-1</v>
      </c>
      <c r="V995" s="50">
        <f t="shared" si="63"/>
        <v>984</v>
      </c>
      <c r="Y995" s="38" t="s">
        <v>2633</v>
      </c>
      <c r="Z995" s="38">
        <v>984</v>
      </c>
      <c r="AP995" s="185">
        <v>984</v>
      </c>
      <c r="AQ995" s="185" t="s">
        <v>12</v>
      </c>
      <c r="AR995" s="195" t="s">
        <v>12</v>
      </c>
    </row>
    <row r="996" spans="1:44" ht="20.100000000000001" customHeight="1" x14ac:dyDescent="0.25">
      <c r="A996" s="183">
        <v>985</v>
      </c>
      <c r="B996" s="183" t="s">
        <v>1126</v>
      </c>
      <c r="C996" s="34" t="str">
        <f t="shared" si="60"/>
        <v>BS DFCS  - 141340</v>
      </c>
      <c r="D996" s="186" t="s">
        <v>91</v>
      </c>
      <c r="E996" s="33"/>
      <c r="F996" s="189">
        <v>141340</v>
      </c>
      <c r="G996" s="191" t="s">
        <v>1446</v>
      </c>
      <c r="H996" s="34" t="str">
        <f t="shared" si="61"/>
        <v>G  - OB - 21 - 25</v>
      </c>
      <c r="I996" s="185" t="s">
        <v>93</v>
      </c>
      <c r="J996" s="185" t="s">
        <v>1098</v>
      </c>
      <c r="K996" s="185" t="s">
        <v>18</v>
      </c>
      <c r="L996" s="193">
        <v>34</v>
      </c>
      <c r="M996" s="196" t="s">
        <v>556</v>
      </c>
      <c r="N996" s="196" t="s">
        <v>557</v>
      </c>
      <c r="O996" s="44" t="str">
        <f t="shared" si="62"/>
        <v xml:space="preserve"> Ms. Fatima  ( 0307-4650034 )</v>
      </c>
      <c r="P996" s="42" t="s">
        <v>46</v>
      </c>
      <c r="Q996" s="36" t="s">
        <v>86</v>
      </c>
      <c r="R996" s="37" t="s">
        <v>71</v>
      </c>
      <c r="T996" s="55"/>
      <c r="U996" s="73" t="str">
        <f>F996&amp;"-"&amp;COUNTIF($F$2:F996,F996)</f>
        <v>141340-1</v>
      </c>
      <c r="V996" s="50">
        <f t="shared" si="63"/>
        <v>985</v>
      </c>
      <c r="Y996" s="38" t="s">
        <v>2634</v>
      </c>
      <c r="Z996" s="38">
        <v>985</v>
      </c>
      <c r="AP996" s="185">
        <v>985</v>
      </c>
      <c r="AQ996" s="185" t="s">
        <v>12</v>
      </c>
      <c r="AR996" s="195" t="s">
        <v>12</v>
      </c>
    </row>
    <row r="997" spans="1:44" ht="20.100000000000001" customHeight="1" x14ac:dyDescent="0.25">
      <c r="A997" s="183">
        <v>986</v>
      </c>
      <c r="B997" s="183" t="s">
        <v>1126</v>
      </c>
      <c r="C997" s="34" t="str">
        <f t="shared" si="60"/>
        <v>BS SE  - 141303</v>
      </c>
      <c r="D997" s="186" t="s">
        <v>43</v>
      </c>
      <c r="E997" s="33"/>
      <c r="F997" s="189">
        <v>141303</v>
      </c>
      <c r="G997" s="191" t="s">
        <v>244</v>
      </c>
      <c r="H997" s="34" t="str">
        <f t="shared" si="61"/>
        <v>G  - OB - 21 - 25</v>
      </c>
      <c r="I997" s="185" t="s">
        <v>93</v>
      </c>
      <c r="J997" s="185" t="s">
        <v>1098</v>
      </c>
      <c r="K997" s="185" t="s">
        <v>18</v>
      </c>
      <c r="L997" s="193">
        <v>44</v>
      </c>
      <c r="M997" s="196" t="s">
        <v>688</v>
      </c>
      <c r="N997" s="196" t="s">
        <v>689</v>
      </c>
      <c r="O997" s="44" t="str">
        <f t="shared" si="62"/>
        <v xml:space="preserve"> Muhammad Zubair  ( 3012116270 )</v>
      </c>
      <c r="P997" s="42" t="s">
        <v>46</v>
      </c>
      <c r="Q997" s="36" t="s">
        <v>86</v>
      </c>
      <c r="R997" s="37" t="s">
        <v>69</v>
      </c>
      <c r="T997" s="55"/>
      <c r="U997" s="73" t="str">
        <f>F997&amp;"-"&amp;COUNTIF($F$2:F997,F997)</f>
        <v>141303-2</v>
      </c>
      <c r="V997" s="50">
        <f t="shared" si="63"/>
        <v>986</v>
      </c>
      <c r="Y997" s="38" t="s">
        <v>2635</v>
      </c>
      <c r="Z997" s="38">
        <v>986</v>
      </c>
      <c r="AP997" s="185">
        <v>986</v>
      </c>
      <c r="AQ997" s="185" t="s">
        <v>12</v>
      </c>
      <c r="AR997" s="195" t="s">
        <v>12</v>
      </c>
    </row>
    <row r="998" spans="1:44" ht="20.100000000000001" customHeight="1" x14ac:dyDescent="0.25">
      <c r="A998" s="183">
        <v>987</v>
      </c>
      <c r="B998" s="183" t="s">
        <v>1126</v>
      </c>
      <c r="C998" s="34" t="str">
        <f t="shared" si="60"/>
        <v>BS DFCS  - 141340</v>
      </c>
      <c r="D998" s="186" t="s">
        <v>91</v>
      </c>
      <c r="E998" s="33"/>
      <c r="F998" s="189">
        <v>141340</v>
      </c>
      <c r="G998" s="191" t="s">
        <v>1446</v>
      </c>
      <c r="H998" s="34" t="str">
        <f t="shared" si="61"/>
        <v>H  - OB - 78 - 79</v>
      </c>
      <c r="I998" s="185" t="s">
        <v>93</v>
      </c>
      <c r="J998" s="185" t="s">
        <v>253</v>
      </c>
      <c r="K998" s="185" t="s">
        <v>19</v>
      </c>
      <c r="L998" s="193">
        <v>4</v>
      </c>
      <c r="M998" s="196" t="s">
        <v>556</v>
      </c>
      <c r="N998" s="196" t="s">
        <v>557</v>
      </c>
      <c r="O998" s="44" t="str">
        <f t="shared" si="62"/>
        <v xml:space="preserve"> Ms. Fatima  ( 0307-4650034 )</v>
      </c>
      <c r="P998" s="42" t="s">
        <v>46</v>
      </c>
      <c r="Q998" s="36" t="s">
        <v>86</v>
      </c>
      <c r="R998" s="37" t="s">
        <v>81</v>
      </c>
      <c r="T998" s="55"/>
      <c r="U998" s="73" t="str">
        <f>F998&amp;"-"&amp;COUNTIF($F$2:F998,F998)</f>
        <v>141340-2</v>
      </c>
      <c r="V998" s="50">
        <f t="shared" si="63"/>
        <v>987</v>
      </c>
      <c r="Y998" s="38" t="s">
        <v>2636</v>
      </c>
      <c r="Z998" s="38">
        <v>987</v>
      </c>
      <c r="AP998" s="185">
        <v>987</v>
      </c>
      <c r="AQ998" s="185" t="s">
        <v>12</v>
      </c>
      <c r="AR998" s="195" t="s">
        <v>12</v>
      </c>
    </row>
    <row r="999" spans="1:44" ht="20.100000000000001" customHeight="1" x14ac:dyDescent="0.25">
      <c r="A999" s="183">
        <v>988</v>
      </c>
      <c r="B999" s="183" t="s">
        <v>1126</v>
      </c>
      <c r="C999" s="34" t="str">
        <f t="shared" si="60"/>
        <v>BS DFCS  - 141341</v>
      </c>
      <c r="D999" s="186" t="s">
        <v>91</v>
      </c>
      <c r="E999" s="33"/>
      <c r="F999" s="189">
        <v>141341</v>
      </c>
      <c r="G999" s="191" t="s">
        <v>1447</v>
      </c>
      <c r="H999" s="34" t="str">
        <f t="shared" si="61"/>
        <v>H  - OB - 78 - 79</v>
      </c>
      <c r="I999" s="185" t="s">
        <v>93</v>
      </c>
      <c r="J999" s="185" t="s">
        <v>253</v>
      </c>
      <c r="K999" s="185" t="s">
        <v>19</v>
      </c>
      <c r="L999" s="193">
        <v>24</v>
      </c>
      <c r="M999" s="196" t="s">
        <v>556</v>
      </c>
      <c r="N999" s="196" t="s">
        <v>557</v>
      </c>
      <c r="O999" s="44" t="str">
        <f t="shared" si="62"/>
        <v xml:space="preserve"> Ms. Fatima  ( 0307-4650034 )</v>
      </c>
      <c r="P999" s="42" t="s">
        <v>46</v>
      </c>
      <c r="Q999" s="36" t="s">
        <v>86</v>
      </c>
      <c r="R999" s="37" t="s">
        <v>78</v>
      </c>
      <c r="T999" s="55"/>
      <c r="U999" s="73" t="str">
        <f>F999&amp;"-"&amp;COUNTIF($F$2:F999,F999)</f>
        <v>141341-1</v>
      </c>
      <c r="V999" s="50">
        <f t="shared" si="63"/>
        <v>988</v>
      </c>
      <c r="Y999" s="38" t="s">
        <v>2637</v>
      </c>
      <c r="Z999" s="38">
        <v>988</v>
      </c>
      <c r="AP999" s="185">
        <v>988</v>
      </c>
      <c r="AQ999" s="185" t="s">
        <v>12</v>
      </c>
      <c r="AR999" s="195" t="s">
        <v>12</v>
      </c>
    </row>
    <row r="1000" spans="1:44" ht="20.100000000000001" customHeight="1" x14ac:dyDescent="0.25">
      <c r="A1000" s="183">
        <v>989</v>
      </c>
      <c r="B1000" s="183" t="s">
        <v>1126</v>
      </c>
      <c r="C1000" s="34" t="str">
        <f t="shared" si="60"/>
        <v>MSCP  - 141369</v>
      </c>
      <c r="D1000" s="186" t="s">
        <v>144</v>
      </c>
      <c r="E1000" s="33"/>
      <c r="F1000" s="189">
        <v>141369</v>
      </c>
      <c r="G1000" s="191" t="s">
        <v>882</v>
      </c>
      <c r="H1000" s="34" t="str">
        <f t="shared" si="61"/>
        <v>H  - OB - 78 - 79</v>
      </c>
      <c r="I1000" s="185" t="s">
        <v>93</v>
      </c>
      <c r="J1000" s="185" t="s">
        <v>253</v>
      </c>
      <c r="K1000" s="185" t="s">
        <v>19</v>
      </c>
      <c r="L1000" s="193">
        <v>13</v>
      </c>
      <c r="M1000" s="196" t="s">
        <v>3337</v>
      </c>
      <c r="N1000" s="196" t="s">
        <v>530</v>
      </c>
      <c r="O1000" s="44" t="str">
        <f t="shared" si="62"/>
        <v xml:space="preserve"> Dr. Madeha Naz  ( 3014751026 )</v>
      </c>
      <c r="P1000" s="42" t="s">
        <v>46</v>
      </c>
      <c r="Q1000" s="36" t="s">
        <v>86</v>
      </c>
      <c r="R1000" s="37" t="s">
        <v>48</v>
      </c>
      <c r="T1000" s="55"/>
      <c r="U1000" s="73" t="str">
        <f>F1000&amp;"-"&amp;COUNTIF($F$2:F1000,F1000)</f>
        <v>141369-1</v>
      </c>
      <c r="V1000" s="50">
        <f t="shared" si="63"/>
        <v>989</v>
      </c>
      <c r="Y1000" s="38" t="s">
        <v>2638</v>
      </c>
      <c r="Z1000" s="38">
        <v>989</v>
      </c>
      <c r="AP1000" s="185">
        <v>989</v>
      </c>
      <c r="AQ1000" s="185" t="s">
        <v>12</v>
      </c>
      <c r="AR1000" s="195" t="s">
        <v>12</v>
      </c>
    </row>
    <row r="1001" spans="1:44" ht="20.100000000000001" customHeight="1" x14ac:dyDescent="0.25">
      <c r="A1001" s="183">
        <v>990</v>
      </c>
      <c r="B1001" s="183" t="s">
        <v>1126</v>
      </c>
      <c r="C1001" s="34" t="str">
        <f t="shared" si="60"/>
        <v>MSCP  - 141405</v>
      </c>
      <c r="D1001" s="186" t="s">
        <v>144</v>
      </c>
      <c r="E1001" s="33"/>
      <c r="F1001" s="189">
        <v>141405</v>
      </c>
      <c r="G1001" s="191" t="s">
        <v>1206</v>
      </c>
      <c r="H1001" s="34" t="str">
        <f t="shared" si="61"/>
        <v>H  - OB - 78 - 79</v>
      </c>
      <c r="I1001" s="185" t="s">
        <v>93</v>
      </c>
      <c r="J1001" s="185" t="s">
        <v>253</v>
      </c>
      <c r="K1001" s="185" t="s">
        <v>19</v>
      </c>
      <c r="L1001" s="193">
        <v>3</v>
      </c>
      <c r="M1001" s="196" t="s">
        <v>531</v>
      </c>
      <c r="N1001" s="196" t="s">
        <v>532</v>
      </c>
      <c r="O1001" s="44" t="str">
        <f t="shared" si="62"/>
        <v xml:space="preserve"> Dr. Faiqa Yaseen  ( 0343-4712860 )</v>
      </c>
      <c r="P1001" s="42" t="s">
        <v>46</v>
      </c>
      <c r="Q1001" s="36" t="s">
        <v>86</v>
      </c>
      <c r="R1001" s="37" t="s">
        <v>69</v>
      </c>
      <c r="T1001" s="55"/>
      <c r="U1001" s="73" t="str">
        <f>F1001&amp;"-"&amp;COUNTIF($F$2:F1001,F1001)</f>
        <v>141405-1</v>
      </c>
      <c r="V1001" s="50">
        <f t="shared" si="63"/>
        <v>990</v>
      </c>
      <c r="Y1001" s="38" t="s">
        <v>2639</v>
      </c>
      <c r="Z1001" s="38">
        <v>990</v>
      </c>
      <c r="AP1001" s="185">
        <v>990</v>
      </c>
      <c r="AQ1001" s="185" t="s">
        <v>12</v>
      </c>
      <c r="AR1001" s="195" t="s">
        <v>12</v>
      </c>
    </row>
    <row r="1002" spans="1:44" ht="20.100000000000001" customHeight="1" x14ac:dyDescent="0.25">
      <c r="A1002" s="183">
        <v>991</v>
      </c>
      <c r="B1002" s="183" t="s">
        <v>1126</v>
      </c>
      <c r="C1002" s="34" t="str">
        <f t="shared" si="60"/>
        <v>BS IT  - 141577</v>
      </c>
      <c r="D1002" s="186" t="s">
        <v>37</v>
      </c>
      <c r="E1002" s="33"/>
      <c r="F1002" s="189">
        <v>141577</v>
      </c>
      <c r="G1002" s="191" t="s">
        <v>928</v>
      </c>
      <c r="H1002" s="34" t="str">
        <f t="shared" si="61"/>
        <v>I  - OB - 64 - 67</v>
      </c>
      <c r="I1002" s="185" t="s">
        <v>93</v>
      </c>
      <c r="J1002" s="185" t="s">
        <v>344</v>
      </c>
      <c r="K1002" s="185" t="s">
        <v>17</v>
      </c>
      <c r="L1002" s="193">
        <v>18</v>
      </c>
      <c r="M1002" s="196" t="s">
        <v>802</v>
      </c>
      <c r="N1002" s="196" t="s">
        <v>803</v>
      </c>
      <c r="O1002" s="44" t="str">
        <f t="shared" si="62"/>
        <v xml:space="preserve"> Dr.Tauqir Ahmad  ( 3004207142 )</v>
      </c>
      <c r="P1002" s="42" t="s">
        <v>46</v>
      </c>
      <c r="Q1002" s="36" t="s">
        <v>86</v>
      </c>
      <c r="R1002" s="37" t="s">
        <v>49</v>
      </c>
      <c r="T1002" s="55"/>
      <c r="U1002" s="73" t="str">
        <f>F1002&amp;"-"&amp;COUNTIF($F$2:F1002,F1002)</f>
        <v>141577-1</v>
      </c>
      <c r="V1002" s="50">
        <f t="shared" si="63"/>
        <v>991</v>
      </c>
      <c r="Y1002" s="38" t="s">
        <v>2640</v>
      </c>
      <c r="Z1002" s="38">
        <v>991</v>
      </c>
      <c r="AP1002" s="185">
        <v>991</v>
      </c>
      <c r="AQ1002" s="185" t="s">
        <v>12</v>
      </c>
      <c r="AR1002" s="195" t="s">
        <v>12</v>
      </c>
    </row>
    <row r="1003" spans="1:44" ht="20.100000000000001" customHeight="1" x14ac:dyDescent="0.25">
      <c r="A1003" s="183">
        <v>992</v>
      </c>
      <c r="B1003" s="183" t="s">
        <v>1126</v>
      </c>
      <c r="C1003" s="34" t="str">
        <f t="shared" si="60"/>
        <v>BS IT  - 141606</v>
      </c>
      <c r="D1003" s="186" t="s">
        <v>37</v>
      </c>
      <c r="E1003" s="33"/>
      <c r="F1003" s="189">
        <v>141606</v>
      </c>
      <c r="G1003" s="191" t="s">
        <v>351</v>
      </c>
      <c r="H1003" s="34" t="str">
        <f t="shared" si="61"/>
        <v>I  - OB - 64 - 67</v>
      </c>
      <c r="I1003" s="185" t="s">
        <v>93</v>
      </c>
      <c r="J1003" s="185" t="s">
        <v>344</v>
      </c>
      <c r="K1003" s="185" t="s">
        <v>17</v>
      </c>
      <c r="L1003" s="193">
        <v>24</v>
      </c>
      <c r="M1003" s="196" t="s">
        <v>794</v>
      </c>
      <c r="N1003" s="196" t="s">
        <v>795</v>
      </c>
      <c r="O1003" s="44" t="str">
        <f t="shared" si="62"/>
        <v xml:space="preserve"> Muhammad Shujat Ali  ( 3004177172 )</v>
      </c>
      <c r="P1003" s="42" t="s">
        <v>46</v>
      </c>
      <c r="Q1003" s="36" t="s">
        <v>86</v>
      </c>
      <c r="R1003" s="37" t="s">
        <v>48</v>
      </c>
      <c r="T1003" s="55"/>
      <c r="U1003" s="73" t="str">
        <f>F1003&amp;"-"&amp;COUNTIF($F$2:F1003,F1003)</f>
        <v>141606-1</v>
      </c>
      <c r="V1003" s="50">
        <f t="shared" si="63"/>
        <v>992</v>
      </c>
      <c r="Y1003" s="38" t="s">
        <v>2641</v>
      </c>
      <c r="Z1003" s="38">
        <v>992</v>
      </c>
      <c r="AP1003" s="185">
        <v>992</v>
      </c>
      <c r="AQ1003" s="185" t="s">
        <v>12</v>
      </c>
      <c r="AR1003" s="195" t="s">
        <v>12</v>
      </c>
    </row>
    <row r="1004" spans="1:44" ht="20.100000000000001" customHeight="1" x14ac:dyDescent="0.25">
      <c r="A1004" s="183">
        <v>993</v>
      </c>
      <c r="B1004" s="183" t="s">
        <v>1126</v>
      </c>
      <c r="C1004" s="34" t="str">
        <f t="shared" si="60"/>
        <v>BS Phys  - 141500</v>
      </c>
      <c r="D1004" s="186" t="s">
        <v>31</v>
      </c>
      <c r="E1004" s="33"/>
      <c r="F1004" s="189">
        <v>141500</v>
      </c>
      <c r="G1004" s="191" t="s">
        <v>1448</v>
      </c>
      <c r="H1004" s="34" t="str">
        <f t="shared" si="61"/>
        <v>I  - OB - 64 - 67</v>
      </c>
      <c r="I1004" s="185" t="s">
        <v>93</v>
      </c>
      <c r="J1004" s="185" t="s">
        <v>344</v>
      </c>
      <c r="K1004" s="185" t="s">
        <v>17</v>
      </c>
      <c r="L1004" s="193">
        <v>10</v>
      </c>
      <c r="M1004" s="196" t="s">
        <v>1030</v>
      </c>
      <c r="N1004" s="196" t="s">
        <v>614</v>
      </c>
      <c r="O1004" s="44" t="str">
        <f t="shared" si="62"/>
        <v xml:space="preserve"> Dr. Fatima Aslam  ( 0321-4811230 )</v>
      </c>
      <c r="P1004" s="42" t="s">
        <v>46</v>
      </c>
      <c r="Q1004" s="36" t="s">
        <v>86</v>
      </c>
      <c r="R1004" s="37">
        <v>63</v>
      </c>
      <c r="T1004" s="55"/>
      <c r="U1004" s="73" t="str">
        <f>F1004&amp;"-"&amp;COUNTIF($F$2:F1004,F1004)</f>
        <v>141500-1</v>
      </c>
      <c r="V1004" s="50">
        <f t="shared" si="63"/>
        <v>993</v>
      </c>
      <c r="Y1004" s="38" t="s">
        <v>2642</v>
      </c>
      <c r="Z1004" s="38">
        <v>993</v>
      </c>
      <c r="AP1004" s="185">
        <v>993</v>
      </c>
      <c r="AQ1004" s="185" t="s">
        <v>12</v>
      </c>
      <c r="AR1004" s="195" t="s">
        <v>12</v>
      </c>
    </row>
    <row r="1005" spans="1:44" ht="20.100000000000001" customHeight="1" x14ac:dyDescent="0.25">
      <c r="A1005" s="183">
        <v>994</v>
      </c>
      <c r="B1005" s="183" t="s">
        <v>1126</v>
      </c>
      <c r="C1005" s="34" t="str">
        <f t="shared" si="60"/>
        <v>BS WCCI  - 141472</v>
      </c>
      <c r="D1005" s="186" t="s">
        <v>301</v>
      </c>
      <c r="E1005" s="33"/>
      <c r="F1005" s="189">
        <v>141472</v>
      </c>
      <c r="G1005" s="191" t="s">
        <v>208</v>
      </c>
      <c r="H1005" s="34" t="str">
        <f t="shared" si="61"/>
        <v>I  - OB - 64 - 67</v>
      </c>
      <c r="I1005" s="185" t="s">
        <v>93</v>
      </c>
      <c r="J1005" s="185" t="s">
        <v>344</v>
      </c>
      <c r="K1005" s="185" t="s">
        <v>17</v>
      </c>
      <c r="L1005" s="193">
        <v>6</v>
      </c>
      <c r="M1005" s="196" t="s">
        <v>1026</v>
      </c>
      <c r="N1005" s="196" t="s">
        <v>1027</v>
      </c>
      <c r="O1005" s="44" t="str">
        <f t="shared" si="62"/>
        <v xml:space="preserve"> Sana Sarwar  ( 3039404349 )</v>
      </c>
      <c r="P1005" s="42" t="s">
        <v>50</v>
      </c>
      <c r="Q1005" s="36" t="s">
        <v>86</v>
      </c>
      <c r="R1005" s="37" t="s">
        <v>55</v>
      </c>
      <c r="T1005" s="55"/>
      <c r="U1005" s="73" t="str">
        <f>F1005&amp;"-"&amp;COUNTIF($F$2:F1005,F1005)</f>
        <v>141472-1</v>
      </c>
      <c r="V1005" s="50">
        <f t="shared" si="63"/>
        <v>994</v>
      </c>
      <c r="Y1005" s="38" t="s">
        <v>2643</v>
      </c>
      <c r="Z1005" s="38">
        <v>994</v>
      </c>
      <c r="AP1005" s="185">
        <v>994</v>
      </c>
      <c r="AQ1005" s="185" t="s">
        <v>12</v>
      </c>
      <c r="AR1005" s="195" t="s">
        <v>12</v>
      </c>
    </row>
    <row r="1006" spans="1:44" ht="20.100000000000001" customHeight="1" x14ac:dyDescent="0.25">
      <c r="A1006" s="183">
        <v>995</v>
      </c>
      <c r="B1006" s="183" t="s">
        <v>1126</v>
      </c>
      <c r="C1006" s="34" t="str">
        <f t="shared" si="60"/>
        <v>MSCP  - 141405</v>
      </c>
      <c r="D1006" s="186" t="s">
        <v>144</v>
      </c>
      <c r="E1006" s="33"/>
      <c r="F1006" s="189">
        <v>141405</v>
      </c>
      <c r="G1006" s="191" t="s">
        <v>1206</v>
      </c>
      <c r="H1006" s="34" t="str">
        <f t="shared" si="61"/>
        <v>I  - OB - 64 - 67</v>
      </c>
      <c r="I1006" s="185" t="s">
        <v>93</v>
      </c>
      <c r="J1006" s="185" t="s">
        <v>344</v>
      </c>
      <c r="K1006" s="185" t="s">
        <v>17</v>
      </c>
      <c r="L1006" s="193">
        <v>30</v>
      </c>
      <c r="M1006" s="196" t="s">
        <v>531</v>
      </c>
      <c r="N1006" s="196" t="s">
        <v>532</v>
      </c>
      <c r="O1006" s="44" t="str">
        <f t="shared" si="62"/>
        <v xml:space="preserve"> Dr. Faiqa Yaseen  ( 0343-4712860 )</v>
      </c>
      <c r="P1006" s="42" t="s">
        <v>50</v>
      </c>
      <c r="Q1006" s="36" t="s">
        <v>86</v>
      </c>
      <c r="R1006" s="37">
        <v>1</v>
      </c>
      <c r="T1006" s="55"/>
      <c r="U1006" s="73" t="str">
        <f>F1006&amp;"-"&amp;COUNTIF($F$2:F1006,F1006)</f>
        <v>141405-2</v>
      </c>
      <c r="V1006" s="50">
        <f t="shared" si="63"/>
        <v>995</v>
      </c>
      <c r="Y1006" s="38" t="s">
        <v>2644</v>
      </c>
      <c r="Z1006" s="38">
        <v>995</v>
      </c>
      <c r="AP1006" s="185">
        <v>995</v>
      </c>
      <c r="AQ1006" s="185" t="s">
        <v>12</v>
      </c>
      <c r="AR1006" s="195" t="s">
        <v>12</v>
      </c>
    </row>
    <row r="1007" spans="1:44" ht="20.100000000000001" customHeight="1" x14ac:dyDescent="0.25">
      <c r="A1007" s="183">
        <v>996</v>
      </c>
      <c r="B1007" s="183" t="s">
        <v>1126</v>
      </c>
      <c r="C1007" s="34" t="str">
        <f t="shared" si="60"/>
        <v>BS IT  - 141606</v>
      </c>
      <c r="D1007" s="186" t="s">
        <v>37</v>
      </c>
      <c r="E1007" s="33"/>
      <c r="F1007" s="189">
        <v>141606</v>
      </c>
      <c r="G1007" s="191" t="s">
        <v>351</v>
      </c>
      <c r="H1007" s="34" t="str">
        <f t="shared" si="61"/>
        <v>J  - OB - 60 - 63</v>
      </c>
      <c r="I1007" s="185" t="s">
        <v>93</v>
      </c>
      <c r="J1007" s="185" t="s">
        <v>254</v>
      </c>
      <c r="K1007" s="185" t="s">
        <v>25</v>
      </c>
      <c r="L1007" s="193">
        <v>3</v>
      </c>
      <c r="M1007" s="196" t="s">
        <v>794</v>
      </c>
      <c r="N1007" s="196" t="s">
        <v>795</v>
      </c>
      <c r="O1007" s="44" t="str">
        <f t="shared" si="62"/>
        <v xml:space="preserve"> Muhammad Shujat Ali  ( 3004177172 )</v>
      </c>
      <c r="P1007" s="42" t="s">
        <v>50</v>
      </c>
      <c r="Q1007" s="36" t="s">
        <v>86</v>
      </c>
      <c r="R1007" s="37">
        <v>1</v>
      </c>
      <c r="T1007" s="55"/>
      <c r="U1007" s="73" t="str">
        <f>F1007&amp;"-"&amp;COUNTIF($F$2:F1007,F1007)</f>
        <v>141606-2</v>
      </c>
      <c r="V1007" s="50">
        <f t="shared" si="63"/>
        <v>996</v>
      </c>
      <c r="Y1007" s="38" t="s">
        <v>2645</v>
      </c>
      <c r="Z1007" s="38">
        <v>996</v>
      </c>
      <c r="AP1007" s="185">
        <v>996</v>
      </c>
      <c r="AQ1007" s="185" t="s">
        <v>12</v>
      </c>
      <c r="AR1007" s="195" t="s">
        <v>12</v>
      </c>
    </row>
    <row r="1008" spans="1:44" ht="20.100000000000001" customHeight="1" x14ac:dyDescent="0.25">
      <c r="A1008" s="183">
        <v>997</v>
      </c>
      <c r="B1008" s="183" t="s">
        <v>1126</v>
      </c>
      <c r="C1008" s="34" t="str">
        <f t="shared" si="60"/>
        <v>BS IT  - 141618</v>
      </c>
      <c r="D1008" s="186" t="s">
        <v>37</v>
      </c>
      <c r="E1008" s="33"/>
      <c r="F1008" s="189">
        <v>141618</v>
      </c>
      <c r="G1008" s="191" t="s">
        <v>1449</v>
      </c>
      <c r="H1008" s="34" t="str">
        <f t="shared" si="61"/>
        <v>J  - OB - 60 - 63</v>
      </c>
      <c r="I1008" s="185" t="s">
        <v>93</v>
      </c>
      <c r="J1008" s="185" t="s">
        <v>254</v>
      </c>
      <c r="K1008" s="185" t="s">
        <v>25</v>
      </c>
      <c r="L1008" s="193">
        <v>32</v>
      </c>
      <c r="M1008" s="196" t="s">
        <v>794</v>
      </c>
      <c r="N1008" s="196" t="s">
        <v>795</v>
      </c>
      <c r="O1008" s="44" t="str">
        <f t="shared" si="62"/>
        <v xml:space="preserve"> Muhammad Shujat Ali  ( 3004177172 )</v>
      </c>
      <c r="P1008" s="42" t="s">
        <v>89</v>
      </c>
      <c r="Q1008" s="36" t="s">
        <v>86</v>
      </c>
      <c r="R1008" s="37" t="s">
        <v>89</v>
      </c>
      <c r="S1008" t="s">
        <v>12</v>
      </c>
      <c r="T1008" s="55"/>
      <c r="U1008" s="73" t="str">
        <f>F1008&amp;"-"&amp;COUNTIF($F$2:F1008,F1008)</f>
        <v>141618-1</v>
      </c>
      <c r="V1008" s="50">
        <f t="shared" si="63"/>
        <v>997</v>
      </c>
      <c r="Y1008" s="38" t="s">
        <v>2646</v>
      </c>
      <c r="Z1008" s="38">
        <v>997</v>
      </c>
      <c r="AP1008" s="185">
        <v>997</v>
      </c>
      <c r="AQ1008" s="185" t="s">
        <v>12</v>
      </c>
      <c r="AR1008" s="195" t="s">
        <v>12</v>
      </c>
    </row>
    <row r="1009" spans="1:44" ht="20.100000000000001" customHeight="1" x14ac:dyDescent="0.25">
      <c r="A1009" s="183">
        <v>998</v>
      </c>
      <c r="B1009" s="183" t="s">
        <v>1126</v>
      </c>
      <c r="C1009" s="34" t="str">
        <f t="shared" si="60"/>
        <v>BS IT  - 141696</v>
      </c>
      <c r="D1009" s="186" t="s">
        <v>37</v>
      </c>
      <c r="E1009" s="33"/>
      <c r="F1009" s="189">
        <v>141696</v>
      </c>
      <c r="G1009" s="191" t="s">
        <v>384</v>
      </c>
      <c r="H1009" s="34" t="str">
        <f t="shared" si="61"/>
        <v>J  - OB - 60 - 63</v>
      </c>
      <c r="I1009" s="185" t="s">
        <v>93</v>
      </c>
      <c r="J1009" s="185" t="s">
        <v>254</v>
      </c>
      <c r="K1009" s="185" t="s">
        <v>25</v>
      </c>
      <c r="L1009" s="193">
        <v>1</v>
      </c>
      <c r="M1009" s="196" t="s">
        <v>659</v>
      </c>
      <c r="N1009" s="196" t="s">
        <v>660</v>
      </c>
      <c r="O1009" s="44" t="str">
        <f t="shared" si="62"/>
        <v xml:space="preserve"> Zainab Zafar  ( 3064091325 )</v>
      </c>
      <c r="P1009" s="42"/>
      <c r="Q1009" s="36" t="s">
        <v>86</v>
      </c>
      <c r="R1009" s="37"/>
      <c r="T1009" s="55"/>
      <c r="U1009" s="73" t="str">
        <f>F1009&amp;"-"&amp;COUNTIF($F$2:F1009,F1009)</f>
        <v>141696-1</v>
      </c>
      <c r="V1009" s="50">
        <f t="shared" si="63"/>
        <v>998</v>
      </c>
      <c r="Y1009" s="38" t="s">
        <v>2647</v>
      </c>
      <c r="Z1009" s="38">
        <v>998</v>
      </c>
      <c r="AP1009" s="185">
        <v>998</v>
      </c>
      <c r="AQ1009" s="185" t="s">
        <v>12</v>
      </c>
      <c r="AR1009" s="195" t="s">
        <v>12</v>
      </c>
    </row>
    <row r="1010" spans="1:44" ht="20.100000000000001" customHeight="1" x14ac:dyDescent="0.25">
      <c r="A1010" s="183">
        <v>999</v>
      </c>
      <c r="B1010" s="183" t="s">
        <v>1126</v>
      </c>
      <c r="C1010" s="34" t="str">
        <f t="shared" si="60"/>
        <v>BSCS  - 141696</v>
      </c>
      <c r="D1010" s="186" t="s">
        <v>35</v>
      </c>
      <c r="E1010" s="33"/>
      <c r="F1010" s="189">
        <v>141696</v>
      </c>
      <c r="G1010" s="191" t="s">
        <v>384</v>
      </c>
      <c r="H1010" s="34" t="str">
        <f t="shared" si="61"/>
        <v>J  - OB - 60 - 63</v>
      </c>
      <c r="I1010" s="185" t="s">
        <v>93</v>
      </c>
      <c r="J1010" s="185" t="s">
        <v>254</v>
      </c>
      <c r="K1010" s="185" t="s">
        <v>25</v>
      </c>
      <c r="L1010" s="193">
        <v>47</v>
      </c>
      <c r="M1010" s="196" t="s">
        <v>659</v>
      </c>
      <c r="N1010" s="196" t="s">
        <v>660</v>
      </c>
      <c r="O1010" s="44" t="str">
        <f t="shared" si="62"/>
        <v xml:space="preserve"> Zainab Zafar  ( 3064091325 )</v>
      </c>
      <c r="P1010" s="42"/>
      <c r="Q1010" s="36" t="s">
        <v>86</v>
      </c>
      <c r="R1010" s="37"/>
      <c r="T1010" s="55"/>
      <c r="U1010" s="73" t="str">
        <f>F1010&amp;"-"&amp;COUNTIF($F$2:F1010,F1010)</f>
        <v>141696-2</v>
      </c>
      <c r="V1010" s="50">
        <f t="shared" si="63"/>
        <v>999</v>
      </c>
      <c r="Y1010" s="38" t="s">
        <v>2648</v>
      </c>
      <c r="Z1010" s="38">
        <v>999</v>
      </c>
      <c r="AP1010" s="185">
        <v>999</v>
      </c>
      <c r="AQ1010" s="185" t="s">
        <v>12</v>
      </c>
      <c r="AR1010" s="195" t="s">
        <v>12</v>
      </c>
    </row>
    <row r="1011" spans="1:44" ht="20.100000000000001" customHeight="1" x14ac:dyDescent="0.25">
      <c r="A1011" s="183">
        <v>1000</v>
      </c>
      <c r="B1011" s="183" t="s">
        <v>1126</v>
      </c>
      <c r="C1011" s="34" t="str">
        <f t="shared" si="60"/>
        <v>M.Phil AP  - 141691</v>
      </c>
      <c r="D1011" s="186" t="s">
        <v>870</v>
      </c>
      <c r="E1011" s="33"/>
      <c r="F1011" s="189">
        <v>141691</v>
      </c>
      <c r="G1011" s="191" t="s">
        <v>1450</v>
      </c>
      <c r="H1011" s="34" t="str">
        <f t="shared" si="61"/>
        <v>J  - OB - 60 - 63</v>
      </c>
      <c r="I1011" s="185" t="s">
        <v>93</v>
      </c>
      <c r="J1011" s="185" t="s">
        <v>254</v>
      </c>
      <c r="K1011" s="185" t="s">
        <v>25</v>
      </c>
      <c r="L1011" s="193">
        <v>5</v>
      </c>
      <c r="M1011" s="196" t="s">
        <v>531</v>
      </c>
      <c r="N1011" s="196" t="s">
        <v>532</v>
      </c>
      <c r="O1011" s="44" t="str">
        <f t="shared" si="62"/>
        <v xml:space="preserve"> Dr. Faiqa Yaseen  ( 0343-4712860 )</v>
      </c>
      <c r="P1011" s="42"/>
      <c r="Q1011" s="36" t="s">
        <v>86</v>
      </c>
      <c r="R1011" s="37"/>
      <c r="T1011" s="55"/>
      <c r="U1011" s="73" t="str">
        <f>F1011&amp;"-"&amp;COUNTIF($F$2:F1011,F1011)</f>
        <v>141691-1</v>
      </c>
      <c r="V1011" s="50">
        <f t="shared" si="63"/>
        <v>1000</v>
      </c>
      <c r="Y1011" s="38" t="s">
        <v>2649</v>
      </c>
      <c r="Z1011" s="38">
        <v>1000</v>
      </c>
      <c r="AP1011" s="185">
        <v>1000</v>
      </c>
      <c r="AQ1011" s="185" t="s">
        <v>12</v>
      </c>
      <c r="AR1011" s="195" t="s">
        <v>12</v>
      </c>
    </row>
    <row r="1012" spans="1:44" ht="20.100000000000001" customHeight="1" x14ac:dyDescent="0.25">
      <c r="A1012" s="183">
        <v>1001</v>
      </c>
      <c r="B1012" s="183" t="s">
        <v>1126</v>
      </c>
      <c r="C1012" s="34" t="str">
        <f t="shared" si="60"/>
        <v>BSCS  - 141697</v>
      </c>
      <c r="D1012" s="186" t="s">
        <v>35</v>
      </c>
      <c r="E1012" s="33"/>
      <c r="F1012" s="189">
        <v>141697</v>
      </c>
      <c r="G1012" s="191" t="s">
        <v>959</v>
      </c>
      <c r="H1012" s="34" t="str">
        <f t="shared" si="61"/>
        <v>K  - OB - 33 - 34</v>
      </c>
      <c r="I1012" s="185" t="s">
        <v>93</v>
      </c>
      <c r="J1012" s="185" t="s">
        <v>255</v>
      </c>
      <c r="K1012" s="185" t="s">
        <v>100</v>
      </c>
      <c r="L1012" s="193">
        <v>44</v>
      </c>
      <c r="M1012" s="196" t="s">
        <v>798</v>
      </c>
      <c r="N1012" s="196" t="s">
        <v>799</v>
      </c>
      <c r="O1012" s="44" t="str">
        <f t="shared" si="62"/>
        <v xml:space="preserve"> Sahar Moin  ( 3134605325 )</v>
      </c>
      <c r="P1012" s="42"/>
      <c r="Q1012" s="36" t="s">
        <v>86</v>
      </c>
      <c r="R1012" s="37"/>
      <c r="T1012" s="55"/>
      <c r="U1012" s="73" t="str">
        <f>F1012&amp;"-"&amp;COUNTIF($F$2:F1012,F1012)</f>
        <v>141697-1</v>
      </c>
      <c r="V1012" s="50">
        <f t="shared" si="63"/>
        <v>1001</v>
      </c>
      <c r="Y1012" s="38" t="s">
        <v>2650</v>
      </c>
      <c r="Z1012" s="38">
        <v>1001</v>
      </c>
      <c r="AP1012" s="185">
        <v>1001</v>
      </c>
      <c r="AQ1012" s="185" t="s">
        <v>12</v>
      </c>
      <c r="AR1012" s="195" t="s">
        <v>12</v>
      </c>
    </row>
    <row r="1013" spans="1:44" ht="20.100000000000001" customHeight="1" x14ac:dyDescent="0.25">
      <c r="A1013" s="183">
        <v>1002</v>
      </c>
      <c r="B1013" s="183" t="s">
        <v>1126</v>
      </c>
      <c r="C1013" s="34" t="str">
        <f t="shared" si="60"/>
        <v>BSCS  - 141697</v>
      </c>
      <c r="D1013" s="186" t="s">
        <v>35</v>
      </c>
      <c r="E1013" s="33"/>
      <c r="F1013" s="189">
        <v>141697</v>
      </c>
      <c r="G1013" s="191" t="s">
        <v>959</v>
      </c>
      <c r="H1013" s="34" t="str">
        <f t="shared" si="61"/>
        <v>M  - OB - 35 - 37</v>
      </c>
      <c r="I1013" s="185" t="s">
        <v>93</v>
      </c>
      <c r="J1013" s="185" t="s">
        <v>256</v>
      </c>
      <c r="K1013" s="185" t="s">
        <v>101</v>
      </c>
      <c r="L1013" s="193">
        <v>4</v>
      </c>
      <c r="M1013" s="196" t="s">
        <v>798</v>
      </c>
      <c r="N1013" s="196" t="s">
        <v>799</v>
      </c>
      <c r="O1013" s="44" t="str">
        <f t="shared" si="62"/>
        <v xml:space="preserve"> Sahar Moin  ( 3134605325 )</v>
      </c>
      <c r="P1013" s="42"/>
      <c r="Q1013" s="36" t="s">
        <v>86</v>
      </c>
      <c r="R1013" s="37"/>
      <c r="T1013" s="55"/>
      <c r="U1013" s="73" t="str">
        <f>F1013&amp;"-"&amp;COUNTIF($F$2:F1013,F1013)</f>
        <v>141697-2</v>
      </c>
      <c r="V1013" s="50">
        <f t="shared" si="63"/>
        <v>1002</v>
      </c>
      <c r="Y1013" s="38" t="s">
        <v>2651</v>
      </c>
      <c r="Z1013" s="38">
        <v>1002</v>
      </c>
      <c r="AP1013" s="185">
        <v>1002</v>
      </c>
      <c r="AQ1013" s="185" t="s">
        <v>12</v>
      </c>
      <c r="AR1013" s="195" t="s">
        <v>12</v>
      </c>
    </row>
    <row r="1014" spans="1:44" ht="20.100000000000001" customHeight="1" x14ac:dyDescent="0.25">
      <c r="A1014" s="183">
        <v>1003</v>
      </c>
      <c r="B1014" s="183" t="s">
        <v>1126</v>
      </c>
      <c r="C1014" s="34" t="str">
        <f t="shared" si="60"/>
        <v>BSCS  - 141698</v>
      </c>
      <c r="D1014" s="186" t="s">
        <v>35</v>
      </c>
      <c r="E1014" s="33"/>
      <c r="F1014" s="189">
        <v>141698</v>
      </c>
      <c r="G1014" s="191" t="s">
        <v>1451</v>
      </c>
      <c r="H1014" s="34" t="str">
        <f t="shared" si="61"/>
        <v>M  - OB - 35 - 37</v>
      </c>
      <c r="I1014" s="185" t="s">
        <v>93</v>
      </c>
      <c r="J1014" s="185" t="s">
        <v>256</v>
      </c>
      <c r="K1014" s="185" t="s">
        <v>101</v>
      </c>
      <c r="L1014" s="193">
        <v>39</v>
      </c>
      <c r="M1014" s="196" t="s">
        <v>798</v>
      </c>
      <c r="N1014" s="196" t="s">
        <v>799</v>
      </c>
      <c r="O1014" s="44" t="str">
        <f t="shared" si="62"/>
        <v xml:space="preserve"> Sahar Moin  ( 3134605325 )</v>
      </c>
      <c r="P1014" s="42"/>
      <c r="Q1014" s="36" t="s">
        <v>86</v>
      </c>
      <c r="R1014" s="37"/>
      <c r="T1014" s="55"/>
      <c r="U1014" s="73" t="str">
        <f>F1014&amp;"-"&amp;COUNTIF($F$2:F1014,F1014)</f>
        <v>141698-1</v>
      </c>
      <c r="V1014" s="50">
        <f t="shared" si="63"/>
        <v>1003</v>
      </c>
      <c r="Y1014" s="38" t="s">
        <v>2652</v>
      </c>
      <c r="Z1014" s="38">
        <v>1003</v>
      </c>
      <c r="AP1014" s="185">
        <v>1003</v>
      </c>
      <c r="AQ1014" s="185" t="s">
        <v>12</v>
      </c>
      <c r="AR1014" s="195" t="s">
        <v>12</v>
      </c>
    </row>
    <row r="1015" spans="1:44" ht="20.100000000000001" customHeight="1" x14ac:dyDescent="0.25">
      <c r="A1015" s="183">
        <v>1004</v>
      </c>
      <c r="B1015" s="183" t="s">
        <v>1126</v>
      </c>
      <c r="C1015" s="34" t="str">
        <f t="shared" si="60"/>
        <v>BSCS  - 141730</v>
      </c>
      <c r="D1015" s="186" t="s">
        <v>35</v>
      </c>
      <c r="E1015" s="33"/>
      <c r="F1015" s="189">
        <v>141730</v>
      </c>
      <c r="G1015" s="191" t="s">
        <v>1452</v>
      </c>
      <c r="H1015" s="34" t="str">
        <f t="shared" si="61"/>
        <v>M  - OB - 35 - 37</v>
      </c>
      <c r="I1015" s="185" t="s">
        <v>93</v>
      </c>
      <c r="J1015" s="185" t="s">
        <v>256</v>
      </c>
      <c r="K1015" s="185" t="s">
        <v>101</v>
      </c>
      <c r="L1015" s="193">
        <v>23</v>
      </c>
      <c r="M1015" s="196" t="s">
        <v>783</v>
      </c>
      <c r="N1015" s="196" t="s">
        <v>784</v>
      </c>
      <c r="O1015" s="44" t="str">
        <f t="shared" si="62"/>
        <v xml:space="preserve"> Awais Salman Qazi  ( 0300-4771363 )</v>
      </c>
      <c r="P1015" s="42"/>
      <c r="Q1015" s="36" t="s">
        <v>86</v>
      </c>
      <c r="R1015" s="37"/>
      <c r="T1015" s="55"/>
      <c r="U1015" s="73" t="str">
        <f>F1015&amp;"-"&amp;COUNTIF($F$2:F1015,F1015)</f>
        <v>141730-1</v>
      </c>
      <c r="V1015" s="50">
        <f t="shared" si="63"/>
        <v>1004</v>
      </c>
      <c r="Y1015" s="38" t="s">
        <v>2653</v>
      </c>
      <c r="Z1015" s="38">
        <v>1004</v>
      </c>
      <c r="AP1015" s="185">
        <v>1004</v>
      </c>
      <c r="AQ1015" s="185" t="s">
        <v>12</v>
      </c>
      <c r="AR1015" s="195" t="s">
        <v>12</v>
      </c>
    </row>
    <row r="1016" spans="1:44" ht="20.100000000000001" customHeight="1" x14ac:dyDescent="0.25">
      <c r="A1016" s="183">
        <v>1005</v>
      </c>
      <c r="B1016" s="183" t="s">
        <v>1126</v>
      </c>
      <c r="C1016" s="34" t="str">
        <f t="shared" si="60"/>
        <v>BSCS  - 141730</v>
      </c>
      <c r="D1016" s="186" t="s">
        <v>35</v>
      </c>
      <c r="E1016" s="33"/>
      <c r="F1016" s="189">
        <v>141730</v>
      </c>
      <c r="G1016" s="191" t="s">
        <v>1452</v>
      </c>
      <c r="H1016" s="34" t="str">
        <f t="shared" si="61"/>
        <v>N  - OB - 26 - 30</v>
      </c>
      <c r="I1016" s="185" t="s">
        <v>93</v>
      </c>
      <c r="J1016" s="185" t="s">
        <v>98</v>
      </c>
      <c r="K1016" s="185" t="s">
        <v>102</v>
      </c>
      <c r="L1016" s="193">
        <v>20</v>
      </c>
      <c r="M1016" s="196" t="s">
        <v>783</v>
      </c>
      <c r="N1016" s="196" t="s">
        <v>784</v>
      </c>
      <c r="O1016" s="44" t="str">
        <f t="shared" si="62"/>
        <v xml:space="preserve"> Awais Salman Qazi  ( 0300-4771363 )</v>
      </c>
      <c r="P1016" s="42"/>
      <c r="Q1016" s="36" t="s">
        <v>86</v>
      </c>
      <c r="R1016" s="37"/>
      <c r="T1016" s="55"/>
      <c r="U1016" s="73" t="str">
        <f>F1016&amp;"-"&amp;COUNTIF($F$2:F1016,F1016)</f>
        <v>141730-2</v>
      </c>
      <c r="V1016" s="50">
        <f t="shared" si="63"/>
        <v>1005</v>
      </c>
      <c r="Y1016" s="38" t="s">
        <v>2654</v>
      </c>
      <c r="Z1016" s="38">
        <v>1005</v>
      </c>
      <c r="AP1016" s="185">
        <v>1005</v>
      </c>
      <c r="AQ1016" s="185" t="s">
        <v>12</v>
      </c>
      <c r="AR1016" s="195" t="s">
        <v>12</v>
      </c>
    </row>
    <row r="1017" spans="1:44" ht="20.100000000000001" customHeight="1" x14ac:dyDescent="0.25">
      <c r="A1017" s="183">
        <v>1006</v>
      </c>
      <c r="B1017" s="183" t="s">
        <v>1126</v>
      </c>
      <c r="C1017" s="34" t="str">
        <f t="shared" si="60"/>
        <v>BSCS  - 141732</v>
      </c>
      <c r="D1017" s="186" t="s">
        <v>35</v>
      </c>
      <c r="E1017" s="33"/>
      <c r="F1017" s="189">
        <v>141732</v>
      </c>
      <c r="G1017" s="191" t="s">
        <v>1453</v>
      </c>
      <c r="H1017" s="34" t="str">
        <f t="shared" si="61"/>
        <v>N  - OB - 26 - 30</v>
      </c>
      <c r="I1017" s="185" t="s">
        <v>93</v>
      </c>
      <c r="J1017" s="185" t="s">
        <v>98</v>
      </c>
      <c r="K1017" s="185" t="s">
        <v>102</v>
      </c>
      <c r="L1017" s="193">
        <v>45</v>
      </c>
      <c r="M1017" s="196" t="s">
        <v>783</v>
      </c>
      <c r="N1017" s="196" t="s">
        <v>784</v>
      </c>
      <c r="O1017" s="44" t="str">
        <f t="shared" si="62"/>
        <v xml:space="preserve"> Awais Salman Qazi  ( 0300-4771363 )</v>
      </c>
      <c r="P1017" s="42"/>
      <c r="Q1017" s="36" t="s">
        <v>86</v>
      </c>
      <c r="R1017" s="37"/>
      <c r="T1017" s="55"/>
      <c r="U1017" s="73" t="str">
        <f>F1017&amp;"-"&amp;COUNTIF($F$2:F1017,F1017)</f>
        <v>141732-1</v>
      </c>
      <c r="V1017" s="50">
        <f t="shared" si="63"/>
        <v>1006</v>
      </c>
      <c r="Y1017" s="38" t="s">
        <v>2655</v>
      </c>
      <c r="Z1017" s="38">
        <v>1006</v>
      </c>
      <c r="AP1017" s="185">
        <v>1006</v>
      </c>
      <c r="AQ1017" s="185" t="s">
        <v>12</v>
      </c>
      <c r="AR1017" s="195" t="s">
        <v>12</v>
      </c>
    </row>
    <row r="1018" spans="1:44" ht="20.100000000000001" customHeight="1" x14ac:dyDescent="0.25">
      <c r="A1018" s="183">
        <v>1007</v>
      </c>
      <c r="B1018" s="183" t="s">
        <v>1126</v>
      </c>
      <c r="C1018" s="34" t="str">
        <f t="shared" si="60"/>
        <v>BSCS  - 141734</v>
      </c>
      <c r="D1018" s="186" t="s">
        <v>35</v>
      </c>
      <c r="E1018" s="33"/>
      <c r="F1018" s="189">
        <v>141734</v>
      </c>
      <c r="G1018" s="191" t="s">
        <v>1454</v>
      </c>
      <c r="H1018" s="34" t="str">
        <f t="shared" si="61"/>
        <v>N  - OB - 26 - 30</v>
      </c>
      <c r="I1018" s="185" t="s">
        <v>93</v>
      </c>
      <c r="J1018" s="185" t="s">
        <v>98</v>
      </c>
      <c r="K1018" s="185" t="s">
        <v>102</v>
      </c>
      <c r="L1018" s="193">
        <v>30</v>
      </c>
      <c r="M1018" s="196" t="s">
        <v>1048</v>
      </c>
      <c r="N1018" s="196" t="s">
        <v>1049</v>
      </c>
      <c r="O1018" s="44" t="str">
        <f t="shared" si="62"/>
        <v xml:space="preserve"> Syeda Urwa Warsi  ( 3101467191 )</v>
      </c>
      <c r="P1018" s="42"/>
      <c r="Q1018" s="36" t="s">
        <v>86</v>
      </c>
      <c r="R1018" s="37"/>
      <c r="T1018" s="55"/>
      <c r="U1018" s="73" t="str">
        <f>F1018&amp;"-"&amp;COUNTIF($F$2:F1018,F1018)</f>
        <v>141734-1</v>
      </c>
      <c r="V1018" s="50">
        <f t="shared" si="63"/>
        <v>1007</v>
      </c>
      <c r="Y1018" s="38" t="s">
        <v>2656</v>
      </c>
      <c r="Z1018" s="38">
        <v>1007</v>
      </c>
      <c r="AP1018" s="185">
        <v>1007</v>
      </c>
      <c r="AQ1018" s="185" t="s">
        <v>12</v>
      </c>
      <c r="AR1018" s="195" t="s">
        <v>12</v>
      </c>
    </row>
    <row r="1019" spans="1:44" ht="20.100000000000001" customHeight="1" x14ac:dyDescent="0.25">
      <c r="A1019" s="183">
        <v>1008</v>
      </c>
      <c r="B1019" s="183" t="s">
        <v>1126</v>
      </c>
      <c r="C1019" s="34" t="str">
        <f t="shared" si="60"/>
        <v>BSCS  - 141736</v>
      </c>
      <c r="D1019" s="186" t="s">
        <v>35</v>
      </c>
      <c r="E1019" s="33"/>
      <c r="F1019" s="189">
        <v>141736</v>
      </c>
      <c r="G1019" s="191" t="s">
        <v>1455</v>
      </c>
      <c r="H1019" s="34" t="str">
        <f t="shared" si="61"/>
        <v>N  - OB - 26 - 30</v>
      </c>
      <c r="I1019" s="185" t="s">
        <v>93</v>
      </c>
      <c r="J1019" s="185" t="s">
        <v>98</v>
      </c>
      <c r="K1019" s="185" t="s">
        <v>102</v>
      </c>
      <c r="L1019" s="193">
        <v>15</v>
      </c>
      <c r="M1019" s="196" t="s">
        <v>647</v>
      </c>
      <c r="N1019" s="196" t="s">
        <v>648</v>
      </c>
      <c r="O1019" s="44" t="str">
        <f t="shared" si="62"/>
        <v xml:space="preserve"> Rabia Khan  ( 3351728875 )</v>
      </c>
      <c r="P1019" s="42"/>
      <c r="Q1019" s="36" t="s">
        <v>86</v>
      </c>
      <c r="R1019" s="37"/>
      <c r="T1019" s="55"/>
      <c r="U1019" s="73" t="str">
        <f>F1019&amp;"-"&amp;COUNTIF($F$2:F1019,F1019)</f>
        <v>141736-1</v>
      </c>
      <c r="V1019" s="50">
        <f t="shared" si="63"/>
        <v>1008</v>
      </c>
      <c r="Y1019" s="38" t="s">
        <v>2657</v>
      </c>
      <c r="Z1019" s="38">
        <v>1008</v>
      </c>
      <c r="AP1019" s="185">
        <v>1008</v>
      </c>
      <c r="AQ1019" s="185" t="s">
        <v>12</v>
      </c>
      <c r="AR1019" s="195" t="s">
        <v>12</v>
      </c>
    </row>
    <row r="1020" spans="1:44" ht="20.100000000000001" customHeight="1" x14ac:dyDescent="0.25">
      <c r="A1020" s="183">
        <v>1009</v>
      </c>
      <c r="B1020" s="183" t="s">
        <v>1126</v>
      </c>
      <c r="C1020" s="34" t="str">
        <f t="shared" si="60"/>
        <v>BSCS  - 141736</v>
      </c>
      <c r="D1020" s="186" t="s">
        <v>35</v>
      </c>
      <c r="E1020" s="33"/>
      <c r="F1020" s="189">
        <v>141736</v>
      </c>
      <c r="G1020" s="191" t="s">
        <v>1455</v>
      </c>
      <c r="H1020" s="34" t="str">
        <f t="shared" si="61"/>
        <v>P  - OB - 69 - 71</v>
      </c>
      <c r="I1020" s="185" t="s">
        <v>93</v>
      </c>
      <c r="J1020" s="185" t="s">
        <v>293</v>
      </c>
      <c r="K1020" s="185" t="s">
        <v>250</v>
      </c>
      <c r="L1020" s="193">
        <v>25</v>
      </c>
      <c r="M1020" s="196" t="s">
        <v>647</v>
      </c>
      <c r="N1020" s="196" t="s">
        <v>648</v>
      </c>
      <c r="O1020" s="44" t="str">
        <f t="shared" si="62"/>
        <v xml:space="preserve"> Rabia Khan  ( 3351728875 )</v>
      </c>
      <c r="P1020" s="42"/>
      <c r="Q1020" s="36" t="s">
        <v>86</v>
      </c>
      <c r="R1020" s="37"/>
      <c r="T1020" s="55"/>
      <c r="U1020" s="73" t="str">
        <f>F1020&amp;"-"&amp;COUNTIF($F$2:F1020,F1020)</f>
        <v>141736-2</v>
      </c>
      <c r="V1020" s="50">
        <f t="shared" si="63"/>
        <v>1009</v>
      </c>
      <c r="Y1020" s="38" t="s">
        <v>2658</v>
      </c>
      <c r="Z1020" s="38">
        <v>1009</v>
      </c>
      <c r="AP1020" s="185">
        <v>1009</v>
      </c>
      <c r="AQ1020" s="185" t="s">
        <v>12</v>
      </c>
      <c r="AR1020" s="195" t="s">
        <v>12</v>
      </c>
    </row>
    <row r="1021" spans="1:44" ht="20.100000000000001" customHeight="1" x14ac:dyDescent="0.25">
      <c r="A1021" s="183">
        <v>1010</v>
      </c>
      <c r="B1021" s="183" t="s">
        <v>1126</v>
      </c>
      <c r="C1021" s="34" t="str">
        <f t="shared" si="60"/>
        <v>BSCS  - 141738</v>
      </c>
      <c r="D1021" s="186" t="s">
        <v>35</v>
      </c>
      <c r="E1021" s="33"/>
      <c r="F1021" s="189">
        <v>141738</v>
      </c>
      <c r="G1021" s="191" t="s">
        <v>1456</v>
      </c>
      <c r="H1021" s="34" t="str">
        <f t="shared" si="61"/>
        <v>P  - OB - 69 - 71</v>
      </c>
      <c r="I1021" s="185" t="s">
        <v>93</v>
      </c>
      <c r="J1021" s="185" t="s">
        <v>293</v>
      </c>
      <c r="K1021" s="185" t="s">
        <v>250</v>
      </c>
      <c r="L1021" s="193">
        <v>41</v>
      </c>
      <c r="M1021" s="196" t="s">
        <v>647</v>
      </c>
      <c r="N1021" s="196" t="s">
        <v>648</v>
      </c>
      <c r="O1021" s="44" t="str">
        <f t="shared" si="62"/>
        <v xml:space="preserve"> Rabia Khan  ( 3351728875 )</v>
      </c>
      <c r="P1021" s="42"/>
      <c r="Q1021" s="36" t="s">
        <v>86</v>
      </c>
      <c r="R1021" s="37"/>
      <c r="T1021" s="55"/>
      <c r="U1021" s="73" t="str">
        <f>F1021&amp;"-"&amp;COUNTIF($F$2:F1021,F1021)</f>
        <v>141738-1</v>
      </c>
      <c r="V1021" s="50">
        <f t="shared" si="63"/>
        <v>1010</v>
      </c>
      <c r="Y1021" s="38" t="s">
        <v>2659</v>
      </c>
      <c r="Z1021" s="38">
        <v>1010</v>
      </c>
      <c r="AP1021" s="185">
        <v>1010</v>
      </c>
      <c r="AQ1021" s="185" t="s">
        <v>12</v>
      </c>
      <c r="AR1021" s="195" t="s">
        <v>12</v>
      </c>
    </row>
    <row r="1022" spans="1:44" ht="20.100000000000001" customHeight="1" x14ac:dyDescent="0.25">
      <c r="A1022" s="183">
        <v>1011</v>
      </c>
      <c r="B1022" s="183" t="s">
        <v>1126</v>
      </c>
      <c r="C1022" s="34" t="str">
        <f t="shared" si="60"/>
        <v>BSCS  - 141738</v>
      </c>
      <c r="D1022" s="186" t="s">
        <v>35</v>
      </c>
      <c r="E1022" s="33"/>
      <c r="F1022" s="189">
        <v>141738</v>
      </c>
      <c r="G1022" s="191" t="s">
        <v>1456</v>
      </c>
      <c r="H1022" s="34" t="str">
        <f t="shared" si="61"/>
        <v>Q  - OB - 38 - 42</v>
      </c>
      <c r="I1022" s="185" t="s">
        <v>93</v>
      </c>
      <c r="J1022" s="185" t="s">
        <v>257</v>
      </c>
      <c r="K1022" s="185" t="s">
        <v>251</v>
      </c>
      <c r="L1022" s="193">
        <v>1</v>
      </c>
      <c r="M1022" s="196" t="s">
        <v>647</v>
      </c>
      <c r="N1022" s="196" t="s">
        <v>648</v>
      </c>
      <c r="O1022" s="44" t="str">
        <f t="shared" si="62"/>
        <v xml:space="preserve"> Rabia Khan  ( 3351728875 )</v>
      </c>
      <c r="P1022" s="42"/>
      <c r="Q1022" s="36" t="s">
        <v>86</v>
      </c>
      <c r="R1022" s="37"/>
      <c r="T1022" s="55"/>
      <c r="U1022" s="73" t="str">
        <f>F1022&amp;"-"&amp;COUNTIF($F$2:F1022,F1022)</f>
        <v>141738-2</v>
      </c>
      <c r="V1022" s="50">
        <f t="shared" si="63"/>
        <v>1011</v>
      </c>
      <c r="Y1022" s="38" t="s">
        <v>2660</v>
      </c>
      <c r="Z1022" s="38">
        <v>1011</v>
      </c>
      <c r="AP1022" s="185">
        <v>1011</v>
      </c>
      <c r="AQ1022" s="185" t="s">
        <v>12</v>
      </c>
      <c r="AR1022" s="195" t="s">
        <v>12</v>
      </c>
    </row>
    <row r="1023" spans="1:44" ht="20.100000000000001" customHeight="1" x14ac:dyDescent="0.25">
      <c r="A1023" s="183">
        <v>1012</v>
      </c>
      <c r="B1023" s="183" t="s">
        <v>1126</v>
      </c>
      <c r="C1023" s="34" t="str">
        <f t="shared" si="60"/>
        <v>BSCS  - 141740</v>
      </c>
      <c r="D1023" s="186" t="s">
        <v>35</v>
      </c>
      <c r="E1023" s="33"/>
      <c r="F1023" s="189">
        <v>141740</v>
      </c>
      <c r="G1023" s="191" t="s">
        <v>1457</v>
      </c>
      <c r="H1023" s="34" t="str">
        <f t="shared" si="61"/>
        <v>Q  - OB - 38 - 42</v>
      </c>
      <c r="I1023" s="185" t="s">
        <v>93</v>
      </c>
      <c r="J1023" s="185" t="s">
        <v>257</v>
      </c>
      <c r="K1023" s="185" t="s">
        <v>251</v>
      </c>
      <c r="L1023" s="193">
        <v>47</v>
      </c>
      <c r="M1023" s="196" t="s">
        <v>647</v>
      </c>
      <c r="N1023" s="196" t="s">
        <v>648</v>
      </c>
      <c r="O1023" s="44" t="str">
        <f t="shared" si="62"/>
        <v xml:space="preserve"> Rabia Khan  ( 3351728875 )</v>
      </c>
      <c r="P1023" s="42"/>
      <c r="Q1023" s="36" t="s">
        <v>86</v>
      </c>
      <c r="R1023" s="37"/>
      <c r="T1023" s="55"/>
      <c r="U1023" s="73" t="str">
        <f>F1023&amp;"-"&amp;COUNTIF($F$2:F1023,F1023)</f>
        <v>141740-1</v>
      </c>
      <c r="V1023" s="50">
        <f t="shared" si="63"/>
        <v>1012</v>
      </c>
      <c r="Y1023" s="38" t="s">
        <v>2661</v>
      </c>
      <c r="Z1023" s="38">
        <v>1012</v>
      </c>
      <c r="AP1023" s="185">
        <v>1012</v>
      </c>
      <c r="AQ1023" s="185" t="s">
        <v>12</v>
      </c>
      <c r="AR1023" s="195" t="s">
        <v>12</v>
      </c>
    </row>
    <row r="1024" spans="1:44" ht="20.100000000000001" customHeight="1" x14ac:dyDescent="0.25">
      <c r="A1024" s="183">
        <v>1013</v>
      </c>
      <c r="B1024" s="183" t="s">
        <v>1126</v>
      </c>
      <c r="C1024" s="34" t="str">
        <f t="shared" si="60"/>
        <v>BSCS  - 141742</v>
      </c>
      <c r="D1024" s="186" t="s">
        <v>35</v>
      </c>
      <c r="E1024" s="33"/>
      <c r="F1024" s="189">
        <v>141742</v>
      </c>
      <c r="G1024" s="191" t="s">
        <v>1458</v>
      </c>
      <c r="H1024" s="34" t="str">
        <f t="shared" si="61"/>
        <v>Q  - OB - 38 - 42</v>
      </c>
      <c r="I1024" s="185" t="s">
        <v>93</v>
      </c>
      <c r="J1024" s="185" t="s">
        <v>257</v>
      </c>
      <c r="K1024" s="185" t="s">
        <v>251</v>
      </c>
      <c r="L1024" s="193">
        <v>41</v>
      </c>
      <c r="M1024" s="196" t="s">
        <v>1048</v>
      </c>
      <c r="N1024" s="196" t="s">
        <v>1049</v>
      </c>
      <c r="O1024" s="44" t="str">
        <f t="shared" si="62"/>
        <v xml:space="preserve"> Syeda Urwa Warsi  ( 3101467191 )</v>
      </c>
      <c r="P1024" s="42"/>
      <c r="Q1024" s="36" t="s">
        <v>86</v>
      </c>
      <c r="R1024" s="37"/>
      <c r="T1024" s="55"/>
      <c r="U1024" s="73" t="str">
        <f>F1024&amp;"-"&amp;COUNTIF($F$2:F1024,F1024)</f>
        <v>141742-1</v>
      </c>
      <c r="V1024" s="50">
        <f t="shared" si="63"/>
        <v>1013</v>
      </c>
      <c r="Y1024" s="38" t="s">
        <v>2662</v>
      </c>
      <c r="Z1024" s="38">
        <v>1013</v>
      </c>
      <c r="AP1024" s="185">
        <v>1013</v>
      </c>
      <c r="AQ1024" s="185" t="s">
        <v>12</v>
      </c>
      <c r="AR1024" s="195" t="s">
        <v>12</v>
      </c>
    </row>
    <row r="1025" spans="1:44" ht="20.100000000000001" customHeight="1" x14ac:dyDescent="0.25">
      <c r="A1025" s="183">
        <v>1014</v>
      </c>
      <c r="B1025" s="183" t="s">
        <v>1126</v>
      </c>
      <c r="C1025" s="34" t="str">
        <f t="shared" si="60"/>
        <v>BSCS  - 141743</v>
      </c>
      <c r="D1025" s="186" t="s">
        <v>35</v>
      </c>
      <c r="E1025" s="33"/>
      <c r="F1025" s="189">
        <v>141743</v>
      </c>
      <c r="G1025" s="191" t="s">
        <v>1459</v>
      </c>
      <c r="H1025" s="34" t="str">
        <f t="shared" si="61"/>
        <v>Q  - OB - 38 - 42</v>
      </c>
      <c r="I1025" s="185" t="s">
        <v>93</v>
      </c>
      <c r="J1025" s="185" t="s">
        <v>257</v>
      </c>
      <c r="K1025" s="185" t="s">
        <v>251</v>
      </c>
      <c r="L1025" s="193">
        <v>21</v>
      </c>
      <c r="M1025" s="196" t="s">
        <v>1048</v>
      </c>
      <c r="N1025" s="196" t="s">
        <v>1049</v>
      </c>
      <c r="O1025" s="44" t="str">
        <f t="shared" si="62"/>
        <v xml:space="preserve"> Syeda Urwa Warsi  ( 3101467191 )</v>
      </c>
      <c r="P1025" s="42"/>
      <c r="Q1025" s="36" t="s">
        <v>86</v>
      </c>
      <c r="R1025" s="37"/>
      <c r="T1025" s="55"/>
      <c r="U1025" s="73" t="str">
        <f>F1025&amp;"-"&amp;COUNTIF($F$2:F1025,F1025)</f>
        <v>141743-1</v>
      </c>
      <c r="V1025" s="50">
        <f t="shared" si="63"/>
        <v>1014</v>
      </c>
      <c r="Y1025" s="38" t="s">
        <v>2663</v>
      </c>
      <c r="Z1025" s="38">
        <v>1014</v>
      </c>
      <c r="AP1025" s="185">
        <v>1014</v>
      </c>
      <c r="AQ1025" s="185" t="s">
        <v>12</v>
      </c>
      <c r="AR1025" s="195" t="s">
        <v>12</v>
      </c>
    </row>
    <row r="1026" spans="1:44" ht="20.100000000000001" customHeight="1" x14ac:dyDescent="0.25">
      <c r="A1026" s="183">
        <v>1015</v>
      </c>
      <c r="B1026" s="183" t="s">
        <v>1126</v>
      </c>
      <c r="C1026" s="34" t="str">
        <f t="shared" si="60"/>
        <v>BS IT  - 141973</v>
      </c>
      <c r="D1026" s="186" t="s">
        <v>37</v>
      </c>
      <c r="E1026" s="33"/>
      <c r="F1026" s="189">
        <v>141973</v>
      </c>
      <c r="G1026" s="191" t="s">
        <v>384</v>
      </c>
      <c r="H1026" s="34" t="str">
        <f t="shared" si="61"/>
        <v>R  - OB - 45 - 49</v>
      </c>
      <c r="I1026" s="185" t="s">
        <v>93</v>
      </c>
      <c r="J1026" s="185" t="s">
        <v>258</v>
      </c>
      <c r="K1026" s="185" t="s">
        <v>252</v>
      </c>
      <c r="L1026" s="193">
        <v>2</v>
      </c>
      <c r="M1026" s="196" t="s">
        <v>802</v>
      </c>
      <c r="N1026" s="196" t="s">
        <v>803</v>
      </c>
      <c r="O1026" s="44" t="str">
        <f t="shared" si="62"/>
        <v xml:space="preserve"> Dr.Tauqir Ahmad  ( 3004207142 )</v>
      </c>
      <c r="P1026" s="42"/>
      <c r="Q1026" s="36" t="s">
        <v>86</v>
      </c>
      <c r="R1026" s="37"/>
      <c r="T1026" s="55"/>
      <c r="U1026" s="73" t="str">
        <f>F1026&amp;"-"&amp;COUNTIF($F$2:F1026,F1026)</f>
        <v>141973-1</v>
      </c>
      <c r="V1026" s="50">
        <f t="shared" si="63"/>
        <v>1015</v>
      </c>
      <c r="Y1026" s="38" t="s">
        <v>2664</v>
      </c>
      <c r="Z1026" s="38">
        <v>1015</v>
      </c>
      <c r="AP1026" s="185">
        <v>1015</v>
      </c>
      <c r="AQ1026" s="185" t="s">
        <v>12</v>
      </c>
      <c r="AR1026" s="195" t="s">
        <v>12</v>
      </c>
    </row>
    <row r="1027" spans="1:44" ht="20.100000000000001" customHeight="1" x14ac:dyDescent="0.25">
      <c r="A1027" s="183">
        <v>1016</v>
      </c>
      <c r="B1027" s="183" t="s">
        <v>1126</v>
      </c>
      <c r="C1027" s="34" t="str">
        <f t="shared" si="60"/>
        <v>BS MC  - 142083</v>
      </c>
      <c r="D1027" s="186" t="s">
        <v>41</v>
      </c>
      <c r="E1027" s="33"/>
      <c r="F1027" s="189">
        <v>142083</v>
      </c>
      <c r="G1027" s="191" t="s">
        <v>243</v>
      </c>
      <c r="H1027" s="34" t="str">
        <f t="shared" si="61"/>
        <v>R  - OB - 45 - 49</v>
      </c>
      <c r="I1027" s="185" t="s">
        <v>93</v>
      </c>
      <c r="J1027" s="185" t="s">
        <v>258</v>
      </c>
      <c r="K1027" s="185" t="s">
        <v>252</v>
      </c>
      <c r="L1027" s="193">
        <v>17</v>
      </c>
      <c r="M1027" s="196" t="s">
        <v>3372</v>
      </c>
      <c r="N1027" s="196" t="s">
        <v>708</v>
      </c>
      <c r="O1027" s="44" t="str">
        <f t="shared" si="62"/>
        <v xml:space="preserve"> Dr. Javeria Nzaeer  ( 0322-4521910 )</v>
      </c>
      <c r="P1027" s="42"/>
      <c r="Q1027" s="36" t="s">
        <v>86</v>
      </c>
      <c r="R1027" s="37"/>
      <c r="T1027" s="55"/>
      <c r="U1027" s="73" t="str">
        <f>F1027&amp;"-"&amp;COUNTIF($F$2:F1027,F1027)</f>
        <v>142083-1</v>
      </c>
      <c r="V1027" s="50">
        <f t="shared" si="63"/>
        <v>1016</v>
      </c>
      <c r="Y1027" s="38" t="s">
        <v>2665</v>
      </c>
      <c r="Z1027" s="38">
        <v>1016</v>
      </c>
      <c r="AP1027" s="185">
        <v>1016</v>
      </c>
      <c r="AQ1027" s="185" t="s">
        <v>12</v>
      </c>
      <c r="AR1027" s="195" t="s">
        <v>12</v>
      </c>
    </row>
    <row r="1028" spans="1:44" ht="20.100000000000001" customHeight="1" x14ac:dyDescent="0.25">
      <c r="A1028" s="183">
        <v>1017</v>
      </c>
      <c r="B1028" s="183" t="s">
        <v>1126</v>
      </c>
      <c r="C1028" s="34" t="str">
        <f t="shared" si="60"/>
        <v>BS MC  - 142089</v>
      </c>
      <c r="D1028" s="186" t="s">
        <v>41</v>
      </c>
      <c r="E1028" s="33"/>
      <c r="F1028" s="189">
        <v>142089</v>
      </c>
      <c r="G1028" s="191" t="s">
        <v>289</v>
      </c>
      <c r="H1028" s="34" t="str">
        <f t="shared" si="61"/>
        <v>R  - OB - 45 - 49</v>
      </c>
      <c r="I1028" s="185" t="s">
        <v>93</v>
      </c>
      <c r="J1028" s="185" t="s">
        <v>258</v>
      </c>
      <c r="K1028" s="185" t="s">
        <v>252</v>
      </c>
      <c r="L1028" s="193">
        <v>13</v>
      </c>
      <c r="M1028" s="196" t="s">
        <v>3372</v>
      </c>
      <c r="N1028" s="196" t="s">
        <v>708</v>
      </c>
      <c r="O1028" s="44" t="str">
        <f t="shared" si="62"/>
        <v xml:space="preserve"> Dr. Javeria Nzaeer  ( 0322-4521910 )</v>
      </c>
      <c r="P1028" s="42"/>
      <c r="Q1028" s="36" t="s">
        <v>86</v>
      </c>
      <c r="R1028" s="37"/>
      <c r="T1028" s="55"/>
      <c r="U1028" s="73" t="str">
        <f>F1028&amp;"-"&amp;COUNTIF($F$2:F1028,F1028)</f>
        <v>142089-1</v>
      </c>
      <c r="V1028" s="50">
        <f t="shared" si="63"/>
        <v>1017</v>
      </c>
      <c r="Y1028" s="38" t="s">
        <v>2666</v>
      </c>
      <c r="Z1028" s="38">
        <v>1017</v>
      </c>
      <c r="AP1028" s="185">
        <v>1017</v>
      </c>
      <c r="AQ1028" s="185" t="s">
        <v>12</v>
      </c>
      <c r="AR1028" s="195" t="s">
        <v>12</v>
      </c>
    </row>
    <row r="1029" spans="1:44" ht="20.100000000000001" customHeight="1" x14ac:dyDescent="0.25">
      <c r="A1029" s="183">
        <v>1018</v>
      </c>
      <c r="B1029" s="183" t="s">
        <v>1126</v>
      </c>
      <c r="C1029" s="34" t="str">
        <f t="shared" si="60"/>
        <v>BS MC  - 142092</v>
      </c>
      <c r="D1029" s="186" t="s">
        <v>41</v>
      </c>
      <c r="E1029" s="33"/>
      <c r="F1029" s="189">
        <v>142092</v>
      </c>
      <c r="G1029" s="191" t="s">
        <v>1460</v>
      </c>
      <c r="H1029" s="34" t="str">
        <f t="shared" si="61"/>
        <v>R  - OB - 45 - 49</v>
      </c>
      <c r="I1029" s="185" t="s">
        <v>93</v>
      </c>
      <c r="J1029" s="185" t="s">
        <v>258</v>
      </c>
      <c r="K1029" s="185" t="s">
        <v>252</v>
      </c>
      <c r="L1029" s="193">
        <v>9</v>
      </c>
      <c r="M1029" s="196" t="s">
        <v>538</v>
      </c>
      <c r="N1029" s="196" t="s">
        <v>539</v>
      </c>
      <c r="O1029" s="44" t="str">
        <f t="shared" si="62"/>
        <v xml:space="preserve"> Dr. Amir Mohmood Bajwa  ( 0321-9485296 )</v>
      </c>
      <c r="P1029" s="42"/>
      <c r="Q1029" s="36" t="s">
        <v>86</v>
      </c>
      <c r="R1029" s="37"/>
      <c r="T1029" s="55"/>
      <c r="U1029" s="73" t="str">
        <f>F1029&amp;"-"&amp;COUNTIF($F$2:F1029,F1029)</f>
        <v>142092-1</v>
      </c>
      <c r="V1029" s="50">
        <f t="shared" si="63"/>
        <v>1018</v>
      </c>
      <c r="Y1029" s="38" t="s">
        <v>2667</v>
      </c>
      <c r="Z1029" s="38">
        <v>1018</v>
      </c>
      <c r="AP1029" s="185">
        <v>1018</v>
      </c>
      <c r="AQ1029" s="185" t="s">
        <v>12</v>
      </c>
      <c r="AR1029" s="195" t="s">
        <v>12</v>
      </c>
    </row>
    <row r="1030" spans="1:44" ht="20.100000000000001" customHeight="1" x14ac:dyDescent="0.25">
      <c r="A1030" s="183">
        <v>1019</v>
      </c>
      <c r="B1030" s="183" t="s">
        <v>1126</v>
      </c>
      <c r="C1030" s="34" t="str">
        <f t="shared" si="60"/>
        <v>BS Phys  - 142095</v>
      </c>
      <c r="D1030" s="186" t="s">
        <v>31</v>
      </c>
      <c r="E1030" s="33"/>
      <c r="F1030" s="189">
        <v>142095</v>
      </c>
      <c r="G1030" s="191" t="s">
        <v>1461</v>
      </c>
      <c r="H1030" s="34" t="str">
        <f t="shared" si="61"/>
        <v>R  - OB - 45 - 49</v>
      </c>
      <c r="I1030" s="185" t="s">
        <v>93</v>
      </c>
      <c r="J1030" s="185" t="s">
        <v>258</v>
      </c>
      <c r="K1030" s="185" t="s">
        <v>252</v>
      </c>
      <c r="L1030" s="193">
        <v>4</v>
      </c>
      <c r="M1030" s="196" t="s">
        <v>550</v>
      </c>
      <c r="N1030" s="196" t="s">
        <v>551</v>
      </c>
      <c r="O1030" s="44" t="str">
        <f t="shared" si="62"/>
        <v xml:space="preserve"> Dr. Rabia Ahmad  ( 0322-4550701 )</v>
      </c>
      <c r="P1030" s="42"/>
      <c r="Q1030" s="36" t="s">
        <v>86</v>
      </c>
      <c r="R1030" s="37"/>
      <c r="T1030" s="55"/>
      <c r="U1030" s="73" t="str">
        <f>F1030&amp;"-"&amp;COUNTIF($F$2:F1030,F1030)</f>
        <v>142095-1</v>
      </c>
      <c r="V1030" s="50">
        <f t="shared" si="63"/>
        <v>1019</v>
      </c>
      <c r="Y1030" s="38" t="s">
        <v>2668</v>
      </c>
      <c r="Z1030" s="38">
        <v>1019</v>
      </c>
      <c r="AP1030" s="185">
        <v>1019</v>
      </c>
      <c r="AQ1030" s="185" t="s">
        <v>12</v>
      </c>
      <c r="AR1030" s="195" t="s">
        <v>12</v>
      </c>
    </row>
    <row r="1031" spans="1:44" ht="20.100000000000001" customHeight="1" x14ac:dyDescent="0.25">
      <c r="A1031" s="183">
        <v>1020</v>
      </c>
      <c r="B1031" s="183" t="s">
        <v>1126</v>
      </c>
      <c r="C1031" s="34" t="str">
        <f t="shared" si="60"/>
        <v>BSCS  - 141743</v>
      </c>
      <c r="D1031" s="186" t="s">
        <v>35</v>
      </c>
      <c r="E1031" s="33"/>
      <c r="F1031" s="189">
        <v>141743</v>
      </c>
      <c r="G1031" s="191" t="s">
        <v>1459</v>
      </c>
      <c r="H1031" s="34" t="str">
        <f t="shared" si="61"/>
        <v>R  - OB - 45 - 49</v>
      </c>
      <c r="I1031" s="185" t="s">
        <v>93</v>
      </c>
      <c r="J1031" s="185" t="s">
        <v>258</v>
      </c>
      <c r="K1031" s="185" t="s">
        <v>252</v>
      </c>
      <c r="L1031" s="193">
        <v>19</v>
      </c>
      <c r="M1031" s="196" t="s">
        <v>1048</v>
      </c>
      <c r="N1031" s="196" t="s">
        <v>1049</v>
      </c>
      <c r="O1031" s="44" t="str">
        <f t="shared" si="62"/>
        <v xml:space="preserve"> Syeda Urwa Warsi  ( 3101467191 )</v>
      </c>
      <c r="P1031" s="42"/>
      <c r="Q1031" s="36" t="s">
        <v>86</v>
      </c>
      <c r="R1031" s="37"/>
      <c r="T1031" s="55"/>
      <c r="U1031" s="73" t="str">
        <f>F1031&amp;"-"&amp;COUNTIF($F$2:F1031,F1031)</f>
        <v>141743-2</v>
      </c>
      <c r="V1031" s="50">
        <f t="shared" si="63"/>
        <v>1020</v>
      </c>
      <c r="Y1031" s="38" t="s">
        <v>2669</v>
      </c>
      <c r="Z1031" s="38">
        <v>1020</v>
      </c>
      <c r="AP1031" s="185">
        <v>1020</v>
      </c>
      <c r="AQ1031" s="185" t="s">
        <v>12</v>
      </c>
      <c r="AR1031" s="195" t="s">
        <v>12</v>
      </c>
    </row>
    <row r="1032" spans="1:44" ht="20.100000000000001" customHeight="1" x14ac:dyDescent="0.25">
      <c r="A1032" s="183">
        <v>1021</v>
      </c>
      <c r="B1032" s="183" t="s">
        <v>1126</v>
      </c>
      <c r="C1032" s="34" t="str">
        <f t="shared" si="60"/>
        <v>BSCS  - 141744</v>
      </c>
      <c r="D1032" s="186" t="s">
        <v>35</v>
      </c>
      <c r="E1032" s="33"/>
      <c r="F1032" s="189">
        <v>141744</v>
      </c>
      <c r="G1032" s="191" t="s">
        <v>1462</v>
      </c>
      <c r="H1032" s="34" t="str">
        <f t="shared" si="61"/>
        <v>R  - OB - 45 - 49</v>
      </c>
      <c r="I1032" s="185" t="s">
        <v>93</v>
      </c>
      <c r="J1032" s="185" t="s">
        <v>258</v>
      </c>
      <c r="K1032" s="185" t="s">
        <v>252</v>
      </c>
      <c r="L1032" s="193">
        <v>46</v>
      </c>
      <c r="M1032" s="196" t="s">
        <v>783</v>
      </c>
      <c r="N1032" s="196" t="s">
        <v>784</v>
      </c>
      <c r="O1032" s="44" t="str">
        <f t="shared" si="62"/>
        <v xml:space="preserve"> Awais Salman Qazi  ( 0300-4771363 )</v>
      </c>
      <c r="P1032" s="43"/>
      <c r="Q1032" s="36" t="s">
        <v>86</v>
      </c>
      <c r="R1032" s="39"/>
      <c r="T1032" s="55"/>
      <c r="U1032" s="73" t="str">
        <f>F1032&amp;"-"&amp;COUNTIF($F$2:F1032,F1032)</f>
        <v>141744-1</v>
      </c>
      <c r="V1032" s="50">
        <f t="shared" si="63"/>
        <v>1021</v>
      </c>
      <c r="Y1032" s="38" t="s">
        <v>2670</v>
      </c>
      <c r="Z1032" s="38">
        <v>1021</v>
      </c>
      <c r="AP1032" s="185">
        <v>1021</v>
      </c>
      <c r="AQ1032" s="185" t="s">
        <v>12</v>
      </c>
      <c r="AR1032" s="195" t="s">
        <v>12</v>
      </c>
    </row>
    <row r="1033" spans="1:44" ht="20.100000000000001" customHeight="1" x14ac:dyDescent="0.25">
      <c r="A1033" s="183">
        <v>1022</v>
      </c>
      <c r="B1033" s="183" t="s">
        <v>1126</v>
      </c>
      <c r="C1033" s="34" t="str">
        <f t="shared" si="60"/>
        <v>BS AP  - 142222</v>
      </c>
      <c r="D1033" s="186" t="s">
        <v>40</v>
      </c>
      <c r="E1033" s="33"/>
      <c r="F1033" s="189">
        <v>142222</v>
      </c>
      <c r="G1033" s="191" t="s">
        <v>964</v>
      </c>
      <c r="H1033" s="34" t="str">
        <f t="shared" si="61"/>
        <v>S  - NB - SEMINAR - 1</v>
      </c>
      <c r="I1033" s="185" t="s">
        <v>93</v>
      </c>
      <c r="J1033" s="185" t="s">
        <v>292</v>
      </c>
      <c r="K1033" s="185" t="s">
        <v>103</v>
      </c>
      <c r="L1033" s="193">
        <v>1</v>
      </c>
      <c r="M1033" s="196" t="s">
        <v>464</v>
      </c>
      <c r="N1033" s="196" t="s">
        <v>465</v>
      </c>
      <c r="O1033" s="44" t="str">
        <f t="shared" si="62"/>
        <v xml:space="preserve"> Khurram Awan  ( 0308-7403474 )</v>
      </c>
      <c r="P1033" s="43"/>
      <c r="Q1033" s="36" t="s">
        <v>86</v>
      </c>
      <c r="R1033" s="39"/>
      <c r="T1033" s="55"/>
      <c r="U1033" s="73" t="str">
        <f>F1033&amp;"-"&amp;COUNTIF($F$2:F1033,F1033)</f>
        <v>142222-1</v>
      </c>
      <c r="V1033" s="50">
        <f t="shared" si="63"/>
        <v>1022</v>
      </c>
      <c r="Y1033" s="38" t="s">
        <v>2671</v>
      </c>
      <c r="Z1033" s="38">
        <v>1022</v>
      </c>
      <c r="AP1033" s="185">
        <v>1022</v>
      </c>
      <c r="AQ1033" s="185" t="s">
        <v>12</v>
      </c>
      <c r="AR1033" s="195" t="s">
        <v>12</v>
      </c>
    </row>
    <row r="1034" spans="1:44" ht="20.100000000000001" customHeight="1" x14ac:dyDescent="0.25">
      <c r="A1034" s="183">
        <v>1023</v>
      </c>
      <c r="B1034" s="183" t="s">
        <v>1126</v>
      </c>
      <c r="C1034" s="34" t="str">
        <f t="shared" si="60"/>
        <v>BS AP  - 142231</v>
      </c>
      <c r="D1034" s="186" t="s">
        <v>40</v>
      </c>
      <c r="E1034" s="33"/>
      <c r="F1034" s="189">
        <v>142231</v>
      </c>
      <c r="G1034" s="191" t="s">
        <v>898</v>
      </c>
      <c r="H1034" s="34" t="str">
        <f t="shared" si="61"/>
        <v>S  - NB - SEMINAR - 1</v>
      </c>
      <c r="I1034" s="185" t="s">
        <v>93</v>
      </c>
      <c r="J1034" s="185" t="s">
        <v>292</v>
      </c>
      <c r="K1034" s="185" t="s">
        <v>103</v>
      </c>
      <c r="L1034" s="193">
        <v>1</v>
      </c>
      <c r="M1034" s="196" t="s">
        <v>464</v>
      </c>
      <c r="N1034" s="196" t="s">
        <v>465</v>
      </c>
      <c r="O1034" s="44" t="str">
        <f t="shared" si="62"/>
        <v xml:space="preserve"> Khurram Awan  ( 0308-7403474 )</v>
      </c>
      <c r="P1034" s="43"/>
      <c r="Q1034" s="36" t="s">
        <v>86</v>
      </c>
      <c r="R1034" s="39"/>
      <c r="T1034" s="55"/>
      <c r="U1034" s="73" t="str">
        <f>F1034&amp;"-"&amp;COUNTIF($F$2:F1034,F1034)</f>
        <v>142231-1</v>
      </c>
      <c r="V1034" s="50">
        <f t="shared" si="63"/>
        <v>1023</v>
      </c>
      <c r="Y1034" s="38" t="s">
        <v>2672</v>
      </c>
      <c r="Z1034" s="38">
        <v>1023</v>
      </c>
      <c r="AP1034" s="185">
        <v>1023</v>
      </c>
      <c r="AQ1034" s="185" t="s">
        <v>12</v>
      </c>
      <c r="AR1034" s="195" t="s">
        <v>12</v>
      </c>
    </row>
    <row r="1035" spans="1:44" ht="20.100000000000001" customHeight="1" x14ac:dyDescent="0.25">
      <c r="A1035" s="183">
        <v>1024</v>
      </c>
      <c r="B1035" s="183" t="s">
        <v>1126</v>
      </c>
      <c r="C1035" s="34" t="str">
        <f t="shared" si="60"/>
        <v>BS AP  - 142333</v>
      </c>
      <c r="D1035" s="186" t="s">
        <v>40</v>
      </c>
      <c r="E1035" s="33"/>
      <c r="F1035" s="189">
        <v>142333</v>
      </c>
      <c r="G1035" s="191" t="s">
        <v>1095</v>
      </c>
      <c r="H1035" s="34" t="str">
        <f t="shared" si="61"/>
        <v>S  - NB - SEMINAR - 1</v>
      </c>
      <c r="I1035" s="185" t="s">
        <v>93</v>
      </c>
      <c r="J1035" s="185" t="s">
        <v>292</v>
      </c>
      <c r="K1035" s="185" t="s">
        <v>103</v>
      </c>
      <c r="L1035" s="193">
        <v>10</v>
      </c>
      <c r="M1035" s="196" t="s">
        <v>825</v>
      </c>
      <c r="N1035" s="196" t="s">
        <v>826</v>
      </c>
      <c r="O1035" s="44" t="str">
        <f t="shared" si="62"/>
        <v xml:space="preserve"> Nadia Raza  ( 0333-4494890 )</v>
      </c>
      <c r="P1035" s="43"/>
      <c r="Q1035" s="36" t="s">
        <v>86</v>
      </c>
      <c r="R1035" s="39"/>
      <c r="T1035" s="55"/>
      <c r="U1035" s="73" t="str">
        <f>F1035&amp;"-"&amp;COUNTIF($F$2:F1035,F1035)</f>
        <v>142333-1</v>
      </c>
      <c r="V1035" s="50">
        <f t="shared" si="63"/>
        <v>1024</v>
      </c>
      <c r="Y1035" s="38" t="s">
        <v>2673</v>
      </c>
      <c r="Z1035" s="38">
        <v>1024</v>
      </c>
      <c r="AP1035" s="185">
        <v>1024</v>
      </c>
      <c r="AQ1035" s="185" t="s">
        <v>12</v>
      </c>
      <c r="AR1035" s="195" t="s">
        <v>12</v>
      </c>
    </row>
    <row r="1036" spans="1:44" ht="20.100000000000001" customHeight="1" x14ac:dyDescent="0.25">
      <c r="A1036" s="183">
        <v>1025</v>
      </c>
      <c r="B1036" s="183" t="s">
        <v>1126</v>
      </c>
      <c r="C1036" s="34" t="str">
        <f t="shared" ref="C1036:C1099" si="64">CONCATENATE(D1036," "," - ",F1036)</f>
        <v>BS BT  - 142354</v>
      </c>
      <c r="D1036" s="186" t="s">
        <v>33</v>
      </c>
      <c r="E1036" s="33"/>
      <c r="F1036" s="189">
        <v>142354</v>
      </c>
      <c r="G1036" s="191" t="s">
        <v>216</v>
      </c>
      <c r="H1036" s="34" t="str">
        <f t="shared" ref="H1036:H1099" si="65">CONCATENATE(K1036," "," - ",J1036)</f>
        <v>S  - NB - SEMINAR - 1</v>
      </c>
      <c r="I1036" s="185" t="s">
        <v>93</v>
      </c>
      <c r="J1036" s="185" t="s">
        <v>292</v>
      </c>
      <c r="K1036" s="185" t="s">
        <v>103</v>
      </c>
      <c r="L1036" s="193">
        <v>1</v>
      </c>
      <c r="M1036" s="196" t="s">
        <v>520</v>
      </c>
      <c r="N1036" s="196" t="s">
        <v>521</v>
      </c>
      <c r="O1036" s="44" t="str">
        <f t="shared" si="62"/>
        <v xml:space="preserve"> Dr. Syeda Shazia Bukhari  ( 0335-4700499 )</v>
      </c>
      <c r="P1036" s="43"/>
      <c r="Q1036" s="36" t="s">
        <v>86</v>
      </c>
      <c r="R1036" s="39"/>
      <c r="T1036" s="55"/>
      <c r="U1036" s="73" t="str">
        <f>F1036&amp;"-"&amp;COUNTIF($F$2:F1036,F1036)</f>
        <v>142354-1</v>
      </c>
      <c r="V1036" s="50">
        <f t="shared" si="63"/>
        <v>1025</v>
      </c>
      <c r="Y1036" s="38" t="s">
        <v>2674</v>
      </c>
      <c r="Z1036" s="38">
        <v>1025</v>
      </c>
      <c r="AP1036" s="185">
        <v>1025</v>
      </c>
      <c r="AQ1036" s="185" t="s">
        <v>12</v>
      </c>
      <c r="AR1036" s="195" t="s">
        <v>12</v>
      </c>
    </row>
    <row r="1037" spans="1:44" ht="20.100000000000001" customHeight="1" x14ac:dyDescent="0.25">
      <c r="A1037" s="183">
        <v>1026</v>
      </c>
      <c r="B1037" s="183" t="s">
        <v>1126</v>
      </c>
      <c r="C1037" s="34" t="str">
        <f t="shared" si="64"/>
        <v>BS IT  - 142474</v>
      </c>
      <c r="D1037" s="186" t="s">
        <v>37</v>
      </c>
      <c r="E1037" s="33"/>
      <c r="F1037" s="189">
        <v>142474</v>
      </c>
      <c r="G1037" s="191" t="s">
        <v>384</v>
      </c>
      <c r="H1037" s="34" t="str">
        <f t="shared" si="65"/>
        <v>S  - NB - SEMINAR - 1</v>
      </c>
      <c r="I1037" s="185" t="s">
        <v>93</v>
      </c>
      <c r="J1037" s="185" t="s">
        <v>292</v>
      </c>
      <c r="K1037" s="185" t="s">
        <v>103</v>
      </c>
      <c r="L1037" s="193">
        <v>1</v>
      </c>
      <c r="M1037" s="196" t="s">
        <v>802</v>
      </c>
      <c r="N1037" s="196" t="s">
        <v>803</v>
      </c>
      <c r="O1037" s="44" t="str">
        <f t="shared" ref="O1037:O1100" si="66">CONCATENATE(" ", M1037, " ", " ("," ",N1037, " ",")")</f>
        <v xml:space="preserve"> Dr.Tauqir Ahmad  ( 3004207142 )</v>
      </c>
      <c r="P1037" s="43"/>
      <c r="Q1037" s="36" t="s">
        <v>86</v>
      </c>
      <c r="R1037" s="39"/>
      <c r="T1037" s="55"/>
      <c r="U1037" s="73" t="str">
        <f>F1037&amp;"-"&amp;COUNTIF($F$2:F1037,F1037)</f>
        <v>142474-1</v>
      </c>
      <c r="V1037" s="50">
        <f t="shared" ref="V1037:V1100" si="67">+A1037</f>
        <v>1026</v>
      </c>
      <c r="Y1037" s="38" t="s">
        <v>2675</v>
      </c>
      <c r="Z1037" s="38">
        <v>1026</v>
      </c>
      <c r="AP1037" s="185">
        <v>1026</v>
      </c>
      <c r="AQ1037" s="185" t="s">
        <v>12</v>
      </c>
      <c r="AR1037" s="195" t="s">
        <v>12</v>
      </c>
    </row>
    <row r="1038" spans="1:44" ht="20.100000000000001" customHeight="1" x14ac:dyDescent="0.25">
      <c r="A1038" s="183">
        <v>1027</v>
      </c>
      <c r="B1038" s="183" t="s">
        <v>1126</v>
      </c>
      <c r="C1038" s="34" t="str">
        <f t="shared" si="64"/>
        <v>BS MB  - 142325</v>
      </c>
      <c r="D1038" s="186" t="s">
        <v>38</v>
      </c>
      <c r="E1038" s="33"/>
      <c r="F1038" s="189">
        <v>142325</v>
      </c>
      <c r="G1038" s="191" t="s">
        <v>932</v>
      </c>
      <c r="H1038" s="34" t="str">
        <f t="shared" si="65"/>
        <v>S  - NB - SEMINAR - 1</v>
      </c>
      <c r="I1038" s="185" t="s">
        <v>93</v>
      </c>
      <c r="J1038" s="185" t="s">
        <v>292</v>
      </c>
      <c r="K1038" s="185" t="s">
        <v>103</v>
      </c>
      <c r="L1038" s="193">
        <v>1</v>
      </c>
      <c r="M1038" s="196" t="s">
        <v>520</v>
      </c>
      <c r="N1038" s="196" t="s">
        <v>521</v>
      </c>
      <c r="O1038" s="44" t="str">
        <f t="shared" si="66"/>
        <v xml:space="preserve"> Dr. Syeda Shazia Bukhari  ( 0335-4700499 )</v>
      </c>
      <c r="P1038" s="43"/>
      <c r="Q1038" s="36" t="s">
        <v>86</v>
      </c>
      <c r="R1038" s="39"/>
      <c r="T1038" s="55"/>
      <c r="U1038" s="73" t="str">
        <f>F1038&amp;"-"&amp;COUNTIF($F$2:F1038,F1038)</f>
        <v>142325-1</v>
      </c>
      <c r="V1038" s="50">
        <f t="shared" si="67"/>
        <v>1027</v>
      </c>
      <c r="Y1038" s="38" t="s">
        <v>2676</v>
      </c>
      <c r="Z1038" s="38">
        <v>1027</v>
      </c>
      <c r="AP1038" s="185">
        <v>1027</v>
      </c>
      <c r="AQ1038" s="185" t="s">
        <v>12</v>
      </c>
      <c r="AR1038" s="195" t="s">
        <v>12</v>
      </c>
    </row>
    <row r="1039" spans="1:44" ht="20.100000000000001" customHeight="1" x14ac:dyDescent="0.25">
      <c r="A1039" s="183">
        <v>1028</v>
      </c>
      <c r="B1039" s="183" t="s">
        <v>1126</v>
      </c>
      <c r="C1039" s="34" t="str">
        <f t="shared" si="64"/>
        <v>BS Phys  - 142095</v>
      </c>
      <c r="D1039" s="186" t="s">
        <v>31</v>
      </c>
      <c r="E1039" s="33"/>
      <c r="F1039" s="189">
        <v>142095</v>
      </c>
      <c r="G1039" s="191" t="s">
        <v>1461</v>
      </c>
      <c r="H1039" s="34" t="str">
        <f t="shared" si="65"/>
        <v>S  - NB - SEMINAR - 1</v>
      </c>
      <c r="I1039" s="185" t="s">
        <v>93</v>
      </c>
      <c r="J1039" s="185" t="s">
        <v>292</v>
      </c>
      <c r="K1039" s="185" t="s">
        <v>103</v>
      </c>
      <c r="L1039" s="193">
        <v>2</v>
      </c>
      <c r="M1039" s="196" t="s">
        <v>550</v>
      </c>
      <c r="N1039" s="196" t="s">
        <v>551</v>
      </c>
      <c r="O1039" s="44" t="str">
        <f t="shared" si="66"/>
        <v xml:space="preserve"> Dr. Rabia Ahmad  ( 0322-4550701 )</v>
      </c>
      <c r="P1039" s="43"/>
      <c r="Q1039" s="36" t="s">
        <v>86</v>
      </c>
      <c r="R1039" s="39"/>
      <c r="T1039" s="55"/>
      <c r="U1039" s="73" t="str">
        <f>F1039&amp;"-"&amp;COUNTIF($F$2:F1039,F1039)</f>
        <v>142095-2</v>
      </c>
      <c r="V1039" s="50">
        <f t="shared" si="67"/>
        <v>1028</v>
      </c>
      <c r="Y1039" s="38" t="s">
        <v>2677</v>
      </c>
      <c r="Z1039" s="38">
        <v>1028</v>
      </c>
      <c r="AP1039" s="185">
        <v>1028</v>
      </c>
      <c r="AQ1039" s="185" t="s">
        <v>12</v>
      </c>
      <c r="AR1039" s="195" t="s">
        <v>12</v>
      </c>
    </row>
    <row r="1040" spans="1:44" ht="20.100000000000001" customHeight="1" x14ac:dyDescent="0.25">
      <c r="A1040" s="183">
        <v>1029</v>
      </c>
      <c r="B1040" s="183" t="s">
        <v>1126</v>
      </c>
      <c r="C1040" s="34" t="str">
        <f t="shared" si="64"/>
        <v>BSCP  - 142339</v>
      </c>
      <c r="D1040" s="186" t="s">
        <v>300</v>
      </c>
      <c r="E1040" s="33"/>
      <c r="F1040" s="189">
        <v>142339</v>
      </c>
      <c r="G1040" s="191" t="s">
        <v>1095</v>
      </c>
      <c r="H1040" s="34" t="str">
        <f t="shared" si="65"/>
        <v>S  - NB - SEMINAR - 1</v>
      </c>
      <c r="I1040" s="185" t="s">
        <v>93</v>
      </c>
      <c r="J1040" s="185" t="s">
        <v>292</v>
      </c>
      <c r="K1040" s="185" t="s">
        <v>103</v>
      </c>
      <c r="L1040" s="193">
        <v>17</v>
      </c>
      <c r="M1040" s="196" t="s">
        <v>825</v>
      </c>
      <c r="N1040" s="196" t="s">
        <v>826</v>
      </c>
      <c r="O1040" s="44" t="str">
        <f t="shared" si="66"/>
        <v xml:space="preserve"> Nadia Raza  ( 0333-4494890 )</v>
      </c>
      <c r="P1040" s="43"/>
      <c r="Q1040" s="36" t="s">
        <v>86</v>
      </c>
      <c r="R1040" s="39"/>
      <c r="T1040" s="55"/>
      <c r="U1040" s="73" t="str">
        <f>F1040&amp;"-"&amp;COUNTIF($F$2:F1040,F1040)</f>
        <v>142339-1</v>
      </c>
      <c r="V1040" s="50">
        <f t="shared" si="67"/>
        <v>1029</v>
      </c>
      <c r="Y1040" s="38" t="s">
        <v>2678</v>
      </c>
      <c r="Z1040" s="38">
        <v>1029</v>
      </c>
      <c r="AP1040" s="185">
        <v>1029</v>
      </c>
      <c r="AQ1040" s="185" t="s">
        <v>12</v>
      </c>
      <c r="AR1040" s="195" t="s">
        <v>12</v>
      </c>
    </row>
    <row r="1041" spans="1:44" ht="20.100000000000001" customHeight="1" x14ac:dyDescent="0.25">
      <c r="A1041" s="183">
        <v>1030</v>
      </c>
      <c r="B1041" s="183" t="s">
        <v>1126</v>
      </c>
      <c r="C1041" s="34" t="str">
        <f t="shared" si="64"/>
        <v>Post ADP (AF)   - 142183</v>
      </c>
      <c r="D1041" s="186" t="s">
        <v>865</v>
      </c>
      <c r="E1041" s="33"/>
      <c r="F1041" s="189">
        <v>142183</v>
      </c>
      <c r="G1041" s="191" t="s">
        <v>1463</v>
      </c>
      <c r="H1041" s="34" t="str">
        <f t="shared" si="65"/>
        <v>S  - NB - SEMINAR - 1</v>
      </c>
      <c r="I1041" s="185" t="s">
        <v>93</v>
      </c>
      <c r="J1041" s="185" t="s">
        <v>292</v>
      </c>
      <c r="K1041" s="185" t="s">
        <v>103</v>
      </c>
      <c r="L1041" s="193">
        <v>1</v>
      </c>
      <c r="M1041" s="196" t="s">
        <v>1102</v>
      </c>
      <c r="N1041" s="196" t="s">
        <v>443</v>
      </c>
      <c r="O1041" s="44" t="str">
        <f t="shared" si="66"/>
        <v xml:space="preserve"> Dr. Anam Fazal  ( 3234557015 )</v>
      </c>
      <c r="P1041" s="43"/>
      <c r="Q1041" s="36" t="s">
        <v>86</v>
      </c>
      <c r="R1041" s="39"/>
      <c r="T1041" s="55"/>
      <c r="U1041" s="73" t="str">
        <f>F1041&amp;"-"&amp;COUNTIF($F$2:F1041,F1041)</f>
        <v>142183-1</v>
      </c>
      <c r="V1041" s="50">
        <f t="shared" si="67"/>
        <v>1030</v>
      </c>
      <c r="Y1041" s="38" t="s">
        <v>2679</v>
      </c>
      <c r="Z1041" s="38">
        <v>1030</v>
      </c>
      <c r="AP1041" s="185">
        <v>1030</v>
      </c>
      <c r="AQ1041" s="185" t="s">
        <v>12</v>
      </c>
      <c r="AR1041" s="195" t="s">
        <v>12</v>
      </c>
    </row>
    <row r="1042" spans="1:44" ht="20.100000000000001" customHeight="1" x14ac:dyDescent="0.25">
      <c r="A1042" s="183">
        <v>1031</v>
      </c>
      <c r="B1042" s="183" t="s">
        <v>1126</v>
      </c>
      <c r="C1042" s="34" t="str">
        <f t="shared" si="64"/>
        <v>Post ADP (AP)  - 142319</v>
      </c>
      <c r="D1042" s="186" t="s">
        <v>1087</v>
      </c>
      <c r="E1042" s="33"/>
      <c r="F1042" s="189">
        <v>142319</v>
      </c>
      <c r="G1042" s="191" t="s">
        <v>964</v>
      </c>
      <c r="H1042" s="34" t="str">
        <f t="shared" si="65"/>
        <v>S  - NB - SEMINAR - 1</v>
      </c>
      <c r="I1042" s="185" t="s">
        <v>93</v>
      </c>
      <c r="J1042" s="185" t="s">
        <v>292</v>
      </c>
      <c r="K1042" s="185" t="s">
        <v>103</v>
      </c>
      <c r="L1042" s="193">
        <v>2</v>
      </c>
      <c r="M1042" s="196" t="s">
        <v>464</v>
      </c>
      <c r="N1042" s="196" t="s">
        <v>465</v>
      </c>
      <c r="O1042" s="44" t="str">
        <f t="shared" si="66"/>
        <v xml:space="preserve"> Khurram Awan  ( 0308-7403474 )</v>
      </c>
      <c r="P1042" s="43"/>
      <c r="Q1042" s="36" t="s">
        <v>86</v>
      </c>
      <c r="R1042" s="39"/>
      <c r="T1042" s="55"/>
      <c r="U1042" s="73" t="str">
        <f>F1042&amp;"-"&amp;COUNTIF($F$2:F1042,F1042)</f>
        <v>142319-1</v>
      </c>
      <c r="V1042" s="50">
        <f t="shared" si="67"/>
        <v>1031</v>
      </c>
      <c r="Y1042" s="38" t="s">
        <v>2680</v>
      </c>
      <c r="Z1042" s="38">
        <v>1031</v>
      </c>
      <c r="AP1042" s="185">
        <v>1031</v>
      </c>
      <c r="AQ1042" s="185" t="s">
        <v>12</v>
      </c>
      <c r="AR1042" s="195" t="s">
        <v>12</v>
      </c>
    </row>
    <row r="1043" spans="1:44" ht="20.100000000000001" customHeight="1" x14ac:dyDescent="0.25">
      <c r="A1043" s="183">
        <v>1032</v>
      </c>
      <c r="B1043" s="183" t="s">
        <v>1126</v>
      </c>
      <c r="C1043" s="34" t="str">
        <f t="shared" si="64"/>
        <v>Post ADP (AP)  - 142539</v>
      </c>
      <c r="D1043" s="186" t="s">
        <v>1087</v>
      </c>
      <c r="E1043" s="33"/>
      <c r="F1043" s="189">
        <v>142539</v>
      </c>
      <c r="G1043" s="191" t="s">
        <v>312</v>
      </c>
      <c r="H1043" s="34" t="str">
        <f t="shared" si="65"/>
        <v>S  - NB - SEMINAR - 1</v>
      </c>
      <c r="I1043" s="185" t="s">
        <v>93</v>
      </c>
      <c r="J1043" s="185" t="s">
        <v>292</v>
      </c>
      <c r="K1043" s="185" t="s">
        <v>103</v>
      </c>
      <c r="L1043" s="193">
        <v>3</v>
      </c>
      <c r="M1043" s="196" t="s">
        <v>464</v>
      </c>
      <c r="N1043" s="196" t="s">
        <v>465</v>
      </c>
      <c r="O1043" s="44" t="str">
        <f t="shared" si="66"/>
        <v xml:space="preserve"> Khurram Awan  ( 0308-7403474 )</v>
      </c>
      <c r="P1043" s="43"/>
      <c r="Q1043" s="36" t="s">
        <v>86</v>
      </c>
      <c r="R1043" s="39"/>
      <c r="T1043" s="55"/>
      <c r="U1043" s="73" t="str">
        <f>F1043&amp;"-"&amp;COUNTIF($F$2:F1043,F1043)</f>
        <v>142539-1</v>
      </c>
      <c r="V1043" s="50">
        <f t="shared" si="67"/>
        <v>1032</v>
      </c>
      <c r="Y1043" s="38" t="s">
        <v>2681</v>
      </c>
      <c r="Z1043" s="38">
        <v>1032</v>
      </c>
      <c r="AP1043" s="185">
        <v>1032</v>
      </c>
      <c r="AQ1043" s="185" t="s">
        <v>12</v>
      </c>
      <c r="AR1043" s="195" t="s">
        <v>12</v>
      </c>
    </row>
    <row r="1044" spans="1:44" ht="20.100000000000001" customHeight="1" x14ac:dyDescent="0.25">
      <c r="A1044" s="183">
        <v>1033</v>
      </c>
      <c r="B1044" s="183" t="s">
        <v>1126</v>
      </c>
      <c r="C1044" s="34" t="str">
        <f t="shared" si="64"/>
        <v>Post ADP (Eng.)   - 142547</v>
      </c>
      <c r="D1044" s="186" t="s">
        <v>1140</v>
      </c>
      <c r="E1044" s="33"/>
      <c r="F1044" s="189">
        <v>142547</v>
      </c>
      <c r="G1044" s="191" t="s">
        <v>1464</v>
      </c>
      <c r="H1044" s="34" t="str">
        <f t="shared" si="65"/>
        <v>S  - NB - SEMINAR - 1</v>
      </c>
      <c r="I1044" s="185" t="s">
        <v>93</v>
      </c>
      <c r="J1044" s="185" t="s">
        <v>292</v>
      </c>
      <c r="K1044" s="185" t="s">
        <v>103</v>
      </c>
      <c r="L1044" s="193">
        <v>2</v>
      </c>
      <c r="M1044" s="196" t="s">
        <v>723</v>
      </c>
      <c r="N1044" s="196" t="s">
        <v>724</v>
      </c>
      <c r="O1044" s="44" t="str">
        <f t="shared" si="66"/>
        <v xml:space="preserve"> Saadia Nazir Dogar  ( 0306-4244298 )</v>
      </c>
      <c r="P1044" s="43"/>
      <c r="Q1044" s="36" t="s">
        <v>86</v>
      </c>
      <c r="R1044" s="39"/>
      <c r="T1044" s="55"/>
      <c r="U1044" s="73" t="str">
        <f>F1044&amp;"-"&amp;COUNTIF($F$2:F1044,F1044)</f>
        <v>142547-1</v>
      </c>
      <c r="V1044" s="50">
        <f t="shared" si="67"/>
        <v>1033</v>
      </c>
      <c r="Y1044" s="38" t="s">
        <v>2682</v>
      </c>
      <c r="Z1044" s="38">
        <v>1033</v>
      </c>
      <c r="AP1044" s="185">
        <v>1033</v>
      </c>
      <c r="AQ1044" s="185" t="s">
        <v>12</v>
      </c>
      <c r="AR1044" s="195" t="s">
        <v>12</v>
      </c>
    </row>
    <row r="1045" spans="1:44" ht="20.100000000000001" customHeight="1" x14ac:dyDescent="0.25">
      <c r="A1045" s="183">
        <v>1034</v>
      </c>
      <c r="B1045" s="183" t="s">
        <v>1126</v>
      </c>
      <c r="C1045" s="34" t="str">
        <f t="shared" si="64"/>
        <v>Post ADP (IT)   - 142407</v>
      </c>
      <c r="D1045" s="186" t="s">
        <v>864</v>
      </c>
      <c r="E1045" s="33"/>
      <c r="F1045" s="189">
        <v>142407</v>
      </c>
      <c r="G1045" s="191" t="s">
        <v>899</v>
      </c>
      <c r="H1045" s="34" t="str">
        <f t="shared" si="65"/>
        <v>S  - NB - SEMINAR - 1</v>
      </c>
      <c r="I1045" s="185" t="s">
        <v>93</v>
      </c>
      <c r="J1045" s="185" t="s">
        <v>292</v>
      </c>
      <c r="K1045" s="185" t="s">
        <v>103</v>
      </c>
      <c r="L1045" s="193">
        <v>2</v>
      </c>
      <c r="M1045" s="196" t="s">
        <v>794</v>
      </c>
      <c r="N1045" s="196" t="s">
        <v>795</v>
      </c>
      <c r="O1045" s="44" t="str">
        <f t="shared" si="66"/>
        <v xml:space="preserve"> Muhammad Shujat Ali  ( 3004177172 )</v>
      </c>
      <c r="P1045" s="43"/>
      <c r="Q1045" s="36" t="s">
        <v>86</v>
      </c>
      <c r="R1045" s="39"/>
      <c r="T1045" s="55"/>
      <c r="U1045" s="73" t="str">
        <f>F1045&amp;"-"&amp;COUNTIF($F$2:F1045,F1045)</f>
        <v>142407-1</v>
      </c>
      <c r="V1045" s="50">
        <f t="shared" si="67"/>
        <v>1034</v>
      </c>
      <c r="Y1045" s="38" t="s">
        <v>2683</v>
      </c>
      <c r="Z1045" s="38">
        <v>1034</v>
      </c>
      <c r="AP1045" s="185">
        <v>1034</v>
      </c>
      <c r="AQ1045" s="185" t="s">
        <v>12</v>
      </c>
      <c r="AR1045" s="195" t="s">
        <v>12</v>
      </c>
    </row>
    <row r="1046" spans="1:44" ht="20.100000000000001" customHeight="1" x14ac:dyDescent="0.25">
      <c r="A1046" s="183">
        <v>1035</v>
      </c>
      <c r="B1046" s="183" t="s">
        <v>1127</v>
      </c>
      <c r="C1046" s="34" t="str">
        <f t="shared" si="64"/>
        <v>BBA (Hons)  - 140998</v>
      </c>
      <c r="D1046" s="186" t="s">
        <v>42</v>
      </c>
      <c r="E1046" s="33"/>
      <c r="F1046" s="185">
        <v>140998</v>
      </c>
      <c r="G1046" s="191" t="s">
        <v>886</v>
      </c>
      <c r="H1046" s="34" t="str">
        <f t="shared" si="65"/>
        <v>A  - NB - 1 - 8</v>
      </c>
      <c r="I1046" s="185" t="s">
        <v>17</v>
      </c>
      <c r="J1046" s="185" t="s">
        <v>94</v>
      </c>
      <c r="K1046" s="185" t="s">
        <v>13</v>
      </c>
      <c r="L1046" s="193">
        <v>22</v>
      </c>
      <c r="M1046" s="196" t="s">
        <v>575</v>
      </c>
      <c r="N1046" s="196" t="s">
        <v>576</v>
      </c>
      <c r="O1046" s="44" t="str">
        <f t="shared" si="66"/>
        <v xml:space="preserve"> Komal Ashraf Qureshi  ( 3204620115 )</v>
      </c>
      <c r="P1046" s="43"/>
      <c r="Q1046" s="36" t="s">
        <v>86</v>
      </c>
      <c r="R1046" s="39"/>
      <c r="T1046" s="55"/>
      <c r="U1046" s="73" t="str">
        <f>F1046&amp;"-"&amp;COUNTIF($F$2:F1046,F1046)</f>
        <v>140998-1</v>
      </c>
      <c r="V1046" s="50">
        <f t="shared" si="67"/>
        <v>1035</v>
      </c>
      <c r="Y1046" s="38" t="s">
        <v>2684</v>
      </c>
      <c r="Z1046" s="38">
        <v>1035</v>
      </c>
      <c r="AP1046" s="185">
        <v>1035</v>
      </c>
      <c r="AQ1046" s="185" t="s">
        <v>12</v>
      </c>
      <c r="AR1046" s="195" t="s">
        <v>12</v>
      </c>
    </row>
    <row r="1047" spans="1:44" ht="20.100000000000001" customHeight="1" x14ac:dyDescent="0.25">
      <c r="A1047" s="183">
        <v>1036</v>
      </c>
      <c r="B1047" s="183" t="s">
        <v>1127</v>
      </c>
      <c r="C1047" s="34" t="str">
        <f t="shared" si="64"/>
        <v>BBA (Hons)  - 141005</v>
      </c>
      <c r="D1047" s="186" t="s">
        <v>42</v>
      </c>
      <c r="E1047" s="33"/>
      <c r="F1047" s="185">
        <v>141005</v>
      </c>
      <c r="G1047" s="191" t="s">
        <v>885</v>
      </c>
      <c r="H1047" s="34" t="str">
        <f t="shared" si="65"/>
        <v>A  - NB - 1 - 8</v>
      </c>
      <c r="I1047" s="185" t="s">
        <v>17</v>
      </c>
      <c r="J1047" s="185" t="s">
        <v>94</v>
      </c>
      <c r="K1047" s="185" t="s">
        <v>13</v>
      </c>
      <c r="L1047" s="193">
        <v>21</v>
      </c>
      <c r="M1047" s="196" t="s">
        <v>843</v>
      </c>
      <c r="N1047" s="196" t="s">
        <v>844</v>
      </c>
      <c r="O1047" s="44" t="str">
        <f t="shared" si="66"/>
        <v xml:space="preserve"> Dr. Tahira Perveen  ( 0332-4357760 )</v>
      </c>
      <c r="P1047" s="43"/>
      <c r="Q1047" s="36" t="s">
        <v>86</v>
      </c>
      <c r="R1047" s="39"/>
      <c r="T1047" s="55"/>
      <c r="U1047" s="73" t="str">
        <f>F1047&amp;"-"&amp;COUNTIF($F$2:F1047,F1047)</f>
        <v>141005-1</v>
      </c>
      <c r="V1047" s="50">
        <f t="shared" si="67"/>
        <v>1036</v>
      </c>
      <c r="Y1047" s="38" t="s">
        <v>2685</v>
      </c>
      <c r="Z1047" s="38">
        <v>1036</v>
      </c>
      <c r="AP1047" s="185">
        <v>1036</v>
      </c>
      <c r="AQ1047" s="185" t="s">
        <v>12</v>
      </c>
      <c r="AR1047" s="195" t="s">
        <v>12</v>
      </c>
    </row>
    <row r="1048" spans="1:44" ht="20.100000000000001" customHeight="1" x14ac:dyDescent="0.25">
      <c r="A1048" s="183">
        <v>1037</v>
      </c>
      <c r="B1048" s="183" t="s">
        <v>1127</v>
      </c>
      <c r="C1048" s="34" t="str">
        <f t="shared" si="64"/>
        <v>BBA (Hons)  - 141015</v>
      </c>
      <c r="D1048" s="186" t="s">
        <v>42</v>
      </c>
      <c r="E1048" s="33"/>
      <c r="F1048" s="185">
        <v>141015</v>
      </c>
      <c r="G1048" s="191" t="s">
        <v>170</v>
      </c>
      <c r="H1048" s="34" t="str">
        <f t="shared" si="65"/>
        <v>A  - NB - 1 - 8</v>
      </c>
      <c r="I1048" s="185" t="s">
        <v>17</v>
      </c>
      <c r="J1048" s="185" t="s">
        <v>94</v>
      </c>
      <c r="K1048" s="185" t="s">
        <v>13</v>
      </c>
      <c r="L1048" s="193">
        <v>12</v>
      </c>
      <c r="M1048" s="196" t="s">
        <v>414</v>
      </c>
      <c r="N1048" s="196" t="s">
        <v>415</v>
      </c>
      <c r="O1048" s="44" t="str">
        <f t="shared" si="66"/>
        <v xml:space="preserve"> Salman Altaf  ( 3004440819 )</v>
      </c>
      <c r="P1048" s="43"/>
      <c r="Q1048" s="36" t="s">
        <v>86</v>
      </c>
      <c r="R1048" s="39"/>
      <c r="T1048" s="55"/>
      <c r="U1048" s="73" t="str">
        <f>F1048&amp;"-"&amp;COUNTIF($F$2:F1048,F1048)</f>
        <v>141015-1</v>
      </c>
      <c r="V1048" s="50">
        <f t="shared" si="67"/>
        <v>1037</v>
      </c>
      <c r="Y1048" s="38" t="s">
        <v>2686</v>
      </c>
      <c r="Z1048" s="38">
        <v>1037</v>
      </c>
      <c r="AP1048" s="185">
        <v>1037</v>
      </c>
      <c r="AQ1048" s="185" t="s">
        <v>12</v>
      </c>
      <c r="AR1048" s="195" t="s">
        <v>12</v>
      </c>
    </row>
    <row r="1049" spans="1:44" ht="20.100000000000001" customHeight="1" x14ac:dyDescent="0.25">
      <c r="A1049" s="183">
        <v>1038</v>
      </c>
      <c r="B1049" s="183" t="s">
        <v>1127</v>
      </c>
      <c r="C1049" s="34" t="str">
        <f t="shared" si="64"/>
        <v>BS AF  - 140931</v>
      </c>
      <c r="D1049" s="186" t="s">
        <v>36</v>
      </c>
      <c r="E1049" s="33"/>
      <c r="F1049" s="185">
        <v>140931</v>
      </c>
      <c r="G1049" s="191" t="s">
        <v>886</v>
      </c>
      <c r="H1049" s="34" t="str">
        <f t="shared" si="65"/>
        <v>A  - NB - 1 - 8</v>
      </c>
      <c r="I1049" s="185" t="s">
        <v>17</v>
      </c>
      <c r="J1049" s="185" t="s">
        <v>94</v>
      </c>
      <c r="K1049" s="185" t="s">
        <v>13</v>
      </c>
      <c r="L1049" s="193">
        <v>16</v>
      </c>
      <c r="M1049" s="196" t="s">
        <v>843</v>
      </c>
      <c r="N1049" s="196" t="s">
        <v>844</v>
      </c>
      <c r="O1049" s="44" t="str">
        <f t="shared" si="66"/>
        <v xml:space="preserve"> Dr. Tahira Perveen  ( 0332-4357760 )</v>
      </c>
      <c r="P1049" s="43"/>
      <c r="Q1049" s="36" t="s">
        <v>86</v>
      </c>
      <c r="R1049" s="39"/>
      <c r="T1049" s="55"/>
      <c r="U1049" s="73" t="str">
        <f>F1049&amp;"-"&amp;COUNTIF($F$2:F1049,F1049)</f>
        <v>140931-1</v>
      </c>
      <c r="V1049" s="50">
        <f t="shared" si="67"/>
        <v>1038</v>
      </c>
      <c r="Y1049" s="38" t="s">
        <v>2687</v>
      </c>
      <c r="Z1049" s="38">
        <v>1038</v>
      </c>
      <c r="AP1049" s="185">
        <v>1038</v>
      </c>
      <c r="AQ1049" s="185" t="s">
        <v>12</v>
      </c>
      <c r="AR1049" s="195" t="s">
        <v>12</v>
      </c>
    </row>
    <row r="1050" spans="1:44" ht="20.100000000000001" customHeight="1" x14ac:dyDescent="0.25">
      <c r="A1050" s="183">
        <v>1039</v>
      </c>
      <c r="B1050" s="183" t="s">
        <v>1127</v>
      </c>
      <c r="C1050" s="34" t="str">
        <f t="shared" si="64"/>
        <v>BS AP  - 140848</v>
      </c>
      <c r="D1050" s="186" t="s">
        <v>40</v>
      </c>
      <c r="E1050" s="33"/>
      <c r="F1050" s="185">
        <v>140848</v>
      </c>
      <c r="G1050" s="191" t="s">
        <v>1465</v>
      </c>
      <c r="H1050" s="34" t="str">
        <f t="shared" si="65"/>
        <v>A  - NB - 1 - 8</v>
      </c>
      <c r="I1050" s="185" t="s">
        <v>17</v>
      </c>
      <c r="J1050" s="185" t="s">
        <v>94</v>
      </c>
      <c r="K1050" s="185" t="s">
        <v>13</v>
      </c>
      <c r="L1050" s="193">
        <v>20</v>
      </c>
      <c r="M1050" s="196" t="s">
        <v>468</v>
      </c>
      <c r="N1050" s="196" t="s">
        <v>469</v>
      </c>
      <c r="O1050" s="44" t="str">
        <f t="shared" si="66"/>
        <v xml:space="preserve"> Ms. Havaida Munir  ( 3335844494 )</v>
      </c>
      <c r="P1050" s="43"/>
      <c r="Q1050" s="36" t="s">
        <v>86</v>
      </c>
      <c r="R1050" s="39"/>
      <c r="T1050" s="55"/>
      <c r="U1050" s="73" t="str">
        <f>F1050&amp;"-"&amp;COUNTIF($F$2:F1050,F1050)</f>
        <v>140848-1</v>
      </c>
      <c r="V1050" s="50">
        <f t="shared" si="67"/>
        <v>1039</v>
      </c>
      <c r="Y1050" s="38" t="s">
        <v>2688</v>
      </c>
      <c r="Z1050" s="38">
        <v>1039</v>
      </c>
      <c r="AP1050" s="185">
        <v>1039</v>
      </c>
      <c r="AQ1050" s="185" t="s">
        <v>12</v>
      </c>
      <c r="AR1050" s="195" t="s">
        <v>12</v>
      </c>
    </row>
    <row r="1051" spans="1:44" ht="20.100000000000001" customHeight="1" x14ac:dyDescent="0.25">
      <c r="A1051" s="183">
        <v>1040</v>
      </c>
      <c r="B1051" s="183" t="s">
        <v>1127</v>
      </c>
      <c r="C1051" s="34" t="str">
        <f t="shared" si="64"/>
        <v>BS BT  - 140894</v>
      </c>
      <c r="D1051" s="186" t="s">
        <v>33</v>
      </c>
      <c r="E1051" s="33"/>
      <c r="F1051" s="185">
        <v>140894</v>
      </c>
      <c r="G1051" s="191" t="s">
        <v>940</v>
      </c>
      <c r="H1051" s="34" t="str">
        <f t="shared" si="65"/>
        <v>A  - NB - 1 - 8</v>
      </c>
      <c r="I1051" s="185" t="s">
        <v>17</v>
      </c>
      <c r="J1051" s="185" t="s">
        <v>94</v>
      </c>
      <c r="K1051" s="185" t="s">
        <v>13</v>
      </c>
      <c r="L1051" s="193">
        <v>21</v>
      </c>
      <c r="M1051" s="196" t="s">
        <v>753</v>
      </c>
      <c r="N1051" s="196" t="s">
        <v>754</v>
      </c>
      <c r="O1051" s="44" t="str">
        <f t="shared" si="66"/>
        <v xml:space="preserve"> Dr. Hammad Arshad  ( 0333-4757008 )</v>
      </c>
      <c r="P1051" s="43"/>
      <c r="Q1051" s="36" t="s">
        <v>86</v>
      </c>
      <c r="R1051" s="39"/>
      <c r="T1051" s="55"/>
      <c r="U1051" s="73" t="str">
        <f>F1051&amp;"-"&amp;COUNTIF($F$2:F1051,F1051)</f>
        <v>140894-1</v>
      </c>
      <c r="V1051" s="50">
        <f t="shared" si="67"/>
        <v>1040</v>
      </c>
      <c r="Y1051" s="38" t="s">
        <v>2689</v>
      </c>
      <c r="Z1051" s="38">
        <v>1040</v>
      </c>
      <c r="AP1051" s="185">
        <v>1040</v>
      </c>
      <c r="AQ1051" s="185" t="s">
        <v>12</v>
      </c>
      <c r="AR1051" s="195" t="s">
        <v>12</v>
      </c>
    </row>
    <row r="1052" spans="1:44" ht="20.100000000000001" customHeight="1" x14ac:dyDescent="0.25">
      <c r="A1052" s="183">
        <v>1041</v>
      </c>
      <c r="B1052" s="183" t="s">
        <v>1127</v>
      </c>
      <c r="C1052" s="34" t="str">
        <f t="shared" si="64"/>
        <v>BS DFCS  - 140873</v>
      </c>
      <c r="D1052" s="186" t="s">
        <v>91</v>
      </c>
      <c r="E1052" s="33"/>
      <c r="F1052" s="185">
        <v>140873</v>
      </c>
      <c r="G1052" s="191" t="s">
        <v>911</v>
      </c>
      <c r="H1052" s="34" t="str">
        <f t="shared" si="65"/>
        <v>A  - NB - 1 - 8</v>
      </c>
      <c r="I1052" s="185" t="s">
        <v>17</v>
      </c>
      <c r="J1052" s="185" t="s">
        <v>94</v>
      </c>
      <c r="K1052" s="185" t="s">
        <v>13</v>
      </c>
      <c r="L1052" s="193">
        <v>19</v>
      </c>
      <c r="M1052" s="196" t="s">
        <v>526</v>
      </c>
      <c r="N1052" s="196" t="s">
        <v>527</v>
      </c>
      <c r="O1052" s="44" t="str">
        <f t="shared" si="66"/>
        <v xml:space="preserve"> Waseem Ahmad  ( 0321-4148583 )</v>
      </c>
      <c r="P1052" s="43"/>
      <c r="Q1052" s="36" t="s">
        <v>86</v>
      </c>
      <c r="R1052" s="39"/>
      <c r="T1052" s="55"/>
      <c r="U1052" s="73" t="str">
        <f>F1052&amp;"-"&amp;COUNTIF($F$2:F1052,F1052)</f>
        <v>140873-1</v>
      </c>
      <c r="V1052" s="50">
        <f t="shared" si="67"/>
        <v>1041</v>
      </c>
      <c r="Y1052" s="38" t="s">
        <v>2690</v>
      </c>
      <c r="Z1052" s="38">
        <v>1041</v>
      </c>
      <c r="AP1052" s="185">
        <v>1041</v>
      </c>
      <c r="AQ1052" s="185" t="s">
        <v>12</v>
      </c>
      <c r="AR1052" s="195" t="s">
        <v>12</v>
      </c>
    </row>
    <row r="1053" spans="1:44" ht="20.100000000000001" customHeight="1" x14ac:dyDescent="0.25">
      <c r="A1053" s="183">
        <v>1042</v>
      </c>
      <c r="B1053" s="183" t="s">
        <v>1127</v>
      </c>
      <c r="C1053" s="34" t="str">
        <f t="shared" si="64"/>
        <v>BS IR  - 140900</v>
      </c>
      <c r="D1053" s="186" t="s">
        <v>92</v>
      </c>
      <c r="E1053" s="33"/>
      <c r="F1053" s="185">
        <v>140900</v>
      </c>
      <c r="G1053" s="191" t="s">
        <v>886</v>
      </c>
      <c r="H1053" s="34" t="str">
        <f t="shared" si="65"/>
        <v>A  - NB - 1 - 8</v>
      </c>
      <c r="I1053" s="185" t="s">
        <v>17</v>
      </c>
      <c r="J1053" s="185" t="s">
        <v>94</v>
      </c>
      <c r="K1053" s="185" t="s">
        <v>13</v>
      </c>
      <c r="L1053" s="193">
        <v>13</v>
      </c>
      <c r="M1053" s="196" t="s">
        <v>845</v>
      </c>
      <c r="N1053" s="196" t="s">
        <v>846</v>
      </c>
      <c r="O1053" s="44" t="str">
        <f t="shared" si="66"/>
        <v xml:space="preserve"> Nusrat Rehman  ( 0333-4340123 )</v>
      </c>
      <c r="P1053" s="43"/>
      <c r="Q1053" s="36" t="s">
        <v>86</v>
      </c>
      <c r="R1053" s="39"/>
      <c r="T1053" s="55"/>
      <c r="U1053" s="73" t="str">
        <f>F1053&amp;"-"&amp;COUNTIF($F$2:F1053,F1053)</f>
        <v>140900-1</v>
      </c>
      <c r="V1053" s="50">
        <f t="shared" si="67"/>
        <v>1042</v>
      </c>
      <c r="Y1053" s="38" t="s">
        <v>2691</v>
      </c>
      <c r="Z1053" s="38">
        <v>1042</v>
      </c>
      <c r="AP1053" s="185">
        <v>1042</v>
      </c>
      <c r="AQ1053" s="185" t="s">
        <v>12</v>
      </c>
      <c r="AR1053" s="195" t="s">
        <v>12</v>
      </c>
    </row>
    <row r="1054" spans="1:44" ht="20.100000000000001" customHeight="1" x14ac:dyDescent="0.25">
      <c r="A1054" s="183">
        <v>1043</v>
      </c>
      <c r="B1054" s="183" t="s">
        <v>1127</v>
      </c>
      <c r="C1054" s="34" t="str">
        <f t="shared" si="64"/>
        <v>BS IR  - 140985</v>
      </c>
      <c r="D1054" s="186" t="s">
        <v>92</v>
      </c>
      <c r="E1054" s="33"/>
      <c r="F1054" s="185">
        <v>140985</v>
      </c>
      <c r="G1054" s="191" t="s">
        <v>1466</v>
      </c>
      <c r="H1054" s="34" t="str">
        <f t="shared" si="65"/>
        <v>A  - NB - 1 - 8</v>
      </c>
      <c r="I1054" s="185" t="s">
        <v>17</v>
      </c>
      <c r="J1054" s="185" t="s">
        <v>94</v>
      </c>
      <c r="K1054" s="185" t="s">
        <v>13</v>
      </c>
      <c r="L1054" s="193">
        <v>22</v>
      </c>
      <c r="M1054" s="196" t="s">
        <v>837</v>
      </c>
      <c r="N1054" s="196" t="s">
        <v>838</v>
      </c>
      <c r="O1054" s="44" t="str">
        <f t="shared" si="66"/>
        <v xml:space="preserve"> Zainab Ahmed  ( 03224525483 )</v>
      </c>
      <c r="P1054" s="43"/>
      <c r="Q1054" s="36" t="s">
        <v>86</v>
      </c>
      <c r="R1054" s="39"/>
      <c r="T1054" s="55"/>
      <c r="U1054" s="73" t="str">
        <f>F1054&amp;"-"&amp;COUNTIF($F$2:F1054,F1054)</f>
        <v>140985-1</v>
      </c>
      <c r="V1054" s="50">
        <f t="shared" si="67"/>
        <v>1043</v>
      </c>
      <c r="Y1054" s="38" t="s">
        <v>2692</v>
      </c>
      <c r="Z1054" s="38">
        <v>1043</v>
      </c>
      <c r="AP1054" s="185">
        <v>1043</v>
      </c>
      <c r="AQ1054" s="185" t="s">
        <v>12</v>
      </c>
      <c r="AR1054" s="195" t="s">
        <v>12</v>
      </c>
    </row>
    <row r="1055" spans="1:44" ht="20.100000000000001" customHeight="1" x14ac:dyDescent="0.25">
      <c r="A1055" s="183">
        <v>1044</v>
      </c>
      <c r="B1055" s="183" t="s">
        <v>1127</v>
      </c>
      <c r="C1055" s="34" t="str">
        <f t="shared" si="64"/>
        <v>BS IR  - 140991</v>
      </c>
      <c r="D1055" s="186" t="s">
        <v>92</v>
      </c>
      <c r="E1055" s="33"/>
      <c r="F1055" s="185">
        <v>140991</v>
      </c>
      <c r="G1055" s="191" t="s">
        <v>1467</v>
      </c>
      <c r="H1055" s="34" t="str">
        <f t="shared" si="65"/>
        <v>A  - NB - 1 - 8</v>
      </c>
      <c r="I1055" s="185" t="s">
        <v>17</v>
      </c>
      <c r="J1055" s="185" t="s">
        <v>94</v>
      </c>
      <c r="K1055" s="185" t="s">
        <v>13</v>
      </c>
      <c r="L1055" s="193">
        <v>10</v>
      </c>
      <c r="M1055" s="196" t="s">
        <v>1002</v>
      </c>
      <c r="N1055" s="196" t="s">
        <v>1003</v>
      </c>
      <c r="O1055" s="44" t="str">
        <f t="shared" si="66"/>
        <v xml:space="preserve"> Mr. Kamran Khan   ( 3452369069 )</v>
      </c>
      <c r="P1055" s="43"/>
      <c r="Q1055" s="36" t="s">
        <v>86</v>
      </c>
      <c r="R1055" s="39"/>
      <c r="T1055" s="55"/>
      <c r="U1055" s="73" t="str">
        <f>F1055&amp;"-"&amp;COUNTIF($F$2:F1055,F1055)</f>
        <v>140991-1</v>
      </c>
      <c r="V1055" s="50">
        <f t="shared" si="67"/>
        <v>1044</v>
      </c>
      <c r="Y1055" s="38" t="s">
        <v>2693</v>
      </c>
      <c r="Z1055" s="38">
        <v>1044</v>
      </c>
      <c r="AP1055" s="185">
        <v>1044</v>
      </c>
      <c r="AQ1055" s="185" t="s">
        <v>12</v>
      </c>
      <c r="AR1055" s="195" t="s">
        <v>12</v>
      </c>
    </row>
    <row r="1056" spans="1:44" ht="20.100000000000001" customHeight="1" x14ac:dyDescent="0.25">
      <c r="A1056" s="183">
        <v>1045</v>
      </c>
      <c r="B1056" s="183" t="s">
        <v>1127</v>
      </c>
      <c r="C1056" s="34" t="str">
        <f t="shared" si="64"/>
        <v>BBA (Hons)  - 141015</v>
      </c>
      <c r="D1056" s="186" t="s">
        <v>42</v>
      </c>
      <c r="E1056" s="33"/>
      <c r="F1056" s="185">
        <v>141015</v>
      </c>
      <c r="G1056" s="191" t="s">
        <v>170</v>
      </c>
      <c r="H1056" s="34" t="str">
        <f t="shared" si="65"/>
        <v>B  - NB - 9 - 16</v>
      </c>
      <c r="I1056" s="185" t="s">
        <v>17</v>
      </c>
      <c r="J1056" s="185" t="s">
        <v>95</v>
      </c>
      <c r="K1056" s="185" t="s">
        <v>14</v>
      </c>
      <c r="L1056" s="193">
        <v>16</v>
      </c>
      <c r="M1056" s="196" t="s">
        <v>414</v>
      </c>
      <c r="N1056" s="196" t="s">
        <v>415</v>
      </c>
      <c r="O1056" s="44" t="str">
        <f t="shared" si="66"/>
        <v xml:space="preserve"> Salman Altaf  ( 3004440819 )</v>
      </c>
      <c r="P1056" s="43"/>
      <c r="Q1056" s="36" t="s">
        <v>86</v>
      </c>
      <c r="R1056" s="39"/>
      <c r="T1056" s="55"/>
      <c r="U1056" s="73" t="str">
        <f>F1056&amp;"-"&amp;COUNTIF($F$2:F1056,F1056)</f>
        <v>141015-2</v>
      </c>
      <c r="V1056" s="50">
        <f t="shared" si="67"/>
        <v>1045</v>
      </c>
      <c r="Y1056" s="38" t="s">
        <v>2694</v>
      </c>
      <c r="Z1056" s="38">
        <v>1045</v>
      </c>
      <c r="AP1056" s="185">
        <v>1045</v>
      </c>
      <c r="AQ1056" s="185" t="s">
        <v>12</v>
      </c>
      <c r="AR1056" s="195" t="s">
        <v>12</v>
      </c>
    </row>
    <row r="1057" spans="1:44" ht="20.100000000000001" customHeight="1" x14ac:dyDescent="0.25">
      <c r="A1057" s="183">
        <v>1046</v>
      </c>
      <c r="B1057" s="183" t="s">
        <v>1127</v>
      </c>
      <c r="C1057" s="34" t="str">
        <f t="shared" si="64"/>
        <v>BBA (Hons)  - 141021</v>
      </c>
      <c r="D1057" s="186" t="s">
        <v>42</v>
      </c>
      <c r="E1057" s="33"/>
      <c r="F1057" s="185">
        <v>141021</v>
      </c>
      <c r="G1057" s="191" t="s">
        <v>1468</v>
      </c>
      <c r="H1057" s="34" t="str">
        <f t="shared" si="65"/>
        <v>B  - NB - 9 - 16</v>
      </c>
      <c r="I1057" s="185" t="s">
        <v>17</v>
      </c>
      <c r="J1057" s="185" t="s">
        <v>95</v>
      </c>
      <c r="K1057" s="185" t="s">
        <v>14</v>
      </c>
      <c r="L1057" s="193">
        <v>22</v>
      </c>
      <c r="M1057" s="196" t="s">
        <v>414</v>
      </c>
      <c r="N1057" s="196" t="s">
        <v>415</v>
      </c>
      <c r="O1057" s="44" t="str">
        <f t="shared" si="66"/>
        <v xml:space="preserve"> Salman Altaf  ( 3004440819 )</v>
      </c>
      <c r="P1057" s="43"/>
      <c r="Q1057" s="36" t="s">
        <v>86</v>
      </c>
      <c r="R1057" s="39"/>
      <c r="T1057" s="55"/>
      <c r="U1057" s="73" t="str">
        <f>F1057&amp;"-"&amp;COUNTIF($F$2:F1057,F1057)</f>
        <v>141021-1</v>
      </c>
      <c r="V1057" s="50">
        <f t="shared" si="67"/>
        <v>1046</v>
      </c>
      <c r="Y1057" s="38" t="s">
        <v>2695</v>
      </c>
      <c r="Z1057" s="38">
        <v>1046</v>
      </c>
      <c r="AP1057" s="185">
        <v>1046</v>
      </c>
      <c r="AQ1057" s="185" t="s">
        <v>12</v>
      </c>
      <c r="AR1057" s="195" t="s">
        <v>12</v>
      </c>
    </row>
    <row r="1058" spans="1:44" ht="20.100000000000001" customHeight="1" x14ac:dyDescent="0.25">
      <c r="A1058" s="183">
        <v>1047</v>
      </c>
      <c r="B1058" s="183" t="s">
        <v>1127</v>
      </c>
      <c r="C1058" s="34" t="str">
        <f t="shared" si="64"/>
        <v>BS BT  - 141108</v>
      </c>
      <c r="D1058" s="186" t="s">
        <v>33</v>
      </c>
      <c r="E1058" s="33"/>
      <c r="F1058" s="185">
        <v>141108</v>
      </c>
      <c r="G1058" s="191" t="s">
        <v>886</v>
      </c>
      <c r="H1058" s="34" t="str">
        <f t="shared" si="65"/>
        <v>B  - NB - 9 - 16</v>
      </c>
      <c r="I1058" s="185" t="s">
        <v>17</v>
      </c>
      <c r="J1058" s="185" t="s">
        <v>95</v>
      </c>
      <c r="K1058" s="185" t="s">
        <v>14</v>
      </c>
      <c r="L1058" s="193">
        <v>21</v>
      </c>
      <c r="M1058" s="196" t="s">
        <v>845</v>
      </c>
      <c r="N1058" s="196" t="s">
        <v>846</v>
      </c>
      <c r="O1058" s="44" t="str">
        <f t="shared" si="66"/>
        <v xml:space="preserve"> Nusrat Rehman  ( 0333-4340123 )</v>
      </c>
      <c r="P1058" s="43"/>
      <c r="Q1058" s="36" t="s">
        <v>86</v>
      </c>
      <c r="R1058" s="39"/>
      <c r="T1058" s="55"/>
      <c r="U1058" s="73" t="str">
        <f>F1058&amp;"-"&amp;COUNTIF($F$2:F1058,F1058)</f>
        <v>141108-1</v>
      </c>
      <c r="V1058" s="50">
        <f t="shared" si="67"/>
        <v>1047</v>
      </c>
      <c r="Y1058" s="38" t="s">
        <v>2696</v>
      </c>
      <c r="Z1058" s="38">
        <v>1047</v>
      </c>
      <c r="AP1058" s="185">
        <v>1047</v>
      </c>
      <c r="AQ1058" s="185" t="s">
        <v>12</v>
      </c>
      <c r="AR1058" s="195" t="s">
        <v>12</v>
      </c>
    </row>
    <row r="1059" spans="1:44" ht="20.100000000000001" customHeight="1" x14ac:dyDescent="0.25">
      <c r="A1059" s="183">
        <v>1048</v>
      </c>
      <c r="B1059" s="183" t="s">
        <v>1127</v>
      </c>
      <c r="C1059" s="34" t="str">
        <f t="shared" si="64"/>
        <v>BS Eng.  - 141049</v>
      </c>
      <c r="D1059" s="186" t="s">
        <v>30</v>
      </c>
      <c r="E1059" s="33"/>
      <c r="F1059" s="185">
        <v>141049</v>
      </c>
      <c r="G1059" s="191" t="s">
        <v>886</v>
      </c>
      <c r="H1059" s="34" t="str">
        <f t="shared" si="65"/>
        <v>B  - NB - 9 - 16</v>
      </c>
      <c r="I1059" s="185" t="s">
        <v>17</v>
      </c>
      <c r="J1059" s="185" t="s">
        <v>95</v>
      </c>
      <c r="K1059" s="185" t="s">
        <v>14</v>
      </c>
      <c r="L1059" s="193">
        <v>27</v>
      </c>
      <c r="M1059" s="196" t="s">
        <v>845</v>
      </c>
      <c r="N1059" s="196" t="s">
        <v>846</v>
      </c>
      <c r="O1059" s="44" t="str">
        <f t="shared" si="66"/>
        <v xml:space="preserve"> Nusrat Rehman  ( 0333-4340123 )</v>
      </c>
      <c r="P1059" s="43"/>
      <c r="Q1059" s="36" t="s">
        <v>86</v>
      </c>
      <c r="R1059" s="39"/>
      <c r="T1059" s="55"/>
      <c r="U1059" s="73" t="str">
        <f>F1059&amp;"-"&amp;COUNTIF($F$2:F1059,F1059)</f>
        <v>141049-1</v>
      </c>
      <c r="V1059" s="50">
        <f t="shared" si="67"/>
        <v>1048</v>
      </c>
      <c r="Y1059" s="38" t="s">
        <v>2697</v>
      </c>
      <c r="Z1059" s="38">
        <v>1048</v>
      </c>
      <c r="AP1059" s="185">
        <v>1048</v>
      </c>
      <c r="AQ1059" s="185" t="s">
        <v>12</v>
      </c>
      <c r="AR1059" s="195" t="s">
        <v>12</v>
      </c>
    </row>
    <row r="1060" spans="1:44" ht="20.100000000000001" customHeight="1" x14ac:dyDescent="0.25">
      <c r="A1060" s="183">
        <v>1049</v>
      </c>
      <c r="B1060" s="183" t="s">
        <v>1127</v>
      </c>
      <c r="C1060" s="34" t="str">
        <f t="shared" si="64"/>
        <v>BS Eng.  - 141055</v>
      </c>
      <c r="D1060" s="186" t="s">
        <v>30</v>
      </c>
      <c r="E1060" s="33"/>
      <c r="F1060" s="185">
        <v>141055</v>
      </c>
      <c r="G1060" s="191" t="s">
        <v>915</v>
      </c>
      <c r="H1060" s="34" t="str">
        <f t="shared" si="65"/>
        <v>B  - NB - 9 - 16</v>
      </c>
      <c r="I1060" s="185" t="s">
        <v>17</v>
      </c>
      <c r="J1060" s="185" t="s">
        <v>95</v>
      </c>
      <c r="K1060" s="185" t="s">
        <v>14</v>
      </c>
      <c r="L1060" s="193">
        <v>21</v>
      </c>
      <c r="M1060" s="196" t="s">
        <v>725</v>
      </c>
      <c r="N1060" s="196" t="s">
        <v>726</v>
      </c>
      <c r="O1060" s="44" t="str">
        <f t="shared" si="66"/>
        <v xml:space="preserve"> MARIA ALEEM  ( 0343-5791118 )</v>
      </c>
      <c r="P1060" s="43"/>
      <c r="Q1060" s="36" t="s">
        <v>86</v>
      </c>
      <c r="R1060" s="39"/>
      <c r="T1060" s="55"/>
      <c r="U1060" s="73" t="str">
        <f>F1060&amp;"-"&amp;COUNTIF($F$2:F1060,F1060)</f>
        <v>141055-1</v>
      </c>
      <c r="V1060" s="50">
        <f t="shared" si="67"/>
        <v>1049</v>
      </c>
      <c r="Y1060" s="38" t="s">
        <v>2698</v>
      </c>
      <c r="Z1060" s="38">
        <v>1049</v>
      </c>
      <c r="AP1060" s="185">
        <v>1049</v>
      </c>
      <c r="AQ1060" s="185" t="s">
        <v>12</v>
      </c>
      <c r="AR1060" s="195" t="s">
        <v>12</v>
      </c>
    </row>
    <row r="1061" spans="1:44" ht="20.100000000000001" customHeight="1" x14ac:dyDescent="0.25">
      <c r="A1061" s="183">
        <v>1050</v>
      </c>
      <c r="B1061" s="183" t="s">
        <v>1127</v>
      </c>
      <c r="C1061" s="34" t="str">
        <f t="shared" si="64"/>
        <v>BS Eng.  - 141081</v>
      </c>
      <c r="D1061" s="186" t="s">
        <v>30</v>
      </c>
      <c r="E1061" s="33"/>
      <c r="F1061" s="185">
        <v>141081</v>
      </c>
      <c r="G1061" s="191" t="s">
        <v>317</v>
      </c>
      <c r="H1061" s="34" t="str">
        <f t="shared" si="65"/>
        <v>B  - NB - 9 - 16</v>
      </c>
      <c r="I1061" s="185" t="s">
        <v>17</v>
      </c>
      <c r="J1061" s="185" t="s">
        <v>95</v>
      </c>
      <c r="K1061" s="185" t="s">
        <v>14</v>
      </c>
      <c r="L1061" s="193">
        <v>19</v>
      </c>
      <c r="M1061" s="196" t="s">
        <v>731</v>
      </c>
      <c r="N1061" s="196" t="s">
        <v>732</v>
      </c>
      <c r="O1061" s="44" t="str">
        <f t="shared" si="66"/>
        <v xml:space="preserve"> Memoona Batool  ( 3214604844 )</v>
      </c>
      <c r="P1061" s="43"/>
      <c r="Q1061" s="36" t="s">
        <v>86</v>
      </c>
      <c r="R1061" s="39"/>
      <c r="T1061" s="55"/>
      <c r="U1061" s="73" t="str">
        <f>F1061&amp;"-"&amp;COUNTIF($F$2:F1061,F1061)</f>
        <v>141081-1</v>
      </c>
      <c r="V1061" s="50">
        <f t="shared" si="67"/>
        <v>1050</v>
      </c>
      <c r="Y1061" s="38" t="s">
        <v>2699</v>
      </c>
      <c r="Z1061" s="38">
        <v>1050</v>
      </c>
      <c r="AP1061" s="185">
        <v>1050</v>
      </c>
      <c r="AQ1061" s="185" t="s">
        <v>12</v>
      </c>
      <c r="AR1061" s="195" t="s">
        <v>12</v>
      </c>
    </row>
    <row r="1062" spans="1:44" ht="20.100000000000001" customHeight="1" x14ac:dyDescent="0.25">
      <c r="A1062" s="183">
        <v>1051</v>
      </c>
      <c r="B1062" s="183" t="s">
        <v>1127</v>
      </c>
      <c r="C1062" s="34" t="str">
        <f t="shared" si="64"/>
        <v>BS Maths  - 141184</v>
      </c>
      <c r="D1062" s="186" t="s">
        <v>32</v>
      </c>
      <c r="E1062" s="33"/>
      <c r="F1062" s="185">
        <v>141184</v>
      </c>
      <c r="G1062" s="191" t="s">
        <v>1469</v>
      </c>
      <c r="H1062" s="34" t="str">
        <f t="shared" si="65"/>
        <v>B  - NB - 9 - 16</v>
      </c>
      <c r="I1062" s="185" t="s">
        <v>17</v>
      </c>
      <c r="J1062" s="185" t="s">
        <v>95</v>
      </c>
      <c r="K1062" s="185" t="s">
        <v>14</v>
      </c>
      <c r="L1062" s="193">
        <v>11</v>
      </c>
      <c r="M1062" s="196" t="s">
        <v>684</v>
      </c>
      <c r="N1062" s="196" t="s">
        <v>685</v>
      </c>
      <c r="O1062" s="44" t="str">
        <f t="shared" si="66"/>
        <v xml:space="preserve"> Ghulam Muhammad  ( 3452803402 )</v>
      </c>
      <c r="P1062" s="43"/>
      <c r="Q1062" s="36" t="s">
        <v>86</v>
      </c>
      <c r="R1062" s="39"/>
      <c r="T1062" s="55"/>
      <c r="U1062" s="73" t="str">
        <f>F1062&amp;"-"&amp;COUNTIF($F$2:F1062,F1062)</f>
        <v>141184-1</v>
      </c>
      <c r="V1062" s="50">
        <f t="shared" si="67"/>
        <v>1051</v>
      </c>
      <c r="Y1062" s="38" t="s">
        <v>2700</v>
      </c>
      <c r="Z1062" s="38">
        <v>1051</v>
      </c>
      <c r="AP1062" s="185">
        <v>1051</v>
      </c>
      <c r="AQ1062" s="185" t="s">
        <v>12</v>
      </c>
      <c r="AR1062" s="195" t="s">
        <v>12</v>
      </c>
    </row>
    <row r="1063" spans="1:44" ht="20.100000000000001" customHeight="1" x14ac:dyDescent="0.25">
      <c r="A1063" s="183">
        <v>1052</v>
      </c>
      <c r="B1063" s="183" t="s">
        <v>1127</v>
      </c>
      <c r="C1063" s="34" t="str">
        <f t="shared" si="64"/>
        <v>BS MB  - 141143</v>
      </c>
      <c r="D1063" s="186" t="s">
        <v>38</v>
      </c>
      <c r="E1063" s="33"/>
      <c r="F1063" s="185">
        <v>141143</v>
      </c>
      <c r="G1063" s="191" t="s">
        <v>965</v>
      </c>
      <c r="H1063" s="34" t="str">
        <f t="shared" si="65"/>
        <v>B  - NB - 9 - 16</v>
      </c>
      <c r="I1063" s="185" t="s">
        <v>17</v>
      </c>
      <c r="J1063" s="185" t="s">
        <v>95</v>
      </c>
      <c r="K1063" s="185" t="s">
        <v>14</v>
      </c>
      <c r="L1063" s="193">
        <v>7</v>
      </c>
      <c r="M1063" s="196" t="s">
        <v>3354</v>
      </c>
      <c r="N1063" s="196" t="s">
        <v>560</v>
      </c>
      <c r="O1063" s="44" t="str">
        <f t="shared" si="66"/>
        <v xml:space="preserve"> Ms. Afeefa Chaudhry  ( 0322-8402967 )</v>
      </c>
      <c r="P1063" s="43"/>
      <c r="Q1063" s="36" t="s">
        <v>86</v>
      </c>
      <c r="R1063" s="39"/>
      <c r="T1063" s="55"/>
      <c r="U1063" s="73" t="str">
        <f>F1063&amp;"-"&amp;COUNTIF($F$2:F1063,F1063)</f>
        <v>141143-1</v>
      </c>
      <c r="V1063" s="50">
        <f t="shared" si="67"/>
        <v>1052</v>
      </c>
      <c r="Y1063" s="38" t="s">
        <v>2701</v>
      </c>
      <c r="Z1063" s="38">
        <v>1052</v>
      </c>
      <c r="AP1063" s="185">
        <v>1052</v>
      </c>
      <c r="AQ1063" s="185" t="s">
        <v>12</v>
      </c>
      <c r="AR1063" s="195" t="s">
        <v>12</v>
      </c>
    </row>
    <row r="1064" spans="1:44" ht="20.100000000000001" customHeight="1" x14ac:dyDescent="0.25">
      <c r="A1064" s="183">
        <v>1053</v>
      </c>
      <c r="B1064" s="183" t="s">
        <v>1127</v>
      </c>
      <c r="C1064" s="34" t="str">
        <f t="shared" si="64"/>
        <v>BS ND  - 141172</v>
      </c>
      <c r="D1064" s="186" t="s">
        <v>862</v>
      </c>
      <c r="E1064" s="33"/>
      <c r="F1064" s="185">
        <v>141172</v>
      </c>
      <c r="G1064" s="191" t="s">
        <v>886</v>
      </c>
      <c r="H1064" s="34" t="str">
        <f t="shared" si="65"/>
        <v>B  - NB - 9 - 16</v>
      </c>
      <c r="I1064" s="185" t="s">
        <v>17</v>
      </c>
      <c r="J1064" s="185" t="s">
        <v>95</v>
      </c>
      <c r="K1064" s="185" t="s">
        <v>14</v>
      </c>
      <c r="L1064" s="193">
        <v>7</v>
      </c>
      <c r="M1064" s="196" t="s">
        <v>845</v>
      </c>
      <c r="N1064" s="196" t="s">
        <v>846</v>
      </c>
      <c r="O1064" s="44" t="str">
        <f t="shared" si="66"/>
        <v xml:space="preserve"> Nusrat Rehman  ( 0333-4340123 )</v>
      </c>
      <c r="P1064" s="43"/>
      <c r="Q1064" s="36" t="s">
        <v>86</v>
      </c>
      <c r="R1064" s="39"/>
      <c r="T1064" s="55"/>
      <c r="U1064" s="73" t="str">
        <f>F1064&amp;"-"&amp;COUNTIF($F$2:F1064,F1064)</f>
        <v>141172-1</v>
      </c>
      <c r="V1064" s="50">
        <f t="shared" si="67"/>
        <v>1053</v>
      </c>
      <c r="Y1064" s="38" t="s">
        <v>2702</v>
      </c>
      <c r="Z1064" s="38">
        <v>1053</v>
      </c>
      <c r="AP1064" s="185">
        <v>1053</v>
      </c>
      <c r="AQ1064" s="185" t="s">
        <v>12</v>
      </c>
      <c r="AR1064" s="195" t="s">
        <v>12</v>
      </c>
    </row>
    <row r="1065" spans="1:44" ht="20.100000000000001" customHeight="1" x14ac:dyDescent="0.25">
      <c r="A1065" s="183">
        <v>1054</v>
      </c>
      <c r="B1065" s="183" t="s">
        <v>1127</v>
      </c>
      <c r="C1065" s="34" t="str">
        <f t="shared" si="64"/>
        <v>BS SE  - 141305</v>
      </c>
      <c r="D1065" s="186" t="s">
        <v>43</v>
      </c>
      <c r="E1065" s="33"/>
      <c r="F1065" s="185">
        <v>141305</v>
      </c>
      <c r="G1065" s="191" t="s">
        <v>181</v>
      </c>
      <c r="H1065" s="34" t="str">
        <f t="shared" si="65"/>
        <v>B  - NB - 9 - 16</v>
      </c>
      <c r="I1065" s="185" t="s">
        <v>17</v>
      </c>
      <c r="J1065" s="185" t="s">
        <v>95</v>
      </c>
      <c r="K1065" s="185" t="s">
        <v>14</v>
      </c>
      <c r="L1065" s="193">
        <v>3</v>
      </c>
      <c r="M1065" s="196" t="s">
        <v>500</v>
      </c>
      <c r="N1065" s="196" t="s">
        <v>501</v>
      </c>
      <c r="O1065" s="44" t="str">
        <f t="shared" si="66"/>
        <v xml:space="preserve"> Arooj Abid  ( 3046754313 )</v>
      </c>
      <c r="P1065" s="43"/>
      <c r="Q1065" s="36" t="s">
        <v>86</v>
      </c>
      <c r="R1065" s="39"/>
      <c r="T1065" s="55"/>
      <c r="U1065" s="73" t="str">
        <f>F1065&amp;"-"&amp;COUNTIF($F$2:F1065,F1065)</f>
        <v>141305-1</v>
      </c>
      <c r="V1065" s="50">
        <f t="shared" si="67"/>
        <v>1054</v>
      </c>
      <c r="Y1065" s="38" t="s">
        <v>2703</v>
      </c>
      <c r="Z1065" s="38">
        <v>1054</v>
      </c>
      <c r="AP1065" s="185">
        <v>1054</v>
      </c>
      <c r="AQ1065" s="185" t="s">
        <v>12</v>
      </c>
      <c r="AR1065" s="195" t="s">
        <v>12</v>
      </c>
    </row>
    <row r="1066" spans="1:44" ht="20.100000000000001" customHeight="1" x14ac:dyDescent="0.25">
      <c r="A1066" s="183">
        <v>1055</v>
      </c>
      <c r="B1066" s="183" t="s">
        <v>1127</v>
      </c>
      <c r="C1066" s="34" t="str">
        <f t="shared" si="64"/>
        <v>BS DFCS  - 141398</v>
      </c>
      <c r="D1066" s="186" t="s">
        <v>91</v>
      </c>
      <c r="E1066" s="33"/>
      <c r="F1066" s="185">
        <v>141398</v>
      </c>
      <c r="G1066" s="191" t="s">
        <v>886</v>
      </c>
      <c r="H1066" s="34" t="str">
        <f t="shared" si="65"/>
        <v>C  - NB - 17 - 24</v>
      </c>
      <c r="I1066" s="185" t="s">
        <v>17</v>
      </c>
      <c r="J1066" s="185" t="s">
        <v>96</v>
      </c>
      <c r="K1066" s="185" t="s">
        <v>15</v>
      </c>
      <c r="L1066" s="193">
        <v>57</v>
      </c>
      <c r="M1066" s="196" t="s">
        <v>845</v>
      </c>
      <c r="N1066" s="196" t="s">
        <v>846</v>
      </c>
      <c r="O1066" s="44" t="str">
        <f t="shared" si="66"/>
        <v xml:space="preserve"> Nusrat Rehman  ( 0333-4340123 )</v>
      </c>
      <c r="P1066" s="43"/>
      <c r="Q1066" s="36" t="s">
        <v>86</v>
      </c>
      <c r="R1066" s="39"/>
      <c r="T1066" s="55"/>
      <c r="U1066" s="73" t="str">
        <f>F1066&amp;"-"&amp;COUNTIF($F$2:F1066,F1066)</f>
        <v>141398-1</v>
      </c>
      <c r="V1066" s="50">
        <f t="shared" si="67"/>
        <v>1055</v>
      </c>
      <c r="Y1066" s="38" t="s">
        <v>2704</v>
      </c>
      <c r="Z1066" s="38">
        <v>1055</v>
      </c>
      <c r="AP1066" s="185">
        <v>1055</v>
      </c>
      <c r="AQ1066" s="185" t="s">
        <v>12</v>
      </c>
      <c r="AR1066" s="195" t="s">
        <v>12</v>
      </c>
    </row>
    <row r="1067" spans="1:44" ht="20.100000000000001" customHeight="1" x14ac:dyDescent="0.25">
      <c r="A1067" s="183">
        <v>1056</v>
      </c>
      <c r="B1067" s="183" t="s">
        <v>1127</v>
      </c>
      <c r="C1067" s="34" t="str">
        <f t="shared" si="64"/>
        <v>BS DFCS  - 141441</v>
      </c>
      <c r="D1067" s="186" t="s">
        <v>91</v>
      </c>
      <c r="E1067" s="33"/>
      <c r="F1067" s="185">
        <v>141441</v>
      </c>
      <c r="G1067" s="191" t="s">
        <v>399</v>
      </c>
      <c r="H1067" s="34" t="str">
        <f t="shared" si="65"/>
        <v>C  - NB - 17 - 24</v>
      </c>
      <c r="I1067" s="185" t="s">
        <v>17</v>
      </c>
      <c r="J1067" s="185" t="s">
        <v>96</v>
      </c>
      <c r="K1067" s="185" t="s">
        <v>15</v>
      </c>
      <c r="L1067" s="193">
        <v>30</v>
      </c>
      <c r="M1067" s="196" t="s">
        <v>506</v>
      </c>
      <c r="N1067" s="196" t="s">
        <v>507</v>
      </c>
      <c r="O1067" s="44" t="str">
        <f t="shared" si="66"/>
        <v xml:space="preserve"> Umaimah Riaz Malik   ( 3360356859 )</v>
      </c>
      <c r="P1067" s="43"/>
      <c r="Q1067" s="36" t="s">
        <v>86</v>
      </c>
      <c r="R1067" s="39"/>
      <c r="T1067" s="55"/>
      <c r="U1067" s="73" t="str">
        <f>F1067&amp;"-"&amp;COUNTIF($F$2:F1067,F1067)</f>
        <v>141441-1</v>
      </c>
      <c r="V1067" s="50">
        <f t="shared" si="67"/>
        <v>1056</v>
      </c>
      <c r="Y1067" s="38" t="s">
        <v>2705</v>
      </c>
      <c r="Z1067" s="38">
        <v>1056</v>
      </c>
      <c r="AP1067" s="185">
        <v>1056</v>
      </c>
      <c r="AQ1067" s="185" t="s">
        <v>12</v>
      </c>
      <c r="AR1067" s="195" t="s">
        <v>12</v>
      </c>
    </row>
    <row r="1068" spans="1:44" ht="20.100000000000001" customHeight="1" x14ac:dyDescent="0.25">
      <c r="A1068" s="183">
        <v>1057</v>
      </c>
      <c r="B1068" s="183" t="s">
        <v>1127</v>
      </c>
      <c r="C1068" s="34" t="str">
        <f t="shared" si="64"/>
        <v>BS Phys  - 141489</v>
      </c>
      <c r="D1068" s="186" t="s">
        <v>31</v>
      </c>
      <c r="E1068" s="33"/>
      <c r="F1068" s="185">
        <v>141489</v>
      </c>
      <c r="G1068" s="191" t="s">
        <v>1470</v>
      </c>
      <c r="H1068" s="34" t="str">
        <f t="shared" si="65"/>
        <v>C  - NB - 17 - 24</v>
      </c>
      <c r="I1068" s="185" t="s">
        <v>17</v>
      </c>
      <c r="J1068" s="185" t="s">
        <v>96</v>
      </c>
      <c r="K1068" s="185" t="s">
        <v>15</v>
      </c>
      <c r="L1068" s="193">
        <v>1</v>
      </c>
      <c r="M1068" s="196" t="s">
        <v>548</v>
      </c>
      <c r="N1068" s="196" t="s">
        <v>549</v>
      </c>
      <c r="O1068" s="44" t="str">
        <f t="shared" si="66"/>
        <v xml:space="preserve"> Dr. Alvina Rafiq Butt  ( 0333-4889336 )</v>
      </c>
      <c r="P1068" s="43"/>
      <c r="Q1068" s="36" t="s">
        <v>86</v>
      </c>
      <c r="R1068" s="39"/>
      <c r="T1068" s="55"/>
      <c r="U1068" s="73" t="str">
        <f>F1068&amp;"-"&amp;COUNTIF($F$2:F1068,F1068)</f>
        <v>141489-1</v>
      </c>
      <c r="V1068" s="50">
        <f t="shared" si="67"/>
        <v>1057</v>
      </c>
      <c r="Y1068" s="38" t="s">
        <v>2706</v>
      </c>
      <c r="Z1068" s="38">
        <v>1057</v>
      </c>
      <c r="AP1068" s="185">
        <v>1057</v>
      </c>
      <c r="AQ1068" s="185" t="s">
        <v>12</v>
      </c>
      <c r="AR1068" s="195" t="s">
        <v>12</v>
      </c>
    </row>
    <row r="1069" spans="1:44" ht="20.100000000000001" customHeight="1" x14ac:dyDescent="0.25">
      <c r="A1069" s="183">
        <v>1058</v>
      </c>
      <c r="B1069" s="183" t="s">
        <v>1127</v>
      </c>
      <c r="C1069" s="34" t="str">
        <f t="shared" si="64"/>
        <v>BS SE  - 141305</v>
      </c>
      <c r="D1069" s="186" t="s">
        <v>43</v>
      </c>
      <c r="E1069" s="33"/>
      <c r="F1069" s="185">
        <v>141305</v>
      </c>
      <c r="G1069" s="191" t="s">
        <v>181</v>
      </c>
      <c r="H1069" s="34" t="str">
        <f t="shared" si="65"/>
        <v>C  - NB - 17 - 24</v>
      </c>
      <c r="I1069" s="185" t="s">
        <v>17</v>
      </c>
      <c r="J1069" s="185" t="s">
        <v>96</v>
      </c>
      <c r="K1069" s="185" t="s">
        <v>15</v>
      </c>
      <c r="L1069" s="193">
        <v>48</v>
      </c>
      <c r="M1069" s="196" t="s">
        <v>500</v>
      </c>
      <c r="N1069" s="196" t="s">
        <v>501</v>
      </c>
      <c r="O1069" s="44" t="str">
        <f t="shared" si="66"/>
        <v xml:space="preserve"> Arooj Abid  ( 3046754313 )</v>
      </c>
      <c r="P1069" s="43"/>
      <c r="Q1069" s="36" t="s">
        <v>86</v>
      </c>
      <c r="R1069" s="39"/>
      <c r="T1069" s="55"/>
      <c r="U1069" s="73" t="str">
        <f>F1069&amp;"-"&amp;COUNTIF($F$2:F1069,F1069)</f>
        <v>141305-2</v>
      </c>
      <c r="V1069" s="50">
        <f t="shared" si="67"/>
        <v>1058</v>
      </c>
      <c r="Y1069" s="38" t="s">
        <v>2707</v>
      </c>
      <c r="Z1069" s="38">
        <v>1058</v>
      </c>
      <c r="AP1069" s="185">
        <v>1058</v>
      </c>
      <c r="AQ1069" s="185" t="s">
        <v>12</v>
      </c>
      <c r="AR1069" s="195" t="s">
        <v>12</v>
      </c>
    </row>
    <row r="1070" spans="1:44" ht="20.100000000000001" customHeight="1" x14ac:dyDescent="0.25">
      <c r="A1070" s="183">
        <v>1059</v>
      </c>
      <c r="B1070" s="183" t="s">
        <v>1127</v>
      </c>
      <c r="C1070" s="34" t="str">
        <f t="shared" si="64"/>
        <v>BS WCCI  - 141467</v>
      </c>
      <c r="D1070" s="186" t="s">
        <v>301</v>
      </c>
      <c r="E1070" s="33"/>
      <c r="F1070" s="185">
        <v>141467</v>
      </c>
      <c r="G1070" s="191" t="s">
        <v>399</v>
      </c>
      <c r="H1070" s="34" t="str">
        <f t="shared" si="65"/>
        <v>C  - NB - 17 - 24</v>
      </c>
      <c r="I1070" s="185" t="s">
        <v>17</v>
      </c>
      <c r="J1070" s="185" t="s">
        <v>96</v>
      </c>
      <c r="K1070" s="185" t="s">
        <v>15</v>
      </c>
      <c r="L1070" s="193">
        <v>9</v>
      </c>
      <c r="M1070" s="196" t="s">
        <v>506</v>
      </c>
      <c r="N1070" s="196" t="s">
        <v>507</v>
      </c>
      <c r="O1070" s="44" t="str">
        <f t="shared" si="66"/>
        <v xml:space="preserve"> Umaimah Riaz Malik   ( 3360356859 )</v>
      </c>
      <c r="P1070" s="43"/>
      <c r="Q1070" s="36" t="s">
        <v>86</v>
      </c>
      <c r="R1070" s="39"/>
      <c r="T1070" s="55"/>
      <c r="U1070" s="73" t="str">
        <f>F1070&amp;"-"&amp;COUNTIF($F$2:F1070,F1070)</f>
        <v>141467-1</v>
      </c>
      <c r="V1070" s="50">
        <f t="shared" si="67"/>
        <v>1059</v>
      </c>
      <c r="Y1070" s="38" t="s">
        <v>2708</v>
      </c>
      <c r="Z1070" s="38">
        <v>1059</v>
      </c>
      <c r="AP1070" s="185">
        <v>1059</v>
      </c>
      <c r="AQ1070" s="185" t="s">
        <v>12</v>
      </c>
      <c r="AR1070" s="195" t="s">
        <v>12</v>
      </c>
    </row>
    <row r="1071" spans="1:44" ht="20.100000000000001" customHeight="1" x14ac:dyDescent="0.25">
      <c r="A1071" s="183">
        <v>1060</v>
      </c>
      <c r="B1071" s="183" t="s">
        <v>1127</v>
      </c>
      <c r="C1071" s="34" t="str">
        <f t="shared" si="64"/>
        <v>BS WCCI  - 141473</v>
      </c>
      <c r="D1071" s="186" t="s">
        <v>301</v>
      </c>
      <c r="E1071" s="33"/>
      <c r="F1071" s="185">
        <v>141473</v>
      </c>
      <c r="G1071" s="191" t="s">
        <v>1471</v>
      </c>
      <c r="H1071" s="34" t="str">
        <f t="shared" si="65"/>
        <v>C  - NB - 17 - 24</v>
      </c>
      <c r="I1071" s="185" t="s">
        <v>17</v>
      </c>
      <c r="J1071" s="185" t="s">
        <v>96</v>
      </c>
      <c r="K1071" s="185" t="s">
        <v>15</v>
      </c>
      <c r="L1071" s="193">
        <v>7</v>
      </c>
      <c r="M1071" s="196" t="s">
        <v>514</v>
      </c>
      <c r="N1071" s="196" t="s">
        <v>515</v>
      </c>
      <c r="O1071" s="44" t="str">
        <f t="shared" si="66"/>
        <v xml:space="preserve"> Mazhar Farid Chisti  ( 0300-9421013 )</v>
      </c>
      <c r="P1071" s="43"/>
      <c r="Q1071" s="36" t="s">
        <v>86</v>
      </c>
      <c r="R1071" s="39"/>
      <c r="T1071" s="55"/>
      <c r="U1071" s="73" t="str">
        <f>F1071&amp;"-"&amp;COUNTIF($F$2:F1071,F1071)</f>
        <v>141473-1</v>
      </c>
      <c r="V1071" s="50">
        <f t="shared" si="67"/>
        <v>1060</v>
      </c>
      <c r="Y1071" s="38" t="s">
        <v>2709</v>
      </c>
      <c r="Z1071" s="38">
        <v>1060</v>
      </c>
      <c r="AP1071" s="185">
        <v>1060</v>
      </c>
      <c r="AQ1071" s="185" t="s">
        <v>12</v>
      </c>
      <c r="AR1071" s="195" t="s">
        <v>12</v>
      </c>
    </row>
    <row r="1072" spans="1:44" ht="20.100000000000001" customHeight="1" x14ac:dyDescent="0.25">
      <c r="A1072" s="183">
        <v>1061</v>
      </c>
      <c r="B1072" s="183" t="s">
        <v>1127</v>
      </c>
      <c r="C1072" s="34" t="str">
        <f t="shared" si="64"/>
        <v>BSCP  - 141481</v>
      </c>
      <c r="D1072" s="186" t="s">
        <v>300</v>
      </c>
      <c r="E1072" s="33"/>
      <c r="F1072" s="185">
        <v>141481</v>
      </c>
      <c r="G1072" s="191" t="s">
        <v>137</v>
      </c>
      <c r="H1072" s="34" t="str">
        <f t="shared" si="65"/>
        <v>C  - NB - 17 - 24</v>
      </c>
      <c r="I1072" s="185" t="s">
        <v>17</v>
      </c>
      <c r="J1072" s="185" t="s">
        <v>96</v>
      </c>
      <c r="K1072" s="185" t="s">
        <v>15</v>
      </c>
      <c r="L1072" s="193">
        <v>24</v>
      </c>
      <c r="M1072" s="196" t="s">
        <v>488</v>
      </c>
      <c r="N1072" s="196" t="s">
        <v>489</v>
      </c>
      <c r="O1072" s="44" t="str">
        <f t="shared" si="66"/>
        <v xml:space="preserve"> Maham Arif  ( 3234552676 )</v>
      </c>
      <c r="P1072" s="43"/>
      <c r="Q1072" s="36" t="s">
        <v>86</v>
      </c>
      <c r="R1072" s="39"/>
      <c r="T1072" s="55"/>
      <c r="U1072" s="73" t="str">
        <f>F1072&amp;"-"&amp;COUNTIF($F$2:F1072,F1072)</f>
        <v>141481-1</v>
      </c>
      <c r="V1072" s="50">
        <f t="shared" si="67"/>
        <v>1061</v>
      </c>
      <c r="Y1072" s="38" t="s">
        <v>2710</v>
      </c>
      <c r="Z1072" s="38">
        <v>1061</v>
      </c>
      <c r="AP1072" s="185">
        <v>1061</v>
      </c>
      <c r="AQ1072" s="185" t="s">
        <v>12</v>
      </c>
      <c r="AR1072" s="195" t="s">
        <v>12</v>
      </c>
    </row>
    <row r="1073" spans="1:44" ht="20.100000000000001" customHeight="1" x14ac:dyDescent="0.25">
      <c r="A1073" s="183">
        <v>1062</v>
      </c>
      <c r="B1073" s="183" t="s">
        <v>1127</v>
      </c>
      <c r="C1073" s="34" t="str">
        <f t="shared" si="64"/>
        <v>BS IT  - 141576</v>
      </c>
      <c r="D1073" s="186" t="s">
        <v>37</v>
      </c>
      <c r="E1073" s="33"/>
      <c r="F1073" s="185">
        <v>141576</v>
      </c>
      <c r="G1073" s="191" t="s">
        <v>886</v>
      </c>
      <c r="H1073" s="34" t="str">
        <f t="shared" si="65"/>
        <v>D  - NB - 25 - 32</v>
      </c>
      <c r="I1073" s="185" t="s">
        <v>17</v>
      </c>
      <c r="J1073" s="185" t="s">
        <v>97</v>
      </c>
      <c r="K1073" s="185" t="s">
        <v>24</v>
      </c>
      <c r="L1073" s="193">
        <v>42</v>
      </c>
      <c r="M1073" s="196" t="s">
        <v>3355</v>
      </c>
      <c r="N1073" s="196" t="s">
        <v>3356</v>
      </c>
      <c r="O1073" s="44" t="str">
        <f t="shared" si="66"/>
        <v xml:space="preserve"> Mr. Abdul Wahab   ( 3211119933 )</v>
      </c>
      <c r="P1073" s="43"/>
      <c r="Q1073" s="36" t="s">
        <v>86</v>
      </c>
      <c r="R1073" s="39"/>
      <c r="T1073" s="55"/>
      <c r="U1073" s="73" t="str">
        <f>F1073&amp;"-"&amp;COUNTIF($F$2:F1073,F1073)</f>
        <v>141576-1</v>
      </c>
      <c r="V1073" s="50">
        <f t="shared" si="67"/>
        <v>1062</v>
      </c>
      <c r="Y1073" s="38" t="s">
        <v>2711</v>
      </c>
      <c r="Z1073" s="38">
        <v>1062</v>
      </c>
      <c r="AP1073" s="185">
        <v>1062</v>
      </c>
      <c r="AQ1073" s="185" t="s">
        <v>12</v>
      </c>
      <c r="AR1073" s="195" t="s">
        <v>12</v>
      </c>
    </row>
    <row r="1074" spans="1:44" ht="20.100000000000001" customHeight="1" x14ac:dyDescent="0.25">
      <c r="A1074" s="183">
        <v>1063</v>
      </c>
      <c r="B1074" s="183" t="s">
        <v>1127</v>
      </c>
      <c r="C1074" s="34" t="str">
        <f t="shared" si="64"/>
        <v>BS IT  - 141602</v>
      </c>
      <c r="D1074" s="186" t="s">
        <v>37</v>
      </c>
      <c r="E1074" s="33"/>
      <c r="F1074" s="185">
        <v>141602</v>
      </c>
      <c r="G1074" s="191" t="s">
        <v>113</v>
      </c>
      <c r="H1074" s="34" t="str">
        <f t="shared" si="65"/>
        <v>D  - NB - 25 - 32</v>
      </c>
      <c r="I1074" s="185" t="s">
        <v>17</v>
      </c>
      <c r="J1074" s="185" t="s">
        <v>97</v>
      </c>
      <c r="K1074" s="185" t="s">
        <v>24</v>
      </c>
      <c r="L1074" s="193">
        <v>30</v>
      </c>
      <c r="M1074" s="196" t="s">
        <v>843</v>
      </c>
      <c r="N1074" s="196" t="s">
        <v>844</v>
      </c>
      <c r="O1074" s="44" t="str">
        <f t="shared" si="66"/>
        <v xml:space="preserve"> Dr. Tahira Perveen  ( 0332-4357760 )</v>
      </c>
      <c r="P1074" s="43"/>
      <c r="Q1074" s="36" t="s">
        <v>86</v>
      </c>
      <c r="R1074" s="39"/>
      <c r="T1074" s="55"/>
      <c r="U1074" s="73" t="str">
        <f>F1074&amp;"-"&amp;COUNTIF($F$2:F1074,F1074)</f>
        <v>141602-1</v>
      </c>
      <c r="V1074" s="50">
        <f t="shared" si="67"/>
        <v>1063</v>
      </c>
      <c r="Y1074" s="38" t="s">
        <v>2712</v>
      </c>
      <c r="Z1074" s="38">
        <v>1063</v>
      </c>
      <c r="AP1074" s="185">
        <v>1063</v>
      </c>
      <c r="AQ1074" s="185" t="s">
        <v>12</v>
      </c>
      <c r="AR1074" s="195" t="s">
        <v>12</v>
      </c>
    </row>
    <row r="1075" spans="1:44" ht="20.100000000000001" customHeight="1" x14ac:dyDescent="0.25">
      <c r="A1075" s="183">
        <v>1064</v>
      </c>
      <c r="B1075" s="183" t="s">
        <v>1127</v>
      </c>
      <c r="C1075" s="34" t="str">
        <f t="shared" si="64"/>
        <v>BS IT  - 141626</v>
      </c>
      <c r="D1075" s="186" t="s">
        <v>37</v>
      </c>
      <c r="E1075" s="33"/>
      <c r="F1075" s="185">
        <v>141626</v>
      </c>
      <c r="G1075" s="191" t="s">
        <v>885</v>
      </c>
      <c r="H1075" s="34" t="str">
        <f t="shared" si="65"/>
        <v>D  - NB - 25 - 32</v>
      </c>
      <c r="I1075" s="185" t="s">
        <v>17</v>
      </c>
      <c r="J1075" s="185" t="s">
        <v>97</v>
      </c>
      <c r="K1075" s="185" t="s">
        <v>24</v>
      </c>
      <c r="L1075" s="193">
        <v>39</v>
      </c>
      <c r="M1075" s="196" t="s">
        <v>3352</v>
      </c>
      <c r="N1075" s="196" t="s">
        <v>3353</v>
      </c>
      <c r="O1075" s="44" t="str">
        <f t="shared" si="66"/>
        <v xml:space="preserve"> Mr. Ali Faraz   ( 3016535658 )</v>
      </c>
      <c r="P1075" s="43"/>
      <c r="Q1075" s="36" t="s">
        <v>86</v>
      </c>
      <c r="R1075" s="39"/>
      <c r="T1075" s="55"/>
      <c r="U1075" s="73" t="str">
        <f>F1075&amp;"-"&amp;COUNTIF($F$2:F1075,F1075)</f>
        <v>141626-1</v>
      </c>
      <c r="V1075" s="50">
        <f t="shared" si="67"/>
        <v>1064</v>
      </c>
      <c r="Y1075" s="38" t="s">
        <v>2713</v>
      </c>
      <c r="Z1075" s="38">
        <v>1064</v>
      </c>
      <c r="AP1075" s="185">
        <v>1064</v>
      </c>
      <c r="AQ1075" s="185" t="s">
        <v>12</v>
      </c>
      <c r="AR1075" s="195" t="s">
        <v>12</v>
      </c>
    </row>
    <row r="1076" spans="1:44" ht="20.100000000000001" customHeight="1" x14ac:dyDescent="0.25">
      <c r="A1076" s="183">
        <v>1065</v>
      </c>
      <c r="B1076" s="183" t="s">
        <v>1127</v>
      </c>
      <c r="C1076" s="34" t="str">
        <f t="shared" si="64"/>
        <v>BS Phys  - 141489</v>
      </c>
      <c r="D1076" s="186" t="s">
        <v>31</v>
      </c>
      <c r="E1076" s="33"/>
      <c r="F1076" s="185">
        <v>141489</v>
      </c>
      <c r="G1076" s="191" t="s">
        <v>1470</v>
      </c>
      <c r="H1076" s="34" t="str">
        <f t="shared" si="65"/>
        <v>D  - NB - 25 - 32</v>
      </c>
      <c r="I1076" s="185" t="s">
        <v>17</v>
      </c>
      <c r="J1076" s="185" t="s">
        <v>97</v>
      </c>
      <c r="K1076" s="185" t="s">
        <v>24</v>
      </c>
      <c r="L1076" s="193">
        <v>5</v>
      </c>
      <c r="M1076" s="196" t="s">
        <v>548</v>
      </c>
      <c r="N1076" s="196" t="s">
        <v>549</v>
      </c>
      <c r="O1076" s="44" t="str">
        <f t="shared" si="66"/>
        <v xml:space="preserve"> Dr. Alvina Rafiq Butt  ( 0333-4889336 )</v>
      </c>
      <c r="P1076" s="43"/>
      <c r="Q1076" s="36" t="s">
        <v>86</v>
      </c>
      <c r="R1076" s="39"/>
      <c r="T1076" s="55"/>
      <c r="U1076" s="73" t="str">
        <f>F1076&amp;"-"&amp;COUNTIF($F$2:F1076,F1076)</f>
        <v>141489-2</v>
      </c>
      <c r="V1076" s="50">
        <f t="shared" si="67"/>
        <v>1065</v>
      </c>
      <c r="Y1076" s="38" t="s">
        <v>2714</v>
      </c>
      <c r="Z1076" s="38">
        <v>1065</v>
      </c>
      <c r="AP1076" s="185">
        <v>1065</v>
      </c>
      <c r="AQ1076" s="185" t="s">
        <v>12</v>
      </c>
      <c r="AR1076" s="195" t="s">
        <v>12</v>
      </c>
    </row>
    <row r="1077" spans="1:44" ht="20.100000000000001" customHeight="1" x14ac:dyDescent="0.25">
      <c r="A1077" s="183">
        <v>1066</v>
      </c>
      <c r="B1077" s="183" t="s">
        <v>1127</v>
      </c>
      <c r="C1077" s="34" t="str">
        <f t="shared" si="64"/>
        <v>BS Phys  - 141494</v>
      </c>
      <c r="D1077" s="186" t="s">
        <v>31</v>
      </c>
      <c r="E1077" s="33"/>
      <c r="F1077" s="185">
        <v>141494</v>
      </c>
      <c r="G1077" s="191" t="s">
        <v>1472</v>
      </c>
      <c r="H1077" s="34" t="str">
        <f t="shared" si="65"/>
        <v>D  - NB - 25 - 32</v>
      </c>
      <c r="I1077" s="185" t="s">
        <v>17</v>
      </c>
      <c r="J1077" s="185" t="s">
        <v>97</v>
      </c>
      <c r="K1077" s="185" t="s">
        <v>24</v>
      </c>
      <c r="L1077" s="193">
        <v>7</v>
      </c>
      <c r="M1077" s="196" t="s">
        <v>552</v>
      </c>
      <c r="N1077" s="196" t="s">
        <v>553</v>
      </c>
      <c r="O1077" s="44" t="str">
        <f t="shared" si="66"/>
        <v xml:space="preserve"> IRFAN ASLAM  ( 0301-4435845 )</v>
      </c>
      <c r="P1077" s="43"/>
      <c r="Q1077" s="36" t="s">
        <v>86</v>
      </c>
      <c r="R1077" s="39"/>
      <c r="T1077" s="55"/>
      <c r="U1077" s="73" t="str">
        <f>F1077&amp;"-"&amp;COUNTIF($F$2:F1077,F1077)</f>
        <v>141494-1</v>
      </c>
      <c r="V1077" s="50">
        <f t="shared" si="67"/>
        <v>1066</v>
      </c>
      <c r="Y1077" s="38" t="s">
        <v>2715</v>
      </c>
      <c r="Z1077" s="38">
        <v>1066</v>
      </c>
      <c r="AP1077" s="185">
        <v>1066</v>
      </c>
      <c r="AQ1077" s="185" t="s">
        <v>12</v>
      </c>
      <c r="AR1077" s="195" t="s">
        <v>12</v>
      </c>
    </row>
    <row r="1078" spans="1:44" ht="20.100000000000001" customHeight="1" x14ac:dyDescent="0.25">
      <c r="A1078" s="183">
        <v>1067</v>
      </c>
      <c r="B1078" s="183" t="s">
        <v>1127</v>
      </c>
      <c r="C1078" s="34" t="str">
        <f t="shared" si="64"/>
        <v>BS SE  - 141717</v>
      </c>
      <c r="D1078" s="186" t="s">
        <v>43</v>
      </c>
      <c r="E1078" s="33"/>
      <c r="F1078" s="185">
        <v>141717</v>
      </c>
      <c r="G1078" s="191" t="s">
        <v>886</v>
      </c>
      <c r="H1078" s="34" t="str">
        <f t="shared" si="65"/>
        <v>D  - NB - 25 - 32</v>
      </c>
      <c r="I1078" s="185" t="s">
        <v>17</v>
      </c>
      <c r="J1078" s="185" t="s">
        <v>97</v>
      </c>
      <c r="K1078" s="185" t="s">
        <v>24</v>
      </c>
      <c r="L1078" s="193">
        <v>39</v>
      </c>
      <c r="M1078" s="196" t="s">
        <v>845</v>
      </c>
      <c r="N1078" s="196" t="s">
        <v>846</v>
      </c>
      <c r="O1078" s="44" t="str">
        <f t="shared" si="66"/>
        <v xml:space="preserve"> Nusrat Rehman  ( 0333-4340123 )</v>
      </c>
      <c r="P1078" s="43"/>
      <c r="Q1078" s="36" t="s">
        <v>86</v>
      </c>
      <c r="R1078" s="39"/>
      <c r="T1078" s="55"/>
      <c r="U1078" s="73" t="str">
        <f>F1078&amp;"-"&amp;COUNTIF($F$2:F1078,F1078)</f>
        <v>141717-1</v>
      </c>
      <c r="V1078" s="50">
        <f t="shared" si="67"/>
        <v>1067</v>
      </c>
      <c r="Y1078" s="38" t="s">
        <v>2716</v>
      </c>
      <c r="Z1078" s="38">
        <v>1067</v>
      </c>
      <c r="AP1078" s="185">
        <v>1067</v>
      </c>
      <c r="AQ1078" s="185" t="s">
        <v>12</v>
      </c>
      <c r="AR1078" s="195" t="s">
        <v>12</v>
      </c>
    </row>
    <row r="1079" spans="1:44" ht="20.100000000000001" customHeight="1" x14ac:dyDescent="0.25">
      <c r="A1079" s="183">
        <v>1068</v>
      </c>
      <c r="B1079" s="183" t="s">
        <v>1127</v>
      </c>
      <c r="C1079" s="34" t="str">
        <f t="shared" si="64"/>
        <v>BS SE  - 141718</v>
      </c>
      <c r="D1079" s="186" t="s">
        <v>43</v>
      </c>
      <c r="E1079" s="33"/>
      <c r="F1079" s="185">
        <v>141718</v>
      </c>
      <c r="G1079" s="191" t="s">
        <v>885</v>
      </c>
      <c r="H1079" s="34" t="str">
        <f t="shared" si="65"/>
        <v>D  - NB - 25 - 32</v>
      </c>
      <c r="I1079" s="185" t="s">
        <v>17</v>
      </c>
      <c r="J1079" s="185" t="s">
        <v>97</v>
      </c>
      <c r="K1079" s="185" t="s">
        <v>24</v>
      </c>
      <c r="L1079" s="193">
        <v>14</v>
      </c>
      <c r="M1079" s="196" t="s">
        <v>845</v>
      </c>
      <c r="N1079" s="196" t="s">
        <v>846</v>
      </c>
      <c r="O1079" s="44" t="str">
        <f t="shared" si="66"/>
        <v xml:space="preserve"> Nusrat Rehman  ( 0333-4340123 )</v>
      </c>
      <c r="P1079" s="43"/>
      <c r="Q1079" s="36" t="s">
        <v>86</v>
      </c>
      <c r="R1079" s="39"/>
      <c r="T1079" s="55"/>
      <c r="U1079" s="73" t="str">
        <f>F1079&amp;"-"&amp;COUNTIF($F$2:F1079,F1079)</f>
        <v>141718-1</v>
      </c>
      <c r="V1079" s="50">
        <f t="shared" si="67"/>
        <v>1068</v>
      </c>
      <c r="Y1079" s="38" t="s">
        <v>2717</v>
      </c>
      <c r="Z1079" s="38">
        <v>1068</v>
      </c>
      <c r="AP1079" s="185">
        <v>1068</v>
      </c>
      <c r="AQ1079" s="185" t="s">
        <v>12</v>
      </c>
      <c r="AR1079" s="195" t="s">
        <v>12</v>
      </c>
    </row>
    <row r="1080" spans="1:44" ht="20.100000000000001" customHeight="1" x14ac:dyDescent="0.25">
      <c r="A1080" s="183">
        <v>1069</v>
      </c>
      <c r="B1080" s="183" t="s">
        <v>1127</v>
      </c>
      <c r="C1080" s="34" t="str">
        <f t="shared" si="64"/>
        <v>BS SE  - 141718</v>
      </c>
      <c r="D1080" s="186" t="s">
        <v>43</v>
      </c>
      <c r="E1080" s="33"/>
      <c r="F1080" s="185">
        <v>141718</v>
      </c>
      <c r="G1080" s="191" t="s">
        <v>885</v>
      </c>
      <c r="H1080" s="34" t="str">
        <f t="shared" si="65"/>
        <v>E  - OB - 18 , 51 - 52</v>
      </c>
      <c r="I1080" s="185" t="s">
        <v>17</v>
      </c>
      <c r="J1080" s="185" t="s">
        <v>1096</v>
      </c>
      <c r="K1080" s="185" t="s">
        <v>294</v>
      </c>
      <c r="L1080" s="193">
        <v>23</v>
      </c>
      <c r="M1080" s="196" t="s">
        <v>845</v>
      </c>
      <c r="N1080" s="196" t="s">
        <v>846</v>
      </c>
      <c r="O1080" s="44" t="str">
        <f t="shared" si="66"/>
        <v xml:space="preserve"> Nusrat Rehman  ( 0333-4340123 )</v>
      </c>
      <c r="P1080" s="43"/>
      <c r="Q1080" s="36" t="s">
        <v>86</v>
      </c>
      <c r="R1080" s="39"/>
      <c r="T1080" s="55"/>
      <c r="U1080" s="73" t="str">
        <f>F1080&amp;"-"&amp;COUNTIF($F$2:F1080,F1080)</f>
        <v>141718-2</v>
      </c>
      <c r="V1080" s="50">
        <f t="shared" si="67"/>
        <v>1069</v>
      </c>
      <c r="Y1080" s="38" t="s">
        <v>2718</v>
      </c>
      <c r="Z1080" s="38">
        <v>1069</v>
      </c>
      <c r="AP1080" s="185">
        <v>1069</v>
      </c>
      <c r="AQ1080" s="185" t="s">
        <v>12</v>
      </c>
      <c r="AR1080" s="195" t="s">
        <v>12</v>
      </c>
    </row>
    <row r="1081" spans="1:44" ht="20.100000000000001" customHeight="1" x14ac:dyDescent="0.25">
      <c r="A1081" s="183">
        <v>1070</v>
      </c>
      <c r="B1081" s="183" t="s">
        <v>1127</v>
      </c>
      <c r="C1081" s="34" t="str">
        <f t="shared" si="64"/>
        <v>BS SE  - 141720</v>
      </c>
      <c r="D1081" s="186" t="s">
        <v>43</v>
      </c>
      <c r="E1081" s="33"/>
      <c r="F1081" s="185">
        <v>141720</v>
      </c>
      <c r="G1081" s="191" t="s">
        <v>887</v>
      </c>
      <c r="H1081" s="34" t="str">
        <f t="shared" si="65"/>
        <v>E  - OB - 18 , 51 - 52</v>
      </c>
      <c r="I1081" s="185" t="s">
        <v>17</v>
      </c>
      <c r="J1081" s="185" t="s">
        <v>1096</v>
      </c>
      <c r="K1081" s="185" t="s">
        <v>294</v>
      </c>
      <c r="L1081" s="193">
        <v>43</v>
      </c>
      <c r="M1081" s="196" t="s">
        <v>843</v>
      </c>
      <c r="N1081" s="196" t="s">
        <v>844</v>
      </c>
      <c r="O1081" s="44" t="str">
        <f t="shared" si="66"/>
        <v xml:space="preserve"> Dr. Tahira Perveen  ( 0332-4357760 )</v>
      </c>
      <c r="P1081" s="43"/>
      <c r="Q1081" s="36" t="s">
        <v>86</v>
      </c>
      <c r="R1081" s="39"/>
      <c r="T1081" s="55"/>
      <c r="U1081" s="73" t="str">
        <f>F1081&amp;"-"&amp;COUNTIF($F$2:F1081,F1081)</f>
        <v>141720-1</v>
      </c>
      <c r="V1081" s="50">
        <f t="shared" si="67"/>
        <v>1070</v>
      </c>
      <c r="Y1081" s="38" t="s">
        <v>2719</v>
      </c>
      <c r="Z1081" s="38">
        <v>1070</v>
      </c>
      <c r="AP1081" s="185">
        <v>1070</v>
      </c>
      <c r="AQ1081" s="185" t="s">
        <v>12</v>
      </c>
      <c r="AR1081" s="195" t="s">
        <v>12</v>
      </c>
    </row>
    <row r="1082" spans="1:44" ht="20.100000000000001" customHeight="1" x14ac:dyDescent="0.25">
      <c r="A1082" s="183">
        <v>1071</v>
      </c>
      <c r="B1082" s="183" t="s">
        <v>1127</v>
      </c>
      <c r="C1082" s="34" t="str">
        <f t="shared" si="64"/>
        <v>BSCS  - 141813</v>
      </c>
      <c r="D1082" s="186" t="s">
        <v>35</v>
      </c>
      <c r="E1082" s="33"/>
      <c r="F1082" s="185">
        <v>141813</v>
      </c>
      <c r="G1082" s="191" t="s">
        <v>205</v>
      </c>
      <c r="H1082" s="34" t="str">
        <f t="shared" si="65"/>
        <v>ECR  - OB - LAB - 80</v>
      </c>
      <c r="I1082" s="185" t="s">
        <v>17</v>
      </c>
      <c r="J1082" s="185" t="s">
        <v>988</v>
      </c>
      <c r="K1082" s="185" t="s">
        <v>295</v>
      </c>
      <c r="L1082" s="193">
        <v>1</v>
      </c>
      <c r="M1082" s="196" t="s">
        <v>583</v>
      </c>
      <c r="N1082" s="196" t="s">
        <v>584</v>
      </c>
      <c r="O1082" s="44" t="str">
        <f t="shared" si="66"/>
        <v xml:space="preserve"> Miss Rubina Shuaib  ( 0321-4045411 )</v>
      </c>
      <c r="P1082" s="43"/>
      <c r="Q1082" s="36" t="s">
        <v>86</v>
      </c>
      <c r="R1082" s="39"/>
      <c r="T1082" s="55"/>
      <c r="U1082" s="73" t="str">
        <f>F1082&amp;"-"&amp;COUNTIF($F$2:F1082,F1082)</f>
        <v>141813-1</v>
      </c>
      <c r="V1082" s="50">
        <f t="shared" si="67"/>
        <v>1071</v>
      </c>
      <c r="Y1082" s="38" t="s">
        <v>2720</v>
      </c>
      <c r="Z1082" s="38">
        <v>1071</v>
      </c>
      <c r="AP1082" s="185">
        <v>1071</v>
      </c>
      <c r="AQ1082" s="185" t="s">
        <v>12</v>
      </c>
      <c r="AR1082" s="195" t="s">
        <v>12</v>
      </c>
    </row>
    <row r="1083" spans="1:44" ht="20.100000000000001" customHeight="1" x14ac:dyDescent="0.25">
      <c r="A1083" s="183">
        <v>1072</v>
      </c>
      <c r="B1083" s="183" t="s">
        <v>1127</v>
      </c>
      <c r="C1083" s="34" t="str">
        <f t="shared" si="64"/>
        <v>BSCS  - 141952</v>
      </c>
      <c r="D1083" s="186" t="s">
        <v>35</v>
      </c>
      <c r="E1083" s="33"/>
      <c r="F1083" s="185">
        <v>141952</v>
      </c>
      <c r="G1083" s="191" t="s">
        <v>1473</v>
      </c>
      <c r="H1083" s="34" t="str">
        <f t="shared" si="65"/>
        <v>ECR  - OB - LAB - 80</v>
      </c>
      <c r="I1083" s="185" t="s">
        <v>17</v>
      </c>
      <c r="J1083" s="185" t="s">
        <v>988</v>
      </c>
      <c r="K1083" s="185" t="s">
        <v>295</v>
      </c>
      <c r="L1083" s="193">
        <v>2</v>
      </c>
      <c r="M1083" s="196" t="s">
        <v>587</v>
      </c>
      <c r="N1083" s="196" t="s">
        <v>588</v>
      </c>
      <c r="O1083" s="44" t="str">
        <f t="shared" si="66"/>
        <v xml:space="preserve"> Muhammad Arshad  ( 0313-3353331 )</v>
      </c>
      <c r="P1083" s="43"/>
      <c r="Q1083" s="36" t="s">
        <v>86</v>
      </c>
      <c r="R1083" s="39"/>
      <c r="T1083" s="55"/>
      <c r="U1083" s="73" t="str">
        <f>F1083&amp;"-"&amp;COUNTIF($F$2:F1083,F1083)</f>
        <v>141952-1</v>
      </c>
      <c r="V1083" s="50">
        <f t="shared" si="67"/>
        <v>1072</v>
      </c>
      <c r="Y1083" s="38" t="s">
        <v>2721</v>
      </c>
      <c r="Z1083" s="38">
        <v>1072</v>
      </c>
      <c r="AP1083" s="185">
        <v>1072</v>
      </c>
      <c r="AQ1083" s="185" t="s">
        <v>12</v>
      </c>
      <c r="AR1083" s="195" t="s">
        <v>12</v>
      </c>
    </row>
    <row r="1084" spans="1:44" ht="20.100000000000001" customHeight="1" x14ac:dyDescent="0.25">
      <c r="A1084" s="183">
        <v>1073</v>
      </c>
      <c r="B1084" s="183" t="s">
        <v>1127</v>
      </c>
      <c r="C1084" s="34" t="str">
        <f t="shared" si="64"/>
        <v>BSCS  - 142378</v>
      </c>
      <c r="D1084" s="186" t="s">
        <v>35</v>
      </c>
      <c r="E1084" s="33"/>
      <c r="F1084" s="185">
        <v>142378</v>
      </c>
      <c r="G1084" s="191" t="s">
        <v>205</v>
      </c>
      <c r="H1084" s="34" t="str">
        <f t="shared" si="65"/>
        <v>ECR  - OB - LAB - 80</v>
      </c>
      <c r="I1084" s="185" t="s">
        <v>17</v>
      </c>
      <c r="J1084" s="185" t="s">
        <v>988</v>
      </c>
      <c r="K1084" s="185" t="s">
        <v>295</v>
      </c>
      <c r="L1084" s="193">
        <v>1</v>
      </c>
      <c r="M1084" s="196" t="s">
        <v>796</v>
      </c>
      <c r="N1084" s="196" t="s">
        <v>797</v>
      </c>
      <c r="O1084" s="44" t="str">
        <f t="shared" si="66"/>
        <v xml:space="preserve"> Ayesha Saeed  ( 0321-8859520 )</v>
      </c>
      <c r="P1084" s="43"/>
      <c r="Q1084" s="36" t="s">
        <v>86</v>
      </c>
      <c r="R1084" s="39"/>
      <c r="T1084" s="55"/>
      <c r="U1084" s="73" t="str">
        <f>F1084&amp;"-"&amp;COUNTIF($F$2:F1084,F1084)</f>
        <v>142378-1</v>
      </c>
      <c r="V1084" s="50">
        <f t="shared" si="67"/>
        <v>1073</v>
      </c>
      <c r="Y1084" s="38" t="s">
        <v>2722</v>
      </c>
      <c r="Z1084" s="38">
        <v>1073</v>
      </c>
      <c r="AP1084" s="185">
        <v>1073</v>
      </c>
      <c r="AQ1084" s="185" t="s">
        <v>12</v>
      </c>
      <c r="AR1084" s="195" t="s">
        <v>12</v>
      </c>
    </row>
    <row r="1085" spans="1:44" ht="20.100000000000001" customHeight="1" x14ac:dyDescent="0.25">
      <c r="A1085" s="183">
        <v>1074</v>
      </c>
      <c r="B1085" s="183" t="s">
        <v>1127</v>
      </c>
      <c r="C1085" s="34" t="str">
        <f t="shared" si="64"/>
        <v>BS SE  - 141720</v>
      </c>
      <c r="D1085" s="186" t="s">
        <v>43</v>
      </c>
      <c r="E1085" s="33"/>
      <c r="F1085" s="185">
        <v>141720</v>
      </c>
      <c r="G1085" s="191" t="s">
        <v>887</v>
      </c>
      <c r="H1085" s="34" t="str">
        <f t="shared" si="65"/>
        <v>F  - OB - 53 - 57</v>
      </c>
      <c r="I1085" s="185" t="s">
        <v>17</v>
      </c>
      <c r="J1085" s="185" t="s">
        <v>1097</v>
      </c>
      <c r="K1085" s="185" t="s">
        <v>22</v>
      </c>
      <c r="L1085" s="193">
        <v>2</v>
      </c>
      <c r="M1085" s="196" t="s">
        <v>843</v>
      </c>
      <c r="N1085" s="196" t="s">
        <v>844</v>
      </c>
      <c r="O1085" s="44" t="str">
        <f t="shared" si="66"/>
        <v xml:space="preserve"> Dr. Tahira Perveen  ( 0332-4357760 )</v>
      </c>
      <c r="P1085" s="43"/>
      <c r="Q1085" s="36" t="s">
        <v>86</v>
      </c>
      <c r="R1085" s="39"/>
      <c r="T1085" s="55"/>
      <c r="U1085" s="73" t="str">
        <f>F1085&amp;"-"&amp;COUNTIF($F$2:F1085,F1085)</f>
        <v>141720-2</v>
      </c>
      <c r="V1085" s="50">
        <f t="shared" si="67"/>
        <v>1074</v>
      </c>
      <c r="Y1085" s="38" t="s">
        <v>2723</v>
      </c>
      <c r="Z1085" s="38">
        <v>1074</v>
      </c>
      <c r="AP1085" s="185">
        <v>1074</v>
      </c>
      <c r="AQ1085" s="185" t="s">
        <v>12</v>
      </c>
      <c r="AR1085" s="195" t="s">
        <v>12</v>
      </c>
    </row>
    <row r="1086" spans="1:44" ht="20.100000000000001" customHeight="1" x14ac:dyDescent="0.25">
      <c r="A1086" s="183">
        <v>1075</v>
      </c>
      <c r="B1086" s="183" t="s">
        <v>1127</v>
      </c>
      <c r="C1086" s="34" t="str">
        <f t="shared" si="64"/>
        <v>BS SE  - 141721</v>
      </c>
      <c r="D1086" s="186" t="s">
        <v>43</v>
      </c>
      <c r="E1086" s="33"/>
      <c r="F1086" s="185">
        <v>141721</v>
      </c>
      <c r="G1086" s="191" t="s">
        <v>889</v>
      </c>
      <c r="H1086" s="34" t="str">
        <f t="shared" si="65"/>
        <v>F  - OB - 53 - 57</v>
      </c>
      <c r="I1086" s="185" t="s">
        <v>17</v>
      </c>
      <c r="J1086" s="185" t="s">
        <v>1097</v>
      </c>
      <c r="K1086" s="185" t="s">
        <v>22</v>
      </c>
      <c r="L1086" s="193">
        <v>42</v>
      </c>
      <c r="M1086" s="196" t="s">
        <v>1002</v>
      </c>
      <c r="N1086" s="196" t="s">
        <v>1003</v>
      </c>
      <c r="O1086" s="44" t="str">
        <f t="shared" si="66"/>
        <v xml:space="preserve"> Mr. Kamran Khan   ( 3452369069 )</v>
      </c>
      <c r="P1086" s="43"/>
      <c r="Q1086" s="36" t="s">
        <v>86</v>
      </c>
      <c r="R1086" s="39"/>
      <c r="T1086" s="55"/>
      <c r="U1086" s="73" t="str">
        <f>F1086&amp;"-"&amp;COUNTIF($F$2:F1086,F1086)</f>
        <v>141721-1</v>
      </c>
      <c r="V1086" s="50">
        <f t="shared" si="67"/>
        <v>1075</v>
      </c>
      <c r="Y1086" s="38" t="s">
        <v>2724</v>
      </c>
      <c r="Z1086" s="38">
        <v>1075</v>
      </c>
      <c r="AP1086" s="185">
        <v>1075</v>
      </c>
      <c r="AQ1086" s="185" t="s">
        <v>12</v>
      </c>
      <c r="AR1086" s="195" t="s">
        <v>12</v>
      </c>
    </row>
    <row r="1087" spans="1:44" ht="20.100000000000001" customHeight="1" x14ac:dyDescent="0.25">
      <c r="A1087" s="183">
        <v>1076</v>
      </c>
      <c r="B1087" s="183" t="s">
        <v>1127</v>
      </c>
      <c r="C1087" s="34" t="str">
        <f t="shared" si="64"/>
        <v>BSCS  - 141813</v>
      </c>
      <c r="D1087" s="186" t="s">
        <v>35</v>
      </c>
      <c r="E1087" s="33"/>
      <c r="F1087" s="185">
        <v>141813</v>
      </c>
      <c r="G1087" s="191" t="s">
        <v>205</v>
      </c>
      <c r="H1087" s="34" t="str">
        <f t="shared" si="65"/>
        <v>F  - OB - 53 - 57</v>
      </c>
      <c r="I1087" s="185" t="s">
        <v>17</v>
      </c>
      <c r="J1087" s="185" t="s">
        <v>1097</v>
      </c>
      <c r="K1087" s="185" t="s">
        <v>22</v>
      </c>
      <c r="L1087" s="193">
        <v>52</v>
      </c>
      <c r="M1087" s="196" t="s">
        <v>583</v>
      </c>
      <c r="N1087" s="196" t="s">
        <v>584</v>
      </c>
      <c r="O1087" s="44" t="str">
        <f t="shared" si="66"/>
        <v xml:space="preserve"> Miss Rubina Shuaib  ( 0321-4045411 )</v>
      </c>
      <c r="P1087" s="43"/>
      <c r="Q1087" s="36" t="s">
        <v>86</v>
      </c>
      <c r="R1087" s="39"/>
      <c r="T1087" s="55"/>
      <c r="U1087" s="73" t="str">
        <f>F1087&amp;"-"&amp;COUNTIF($F$2:F1087,F1087)</f>
        <v>141813-2</v>
      </c>
      <c r="V1087" s="50">
        <f t="shared" si="67"/>
        <v>1076</v>
      </c>
      <c r="Y1087" s="38" t="s">
        <v>2725</v>
      </c>
      <c r="Z1087" s="38">
        <v>1076</v>
      </c>
      <c r="AP1087" s="185">
        <v>1076</v>
      </c>
      <c r="AQ1087" s="185" t="s">
        <v>12</v>
      </c>
      <c r="AR1087" s="195" t="s">
        <v>12</v>
      </c>
    </row>
    <row r="1088" spans="1:44" ht="20.100000000000001" customHeight="1" x14ac:dyDescent="0.25">
      <c r="A1088" s="183">
        <v>1077</v>
      </c>
      <c r="B1088" s="183" t="s">
        <v>1127</v>
      </c>
      <c r="C1088" s="34" t="str">
        <f t="shared" si="64"/>
        <v>BSCS  - 141815</v>
      </c>
      <c r="D1088" s="186" t="s">
        <v>35</v>
      </c>
      <c r="E1088" s="33"/>
      <c r="F1088" s="185">
        <v>141815</v>
      </c>
      <c r="G1088" s="191" t="s">
        <v>206</v>
      </c>
      <c r="H1088" s="34" t="str">
        <f t="shared" si="65"/>
        <v>F  - OB - 53 - 57</v>
      </c>
      <c r="I1088" s="185" t="s">
        <v>17</v>
      </c>
      <c r="J1088" s="185" t="s">
        <v>1097</v>
      </c>
      <c r="K1088" s="185" t="s">
        <v>22</v>
      </c>
      <c r="L1088" s="193">
        <v>14</v>
      </c>
      <c r="M1088" s="196" t="s">
        <v>583</v>
      </c>
      <c r="N1088" s="196" t="s">
        <v>584</v>
      </c>
      <c r="O1088" s="44" t="str">
        <f t="shared" si="66"/>
        <v xml:space="preserve"> Miss Rubina Shuaib  ( 0321-4045411 )</v>
      </c>
      <c r="P1088" s="43"/>
      <c r="Q1088" s="36" t="s">
        <v>86</v>
      </c>
      <c r="R1088" s="39"/>
      <c r="T1088" s="55"/>
      <c r="U1088" s="73" t="str">
        <f>F1088&amp;"-"&amp;COUNTIF($F$2:F1088,F1088)</f>
        <v>141815-1</v>
      </c>
      <c r="V1088" s="50">
        <f t="shared" si="67"/>
        <v>1077</v>
      </c>
      <c r="Y1088" s="38" t="s">
        <v>2726</v>
      </c>
      <c r="Z1088" s="38">
        <v>1077</v>
      </c>
      <c r="AP1088" s="185">
        <v>1077</v>
      </c>
      <c r="AQ1088" s="185" t="s">
        <v>12</v>
      </c>
      <c r="AR1088" s="195" t="s">
        <v>12</v>
      </c>
    </row>
    <row r="1089" spans="1:44" ht="20.100000000000001" customHeight="1" x14ac:dyDescent="0.25">
      <c r="A1089" s="183">
        <v>1078</v>
      </c>
      <c r="B1089" s="183" t="s">
        <v>1127</v>
      </c>
      <c r="C1089" s="34" t="str">
        <f t="shared" si="64"/>
        <v>BSCS  - 141815</v>
      </c>
      <c r="D1089" s="186" t="s">
        <v>35</v>
      </c>
      <c r="E1089" s="33"/>
      <c r="F1089" s="185">
        <v>141815</v>
      </c>
      <c r="G1089" s="191" t="s">
        <v>206</v>
      </c>
      <c r="H1089" s="34" t="str">
        <f t="shared" si="65"/>
        <v>G  - OB - 21 - 25</v>
      </c>
      <c r="I1089" s="185" t="s">
        <v>17</v>
      </c>
      <c r="J1089" s="185" t="s">
        <v>1098</v>
      </c>
      <c r="K1089" s="185" t="s">
        <v>18</v>
      </c>
      <c r="L1089" s="193">
        <v>38</v>
      </c>
      <c r="M1089" s="196" t="s">
        <v>583</v>
      </c>
      <c r="N1089" s="196" t="s">
        <v>584</v>
      </c>
      <c r="O1089" s="44" t="str">
        <f t="shared" si="66"/>
        <v xml:space="preserve"> Miss Rubina Shuaib  ( 0321-4045411 )</v>
      </c>
      <c r="P1089" s="43"/>
      <c r="Q1089" s="36" t="s">
        <v>86</v>
      </c>
      <c r="R1089" s="39"/>
      <c r="T1089" s="55"/>
      <c r="U1089" s="73" t="str">
        <f>F1089&amp;"-"&amp;COUNTIF($F$2:F1089,F1089)</f>
        <v>141815-2</v>
      </c>
      <c r="V1089" s="50">
        <f t="shared" si="67"/>
        <v>1078</v>
      </c>
      <c r="Y1089" s="38" t="s">
        <v>2727</v>
      </c>
      <c r="Z1089" s="38">
        <v>1078</v>
      </c>
      <c r="AP1089" s="185">
        <v>1078</v>
      </c>
      <c r="AQ1089" s="185" t="s">
        <v>12</v>
      </c>
      <c r="AR1089" s="195" t="s">
        <v>12</v>
      </c>
    </row>
    <row r="1090" spans="1:44" ht="20.100000000000001" customHeight="1" x14ac:dyDescent="0.25">
      <c r="A1090" s="183">
        <v>1079</v>
      </c>
      <c r="B1090" s="183" t="s">
        <v>1127</v>
      </c>
      <c r="C1090" s="34" t="str">
        <f t="shared" si="64"/>
        <v>BSCS  - 141817</v>
      </c>
      <c r="D1090" s="186" t="s">
        <v>35</v>
      </c>
      <c r="E1090" s="33"/>
      <c r="F1090" s="185">
        <v>141817</v>
      </c>
      <c r="G1090" s="191" t="s">
        <v>931</v>
      </c>
      <c r="H1090" s="34" t="str">
        <f t="shared" si="65"/>
        <v>G  - OB - 21 - 25</v>
      </c>
      <c r="I1090" s="185" t="s">
        <v>17</v>
      </c>
      <c r="J1090" s="185" t="s">
        <v>1098</v>
      </c>
      <c r="K1090" s="185" t="s">
        <v>18</v>
      </c>
      <c r="L1090" s="193">
        <v>53</v>
      </c>
      <c r="M1090" s="196" t="s">
        <v>583</v>
      </c>
      <c r="N1090" s="196" t="s">
        <v>584</v>
      </c>
      <c r="O1090" s="44" t="str">
        <f t="shared" si="66"/>
        <v xml:space="preserve"> Miss Rubina Shuaib  ( 0321-4045411 )</v>
      </c>
      <c r="P1090" s="43"/>
      <c r="Q1090" s="36" t="s">
        <v>86</v>
      </c>
      <c r="R1090" s="39"/>
      <c r="T1090" s="55"/>
      <c r="U1090" s="73" t="str">
        <f>F1090&amp;"-"&amp;COUNTIF($F$2:F1090,F1090)</f>
        <v>141817-1</v>
      </c>
      <c r="V1090" s="50">
        <f t="shared" si="67"/>
        <v>1079</v>
      </c>
      <c r="Y1090" s="38" t="s">
        <v>2728</v>
      </c>
      <c r="Z1090" s="38">
        <v>1079</v>
      </c>
      <c r="AP1090" s="185">
        <v>1079</v>
      </c>
      <c r="AQ1090" s="185" t="s">
        <v>12</v>
      </c>
      <c r="AR1090" s="195" t="s">
        <v>12</v>
      </c>
    </row>
    <row r="1091" spans="1:44" ht="20.100000000000001" customHeight="1" x14ac:dyDescent="0.25">
      <c r="A1091" s="183">
        <v>1080</v>
      </c>
      <c r="B1091" s="183" t="s">
        <v>1127</v>
      </c>
      <c r="C1091" s="34" t="str">
        <f t="shared" si="64"/>
        <v>BSCS  - 141886</v>
      </c>
      <c r="D1091" s="186" t="s">
        <v>35</v>
      </c>
      <c r="E1091" s="33"/>
      <c r="F1091" s="185">
        <v>141886</v>
      </c>
      <c r="G1091" s="191" t="s">
        <v>113</v>
      </c>
      <c r="H1091" s="34" t="str">
        <f t="shared" si="65"/>
        <v>G  - OB - 21 - 25</v>
      </c>
      <c r="I1091" s="185" t="s">
        <v>17</v>
      </c>
      <c r="J1091" s="185" t="s">
        <v>1098</v>
      </c>
      <c r="K1091" s="185" t="s">
        <v>18</v>
      </c>
      <c r="L1091" s="193">
        <v>19</v>
      </c>
      <c r="M1091" s="196" t="s">
        <v>843</v>
      </c>
      <c r="N1091" s="196" t="s">
        <v>844</v>
      </c>
      <c r="O1091" s="44" t="str">
        <f t="shared" si="66"/>
        <v xml:space="preserve"> Dr. Tahira Perveen  ( 0332-4357760 )</v>
      </c>
      <c r="P1091" s="43"/>
      <c r="Q1091" s="36" t="s">
        <v>86</v>
      </c>
      <c r="R1091" s="39"/>
      <c r="T1091" s="55"/>
      <c r="U1091" s="73" t="str">
        <f>F1091&amp;"-"&amp;COUNTIF($F$2:F1091,F1091)</f>
        <v>141886-1</v>
      </c>
      <c r="V1091" s="50">
        <f t="shared" si="67"/>
        <v>1080</v>
      </c>
      <c r="Y1091" s="38" t="s">
        <v>2729</v>
      </c>
      <c r="Z1091" s="38">
        <v>1080</v>
      </c>
      <c r="AP1091" s="185">
        <v>1080</v>
      </c>
      <c r="AQ1091" s="185" t="s">
        <v>12</v>
      </c>
      <c r="AR1091" s="195" t="s">
        <v>12</v>
      </c>
    </row>
    <row r="1092" spans="1:44" ht="20.100000000000001" customHeight="1" x14ac:dyDescent="0.25">
      <c r="A1092" s="183">
        <v>1081</v>
      </c>
      <c r="B1092" s="183" t="s">
        <v>1127</v>
      </c>
      <c r="C1092" s="34" t="str">
        <f t="shared" si="64"/>
        <v>BSCS  - 141886</v>
      </c>
      <c r="D1092" s="186" t="s">
        <v>35</v>
      </c>
      <c r="E1092" s="33"/>
      <c r="F1092" s="185">
        <v>141886</v>
      </c>
      <c r="G1092" s="191" t="s">
        <v>113</v>
      </c>
      <c r="H1092" s="34" t="str">
        <f t="shared" si="65"/>
        <v>H  - OB - 78 - 79</v>
      </c>
      <c r="I1092" s="185" t="s">
        <v>17</v>
      </c>
      <c r="J1092" s="185" t="s">
        <v>253</v>
      </c>
      <c r="K1092" s="185" t="s">
        <v>19</v>
      </c>
      <c r="L1092" s="193">
        <v>31</v>
      </c>
      <c r="M1092" s="196" t="s">
        <v>843</v>
      </c>
      <c r="N1092" s="196" t="s">
        <v>844</v>
      </c>
      <c r="O1092" s="44" t="str">
        <f t="shared" si="66"/>
        <v xml:space="preserve"> Dr. Tahira Perveen  ( 0332-4357760 )</v>
      </c>
      <c r="P1092" s="43"/>
      <c r="Q1092" s="36" t="s">
        <v>86</v>
      </c>
      <c r="R1092" s="39"/>
      <c r="T1092" s="55"/>
      <c r="U1092" s="73" t="str">
        <f>F1092&amp;"-"&amp;COUNTIF($F$2:F1092,F1092)</f>
        <v>141886-2</v>
      </c>
      <c r="V1092" s="50">
        <f t="shared" si="67"/>
        <v>1081</v>
      </c>
      <c r="Y1092" s="38" t="s">
        <v>2730</v>
      </c>
      <c r="Z1092" s="38">
        <v>1081</v>
      </c>
      <c r="AP1092" s="185">
        <v>1081</v>
      </c>
      <c r="AQ1092" s="185" t="s">
        <v>12</v>
      </c>
      <c r="AR1092" s="195" t="s">
        <v>12</v>
      </c>
    </row>
    <row r="1093" spans="1:44" ht="20.100000000000001" customHeight="1" x14ac:dyDescent="0.25">
      <c r="A1093" s="183">
        <v>1082</v>
      </c>
      <c r="B1093" s="183" t="s">
        <v>1127</v>
      </c>
      <c r="C1093" s="34" t="str">
        <f t="shared" si="64"/>
        <v>BSCS  - 141887</v>
      </c>
      <c r="D1093" s="186" t="s">
        <v>35</v>
      </c>
      <c r="E1093" s="33"/>
      <c r="F1093" s="185">
        <v>141887</v>
      </c>
      <c r="G1093" s="191" t="s">
        <v>114</v>
      </c>
      <c r="H1093" s="34" t="str">
        <f t="shared" si="65"/>
        <v>H  - OB - 78 - 79</v>
      </c>
      <c r="I1093" s="185" t="s">
        <v>17</v>
      </c>
      <c r="J1093" s="185" t="s">
        <v>253</v>
      </c>
      <c r="K1093" s="185" t="s">
        <v>19</v>
      </c>
      <c r="L1093" s="193">
        <v>13</v>
      </c>
      <c r="M1093" s="196" t="s">
        <v>843</v>
      </c>
      <c r="N1093" s="196" t="s">
        <v>844</v>
      </c>
      <c r="O1093" s="44" t="str">
        <f t="shared" si="66"/>
        <v xml:space="preserve"> Dr. Tahira Perveen  ( 0332-4357760 )</v>
      </c>
      <c r="P1093" s="43"/>
      <c r="Q1093" s="36" t="s">
        <v>86</v>
      </c>
      <c r="R1093" s="39"/>
      <c r="T1093" s="55"/>
      <c r="U1093" s="73" t="str">
        <f>F1093&amp;"-"&amp;COUNTIF($F$2:F1093,F1093)</f>
        <v>141887-1</v>
      </c>
      <c r="V1093" s="50">
        <f t="shared" si="67"/>
        <v>1082</v>
      </c>
      <c r="Y1093" s="38" t="s">
        <v>2731</v>
      </c>
      <c r="Z1093" s="38">
        <v>1082</v>
      </c>
      <c r="AP1093" s="185">
        <v>1082</v>
      </c>
      <c r="AQ1093" s="185" t="s">
        <v>12</v>
      </c>
      <c r="AR1093" s="195" t="s">
        <v>12</v>
      </c>
    </row>
    <row r="1094" spans="1:44" ht="20.100000000000001" customHeight="1" x14ac:dyDescent="0.25">
      <c r="A1094" s="183">
        <v>1083</v>
      </c>
      <c r="B1094" s="183" t="s">
        <v>1127</v>
      </c>
      <c r="C1094" s="34" t="str">
        <f t="shared" si="64"/>
        <v>BSCS  - 141887</v>
      </c>
      <c r="D1094" s="186" t="s">
        <v>35</v>
      </c>
      <c r="E1094" s="33"/>
      <c r="F1094" s="185">
        <v>141887</v>
      </c>
      <c r="G1094" s="191" t="s">
        <v>114</v>
      </c>
      <c r="H1094" s="34" t="str">
        <f t="shared" si="65"/>
        <v>I  - OB - 64 - 67</v>
      </c>
      <c r="I1094" s="185" t="s">
        <v>17</v>
      </c>
      <c r="J1094" s="185" t="s">
        <v>344</v>
      </c>
      <c r="K1094" s="185" t="s">
        <v>17</v>
      </c>
      <c r="L1094" s="193">
        <v>42</v>
      </c>
      <c r="M1094" s="196" t="s">
        <v>843</v>
      </c>
      <c r="N1094" s="196" t="s">
        <v>844</v>
      </c>
      <c r="O1094" s="44" t="str">
        <f t="shared" si="66"/>
        <v xml:space="preserve"> Dr. Tahira Perveen  ( 0332-4357760 )</v>
      </c>
      <c r="P1094" s="43"/>
      <c r="Q1094" s="36" t="s">
        <v>86</v>
      </c>
      <c r="R1094" s="39"/>
      <c r="T1094" s="55"/>
      <c r="U1094" s="73" t="str">
        <f>F1094&amp;"-"&amp;COUNTIF($F$2:F1094,F1094)</f>
        <v>141887-2</v>
      </c>
      <c r="V1094" s="50">
        <f t="shared" si="67"/>
        <v>1083</v>
      </c>
      <c r="Y1094" s="38" t="s">
        <v>2732</v>
      </c>
      <c r="Z1094" s="38">
        <v>1083</v>
      </c>
      <c r="AP1094" s="185">
        <v>1083</v>
      </c>
      <c r="AQ1094" s="185" t="s">
        <v>12</v>
      </c>
      <c r="AR1094" s="195" t="s">
        <v>12</v>
      </c>
    </row>
    <row r="1095" spans="1:44" ht="20.100000000000001" customHeight="1" x14ac:dyDescent="0.25">
      <c r="A1095" s="183">
        <v>1084</v>
      </c>
      <c r="B1095" s="183" t="s">
        <v>1127</v>
      </c>
      <c r="C1095" s="34" t="str">
        <f t="shared" si="64"/>
        <v>BSCS  - 141950</v>
      </c>
      <c r="D1095" s="186" t="s">
        <v>35</v>
      </c>
      <c r="E1095" s="33"/>
      <c r="F1095" s="185">
        <v>141950</v>
      </c>
      <c r="G1095" s="191" t="s">
        <v>329</v>
      </c>
      <c r="H1095" s="34" t="str">
        <f t="shared" si="65"/>
        <v>I  - OB - 64 - 67</v>
      </c>
      <c r="I1095" s="185" t="s">
        <v>17</v>
      </c>
      <c r="J1095" s="185" t="s">
        <v>344</v>
      </c>
      <c r="K1095" s="185" t="s">
        <v>17</v>
      </c>
      <c r="L1095" s="193">
        <v>33</v>
      </c>
      <c r="M1095" s="196" t="s">
        <v>610</v>
      </c>
      <c r="N1095" s="196" t="s">
        <v>611</v>
      </c>
      <c r="O1095" s="44" t="str">
        <f t="shared" si="66"/>
        <v xml:space="preserve"> Ms. Aleen Ijaz Chaudhary  ( 0336-7543497 )</v>
      </c>
      <c r="P1095" s="43"/>
      <c r="Q1095" s="36" t="s">
        <v>86</v>
      </c>
      <c r="R1095" s="39"/>
      <c r="T1095" s="55"/>
      <c r="U1095" s="73" t="str">
        <f>F1095&amp;"-"&amp;COUNTIF($F$2:F1095,F1095)</f>
        <v>141950-1</v>
      </c>
      <c r="V1095" s="50">
        <f t="shared" si="67"/>
        <v>1084</v>
      </c>
      <c r="Y1095" s="38" t="s">
        <v>2733</v>
      </c>
      <c r="Z1095" s="38">
        <v>1084</v>
      </c>
      <c r="AP1095" s="185">
        <v>1084</v>
      </c>
      <c r="AQ1095" s="185" t="s">
        <v>12</v>
      </c>
      <c r="AR1095" s="195" t="s">
        <v>12</v>
      </c>
    </row>
    <row r="1096" spans="1:44" ht="20.100000000000001" customHeight="1" x14ac:dyDescent="0.25">
      <c r="A1096" s="183">
        <v>1085</v>
      </c>
      <c r="B1096" s="183" t="s">
        <v>1127</v>
      </c>
      <c r="C1096" s="34" t="str">
        <f t="shared" si="64"/>
        <v>BSCS  - 141951</v>
      </c>
      <c r="D1096" s="186" t="s">
        <v>35</v>
      </c>
      <c r="E1096" s="33"/>
      <c r="F1096" s="185">
        <v>141951</v>
      </c>
      <c r="G1096" s="191" t="s">
        <v>330</v>
      </c>
      <c r="H1096" s="34" t="str">
        <f t="shared" si="65"/>
        <v>I  - OB - 64 - 67</v>
      </c>
      <c r="I1096" s="185" t="s">
        <v>17</v>
      </c>
      <c r="J1096" s="185" t="s">
        <v>344</v>
      </c>
      <c r="K1096" s="185" t="s">
        <v>17</v>
      </c>
      <c r="L1096" s="193">
        <v>13</v>
      </c>
      <c r="M1096" s="196" t="s">
        <v>796</v>
      </c>
      <c r="N1096" s="196" t="s">
        <v>797</v>
      </c>
      <c r="O1096" s="44" t="str">
        <f t="shared" si="66"/>
        <v xml:space="preserve"> Ayesha Saeed  ( 0321-8859520 )</v>
      </c>
      <c r="P1096" s="43"/>
      <c r="Q1096" s="36" t="s">
        <v>86</v>
      </c>
      <c r="R1096" s="39"/>
      <c r="T1096" s="55"/>
      <c r="U1096" s="73" t="str">
        <f>F1096&amp;"-"&amp;COUNTIF($F$2:F1096,F1096)</f>
        <v>141951-1</v>
      </c>
      <c r="V1096" s="50">
        <f t="shared" si="67"/>
        <v>1085</v>
      </c>
      <c r="Y1096" s="38" t="s">
        <v>2734</v>
      </c>
      <c r="Z1096" s="38">
        <v>1085</v>
      </c>
      <c r="AP1096" s="185">
        <v>1085</v>
      </c>
      <c r="AQ1096" s="185" t="s">
        <v>12</v>
      </c>
      <c r="AR1096" s="195" t="s">
        <v>12</v>
      </c>
    </row>
    <row r="1097" spans="1:44" ht="20.100000000000001" customHeight="1" x14ac:dyDescent="0.25">
      <c r="A1097" s="183">
        <v>1086</v>
      </c>
      <c r="B1097" s="183" t="s">
        <v>1127</v>
      </c>
      <c r="C1097" s="34" t="str">
        <f t="shared" si="64"/>
        <v>BSCS  - 141951</v>
      </c>
      <c r="D1097" s="186" t="s">
        <v>35</v>
      </c>
      <c r="E1097" s="33"/>
      <c r="F1097" s="185">
        <v>141951</v>
      </c>
      <c r="G1097" s="191" t="s">
        <v>330</v>
      </c>
      <c r="H1097" s="34" t="str">
        <f t="shared" si="65"/>
        <v>J  - OB - 60 - 63</v>
      </c>
      <c r="I1097" s="185" t="s">
        <v>17</v>
      </c>
      <c r="J1097" s="185" t="s">
        <v>254</v>
      </c>
      <c r="K1097" s="185" t="s">
        <v>25</v>
      </c>
      <c r="L1097" s="193">
        <v>27</v>
      </c>
      <c r="M1097" s="196" t="s">
        <v>796</v>
      </c>
      <c r="N1097" s="196" t="s">
        <v>797</v>
      </c>
      <c r="O1097" s="44" t="str">
        <f t="shared" si="66"/>
        <v xml:space="preserve"> Ayesha Saeed  ( 0321-8859520 )</v>
      </c>
      <c r="P1097" s="43"/>
      <c r="Q1097" s="36" t="s">
        <v>86</v>
      </c>
      <c r="R1097" s="39"/>
      <c r="T1097" s="55"/>
      <c r="U1097" s="73" t="str">
        <f>F1097&amp;"-"&amp;COUNTIF($F$2:F1097,F1097)</f>
        <v>141951-2</v>
      </c>
      <c r="V1097" s="50">
        <f t="shared" si="67"/>
        <v>1086</v>
      </c>
      <c r="Y1097" s="38" t="s">
        <v>2735</v>
      </c>
      <c r="Z1097" s="38">
        <v>1086</v>
      </c>
      <c r="AP1097" s="185">
        <v>1086</v>
      </c>
      <c r="AQ1097" s="185" t="s">
        <v>12</v>
      </c>
      <c r="AR1097" s="195" t="s">
        <v>12</v>
      </c>
    </row>
    <row r="1098" spans="1:44" ht="20.100000000000001" customHeight="1" x14ac:dyDescent="0.25">
      <c r="A1098" s="183">
        <v>1087</v>
      </c>
      <c r="B1098" s="183" t="s">
        <v>1127</v>
      </c>
      <c r="C1098" s="34" t="str">
        <f t="shared" si="64"/>
        <v>BSCS  - 141952</v>
      </c>
      <c r="D1098" s="186" t="s">
        <v>35</v>
      </c>
      <c r="E1098" s="33"/>
      <c r="F1098" s="185">
        <v>141952</v>
      </c>
      <c r="G1098" s="191" t="s">
        <v>1473</v>
      </c>
      <c r="H1098" s="34" t="str">
        <f t="shared" si="65"/>
        <v>J  - OB - 60 - 63</v>
      </c>
      <c r="I1098" s="185" t="s">
        <v>17</v>
      </c>
      <c r="J1098" s="185" t="s">
        <v>254</v>
      </c>
      <c r="K1098" s="185" t="s">
        <v>25</v>
      </c>
      <c r="L1098" s="193">
        <v>41</v>
      </c>
      <c r="M1098" s="196" t="s">
        <v>587</v>
      </c>
      <c r="N1098" s="196" t="s">
        <v>588</v>
      </c>
      <c r="O1098" s="44" t="str">
        <f t="shared" si="66"/>
        <v xml:space="preserve"> Muhammad Arshad  ( 0313-3353331 )</v>
      </c>
      <c r="P1098" s="43"/>
      <c r="Q1098" s="36" t="s">
        <v>86</v>
      </c>
      <c r="R1098" s="39"/>
      <c r="T1098" s="55"/>
      <c r="U1098" s="73" t="str">
        <f>F1098&amp;"-"&amp;COUNTIF($F$2:F1098,F1098)</f>
        <v>141952-2</v>
      </c>
      <c r="V1098" s="50">
        <f t="shared" si="67"/>
        <v>1087</v>
      </c>
      <c r="Y1098" s="38" t="s">
        <v>2736</v>
      </c>
      <c r="Z1098" s="38">
        <v>1087</v>
      </c>
      <c r="AP1098" s="185">
        <v>1087</v>
      </c>
      <c r="AQ1098" s="185" t="s">
        <v>12</v>
      </c>
      <c r="AR1098" s="195" t="s">
        <v>12</v>
      </c>
    </row>
    <row r="1099" spans="1:44" ht="20.100000000000001" customHeight="1" x14ac:dyDescent="0.25">
      <c r="A1099" s="183">
        <v>1088</v>
      </c>
      <c r="B1099" s="183" t="s">
        <v>1127</v>
      </c>
      <c r="C1099" s="34" t="str">
        <f t="shared" si="64"/>
        <v>BSCS  - 141953</v>
      </c>
      <c r="D1099" s="186" t="s">
        <v>35</v>
      </c>
      <c r="E1099" s="33"/>
      <c r="F1099" s="185">
        <v>141953</v>
      </c>
      <c r="G1099" s="191" t="s">
        <v>1474</v>
      </c>
      <c r="H1099" s="34" t="str">
        <f t="shared" si="65"/>
        <v>J  - OB - 60 - 63</v>
      </c>
      <c r="I1099" s="185" t="s">
        <v>17</v>
      </c>
      <c r="J1099" s="185" t="s">
        <v>254</v>
      </c>
      <c r="K1099" s="185" t="s">
        <v>25</v>
      </c>
      <c r="L1099" s="193">
        <v>20</v>
      </c>
      <c r="M1099" s="196" t="s">
        <v>796</v>
      </c>
      <c r="N1099" s="196" t="s">
        <v>797</v>
      </c>
      <c r="O1099" s="44" t="str">
        <f t="shared" si="66"/>
        <v xml:space="preserve"> Ayesha Saeed  ( 0321-8859520 )</v>
      </c>
      <c r="P1099" s="43"/>
      <c r="Q1099" s="36" t="s">
        <v>86</v>
      </c>
      <c r="R1099" s="39"/>
      <c r="T1099" s="55"/>
      <c r="U1099" s="73" t="str">
        <f>F1099&amp;"-"&amp;COUNTIF($F$2:F1099,F1099)</f>
        <v>141953-1</v>
      </c>
      <c r="V1099" s="50">
        <f t="shared" si="67"/>
        <v>1088</v>
      </c>
      <c r="Y1099" s="38" t="s">
        <v>2737</v>
      </c>
      <c r="Z1099" s="38">
        <v>1088</v>
      </c>
      <c r="AP1099" s="185">
        <v>1088</v>
      </c>
      <c r="AQ1099" s="185" t="s">
        <v>12</v>
      </c>
      <c r="AR1099" s="195" t="s">
        <v>12</v>
      </c>
    </row>
    <row r="1100" spans="1:44" ht="20.100000000000001" customHeight="1" x14ac:dyDescent="0.25">
      <c r="A1100" s="183">
        <v>1089</v>
      </c>
      <c r="B1100" s="183" t="s">
        <v>1127</v>
      </c>
      <c r="C1100" s="34" t="str">
        <f t="shared" ref="C1100:C1163" si="68">CONCATENATE(D1100," "," - ",F1100)</f>
        <v>BSCS  - 141953</v>
      </c>
      <c r="D1100" s="186" t="s">
        <v>35</v>
      </c>
      <c r="E1100" s="33"/>
      <c r="F1100" s="185">
        <v>141953</v>
      </c>
      <c r="G1100" s="191" t="s">
        <v>1474</v>
      </c>
      <c r="H1100" s="34" t="str">
        <f t="shared" ref="H1100:H1163" si="69">CONCATENATE(K1100," "," - ",J1100)</f>
        <v>K  - OB - 33 - 34</v>
      </c>
      <c r="I1100" s="185" t="s">
        <v>17</v>
      </c>
      <c r="J1100" s="185" t="s">
        <v>255</v>
      </c>
      <c r="K1100" s="185" t="s">
        <v>100</v>
      </c>
      <c r="L1100" s="193">
        <v>26</v>
      </c>
      <c r="M1100" s="196" t="s">
        <v>796</v>
      </c>
      <c r="N1100" s="196" t="s">
        <v>797</v>
      </c>
      <c r="O1100" s="44" t="str">
        <f t="shared" si="66"/>
        <v xml:space="preserve"> Ayesha Saeed  ( 0321-8859520 )</v>
      </c>
      <c r="P1100" s="43"/>
      <c r="Q1100" s="36" t="s">
        <v>86</v>
      </c>
      <c r="R1100" s="39"/>
      <c r="T1100" s="55"/>
      <c r="U1100" s="73" t="str">
        <f>F1100&amp;"-"&amp;COUNTIF($F$2:F1100,F1100)</f>
        <v>141953-2</v>
      </c>
      <c r="V1100" s="50">
        <f t="shared" si="67"/>
        <v>1089</v>
      </c>
      <c r="Y1100" s="38" t="s">
        <v>2738</v>
      </c>
      <c r="Z1100" s="38">
        <v>1089</v>
      </c>
      <c r="AP1100" s="185">
        <v>1089</v>
      </c>
      <c r="AQ1100" s="185" t="s">
        <v>12</v>
      </c>
      <c r="AR1100" s="195" t="s">
        <v>12</v>
      </c>
    </row>
    <row r="1101" spans="1:44" ht="20.100000000000001" customHeight="1" x14ac:dyDescent="0.25">
      <c r="A1101" s="183">
        <v>1090</v>
      </c>
      <c r="B1101" s="183" t="s">
        <v>1127</v>
      </c>
      <c r="C1101" s="34" t="str">
        <f t="shared" si="68"/>
        <v>BSCS  - 141954</v>
      </c>
      <c r="D1101" s="186" t="s">
        <v>35</v>
      </c>
      <c r="E1101" s="33"/>
      <c r="F1101" s="185">
        <v>141954</v>
      </c>
      <c r="G1101" s="191" t="s">
        <v>1475</v>
      </c>
      <c r="H1101" s="34" t="str">
        <f t="shared" si="69"/>
        <v>K  - OB - 33 - 34</v>
      </c>
      <c r="I1101" s="185" t="s">
        <v>17</v>
      </c>
      <c r="J1101" s="185" t="s">
        <v>255</v>
      </c>
      <c r="K1101" s="185" t="s">
        <v>100</v>
      </c>
      <c r="L1101" s="193">
        <v>18</v>
      </c>
      <c r="M1101" s="196" t="s">
        <v>587</v>
      </c>
      <c r="N1101" s="196" t="s">
        <v>588</v>
      </c>
      <c r="O1101" s="44" t="str">
        <f t="shared" ref="O1101:O1164" si="70">CONCATENATE(" ", M1101, " ", " ("," ",N1101, " ",")")</f>
        <v xml:space="preserve"> Muhammad Arshad  ( 0313-3353331 )</v>
      </c>
      <c r="P1101" s="43"/>
      <c r="Q1101" s="36" t="s">
        <v>86</v>
      </c>
      <c r="R1101" s="39"/>
      <c r="T1101" s="55"/>
      <c r="U1101" s="73" t="str">
        <f>F1101&amp;"-"&amp;COUNTIF($F$2:F1101,F1101)</f>
        <v>141954-1</v>
      </c>
      <c r="V1101" s="50">
        <f t="shared" ref="V1101:V1164" si="71">+A1101</f>
        <v>1090</v>
      </c>
      <c r="Y1101" s="38" t="s">
        <v>2739</v>
      </c>
      <c r="Z1101" s="38">
        <v>1090</v>
      </c>
      <c r="AP1101" s="185">
        <v>1090</v>
      </c>
      <c r="AQ1101" s="185" t="s">
        <v>12</v>
      </c>
      <c r="AR1101" s="195" t="s">
        <v>12</v>
      </c>
    </row>
    <row r="1102" spans="1:44" ht="20.100000000000001" customHeight="1" x14ac:dyDescent="0.25">
      <c r="A1102" s="183">
        <v>1091</v>
      </c>
      <c r="B1102" s="183" t="s">
        <v>1127</v>
      </c>
      <c r="C1102" s="34" t="str">
        <f t="shared" si="68"/>
        <v>BSCS  - 141954</v>
      </c>
      <c r="D1102" s="186" t="s">
        <v>35</v>
      </c>
      <c r="E1102" s="33"/>
      <c r="F1102" s="185">
        <v>141954</v>
      </c>
      <c r="G1102" s="191" t="s">
        <v>1475</v>
      </c>
      <c r="H1102" s="34" t="str">
        <f t="shared" si="69"/>
        <v>M  - OB - 35 - 37</v>
      </c>
      <c r="I1102" s="185" t="s">
        <v>17</v>
      </c>
      <c r="J1102" s="185" t="s">
        <v>256</v>
      </c>
      <c r="K1102" s="185" t="s">
        <v>101</v>
      </c>
      <c r="L1102" s="193">
        <v>21</v>
      </c>
      <c r="M1102" s="196" t="s">
        <v>587</v>
      </c>
      <c r="N1102" s="196" t="s">
        <v>588</v>
      </c>
      <c r="O1102" s="44" t="str">
        <f t="shared" si="70"/>
        <v xml:space="preserve"> Muhammad Arshad  ( 0313-3353331 )</v>
      </c>
      <c r="P1102" s="43"/>
      <c r="Q1102" s="36" t="s">
        <v>86</v>
      </c>
      <c r="R1102" s="39"/>
      <c r="T1102" s="55"/>
      <c r="U1102" s="73" t="str">
        <f>F1102&amp;"-"&amp;COUNTIF($F$2:F1102,F1102)</f>
        <v>141954-2</v>
      </c>
      <c r="V1102" s="50">
        <f t="shared" si="71"/>
        <v>1091</v>
      </c>
      <c r="Y1102" s="38" t="s">
        <v>2740</v>
      </c>
      <c r="Z1102" s="38">
        <v>1091</v>
      </c>
      <c r="AP1102" s="185">
        <v>1091</v>
      </c>
      <c r="AQ1102" s="185" t="s">
        <v>12</v>
      </c>
      <c r="AR1102" s="195" t="s">
        <v>12</v>
      </c>
    </row>
    <row r="1103" spans="1:44" ht="20.100000000000001" customHeight="1" x14ac:dyDescent="0.25">
      <c r="A1103" s="183">
        <v>1092</v>
      </c>
      <c r="B1103" s="183" t="s">
        <v>1127</v>
      </c>
      <c r="C1103" s="34" t="str">
        <f t="shared" si="68"/>
        <v>BSCS  - 141955</v>
      </c>
      <c r="D1103" s="186" t="s">
        <v>35</v>
      </c>
      <c r="E1103" s="33"/>
      <c r="F1103" s="185">
        <v>141955</v>
      </c>
      <c r="G1103" s="191" t="s">
        <v>1476</v>
      </c>
      <c r="H1103" s="34" t="str">
        <f t="shared" si="69"/>
        <v>M  - OB - 35 - 37</v>
      </c>
      <c r="I1103" s="185" t="s">
        <v>17</v>
      </c>
      <c r="J1103" s="185" t="s">
        <v>256</v>
      </c>
      <c r="K1103" s="185" t="s">
        <v>101</v>
      </c>
      <c r="L1103" s="193">
        <v>37</v>
      </c>
      <c r="M1103" s="196" t="s">
        <v>610</v>
      </c>
      <c r="N1103" s="196" t="s">
        <v>611</v>
      </c>
      <c r="O1103" s="44" t="str">
        <f t="shared" si="70"/>
        <v xml:space="preserve"> Ms. Aleen Ijaz Chaudhary  ( 0336-7543497 )</v>
      </c>
      <c r="P1103" s="43"/>
      <c r="Q1103" s="36" t="s">
        <v>86</v>
      </c>
      <c r="R1103" s="39"/>
      <c r="T1103" s="55"/>
      <c r="U1103" s="73" t="str">
        <f>F1103&amp;"-"&amp;COUNTIF($F$2:F1103,F1103)</f>
        <v>141955-1</v>
      </c>
      <c r="V1103" s="50">
        <f t="shared" si="71"/>
        <v>1092</v>
      </c>
      <c r="Y1103" s="38" t="s">
        <v>2741</v>
      </c>
      <c r="Z1103" s="38">
        <v>1092</v>
      </c>
      <c r="AP1103" s="185">
        <v>1092</v>
      </c>
      <c r="AQ1103" s="185" t="s">
        <v>12</v>
      </c>
      <c r="AR1103" s="195" t="s">
        <v>12</v>
      </c>
    </row>
    <row r="1104" spans="1:44" ht="20.100000000000001" customHeight="1" x14ac:dyDescent="0.25">
      <c r="A1104" s="183">
        <v>1093</v>
      </c>
      <c r="B1104" s="183" t="s">
        <v>1127</v>
      </c>
      <c r="C1104" s="34" t="str">
        <f t="shared" si="68"/>
        <v>BSCS  - 141956</v>
      </c>
      <c r="D1104" s="186" t="s">
        <v>35</v>
      </c>
      <c r="E1104" s="33"/>
      <c r="F1104" s="185">
        <v>141956</v>
      </c>
      <c r="G1104" s="191" t="s">
        <v>1477</v>
      </c>
      <c r="H1104" s="34" t="str">
        <f t="shared" si="69"/>
        <v>M  - OB - 35 - 37</v>
      </c>
      <c r="I1104" s="185" t="s">
        <v>17</v>
      </c>
      <c r="J1104" s="185" t="s">
        <v>256</v>
      </c>
      <c r="K1104" s="185" t="s">
        <v>101</v>
      </c>
      <c r="L1104" s="193">
        <v>8</v>
      </c>
      <c r="M1104" s="196" t="s">
        <v>673</v>
      </c>
      <c r="N1104" s="196" t="s">
        <v>674</v>
      </c>
      <c r="O1104" s="44" t="str">
        <f t="shared" si="70"/>
        <v xml:space="preserve"> Dr. Zahida Perveen  ( 0300-4698628 )</v>
      </c>
      <c r="P1104" s="43"/>
      <c r="Q1104" s="36" t="s">
        <v>86</v>
      </c>
      <c r="R1104" s="39"/>
      <c r="T1104" s="55"/>
      <c r="U1104" s="73" t="str">
        <f>F1104&amp;"-"&amp;COUNTIF($F$2:F1104,F1104)</f>
        <v>141956-1</v>
      </c>
      <c r="V1104" s="50">
        <f t="shared" si="71"/>
        <v>1093</v>
      </c>
      <c r="Y1104" s="38" t="s">
        <v>2742</v>
      </c>
      <c r="Z1104" s="38">
        <v>1093</v>
      </c>
      <c r="AP1104" s="185">
        <v>1093</v>
      </c>
      <c r="AQ1104" s="185" t="s">
        <v>12</v>
      </c>
      <c r="AR1104" s="195" t="s">
        <v>12</v>
      </c>
    </row>
    <row r="1105" spans="1:44" ht="20.100000000000001" customHeight="1" x14ac:dyDescent="0.25">
      <c r="A1105" s="183">
        <v>1094</v>
      </c>
      <c r="B1105" s="183" t="s">
        <v>1127</v>
      </c>
      <c r="C1105" s="34" t="str">
        <f t="shared" si="68"/>
        <v>BS IT  - 141962</v>
      </c>
      <c r="D1105" s="186" t="s">
        <v>37</v>
      </c>
      <c r="E1105" s="33"/>
      <c r="F1105" s="185">
        <v>141962</v>
      </c>
      <c r="G1105" s="191" t="s">
        <v>1478</v>
      </c>
      <c r="H1105" s="34" t="str">
        <f t="shared" si="69"/>
        <v>N  - OB - 26 - 30</v>
      </c>
      <c r="I1105" s="185" t="s">
        <v>17</v>
      </c>
      <c r="J1105" s="185" t="s">
        <v>98</v>
      </c>
      <c r="K1105" s="185" t="s">
        <v>102</v>
      </c>
      <c r="L1105" s="193">
        <v>11</v>
      </c>
      <c r="M1105" s="196" t="s">
        <v>704</v>
      </c>
      <c r="N1105" s="196" t="s">
        <v>705</v>
      </c>
      <c r="O1105" s="44" t="str">
        <f t="shared" si="70"/>
        <v xml:space="preserve"> Mobeen Ashraf  ( 0336-4077480 )</v>
      </c>
      <c r="P1105" s="43"/>
      <c r="Q1105" s="36" t="s">
        <v>86</v>
      </c>
      <c r="R1105" s="39"/>
      <c r="T1105" s="55"/>
      <c r="U1105" s="73" t="str">
        <f>F1105&amp;"-"&amp;COUNTIF($F$2:F1105,F1105)</f>
        <v>141962-1</v>
      </c>
      <c r="V1105" s="50">
        <f t="shared" si="71"/>
        <v>1094</v>
      </c>
      <c r="Y1105" s="38" t="s">
        <v>2743</v>
      </c>
      <c r="Z1105" s="38">
        <v>1094</v>
      </c>
      <c r="AP1105" s="185">
        <v>1094</v>
      </c>
      <c r="AQ1105" s="185" t="s">
        <v>12</v>
      </c>
      <c r="AR1105" s="195" t="s">
        <v>12</v>
      </c>
    </row>
    <row r="1106" spans="1:44" ht="20.100000000000001" customHeight="1" x14ac:dyDescent="0.25">
      <c r="A1106" s="183">
        <v>1095</v>
      </c>
      <c r="B1106" s="183" t="s">
        <v>1127</v>
      </c>
      <c r="C1106" s="34" t="str">
        <f t="shared" si="68"/>
        <v>BS MC  - 141996</v>
      </c>
      <c r="D1106" s="186" t="s">
        <v>41</v>
      </c>
      <c r="E1106" s="33"/>
      <c r="F1106" s="185">
        <v>141996</v>
      </c>
      <c r="G1106" s="191" t="s">
        <v>955</v>
      </c>
      <c r="H1106" s="34" t="str">
        <f t="shared" si="69"/>
        <v>N  - OB - 26 - 30</v>
      </c>
      <c r="I1106" s="185" t="s">
        <v>17</v>
      </c>
      <c r="J1106" s="185" t="s">
        <v>98</v>
      </c>
      <c r="K1106" s="185" t="s">
        <v>102</v>
      </c>
      <c r="L1106" s="193">
        <v>21</v>
      </c>
      <c r="M1106" s="196" t="s">
        <v>536</v>
      </c>
      <c r="N1106" s="196" t="s">
        <v>537</v>
      </c>
      <c r="O1106" s="44" t="str">
        <f t="shared" si="70"/>
        <v xml:space="preserve"> Ms. Umme Habiba  ( 0304-4411524 )</v>
      </c>
      <c r="P1106" s="43"/>
      <c r="Q1106" s="36" t="s">
        <v>86</v>
      </c>
      <c r="R1106" s="39"/>
      <c r="T1106" s="55"/>
      <c r="U1106" s="73" t="str">
        <f>F1106&amp;"-"&amp;COUNTIF($F$2:F1106,F1106)</f>
        <v>141996-1</v>
      </c>
      <c r="V1106" s="50">
        <f t="shared" si="71"/>
        <v>1095</v>
      </c>
      <c r="Y1106" s="38" t="s">
        <v>2744</v>
      </c>
      <c r="Z1106" s="38">
        <v>1095</v>
      </c>
      <c r="AP1106" s="185">
        <v>1095</v>
      </c>
      <c r="AQ1106" s="185" t="s">
        <v>12</v>
      </c>
      <c r="AR1106" s="195" t="s">
        <v>12</v>
      </c>
    </row>
    <row r="1107" spans="1:44" ht="20.100000000000001" customHeight="1" x14ac:dyDescent="0.25">
      <c r="A1107" s="183">
        <v>1096</v>
      </c>
      <c r="B1107" s="183" t="s">
        <v>1127</v>
      </c>
      <c r="C1107" s="34" t="str">
        <f t="shared" si="68"/>
        <v>BS MC  - 142023</v>
      </c>
      <c r="D1107" s="186" t="s">
        <v>41</v>
      </c>
      <c r="E1107" s="33"/>
      <c r="F1107" s="185">
        <v>142023</v>
      </c>
      <c r="G1107" s="191" t="s">
        <v>1479</v>
      </c>
      <c r="H1107" s="34" t="str">
        <f t="shared" si="69"/>
        <v>N  - OB - 26 - 30</v>
      </c>
      <c r="I1107" s="185" t="s">
        <v>17</v>
      </c>
      <c r="J1107" s="185" t="s">
        <v>98</v>
      </c>
      <c r="K1107" s="185" t="s">
        <v>102</v>
      </c>
      <c r="L1107" s="193">
        <v>39</v>
      </c>
      <c r="M1107" s="196" t="s">
        <v>845</v>
      </c>
      <c r="N1107" s="196" t="s">
        <v>846</v>
      </c>
      <c r="O1107" s="44" t="str">
        <f t="shared" si="70"/>
        <v xml:space="preserve"> Nusrat Rehman  ( 0333-4340123 )</v>
      </c>
      <c r="P1107" s="43"/>
      <c r="Q1107" s="36" t="s">
        <v>86</v>
      </c>
      <c r="R1107" s="39"/>
      <c r="T1107" s="55"/>
      <c r="U1107" s="73" t="str">
        <f>F1107&amp;"-"&amp;COUNTIF($F$2:F1107,F1107)</f>
        <v>142023-1</v>
      </c>
      <c r="V1107" s="50">
        <f t="shared" si="71"/>
        <v>1096</v>
      </c>
      <c r="Y1107" s="38" t="s">
        <v>2745</v>
      </c>
      <c r="Z1107" s="38">
        <v>1096</v>
      </c>
      <c r="AP1107" s="185">
        <v>1096</v>
      </c>
      <c r="AQ1107" s="185" t="s">
        <v>12</v>
      </c>
      <c r="AR1107" s="195" t="s">
        <v>12</v>
      </c>
    </row>
    <row r="1108" spans="1:44" ht="20.100000000000001" customHeight="1" x14ac:dyDescent="0.25">
      <c r="A1108" s="183">
        <v>1097</v>
      </c>
      <c r="B1108" s="183" t="s">
        <v>1127</v>
      </c>
      <c r="C1108" s="34" t="str">
        <f t="shared" si="68"/>
        <v>BS MC  - 142035</v>
      </c>
      <c r="D1108" s="186" t="s">
        <v>41</v>
      </c>
      <c r="E1108" s="33"/>
      <c r="F1108" s="185">
        <v>142035</v>
      </c>
      <c r="G1108" s="191" t="s">
        <v>879</v>
      </c>
      <c r="H1108" s="34" t="str">
        <f t="shared" si="69"/>
        <v>N  - OB - 26 - 30</v>
      </c>
      <c r="I1108" s="185" t="s">
        <v>17</v>
      </c>
      <c r="J1108" s="185" t="s">
        <v>98</v>
      </c>
      <c r="K1108" s="185" t="s">
        <v>102</v>
      </c>
      <c r="L1108" s="193">
        <v>3</v>
      </c>
      <c r="M1108" s="196" t="s">
        <v>488</v>
      </c>
      <c r="N1108" s="196" t="s">
        <v>489</v>
      </c>
      <c r="O1108" s="44" t="str">
        <f t="shared" si="70"/>
        <v xml:space="preserve"> Maham Arif  ( 3234552676 )</v>
      </c>
      <c r="P1108" s="43"/>
      <c r="Q1108" s="36" t="s">
        <v>86</v>
      </c>
      <c r="R1108" s="39"/>
      <c r="T1108" s="55"/>
      <c r="U1108" s="73" t="str">
        <f>F1108&amp;"-"&amp;COUNTIF($F$2:F1108,F1108)</f>
        <v>142035-1</v>
      </c>
      <c r="V1108" s="50">
        <f t="shared" si="71"/>
        <v>1097</v>
      </c>
      <c r="Y1108" s="38" t="s">
        <v>2746</v>
      </c>
      <c r="Z1108" s="38">
        <v>1097</v>
      </c>
      <c r="AP1108" s="185">
        <v>1097</v>
      </c>
      <c r="AQ1108" s="185" t="s">
        <v>12</v>
      </c>
      <c r="AR1108" s="195" t="s">
        <v>12</v>
      </c>
    </row>
    <row r="1109" spans="1:44" ht="20.100000000000001" customHeight="1" x14ac:dyDescent="0.25">
      <c r="A1109" s="183">
        <v>1098</v>
      </c>
      <c r="B1109" s="183" t="s">
        <v>1127</v>
      </c>
      <c r="C1109" s="34" t="str">
        <f t="shared" si="68"/>
        <v>BS SE  - 141972</v>
      </c>
      <c r="D1109" s="186" t="s">
        <v>43</v>
      </c>
      <c r="E1109" s="33"/>
      <c r="F1109" s="185">
        <v>141972</v>
      </c>
      <c r="G1109" s="191" t="s">
        <v>113</v>
      </c>
      <c r="H1109" s="34" t="str">
        <f t="shared" si="69"/>
        <v>N  - OB - 26 - 30</v>
      </c>
      <c r="I1109" s="185" t="s">
        <v>17</v>
      </c>
      <c r="J1109" s="185" t="s">
        <v>98</v>
      </c>
      <c r="K1109" s="185" t="s">
        <v>102</v>
      </c>
      <c r="L1109" s="193">
        <v>2</v>
      </c>
      <c r="M1109" s="196" t="s">
        <v>845</v>
      </c>
      <c r="N1109" s="196" t="s">
        <v>846</v>
      </c>
      <c r="O1109" s="44" t="str">
        <f t="shared" si="70"/>
        <v xml:space="preserve"> Nusrat Rehman  ( 0333-4340123 )</v>
      </c>
      <c r="P1109" s="43"/>
      <c r="Q1109" s="36" t="s">
        <v>86</v>
      </c>
      <c r="R1109" s="39"/>
      <c r="T1109" s="55"/>
      <c r="U1109" s="73" t="str">
        <f>F1109&amp;"-"&amp;COUNTIF($F$2:F1109,F1109)</f>
        <v>141972-1</v>
      </c>
      <c r="V1109" s="50">
        <f t="shared" si="71"/>
        <v>1098</v>
      </c>
      <c r="Y1109" s="38" t="s">
        <v>2747</v>
      </c>
      <c r="Z1109" s="38">
        <v>1098</v>
      </c>
      <c r="AP1109" s="185">
        <v>1098</v>
      </c>
      <c r="AQ1109" s="185" t="s">
        <v>12</v>
      </c>
      <c r="AR1109" s="195" t="s">
        <v>12</v>
      </c>
    </row>
    <row r="1110" spans="1:44" ht="20.100000000000001" customHeight="1" x14ac:dyDescent="0.25">
      <c r="A1110" s="183">
        <v>1099</v>
      </c>
      <c r="B1110" s="183" t="s">
        <v>1127</v>
      </c>
      <c r="C1110" s="34" t="str">
        <f t="shared" si="68"/>
        <v>BSCS  - 141956</v>
      </c>
      <c r="D1110" s="186" t="s">
        <v>35</v>
      </c>
      <c r="E1110" s="33"/>
      <c r="F1110" s="185">
        <v>141956</v>
      </c>
      <c r="G1110" s="191" t="s">
        <v>1477</v>
      </c>
      <c r="H1110" s="34" t="str">
        <f t="shared" si="69"/>
        <v>N  - OB - 26 - 30</v>
      </c>
      <c r="I1110" s="185" t="s">
        <v>17</v>
      </c>
      <c r="J1110" s="185" t="s">
        <v>98</v>
      </c>
      <c r="K1110" s="185" t="s">
        <v>102</v>
      </c>
      <c r="L1110" s="193">
        <v>34</v>
      </c>
      <c r="M1110" s="196" t="s">
        <v>673</v>
      </c>
      <c r="N1110" s="196" t="s">
        <v>674</v>
      </c>
      <c r="O1110" s="44" t="str">
        <f t="shared" si="70"/>
        <v xml:space="preserve"> Dr. Zahida Perveen  ( 0300-4698628 )</v>
      </c>
      <c r="P1110" s="43"/>
      <c r="Q1110" s="36" t="s">
        <v>86</v>
      </c>
      <c r="R1110" s="39"/>
      <c r="T1110" s="55"/>
      <c r="U1110" s="73" t="str">
        <f>F1110&amp;"-"&amp;COUNTIF($F$2:F1110,F1110)</f>
        <v>141956-2</v>
      </c>
      <c r="V1110" s="50">
        <f t="shared" si="71"/>
        <v>1099</v>
      </c>
      <c r="Y1110" s="38" t="s">
        <v>2748</v>
      </c>
      <c r="Z1110" s="38">
        <v>1099</v>
      </c>
      <c r="AP1110" s="185">
        <v>1099</v>
      </c>
      <c r="AQ1110" s="185" t="s">
        <v>12</v>
      </c>
      <c r="AR1110" s="195" t="s">
        <v>12</v>
      </c>
    </row>
    <row r="1111" spans="1:44" ht="20.100000000000001" customHeight="1" x14ac:dyDescent="0.25">
      <c r="A1111" s="183">
        <v>1100</v>
      </c>
      <c r="B1111" s="183" t="s">
        <v>1127</v>
      </c>
      <c r="C1111" s="34" t="str">
        <f t="shared" si="68"/>
        <v>BBA (Hons)  - 142161</v>
      </c>
      <c r="D1111" s="186" t="s">
        <v>42</v>
      </c>
      <c r="E1111" s="33"/>
      <c r="F1111" s="185">
        <v>142161</v>
      </c>
      <c r="G1111" s="191" t="s">
        <v>1480</v>
      </c>
      <c r="H1111" s="34" t="str">
        <f t="shared" si="69"/>
        <v>P  - OB - 69 - 71</v>
      </c>
      <c r="I1111" s="185" t="s">
        <v>17</v>
      </c>
      <c r="J1111" s="185" t="s">
        <v>293</v>
      </c>
      <c r="K1111" s="185" t="s">
        <v>250</v>
      </c>
      <c r="L1111" s="193">
        <v>20</v>
      </c>
      <c r="M1111" s="196" t="s">
        <v>414</v>
      </c>
      <c r="N1111" s="196" t="s">
        <v>415</v>
      </c>
      <c r="O1111" s="44" t="str">
        <f t="shared" si="70"/>
        <v xml:space="preserve"> Salman Altaf  ( 3004440819 )</v>
      </c>
      <c r="P1111" s="43"/>
      <c r="Q1111" s="36" t="s">
        <v>86</v>
      </c>
      <c r="R1111" s="39"/>
      <c r="T1111" s="55"/>
      <c r="U1111" s="73" t="str">
        <f>F1111&amp;"-"&amp;COUNTIF($F$2:F1111,F1111)</f>
        <v>142161-1</v>
      </c>
      <c r="V1111" s="50">
        <f t="shared" si="71"/>
        <v>1100</v>
      </c>
      <c r="Y1111" s="38" t="s">
        <v>2749</v>
      </c>
      <c r="Z1111" s="38">
        <v>1100</v>
      </c>
      <c r="AP1111" s="185">
        <v>1100</v>
      </c>
      <c r="AQ1111" s="185" t="s">
        <v>12</v>
      </c>
      <c r="AR1111" s="195" t="s">
        <v>12</v>
      </c>
    </row>
    <row r="1112" spans="1:44" ht="20.100000000000001" customHeight="1" x14ac:dyDescent="0.25">
      <c r="A1112" s="183">
        <v>1101</v>
      </c>
      <c r="B1112" s="183" t="s">
        <v>1127</v>
      </c>
      <c r="C1112" s="34" t="str">
        <f t="shared" si="68"/>
        <v>BS DFCS  - 142203</v>
      </c>
      <c r="D1112" s="186" t="s">
        <v>91</v>
      </c>
      <c r="E1112" s="33"/>
      <c r="F1112" s="185">
        <v>142203</v>
      </c>
      <c r="G1112" s="191" t="s">
        <v>1481</v>
      </c>
      <c r="H1112" s="34" t="str">
        <f t="shared" si="69"/>
        <v>P  - OB - 69 - 71</v>
      </c>
      <c r="I1112" s="185" t="s">
        <v>17</v>
      </c>
      <c r="J1112" s="185" t="s">
        <v>293</v>
      </c>
      <c r="K1112" s="185" t="s">
        <v>250</v>
      </c>
      <c r="L1112" s="193">
        <v>23</v>
      </c>
      <c r="M1112" s="196" t="s">
        <v>506</v>
      </c>
      <c r="N1112" s="196" t="s">
        <v>507</v>
      </c>
      <c r="O1112" s="44" t="str">
        <f t="shared" si="70"/>
        <v xml:space="preserve"> Umaimah Riaz Malik   ( 3360356859 )</v>
      </c>
      <c r="P1112" s="43"/>
      <c r="Q1112" s="36" t="s">
        <v>86</v>
      </c>
      <c r="R1112" s="39"/>
      <c r="T1112" s="55"/>
      <c r="U1112" s="73" t="str">
        <f>F1112&amp;"-"&amp;COUNTIF($F$2:F1112,F1112)</f>
        <v>142203-1</v>
      </c>
      <c r="V1112" s="50">
        <f t="shared" si="71"/>
        <v>1101</v>
      </c>
      <c r="Y1112" s="38" t="s">
        <v>2750</v>
      </c>
      <c r="Z1112" s="38">
        <v>1101</v>
      </c>
      <c r="AP1112" s="185">
        <v>1101</v>
      </c>
      <c r="AQ1112" s="185" t="s">
        <v>12</v>
      </c>
      <c r="AR1112" s="195" t="s">
        <v>12</v>
      </c>
    </row>
    <row r="1113" spans="1:44" ht="20.100000000000001" customHeight="1" x14ac:dyDescent="0.25">
      <c r="A1113" s="183">
        <v>1102</v>
      </c>
      <c r="B1113" s="183" t="s">
        <v>1127</v>
      </c>
      <c r="C1113" s="34" t="str">
        <f t="shared" si="68"/>
        <v>BS MC  - 142035</v>
      </c>
      <c r="D1113" s="186" t="s">
        <v>41</v>
      </c>
      <c r="E1113" s="33"/>
      <c r="F1113" s="185">
        <v>142035</v>
      </c>
      <c r="G1113" s="191" t="s">
        <v>879</v>
      </c>
      <c r="H1113" s="34" t="str">
        <f t="shared" si="69"/>
        <v>P  - OB - 69 - 71</v>
      </c>
      <c r="I1113" s="185" t="s">
        <v>17</v>
      </c>
      <c r="J1113" s="185" t="s">
        <v>293</v>
      </c>
      <c r="K1113" s="185" t="s">
        <v>250</v>
      </c>
      <c r="L1113" s="193">
        <v>7</v>
      </c>
      <c r="M1113" s="196" t="s">
        <v>488</v>
      </c>
      <c r="N1113" s="196" t="s">
        <v>489</v>
      </c>
      <c r="O1113" s="44" t="str">
        <f t="shared" si="70"/>
        <v xml:space="preserve"> Maham Arif  ( 3234552676 )</v>
      </c>
      <c r="P1113" s="43"/>
      <c r="Q1113" s="36" t="s">
        <v>86</v>
      </c>
      <c r="R1113" s="39"/>
      <c r="T1113" s="55"/>
      <c r="U1113" s="73" t="str">
        <f>F1113&amp;"-"&amp;COUNTIF($F$2:F1113,F1113)</f>
        <v>142035-2</v>
      </c>
      <c r="V1113" s="50">
        <f t="shared" si="71"/>
        <v>1102</v>
      </c>
      <c r="Y1113" s="38" t="s">
        <v>2751</v>
      </c>
      <c r="Z1113" s="38">
        <v>1102</v>
      </c>
      <c r="AP1113" s="185">
        <v>1102</v>
      </c>
      <c r="AQ1113" s="185" t="s">
        <v>12</v>
      </c>
      <c r="AR1113" s="195" t="s">
        <v>12</v>
      </c>
    </row>
    <row r="1114" spans="1:44" ht="20.100000000000001" customHeight="1" x14ac:dyDescent="0.25">
      <c r="A1114" s="183">
        <v>1103</v>
      </c>
      <c r="B1114" s="183" t="s">
        <v>1127</v>
      </c>
      <c r="C1114" s="34" t="str">
        <f t="shared" si="68"/>
        <v>BS MC  - 142082</v>
      </c>
      <c r="D1114" s="186" t="s">
        <v>41</v>
      </c>
      <c r="E1114" s="33"/>
      <c r="F1114" s="185">
        <v>142082</v>
      </c>
      <c r="G1114" s="191" t="s">
        <v>936</v>
      </c>
      <c r="H1114" s="34" t="str">
        <f t="shared" si="69"/>
        <v>P  - OB - 69 - 71</v>
      </c>
      <c r="I1114" s="185" t="s">
        <v>17</v>
      </c>
      <c r="J1114" s="185" t="s">
        <v>293</v>
      </c>
      <c r="K1114" s="185" t="s">
        <v>250</v>
      </c>
      <c r="L1114" s="193">
        <v>16</v>
      </c>
      <c r="M1114" s="196" t="s">
        <v>452</v>
      </c>
      <c r="N1114" s="196" t="s">
        <v>453</v>
      </c>
      <c r="O1114" s="44" t="str">
        <f t="shared" si="70"/>
        <v xml:space="preserve"> Talha Farooq  ( 3084463109 )</v>
      </c>
      <c r="P1114" s="43"/>
      <c r="Q1114" s="36" t="s">
        <v>86</v>
      </c>
      <c r="R1114" s="39"/>
      <c r="T1114" s="55"/>
      <c r="U1114" s="73" t="str">
        <f>F1114&amp;"-"&amp;COUNTIF($F$2:F1114,F1114)</f>
        <v>142082-1</v>
      </c>
      <c r="V1114" s="50">
        <f t="shared" si="71"/>
        <v>1103</v>
      </c>
      <c r="Y1114" s="38" t="s">
        <v>2752</v>
      </c>
      <c r="Z1114" s="38">
        <v>1103</v>
      </c>
      <c r="AP1114" s="185">
        <v>1103</v>
      </c>
      <c r="AQ1114" s="185" t="s">
        <v>12</v>
      </c>
      <c r="AR1114" s="195" t="s">
        <v>12</v>
      </c>
    </row>
    <row r="1115" spans="1:44" ht="20.100000000000001" customHeight="1" x14ac:dyDescent="0.25">
      <c r="A1115" s="183">
        <v>1104</v>
      </c>
      <c r="B1115" s="183" t="s">
        <v>1127</v>
      </c>
      <c r="C1115" s="34" t="str">
        <f t="shared" si="68"/>
        <v>ADP (MC)   - 142270</v>
      </c>
      <c r="D1115" s="186" t="s">
        <v>866</v>
      </c>
      <c r="E1115" s="33"/>
      <c r="F1115" s="185">
        <v>142270</v>
      </c>
      <c r="G1115" s="191" t="s">
        <v>1479</v>
      </c>
      <c r="H1115" s="34" t="str">
        <f t="shared" si="69"/>
        <v>Q  - OB - 38 - 42</v>
      </c>
      <c r="I1115" s="185" t="s">
        <v>17</v>
      </c>
      <c r="J1115" s="185" t="s">
        <v>257</v>
      </c>
      <c r="K1115" s="185" t="s">
        <v>251</v>
      </c>
      <c r="L1115" s="193">
        <v>1</v>
      </c>
      <c r="M1115" s="196" t="s">
        <v>845</v>
      </c>
      <c r="N1115" s="196" t="s">
        <v>846</v>
      </c>
      <c r="O1115" s="44" t="str">
        <f t="shared" si="70"/>
        <v xml:space="preserve"> Nusrat Rehman  ( 0333-4340123 )</v>
      </c>
      <c r="P1115" s="43"/>
      <c r="Q1115" s="36" t="s">
        <v>86</v>
      </c>
      <c r="R1115" s="39"/>
      <c r="T1115" s="55"/>
      <c r="U1115" s="73" t="str">
        <f>F1115&amp;"-"&amp;COUNTIF($F$2:F1115,F1115)</f>
        <v>142270-1</v>
      </c>
      <c r="V1115" s="50">
        <f t="shared" si="71"/>
        <v>1104</v>
      </c>
      <c r="Y1115" s="38" t="s">
        <v>2753</v>
      </c>
      <c r="Z1115" s="38">
        <v>1104</v>
      </c>
      <c r="AP1115" s="185">
        <v>1104</v>
      </c>
      <c r="AQ1115" s="185" t="s">
        <v>12</v>
      </c>
      <c r="AR1115" s="195" t="s">
        <v>12</v>
      </c>
    </row>
    <row r="1116" spans="1:44" ht="20.100000000000001" customHeight="1" x14ac:dyDescent="0.25">
      <c r="A1116" s="183">
        <v>1105</v>
      </c>
      <c r="B1116" s="183" t="s">
        <v>1127</v>
      </c>
      <c r="C1116" s="34" t="str">
        <f t="shared" si="68"/>
        <v>ADP (MC)   - 142385</v>
      </c>
      <c r="D1116" s="186" t="s">
        <v>866</v>
      </c>
      <c r="E1116" s="33"/>
      <c r="F1116" s="185">
        <v>142385</v>
      </c>
      <c r="G1116" s="191" t="s">
        <v>955</v>
      </c>
      <c r="H1116" s="34" t="str">
        <f t="shared" si="69"/>
        <v>Q  - OB - 38 - 42</v>
      </c>
      <c r="I1116" s="185" t="s">
        <v>17</v>
      </c>
      <c r="J1116" s="185" t="s">
        <v>257</v>
      </c>
      <c r="K1116" s="185" t="s">
        <v>251</v>
      </c>
      <c r="L1116" s="193">
        <v>2</v>
      </c>
      <c r="M1116" s="196" t="s">
        <v>3373</v>
      </c>
      <c r="N1116" s="196" t="s">
        <v>3374</v>
      </c>
      <c r="O1116" s="44" t="str">
        <f t="shared" si="70"/>
        <v xml:space="preserve"> Umair Mahmood Bajwa   ( 3324219361 )</v>
      </c>
      <c r="P1116" s="43"/>
      <c r="Q1116" s="36" t="s">
        <v>86</v>
      </c>
      <c r="R1116" s="39"/>
      <c r="T1116" s="55"/>
      <c r="U1116" s="73" t="str">
        <f>F1116&amp;"-"&amp;COUNTIF($F$2:F1116,F1116)</f>
        <v>142385-1</v>
      </c>
      <c r="V1116" s="50">
        <f t="shared" si="71"/>
        <v>1105</v>
      </c>
      <c r="Y1116" s="38" t="s">
        <v>2754</v>
      </c>
      <c r="Z1116" s="38">
        <v>1105</v>
      </c>
      <c r="AP1116" s="185">
        <v>1105</v>
      </c>
      <c r="AQ1116" s="185" t="s">
        <v>12</v>
      </c>
      <c r="AR1116" s="195" t="s">
        <v>12</v>
      </c>
    </row>
    <row r="1117" spans="1:44" ht="20.100000000000001" customHeight="1" x14ac:dyDescent="0.25">
      <c r="A1117" s="183">
        <v>1106</v>
      </c>
      <c r="B1117" s="183" t="s">
        <v>1127</v>
      </c>
      <c r="C1117" s="34" t="str">
        <f t="shared" si="68"/>
        <v>BBA (Hons)  - 142303</v>
      </c>
      <c r="D1117" s="186" t="s">
        <v>42</v>
      </c>
      <c r="E1117" s="33"/>
      <c r="F1117" s="185">
        <v>142303</v>
      </c>
      <c r="G1117" s="191" t="s">
        <v>113</v>
      </c>
      <c r="H1117" s="34" t="str">
        <f t="shared" si="69"/>
        <v>Q  - OB - 38 - 42</v>
      </c>
      <c r="I1117" s="185" t="s">
        <v>17</v>
      </c>
      <c r="J1117" s="185" t="s">
        <v>257</v>
      </c>
      <c r="K1117" s="185" t="s">
        <v>251</v>
      </c>
      <c r="L1117" s="193">
        <v>3</v>
      </c>
      <c r="M1117" s="196" t="s">
        <v>843</v>
      </c>
      <c r="N1117" s="196" t="s">
        <v>844</v>
      </c>
      <c r="O1117" s="44" t="str">
        <f t="shared" si="70"/>
        <v xml:space="preserve"> Dr. Tahira Perveen  ( 0332-4357760 )</v>
      </c>
      <c r="P1117" s="43"/>
      <c r="Q1117" s="36" t="s">
        <v>86</v>
      </c>
      <c r="R1117" s="39"/>
      <c r="T1117" s="55"/>
      <c r="U1117" s="73" t="str">
        <f>F1117&amp;"-"&amp;COUNTIF($F$2:F1117,F1117)</f>
        <v>142303-1</v>
      </c>
      <c r="V1117" s="50">
        <f t="shared" si="71"/>
        <v>1106</v>
      </c>
      <c r="Y1117" s="38" t="s">
        <v>2755</v>
      </c>
      <c r="Z1117" s="38">
        <v>1106</v>
      </c>
      <c r="AP1117" s="185">
        <v>1106</v>
      </c>
      <c r="AQ1117" s="185" t="s">
        <v>12</v>
      </c>
      <c r="AR1117" s="195" t="s">
        <v>12</v>
      </c>
    </row>
    <row r="1118" spans="1:44" ht="20.100000000000001" customHeight="1" x14ac:dyDescent="0.25">
      <c r="A1118" s="183">
        <v>1107</v>
      </c>
      <c r="B1118" s="183" t="s">
        <v>1127</v>
      </c>
      <c r="C1118" s="34" t="str">
        <f t="shared" si="68"/>
        <v>BBA (Hons)  - 142522</v>
      </c>
      <c r="D1118" s="186" t="s">
        <v>42</v>
      </c>
      <c r="E1118" s="33"/>
      <c r="F1118" s="185">
        <v>142522</v>
      </c>
      <c r="G1118" s="191" t="s">
        <v>1482</v>
      </c>
      <c r="H1118" s="34" t="str">
        <f t="shared" si="69"/>
        <v>Q  - OB - 38 - 42</v>
      </c>
      <c r="I1118" s="185" t="s">
        <v>17</v>
      </c>
      <c r="J1118" s="185" t="s">
        <v>257</v>
      </c>
      <c r="K1118" s="185" t="s">
        <v>251</v>
      </c>
      <c r="L1118" s="193">
        <v>1</v>
      </c>
      <c r="M1118" s="196" t="s">
        <v>843</v>
      </c>
      <c r="N1118" s="196" t="s">
        <v>844</v>
      </c>
      <c r="O1118" s="44" t="str">
        <f t="shared" si="70"/>
        <v xml:space="preserve"> Dr. Tahira Perveen  ( 0332-4357760 )</v>
      </c>
      <c r="P1118" s="43"/>
      <c r="Q1118" s="36" t="s">
        <v>86</v>
      </c>
      <c r="R1118" s="39"/>
      <c r="T1118" s="55"/>
      <c r="U1118" s="73" t="str">
        <f>F1118&amp;"-"&amp;COUNTIF($F$2:F1118,F1118)</f>
        <v>142522-1</v>
      </c>
      <c r="V1118" s="50">
        <f t="shared" si="71"/>
        <v>1107</v>
      </c>
      <c r="Y1118" s="38" t="s">
        <v>2756</v>
      </c>
      <c r="Z1118" s="38">
        <v>1107</v>
      </c>
      <c r="AP1118" s="185">
        <v>1107</v>
      </c>
      <c r="AQ1118" s="185" t="s">
        <v>12</v>
      </c>
      <c r="AR1118" s="195" t="s">
        <v>12</v>
      </c>
    </row>
    <row r="1119" spans="1:44" ht="20.100000000000001" customHeight="1" x14ac:dyDescent="0.25">
      <c r="A1119" s="183">
        <v>1108</v>
      </c>
      <c r="B1119" s="183" t="s">
        <v>1127</v>
      </c>
      <c r="C1119" s="34" t="str">
        <f t="shared" si="68"/>
        <v>BS AP  - 142327</v>
      </c>
      <c r="D1119" s="186" t="s">
        <v>40</v>
      </c>
      <c r="E1119" s="33"/>
      <c r="F1119" s="185">
        <v>142327</v>
      </c>
      <c r="G1119" s="191" t="s">
        <v>137</v>
      </c>
      <c r="H1119" s="34" t="str">
        <f t="shared" si="69"/>
        <v>Q  - OB - 38 - 42</v>
      </c>
      <c r="I1119" s="185" t="s">
        <v>17</v>
      </c>
      <c r="J1119" s="185" t="s">
        <v>257</v>
      </c>
      <c r="K1119" s="185" t="s">
        <v>251</v>
      </c>
      <c r="L1119" s="193">
        <v>1</v>
      </c>
      <c r="M1119" s="196" t="s">
        <v>488</v>
      </c>
      <c r="N1119" s="196" t="s">
        <v>489</v>
      </c>
      <c r="O1119" s="44" t="str">
        <f t="shared" si="70"/>
        <v xml:space="preserve"> Maham Arif  ( 3234552676 )</v>
      </c>
      <c r="P1119" s="43"/>
      <c r="Q1119" s="36" t="s">
        <v>86</v>
      </c>
      <c r="R1119" s="39"/>
      <c r="T1119" s="55"/>
      <c r="U1119" s="73" t="str">
        <f>F1119&amp;"-"&amp;COUNTIF($F$2:F1119,F1119)</f>
        <v>142327-1</v>
      </c>
      <c r="V1119" s="50">
        <f t="shared" si="71"/>
        <v>1108</v>
      </c>
      <c r="Y1119" s="38" t="s">
        <v>2757</v>
      </c>
      <c r="Z1119" s="38">
        <v>1108</v>
      </c>
      <c r="AP1119" s="185">
        <v>1108</v>
      </c>
      <c r="AQ1119" s="185" t="s">
        <v>12</v>
      </c>
      <c r="AR1119" s="195" t="s">
        <v>12</v>
      </c>
    </row>
    <row r="1120" spans="1:44" ht="20.100000000000001" customHeight="1" x14ac:dyDescent="0.25">
      <c r="A1120" s="183">
        <v>1109</v>
      </c>
      <c r="B1120" s="183" t="s">
        <v>1127</v>
      </c>
      <c r="C1120" s="34" t="str">
        <f t="shared" si="68"/>
        <v>BS BT  - 142255</v>
      </c>
      <c r="D1120" s="186" t="s">
        <v>33</v>
      </c>
      <c r="E1120" s="33"/>
      <c r="F1120" s="185">
        <v>142255</v>
      </c>
      <c r="G1120" s="191" t="s">
        <v>1483</v>
      </c>
      <c r="H1120" s="34" t="str">
        <f t="shared" si="69"/>
        <v>Q  - OB - 38 - 42</v>
      </c>
      <c r="I1120" s="185" t="s">
        <v>17</v>
      </c>
      <c r="J1120" s="185" t="s">
        <v>257</v>
      </c>
      <c r="K1120" s="185" t="s">
        <v>251</v>
      </c>
      <c r="L1120" s="193">
        <v>1</v>
      </c>
      <c r="M1120" s="196" t="s">
        <v>563</v>
      </c>
      <c r="N1120" s="196" t="s">
        <v>564</v>
      </c>
      <c r="O1120" s="44" t="str">
        <f t="shared" si="70"/>
        <v xml:space="preserve"> Dr. Roheela Yasmeen  ( 0321-8895654 )</v>
      </c>
      <c r="P1120" s="43"/>
      <c r="Q1120" s="36" t="s">
        <v>86</v>
      </c>
      <c r="R1120" s="39"/>
      <c r="T1120" s="55"/>
      <c r="U1120" s="73" t="str">
        <f>F1120&amp;"-"&amp;COUNTIF($F$2:F1120,F1120)</f>
        <v>142255-1</v>
      </c>
      <c r="V1120" s="50">
        <f t="shared" si="71"/>
        <v>1109</v>
      </c>
      <c r="Y1120" s="38" t="s">
        <v>2758</v>
      </c>
      <c r="Z1120" s="38">
        <v>1109</v>
      </c>
      <c r="AP1120" s="185">
        <v>1109</v>
      </c>
      <c r="AQ1120" s="185" t="s">
        <v>12</v>
      </c>
      <c r="AR1120" s="195" t="s">
        <v>12</v>
      </c>
    </row>
    <row r="1121" spans="1:44" ht="20.100000000000001" customHeight="1" x14ac:dyDescent="0.25">
      <c r="A1121" s="183">
        <v>1110</v>
      </c>
      <c r="B1121" s="183" t="s">
        <v>1127</v>
      </c>
      <c r="C1121" s="34" t="str">
        <f t="shared" si="68"/>
        <v>BS DFCS  - 142203</v>
      </c>
      <c r="D1121" s="186" t="s">
        <v>91</v>
      </c>
      <c r="E1121" s="33"/>
      <c r="F1121" s="185">
        <v>142203</v>
      </c>
      <c r="G1121" s="191" t="s">
        <v>1481</v>
      </c>
      <c r="H1121" s="34" t="str">
        <f t="shared" si="69"/>
        <v>Q  - OB - 38 - 42</v>
      </c>
      <c r="I1121" s="185" t="s">
        <v>17</v>
      </c>
      <c r="J1121" s="185" t="s">
        <v>257</v>
      </c>
      <c r="K1121" s="185" t="s">
        <v>251</v>
      </c>
      <c r="L1121" s="193">
        <v>5</v>
      </c>
      <c r="M1121" s="196" t="s">
        <v>506</v>
      </c>
      <c r="N1121" s="196" t="s">
        <v>507</v>
      </c>
      <c r="O1121" s="44" t="str">
        <f t="shared" si="70"/>
        <v xml:space="preserve"> Umaimah Riaz Malik   ( 3360356859 )</v>
      </c>
      <c r="P1121" s="43"/>
      <c r="Q1121" s="36" t="s">
        <v>86</v>
      </c>
      <c r="R1121" s="39"/>
      <c r="T1121" s="55"/>
      <c r="U1121" s="73" t="str">
        <f>F1121&amp;"-"&amp;COUNTIF($F$2:F1121,F1121)</f>
        <v>142203-2</v>
      </c>
      <c r="V1121" s="50">
        <f t="shared" si="71"/>
        <v>1110</v>
      </c>
      <c r="Y1121" s="38" t="s">
        <v>2759</v>
      </c>
      <c r="Z1121" s="38">
        <v>1110</v>
      </c>
      <c r="AP1121" s="185">
        <v>1110</v>
      </c>
      <c r="AQ1121" s="185" t="s">
        <v>12</v>
      </c>
      <c r="AR1121" s="195" t="s">
        <v>12</v>
      </c>
    </row>
    <row r="1122" spans="1:44" ht="20.100000000000001" customHeight="1" x14ac:dyDescent="0.25">
      <c r="A1122" s="183">
        <v>1111</v>
      </c>
      <c r="B1122" s="183" t="s">
        <v>1127</v>
      </c>
      <c r="C1122" s="34" t="str">
        <f t="shared" si="68"/>
        <v>BS DFCS  - 142204</v>
      </c>
      <c r="D1122" s="186" t="s">
        <v>91</v>
      </c>
      <c r="E1122" s="33"/>
      <c r="F1122" s="185">
        <v>142204</v>
      </c>
      <c r="G1122" s="191" t="s">
        <v>1484</v>
      </c>
      <c r="H1122" s="34" t="str">
        <f t="shared" si="69"/>
        <v>Q  - OB - 38 - 42</v>
      </c>
      <c r="I1122" s="185" t="s">
        <v>17</v>
      </c>
      <c r="J1122" s="185" t="s">
        <v>257</v>
      </c>
      <c r="K1122" s="185" t="s">
        <v>251</v>
      </c>
      <c r="L1122" s="193">
        <v>30</v>
      </c>
      <c r="M1122" s="196" t="s">
        <v>506</v>
      </c>
      <c r="N1122" s="196" t="s">
        <v>507</v>
      </c>
      <c r="O1122" s="44" t="str">
        <f t="shared" si="70"/>
        <v xml:space="preserve"> Umaimah Riaz Malik   ( 3360356859 )</v>
      </c>
      <c r="P1122" s="43"/>
      <c r="Q1122" s="36" t="s">
        <v>86</v>
      </c>
      <c r="R1122" s="39"/>
      <c r="T1122" s="55"/>
      <c r="U1122" s="73" t="str">
        <f>F1122&amp;"-"&amp;COUNTIF($F$2:F1122,F1122)</f>
        <v>142204-1</v>
      </c>
      <c r="V1122" s="50">
        <f t="shared" si="71"/>
        <v>1111</v>
      </c>
      <c r="Y1122" s="38" t="s">
        <v>2760</v>
      </c>
      <c r="Z1122" s="38">
        <v>1111</v>
      </c>
      <c r="AP1122" s="185">
        <v>1111</v>
      </c>
      <c r="AQ1122" s="185" t="s">
        <v>12</v>
      </c>
      <c r="AR1122" s="195" t="s">
        <v>12</v>
      </c>
    </row>
    <row r="1123" spans="1:44" ht="20.100000000000001" customHeight="1" x14ac:dyDescent="0.25">
      <c r="A1123" s="183">
        <v>1112</v>
      </c>
      <c r="B1123" s="183" t="s">
        <v>1127</v>
      </c>
      <c r="C1123" s="34" t="str">
        <f t="shared" si="68"/>
        <v>BS Eng.  - 142431</v>
      </c>
      <c r="D1123" s="186" t="s">
        <v>30</v>
      </c>
      <c r="E1123" s="33"/>
      <c r="F1123" s="185">
        <v>142431</v>
      </c>
      <c r="G1123" s="191" t="s">
        <v>977</v>
      </c>
      <c r="H1123" s="34" t="str">
        <f t="shared" si="69"/>
        <v>Q  - OB - 38 - 42</v>
      </c>
      <c r="I1123" s="185" t="s">
        <v>17</v>
      </c>
      <c r="J1123" s="185" t="s">
        <v>257</v>
      </c>
      <c r="K1123" s="185" t="s">
        <v>251</v>
      </c>
      <c r="L1123" s="193">
        <v>8</v>
      </c>
      <c r="M1123" s="196" t="s">
        <v>717</v>
      </c>
      <c r="N1123" s="196" t="s">
        <v>718</v>
      </c>
      <c r="O1123" s="44" t="str">
        <f t="shared" si="70"/>
        <v xml:space="preserve"> Ms. Kalsoom Jahan  ( 0308-4408536 )</v>
      </c>
      <c r="P1123" s="43"/>
      <c r="Q1123" s="36" t="s">
        <v>86</v>
      </c>
      <c r="R1123" s="39"/>
      <c r="T1123" s="55"/>
      <c r="U1123" s="73" t="str">
        <f>F1123&amp;"-"&amp;COUNTIF($F$2:F1123,F1123)</f>
        <v>142431-1</v>
      </c>
      <c r="V1123" s="50">
        <f t="shared" si="71"/>
        <v>1112</v>
      </c>
      <c r="Y1123" s="38" t="s">
        <v>2761</v>
      </c>
      <c r="Z1123" s="38">
        <v>1112</v>
      </c>
      <c r="AP1123" s="185">
        <v>1112</v>
      </c>
      <c r="AQ1123" s="185" t="s">
        <v>12</v>
      </c>
      <c r="AR1123" s="195" t="s">
        <v>12</v>
      </c>
    </row>
    <row r="1124" spans="1:44" ht="20.100000000000001" customHeight="1" x14ac:dyDescent="0.25">
      <c r="A1124" s="183">
        <v>1113</v>
      </c>
      <c r="B1124" s="183" t="s">
        <v>1127</v>
      </c>
      <c r="C1124" s="34" t="str">
        <f t="shared" si="68"/>
        <v>BS MC  - 142274</v>
      </c>
      <c r="D1124" s="186" t="s">
        <v>41</v>
      </c>
      <c r="E1124" s="33"/>
      <c r="F1124" s="185">
        <v>142274</v>
      </c>
      <c r="G1124" s="191" t="s">
        <v>137</v>
      </c>
      <c r="H1124" s="34" t="str">
        <f t="shared" si="69"/>
        <v>Q  - OB - 38 - 42</v>
      </c>
      <c r="I1124" s="185" t="s">
        <v>17</v>
      </c>
      <c r="J1124" s="185" t="s">
        <v>257</v>
      </c>
      <c r="K1124" s="185" t="s">
        <v>251</v>
      </c>
      <c r="L1124" s="193">
        <v>1</v>
      </c>
      <c r="M1124" s="196">
        <v>0</v>
      </c>
      <c r="N1124" s="196" t="s">
        <v>3383</v>
      </c>
      <c r="O1124" s="44" t="str">
        <f t="shared" si="70"/>
        <v xml:space="preserve"> 0  ( - - - )</v>
      </c>
      <c r="P1124" s="43"/>
      <c r="Q1124" s="36" t="s">
        <v>86</v>
      </c>
      <c r="R1124" s="39"/>
      <c r="T1124" s="55"/>
      <c r="U1124" s="73" t="str">
        <f>F1124&amp;"-"&amp;COUNTIF($F$2:F1124,F1124)</f>
        <v>142274-1</v>
      </c>
      <c r="V1124" s="50">
        <f t="shared" si="71"/>
        <v>1113</v>
      </c>
      <c r="Y1124" s="38" t="s">
        <v>2762</v>
      </c>
      <c r="Z1124" s="38">
        <v>1113</v>
      </c>
      <c r="AP1124" s="185">
        <v>1113</v>
      </c>
      <c r="AQ1124" s="185" t="s">
        <v>12</v>
      </c>
      <c r="AR1124" s="195" t="s">
        <v>12</v>
      </c>
    </row>
    <row r="1125" spans="1:44" ht="20.100000000000001" customHeight="1" x14ac:dyDescent="0.25">
      <c r="A1125" s="183">
        <v>1114</v>
      </c>
      <c r="B1125" s="183" t="s">
        <v>1127</v>
      </c>
      <c r="C1125" s="34" t="str">
        <f t="shared" si="68"/>
        <v>BS SE  - 142572</v>
      </c>
      <c r="D1125" s="186" t="s">
        <v>43</v>
      </c>
      <c r="E1125" s="33"/>
      <c r="F1125" s="185">
        <v>142572</v>
      </c>
      <c r="G1125" s="191" t="s">
        <v>920</v>
      </c>
      <c r="H1125" s="34" t="str">
        <f t="shared" si="69"/>
        <v>Q  - OB - 38 - 42</v>
      </c>
      <c r="I1125" s="185" t="s">
        <v>17</v>
      </c>
      <c r="J1125" s="185" t="s">
        <v>257</v>
      </c>
      <c r="K1125" s="185" t="s">
        <v>251</v>
      </c>
      <c r="L1125" s="193">
        <v>26</v>
      </c>
      <c r="M1125" s="196" t="s">
        <v>500</v>
      </c>
      <c r="N1125" s="196" t="s">
        <v>501</v>
      </c>
      <c r="O1125" s="44" t="str">
        <f t="shared" si="70"/>
        <v xml:space="preserve"> Arooj Abid  ( 3046754313 )</v>
      </c>
      <c r="P1125" s="43"/>
      <c r="Q1125" s="36" t="s">
        <v>86</v>
      </c>
      <c r="R1125" s="39"/>
      <c r="T1125" s="55"/>
      <c r="U1125" s="73" t="str">
        <f>F1125&amp;"-"&amp;COUNTIF($F$2:F1125,F1125)</f>
        <v>142572-1</v>
      </c>
      <c r="V1125" s="50">
        <f t="shared" si="71"/>
        <v>1114</v>
      </c>
      <c r="Y1125" s="38" t="s">
        <v>2763</v>
      </c>
      <c r="Z1125" s="38">
        <v>1114</v>
      </c>
      <c r="AP1125" s="185">
        <v>1114</v>
      </c>
      <c r="AQ1125" s="185" t="s">
        <v>12</v>
      </c>
      <c r="AR1125" s="195" t="s">
        <v>12</v>
      </c>
    </row>
    <row r="1126" spans="1:44" ht="20.100000000000001" customHeight="1" x14ac:dyDescent="0.25">
      <c r="A1126" s="183">
        <v>1115</v>
      </c>
      <c r="B1126" s="183" t="s">
        <v>1127</v>
      </c>
      <c r="C1126" s="34" t="str">
        <f t="shared" si="68"/>
        <v>BSCS  - 142372</v>
      </c>
      <c r="D1126" s="186" t="s">
        <v>35</v>
      </c>
      <c r="E1126" s="33"/>
      <c r="F1126" s="185">
        <v>142372</v>
      </c>
      <c r="G1126" s="191" t="s">
        <v>113</v>
      </c>
      <c r="H1126" s="34" t="str">
        <f t="shared" si="69"/>
        <v>Q  - OB - 38 - 42</v>
      </c>
      <c r="I1126" s="185" t="s">
        <v>17</v>
      </c>
      <c r="J1126" s="185" t="s">
        <v>257</v>
      </c>
      <c r="K1126" s="185" t="s">
        <v>251</v>
      </c>
      <c r="L1126" s="193">
        <v>2</v>
      </c>
      <c r="M1126" s="196" t="s">
        <v>843</v>
      </c>
      <c r="N1126" s="196" t="s">
        <v>844</v>
      </c>
      <c r="O1126" s="44" t="str">
        <f t="shared" si="70"/>
        <v xml:space="preserve"> Dr. Tahira Perveen  ( 0332-4357760 )</v>
      </c>
      <c r="P1126" s="43"/>
      <c r="Q1126" s="36" t="s">
        <v>86</v>
      </c>
      <c r="R1126" s="39"/>
      <c r="T1126" s="55"/>
      <c r="U1126" s="73" t="str">
        <f>F1126&amp;"-"&amp;COUNTIF($F$2:F1126,F1126)</f>
        <v>142372-1</v>
      </c>
      <c r="V1126" s="50">
        <f t="shared" si="71"/>
        <v>1115</v>
      </c>
      <c r="Y1126" s="38" t="s">
        <v>2764</v>
      </c>
      <c r="Z1126" s="38">
        <v>1115</v>
      </c>
      <c r="AP1126" s="185">
        <v>1115</v>
      </c>
      <c r="AQ1126" s="185" t="s">
        <v>12</v>
      </c>
      <c r="AR1126" s="195" t="s">
        <v>12</v>
      </c>
    </row>
    <row r="1127" spans="1:44" ht="20.100000000000001" customHeight="1" x14ac:dyDescent="0.25">
      <c r="A1127" s="183">
        <v>1116</v>
      </c>
      <c r="B1127" s="183" t="s">
        <v>1127</v>
      </c>
      <c r="C1127" s="34" t="str">
        <f t="shared" si="68"/>
        <v>BSCS  - 142377</v>
      </c>
      <c r="D1127" s="186" t="s">
        <v>35</v>
      </c>
      <c r="E1127" s="33"/>
      <c r="F1127" s="185">
        <v>142377</v>
      </c>
      <c r="G1127" s="191" t="s">
        <v>112</v>
      </c>
      <c r="H1127" s="34" t="str">
        <f t="shared" si="69"/>
        <v>Q  - OB - 38 - 42</v>
      </c>
      <c r="I1127" s="185" t="s">
        <v>17</v>
      </c>
      <c r="J1127" s="185" t="s">
        <v>257</v>
      </c>
      <c r="K1127" s="185" t="s">
        <v>251</v>
      </c>
      <c r="L1127" s="193">
        <v>2</v>
      </c>
      <c r="M1127" s="196" t="s">
        <v>843</v>
      </c>
      <c r="N1127" s="196" t="s">
        <v>844</v>
      </c>
      <c r="O1127" s="44" t="str">
        <f t="shared" si="70"/>
        <v xml:space="preserve"> Dr. Tahira Perveen  ( 0332-4357760 )</v>
      </c>
      <c r="P1127" s="43"/>
      <c r="Q1127" s="36" t="s">
        <v>86</v>
      </c>
      <c r="R1127" s="39"/>
      <c r="T1127" s="55"/>
      <c r="U1127" s="73" t="str">
        <f>F1127&amp;"-"&amp;COUNTIF($F$2:F1127,F1127)</f>
        <v>142377-1</v>
      </c>
      <c r="V1127" s="50">
        <f t="shared" si="71"/>
        <v>1116</v>
      </c>
      <c r="Y1127" s="38" t="s">
        <v>2765</v>
      </c>
      <c r="Z1127" s="38">
        <v>1116</v>
      </c>
      <c r="AP1127" s="185">
        <v>1116</v>
      </c>
      <c r="AQ1127" s="185" t="s">
        <v>12</v>
      </c>
      <c r="AR1127" s="195" t="s">
        <v>12</v>
      </c>
    </row>
    <row r="1128" spans="1:44" ht="20.100000000000001" customHeight="1" x14ac:dyDescent="0.25">
      <c r="A1128" s="183">
        <v>1117</v>
      </c>
      <c r="B1128" s="183" t="s">
        <v>1127</v>
      </c>
      <c r="C1128" s="34" t="str">
        <f t="shared" si="68"/>
        <v>BSCS  - 142378</v>
      </c>
      <c r="D1128" s="186" t="s">
        <v>35</v>
      </c>
      <c r="E1128" s="33"/>
      <c r="F1128" s="185">
        <v>142378</v>
      </c>
      <c r="G1128" s="191" t="s">
        <v>205</v>
      </c>
      <c r="H1128" s="34" t="str">
        <f t="shared" si="69"/>
        <v>Q  - OB - 38 - 42</v>
      </c>
      <c r="I1128" s="185" t="s">
        <v>17</v>
      </c>
      <c r="J1128" s="185" t="s">
        <v>257</v>
      </c>
      <c r="K1128" s="185" t="s">
        <v>251</v>
      </c>
      <c r="L1128" s="193">
        <v>1</v>
      </c>
      <c r="M1128" s="196" t="s">
        <v>796</v>
      </c>
      <c r="N1128" s="196" t="s">
        <v>797</v>
      </c>
      <c r="O1128" s="44" t="str">
        <f t="shared" si="70"/>
        <v xml:space="preserve"> Ayesha Saeed  ( 0321-8859520 )</v>
      </c>
      <c r="P1128" s="43"/>
      <c r="Q1128" s="36" t="s">
        <v>86</v>
      </c>
      <c r="R1128" s="39"/>
      <c r="T1128" s="55"/>
      <c r="U1128" s="73" t="str">
        <f>F1128&amp;"-"&amp;COUNTIF($F$2:F1128,F1128)</f>
        <v>142378-2</v>
      </c>
      <c r="V1128" s="50">
        <f t="shared" si="71"/>
        <v>1117</v>
      </c>
      <c r="Y1128" s="38" t="s">
        <v>2766</v>
      </c>
      <c r="Z1128" s="38">
        <v>1117</v>
      </c>
      <c r="AP1128" s="185">
        <v>1117</v>
      </c>
      <c r="AQ1128" s="185" t="s">
        <v>12</v>
      </c>
      <c r="AR1128" s="195" t="s">
        <v>12</v>
      </c>
    </row>
    <row r="1129" spans="1:44" ht="20.100000000000001" customHeight="1" x14ac:dyDescent="0.25">
      <c r="A1129" s="183">
        <v>1118</v>
      </c>
      <c r="B1129" s="183" t="s">
        <v>1127</v>
      </c>
      <c r="C1129" s="34" t="str">
        <f t="shared" si="68"/>
        <v>Post ADP (AP)  - 142538</v>
      </c>
      <c r="D1129" s="186" t="s">
        <v>1087</v>
      </c>
      <c r="E1129" s="33"/>
      <c r="F1129" s="185">
        <v>142538</v>
      </c>
      <c r="G1129" s="191" t="s">
        <v>336</v>
      </c>
      <c r="H1129" s="34" t="str">
        <f t="shared" si="69"/>
        <v>Q  - OB - 38 - 42</v>
      </c>
      <c r="I1129" s="185" t="s">
        <v>17</v>
      </c>
      <c r="J1129" s="185" t="s">
        <v>257</v>
      </c>
      <c r="K1129" s="185" t="s">
        <v>251</v>
      </c>
      <c r="L1129" s="193">
        <v>3</v>
      </c>
      <c r="M1129" s="196" t="s">
        <v>617</v>
      </c>
      <c r="N1129" s="196" t="s">
        <v>618</v>
      </c>
      <c r="O1129" s="44" t="str">
        <f t="shared" si="70"/>
        <v xml:space="preserve"> SAIRA MAQSOOD  ( 0310-4720314 )</v>
      </c>
      <c r="P1129" s="43"/>
      <c r="Q1129" s="36" t="s">
        <v>86</v>
      </c>
      <c r="R1129" s="39"/>
      <c r="T1129" s="55"/>
      <c r="U1129" s="73" t="str">
        <f>F1129&amp;"-"&amp;COUNTIF($F$2:F1129,F1129)</f>
        <v>142538-1</v>
      </c>
      <c r="V1129" s="50">
        <f t="shared" si="71"/>
        <v>1118</v>
      </c>
      <c r="Y1129" s="38" t="s">
        <v>2767</v>
      </c>
      <c r="Z1129" s="38">
        <v>1118</v>
      </c>
      <c r="AP1129" s="185">
        <v>1118</v>
      </c>
      <c r="AQ1129" s="185" t="s">
        <v>12</v>
      </c>
      <c r="AR1129" s="195" t="s">
        <v>12</v>
      </c>
    </row>
    <row r="1130" spans="1:44" ht="20.100000000000001" customHeight="1" x14ac:dyDescent="0.25">
      <c r="A1130" s="183">
        <v>1119</v>
      </c>
      <c r="B1130" s="183" t="s">
        <v>1127</v>
      </c>
      <c r="C1130" s="34" t="str">
        <f t="shared" si="68"/>
        <v>Post ADP (CS)   - 142343</v>
      </c>
      <c r="D1130" s="186" t="s">
        <v>867</v>
      </c>
      <c r="E1130" s="33"/>
      <c r="F1130" s="185">
        <v>142343</v>
      </c>
      <c r="G1130" s="191" t="s">
        <v>329</v>
      </c>
      <c r="H1130" s="34" t="str">
        <f t="shared" si="69"/>
        <v>Q  - OB - 38 - 42</v>
      </c>
      <c r="I1130" s="185" t="s">
        <v>17</v>
      </c>
      <c r="J1130" s="185" t="s">
        <v>257</v>
      </c>
      <c r="K1130" s="185" t="s">
        <v>251</v>
      </c>
      <c r="L1130" s="193">
        <v>4</v>
      </c>
      <c r="M1130" s="196" t="s">
        <v>482</v>
      </c>
      <c r="N1130" s="196" t="s">
        <v>483</v>
      </c>
      <c r="O1130" s="44" t="str">
        <f t="shared" si="70"/>
        <v xml:space="preserve"> Mr. Umer Ahmed  ( 0321-3810784 )</v>
      </c>
      <c r="P1130" s="43"/>
      <c r="Q1130" s="36" t="s">
        <v>86</v>
      </c>
      <c r="R1130" s="39"/>
      <c r="T1130" s="55"/>
      <c r="U1130" s="73" t="str">
        <f>F1130&amp;"-"&amp;COUNTIF($F$2:F1130,F1130)</f>
        <v>142343-1</v>
      </c>
      <c r="V1130" s="50">
        <f t="shared" si="71"/>
        <v>1119</v>
      </c>
      <c r="Y1130" s="38" t="s">
        <v>2768</v>
      </c>
      <c r="Z1130" s="38">
        <v>1119</v>
      </c>
      <c r="AP1130" s="185">
        <v>1119</v>
      </c>
      <c r="AQ1130" s="185" t="s">
        <v>12</v>
      </c>
      <c r="AR1130" s="195" t="s">
        <v>12</v>
      </c>
    </row>
    <row r="1131" spans="1:44" ht="20.100000000000001" customHeight="1" x14ac:dyDescent="0.25">
      <c r="A1131" s="183">
        <v>1120</v>
      </c>
      <c r="B1131" s="183" t="s">
        <v>1127</v>
      </c>
      <c r="C1131" s="34" t="str">
        <f t="shared" si="68"/>
        <v>Post ADP (IR)   - 142614</v>
      </c>
      <c r="D1131" s="186" t="s">
        <v>863</v>
      </c>
      <c r="E1131" s="33"/>
      <c r="F1131" s="185">
        <v>142614</v>
      </c>
      <c r="G1131" s="191" t="s">
        <v>1466</v>
      </c>
      <c r="H1131" s="34" t="str">
        <f t="shared" si="69"/>
        <v>Q  - OB - 38 - 42</v>
      </c>
      <c r="I1131" s="185" t="s">
        <v>17</v>
      </c>
      <c r="J1131" s="185" t="s">
        <v>257</v>
      </c>
      <c r="K1131" s="185" t="s">
        <v>251</v>
      </c>
      <c r="L1131" s="193">
        <v>2</v>
      </c>
      <c r="M1131" s="196">
        <v>0</v>
      </c>
      <c r="N1131" s="196" t="s">
        <v>3383</v>
      </c>
      <c r="O1131" s="44" t="str">
        <f t="shared" si="70"/>
        <v xml:space="preserve"> 0  ( - - - )</v>
      </c>
      <c r="P1131" s="43"/>
      <c r="Q1131" s="36" t="s">
        <v>86</v>
      </c>
      <c r="R1131" s="39"/>
      <c r="T1131" s="55"/>
      <c r="U1131" s="73" t="str">
        <f>F1131&amp;"-"&amp;COUNTIF($F$2:F1131,F1131)</f>
        <v>142614-1</v>
      </c>
      <c r="V1131" s="50">
        <f t="shared" si="71"/>
        <v>1120</v>
      </c>
      <c r="Y1131" s="38" t="s">
        <v>2769</v>
      </c>
      <c r="Z1131" s="38">
        <v>1120</v>
      </c>
      <c r="AP1131" s="185">
        <v>1120</v>
      </c>
      <c r="AQ1131" s="185" t="s">
        <v>12</v>
      </c>
      <c r="AR1131" s="195" t="s">
        <v>12</v>
      </c>
    </row>
    <row r="1132" spans="1:44" ht="20.100000000000001" customHeight="1" x14ac:dyDescent="0.25">
      <c r="A1132" s="183">
        <v>1121</v>
      </c>
      <c r="B1132" s="183" t="s">
        <v>1127</v>
      </c>
      <c r="C1132" s="34" t="str">
        <f t="shared" si="68"/>
        <v>BS AP  - 140822</v>
      </c>
      <c r="D1132" s="186" t="s">
        <v>40</v>
      </c>
      <c r="E1132" s="33"/>
      <c r="F1132" s="185">
        <v>140822</v>
      </c>
      <c r="G1132" s="191" t="s">
        <v>137</v>
      </c>
      <c r="H1132" s="34" t="str">
        <f t="shared" si="69"/>
        <v>T  - NB - SEMINAR - 3</v>
      </c>
      <c r="I1132" s="185" t="s">
        <v>17</v>
      </c>
      <c r="J1132" s="185" t="s">
        <v>259</v>
      </c>
      <c r="K1132" s="185" t="s">
        <v>104</v>
      </c>
      <c r="L1132" s="193">
        <v>17</v>
      </c>
      <c r="M1132" s="196" t="s">
        <v>488</v>
      </c>
      <c r="N1132" s="196" t="s">
        <v>489</v>
      </c>
      <c r="O1132" s="44" t="str">
        <f t="shared" si="70"/>
        <v xml:space="preserve"> Maham Arif  ( 3234552676 )</v>
      </c>
      <c r="P1132" s="43"/>
      <c r="Q1132" s="36" t="s">
        <v>86</v>
      </c>
      <c r="R1132" s="39"/>
      <c r="T1132" s="55"/>
      <c r="U1132" s="73" t="str">
        <f>F1132&amp;"-"&amp;COUNTIF($F$2:F1132,F1132)</f>
        <v>140822-1</v>
      </c>
      <c r="V1132" s="50">
        <f t="shared" si="71"/>
        <v>1121</v>
      </c>
      <c r="Y1132" s="38" t="s">
        <v>2770</v>
      </c>
      <c r="Z1132" s="38">
        <v>1121</v>
      </c>
      <c r="AP1132" s="185">
        <v>1121</v>
      </c>
      <c r="AQ1132" s="185" t="s">
        <v>12</v>
      </c>
      <c r="AR1132" s="195" t="s">
        <v>12</v>
      </c>
    </row>
    <row r="1133" spans="1:44" ht="20.100000000000001" customHeight="1" x14ac:dyDescent="0.25">
      <c r="A1133" s="183">
        <v>1122</v>
      </c>
      <c r="B1133" s="183" t="s">
        <v>1127</v>
      </c>
      <c r="C1133" s="34" t="str">
        <f t="shared" si="68"/>
        <v>BS AP  - 140832</v>
      </c>
      <c r="D1133" s="186" t="s">
        <v>40</v>
      </c>
      <c r="E1133" s="33"/>
      <c r="F1133" s="185">
        <v>140832</v>
      </c>
      <c r="G1133" s="191" t="s">
        <v>336</v>
      </c>
      <c r="H1133" s="34" t="str">
        <f t="shared" si="69"/>
        <v>T  - NB - SEMINAR - 3</v>
      </c>
      <c r="I1133" s="185" t="s">
        <v>17</v>
      </c>
      <c r="J1133" s="185" t="s">
        <v>259</v>
      </c>
      <c r="K1133" s="185" t="s">
        <v>104</v>
      </c>
      <c r="L1133" s="193">
        <v>16</v>
      </c>
      <c r="M1133" s="196" t="s">
        <v>617</v>
      </c>
      <c r="N1133" s="196" t="s">
        <v>618</v>
      </c>
      <c r="O1133" s="44" t="str">
        <f t="shared" si="70"/>
        <v xml:space="preserve"> SAIRA MAQSOOD  ( 0310-4720314 )</v>
      </c>
      <c r="P1133" s="43"/>
      <c r="Q1133" s="36" t="s">
        <v>86</v>
      </c>
      <c r="R1133" s="39"/>
      <c r="T1133" s="55"/>
      <c r="U1133" s="73" t="str">
        <f>F1133&amp;"-"&amp;COUNTIF($F$2:F1133,F1133)</f>
        <v>140832-1</v>
      </c>
      <c r="V1133" s="50">
        <f t="shared" si="71"/>
        <v>1122</v>
      </c>
      <c r="Y1133" s="38" t="s">
        <v>2771</v>
      </c>
      <c r="Z1133" s="38">
        <v>1122</v>
      </c>
      <c r="AP1133" s="185">
        <v>1122</v>
      </c>
      <c r="AQ1133" s="185" t="s">
        <v>12</v>
      </c>
      <c r="AR1133" s="195" t="s">
        <v>12</v>
      </c>
    </row>
    <row r="1134" spans="1:44" ht="20.100000000000001" customHeight="1" x14ac:dyDescent="0.25">
      <c r="A1134" s="183">
        <v>1123</v>
      </c>
      <c r="B1134" s="183" t="s">
        <v>1127</v>
      </c>
      <c r="C1134" s="34" t="str">
        <f t="shared" si="68"/>
        <v>BS CHEM.  - 140751</v>
      </c>
      <c r="D1134" s="186" t="s">
        <v>34</v>
      </c>
      <c r="E1134" s="33"/>
      <c r="F1134" s="185">
        <v>140751</v>
      </c>
      <c r="G1134" s="191" t="s">
        <v>886</v>
      </c>
      <c r="H1134" s="34" t="str">
        <f t="shared" si="69"/>
        <v>T  - NB - SEMINAR - 3</v>
      </c>
      <c r="I1134" s="185" t="s">
        <v>17</v>
      </c>
      <c r="J1134" s="185" t="s">
        <v>259</v>
      </c>
      <c r="K1134" s="185" t="s">
        <v>104</v>
      </c>
      <c r="L1134" s="193">
        <v>11</v>
      </c>
      <c r="M1134" s="196" t="s">
        <v>845</v>
      </c>
      <c r="N1134" s="196" t="s">
        <v>846</v>
      </c>
      <c r="O1134" s="44" t="str">
        <f t="shared" si="70"/>
        <v xml:space="preserve"> Nusrat Rehman  ( 0333-4340123 )</v>
      </c>
      <c r="P1134" s="43"/>
      <c r="Q1134" s="36" t="s">
        <v>86</v>
      </c>
      <c r="R1134" s="39"/>
      <c r="T1134" s="55"/>
      <c r="U1134" s="73" t="str">
        <f>F1134&amp;"-"&amp;COUNTIF($F$2:F1134,F1134)</f>
        <v>140751-1</v>
      </c>
      <c r="V1134" s="50">
        <f t="shared" si="71"/>
        <v>1123</v>
      </c>
      <c r="Y1134" s="38" t="s">
        <v>2772</v>
      </c>
      <c r="Z1134" s="38">
        <v>1123</v>
      </c>
      <c r="AP1134" s="185">
        <v>1123</v>
      </c>
      <c r="AQ1134" s="185" t="s">
        <v>12</v>
      </c>
      <c r="AR1134" s="195" t="s">
        <v>12</v>
      </c>
    </row>
    <row r="1135" spans="1:44" ht="20.100000000000001" customHeight="1" x14ac:dyDescent="0.25">
      <c r="A1135" s="183">
        <v>1124</v>
      </c>
      <c r="B1135" s="183" t="s">
        <v>1127</v>
      </c>
      <c r="C1135" s="34" t="str">
        <f t="shared" si="68"/>
        <v>BS AP  - 140832</v>
      </c>
      <c r="D1135" s="186" t="s">
        <v>40</v>
      </c>
      <c r="E1135" s="33"/>
      <c r="F1135" s="185">
        <v>140832</v>
      </c>
      <c r="G1135" s="191" t="s">
        <v>336</v>
      </c>
      <c r="H1135" s="34" t="str">
        <f t="shared" si="69"/>
        <v>U  - NB - SEMINAR - 4</v>
      </c>
      <c r="I1135" s="185" t="s">
        <v>17</v>
      </c>
      <c r="J1135" s="185" t="s">
        <v>1099</v>
      </c>
      <c r="K1135" s="185" t="s">
        <v>1100</v>
      </c>
      <c r="L1135" s="193">
        <v>5</v>
      </c>
      <c r="M1135" s="196" t="s">
        <v>617</v>
      </c>
      <c r="N1135" s="196" t="s">
        <v>618</v>
      </c>
      <c r="O1135" s="44" t="str">
        <f t="shared" si="70"/>
        <v xml:space="preserve"> SAIRA MAQSOOD  ( 0310-4720314 )</v>
      </c>
      <c r="P1135" s="43"/>
      <c r="Q1135" s="36" t="s">
        <v>86</v>
      </c>
      <c r="R1135" s="39"/>
      <c r="T1135" s="55"/>
      <c r="U1135" s="73" t="str">
        <f>F1135&amp;"-"&amp;COUNTIF($F$2:F1135,F1135)</f>
        <v>140832-2</v>
      </c>
      <c r="V1135" s="50">
        <f t="shared" si="71"/>
        <v>1124</v>
      </c>
      <c r="Y1135" s="38" t="s">
        <v>2773</v>
      </c>
      <c r="Z1135" s="38">
        <v>1124</v>
      </c>
      <c r="AP1135" s="185">
        <v>1124</v>
      </c>
      <c r="AQ1135" s="185" t="s">
        <v>12</v>
      </c>
      <c r="AR1135" s="195" t="s">
        <v>12</v>
      </c>
    </row>
    <row r="1136" spans="1:44" ht="20.100000000000001" customHeight="1" x14ac:dyDescent="0.25">
      <c r="A1136" s="183">
        <v>1125</v>
      </c>
      <c r="B1136" s="183" t="s">
        <v>1127</v>
      </c>
      <c r="C1136" s="34" t="str">
        <f t="shared" si="68"/>
        <v>BS AP  - 140838</v>
      </c>
      <c r="D1136" s="186" t="s">
        <v>40</v>
      </c>
      <c r="E1136" s="33"/>
      <c r="F1136" s="185">
        <v>140838</v>
      </c>
      <c r="G1136" s="191" t="s">
        <v>361</v>
      </c>
      <c r="H1136" s="34" t="str">
        <f t="shared" si="69"/>
        <v>U  - NB - SEMINAR - 4</v>
      </c>
      <c r="I1136" s="185" t="s">
        <v>17</v>
      </c>
      <c r="J1136" s="185" t="s">
        <v>1099</v>
      </c>
      <c r="K1136" s="185" t="s">
        <v>1100</v>
      </c>
      <c r="L1136" s="193">
        <v>29</v>
      </c>
      <c r="M1136" s="196" t="s">
        <v>468</v>
      </c>
      <c r="N1136" s="196" t="s">
        <v>469</v>
      </c>
      <c r="O1136" s="44" t="str">
        <f t="shared" si="70"/>
        <v xml:space="preserve"> Ms. Havaida Munir  ( 3335844494 )</v>
      </c>
      <c r="P1136" s="43"/>
      <c r="Q1136" s="36" t="s">
        <v>86</v>
      </c>
      <c r="R1136" s="39"/>
      <c r="T1136" s="55"/>
      <c r="U1136" s="73" t="str">
        <f>F1136&amp;"-"&amp;COUNTIF($F$2:F1136,F1136)</f>
        <v>140838-1</v>
      </c>
      <c r="V1136" s="50">
        <f t="shared" si="71"/>
        <v>1125</v>
      </c>
      <c r="Y1136" s="38" t="s">
        <v>2774</v>
      </c>
      <c r="Z1136" s="38">
        <v>1125</v>
      </c>
      <c r="AP1136" s="185">
        <v>1125</v>
      </c>
      <c r="AQ1136" s="185" t="s">
        <v>12</v>
      </c>
      <c r="AR1136" s="195" t="s">
        <v>12</v>
      </c>
    </row>
    <row r="1137" spans="1:44" ht="20.100000000000001" customHeight="1" x14ac:dyDescent="0.25">
      <c r="A1137" s="183">
        <v>1126</v>
      </c>
      <c r="B1137" s="183" t="s">
        <v>1127</v>
      </c>
      <c r="C1137" s="34" t="str">
        <f t="shared" si="68"/>
        <v>BS AP  - 140848</v>
      </c>
      <c r="D1137" s="186" t="s">
        <v>40</v>
      </c>
      <c r="E1137" s="33"/>
      <c r="F1137" s="185">
        <v>140848</v>
      </c>
      <c r="G1137" s="191" t="s">
        <v>1465</v>
      </c>
      <c r="H1137" s="34" t="str">
        <f t="shared" si="69"/>
        <v>U  - NB - SEMINAR - 4</v>
      </c>
      <c r="I1137" s="185" t="s">
        <v>17</v>
      </c>
      <c r="J1137" s="185" t="s">
        <v>1099</v>
      </c>
      <c r="K1137" s="185" t="s">
        <v>1100</v>
      </c>
      <c r="L1137" s="193">
        <v>10</v>
      </c>
      <c r="M1137" s="196" t="s">
        <v>468</v>
      </c>
      <c r="N1137" s="196" t="s">
        <v>469</v>
      </c>
      <c r="O1137" s="44" t="str">
        <f t="shared" si="70"/>
        <v xml:space="preserve"> Ms. Havaida Munir  ( 3335844494 )</v>
      </c>
      <c r="P1137" s="43"/>
      <c r="Q1137" s="36" t="s">
        <v>86</v>
      </c>
      <c r="R1137" s="39"/>
      <c r="T1137" s="55"/>
      <c r="U1137" s="73" t="str">
        <f>F1137&amp;"-"&amp;COUNTIF($F$2:F1137,F1137)</f>
        <v>140848-2</v>
      </c>
      <c r="V1137" s="50">
        <f t="shared" si="71"/>
        <v>1126</v>
      </c>
      <c r="Y1137" s="38" t="s">
        <v>2775</v>
      </c>
      <c r="Z1137" s="38">
        <v>1126</v>
      </c>
      <c r="AP1137" s="185">
        <v>1126</v>
      </c>
      <c r="AQ1137" s="185" t="s">
        <v>12</v>
      </c>
      <c r="AR1137" s="195" t="s">
        <v>12</v>
      </c>
    </row>
    <row r="1138" spans="1:44" ht="20.100000000000001" customHeight="1" x14ac:dyDescent="0.25">
      <c r="A1138" s="183">
        <v>1127</v>
      </c>
      <c r="B1138" s="183" t="s">
        <v>1127</v>
      </c>
      <c r="C1138" s="34" t="str">
        <f t="shared" si="68"/>
        <v>BS BT  - 141132</v>
      </c>
      <c r="D1138" s="186" t="s">
        <v>33</v>
      </c>
      <c r="E1138" s="33"/>
      <c r="F1138" s="185">
        <v>141132</v>
      </c>
      <c r="G1138" s="191" t="s">
        <v>943</v>
      </c>
      <c r="H1138" s="34" t="str">
        <f t="shared" si="69"/>
        <v>A  - NB - 1 - 8</v>
      </c>
      <c r="I1138" s="185" t="s">
        <v>16</v>
      </c>
      <c r="J1138" s="185" t="s">
        <v>94</v>
      </c>
      <c r="K1138" s="185" t="s">
        <v>13</v>
      </c>
      <c r="L1138" s="193">
        <v>12</v>
      </c>
      <c r="M1138" s="196" t="s">
        <v>546</v>
      </c>
      <c r="N1138" s="196" t="s">
        <v>547</v>
      </c>
      <c r="O1138" s="44" t="str">
        <f t="shared" si="70"/>
        <v xml:space="preserve"> Dr. Uzma Zeeshan Rafi  ( 0323-4241768 )</v>
      </c>
      <c r="P1138" s="43"/>
      <c r="Q1138" s="36" t="s">
        <v>86</v>
      </c>
      <c r="R1138" s="39"/>
      <c r="T1138" s="55"/>
      <c r="U1138" s="73" t="str">
        <f>F1138&amp;"-"&amp;COUNTIF($F$2:F1138,F1138)</f>
        <v>141132-1</v>
      </c>
      <c r="V1138" s="50">
        <f t="shared" si="71"/>
        <v>1127</v>
      </c>
      <c r="Y1138" s="38" t="s">
        <v>2776</v>
      </c>
      <c r="Z1138" s="38">
        <v>1127</v>
      </c>
      <c r="AP1138" s="185">
        <v>1127</v>
      </c>
      <c r="AQ1138" s="185" t="s">
        <v>12</v>
      </c>
      <c r="AR1138" s="195" t="s">
        <v>12</v>
      </c>
    </row>
    <row r="1139" spans="1:44" ht="20.100000000000001" customHeight="1" x14ac:dyDescent="0.25">
      <c r="A1139" s="183">
        <v>1128</v>
      </c>
      <c r="B1139" s="183" t="s">
        <v>1127</v>
      </c>
      <c r="C1139" s="34" t="str">
        <f t="shared" si="68"/>
        <v>BS BT  - 141150</v>
      </c>
      <c r="D1139" s="186" t="s">
        <v>33</v>
      </c>
      <c r="E1139" s="33"/>
      <c r="F1139" s="185">
        <v>141150</v>
      </c>
      <c r="G1139" s="191" t="s">
        <v>1485</v>
      </c>
      <c r="H1139" s="34" t="str">
        <f t="shared" si="69"/>
        <v>A  - NB - 1 - 8</v>
      </c>
      <c r="I1139" s="185" t="s">
        <v>16</v>
      </c>
      <c r="J1139" s="185" t="s">
        <v>94</v>
      </c>
      <c r="K1139" s="185" t="s">
        <v>13</v>
      </c>
      <c r="L1139" s="193">
        <v>22</v>
      </c>
      <c r="M1139" s="196" t="s">
        <v>629</v>
      </c>
      <c r="N1139" s="196" t="s">
        <v>630</v>
      </c>
      <c r="O1139" s="44" t="str">
        <f t="shared" si="70"/>
        <v xml:space="preserve"> Dr. Aisha Waheed Qureshi  ( 0304-5957630 )</v>
      </c>
      <c r="P1139" s="43"/>
      <c r="Q1139" s="36" t="s">
        <v>86</v>
      </c>
      <c r="R1139" s="39"/>
      <c r="T1139" s="55"/>
      <c r="U1139" s="73" t="str">
        <f>F1139&amp;"-"&amp;COUNTIF($F$2:F1139,F1139)</f>
        <v>141150-1</v>
      </c>
      <c r="V1139" s="50">
        <f t="shared" si="71"/>
        <v>1128</v>
      </c>
      <c r="Y1139" s="38" t="s">
        <v>2777</v>
      </c>
      <c r="Z1139" s="38">
        <v>1128</v>
      </c>
      <c r="AP1139" s="185">
        <v>1128</v>
      </c>
      <c r="AQ1139" s="185" t="s">
        <v>12</v>
      </c>
      <c r="AR1139" s="195" t="s">
        <v>12</v>
      </c>
    </row>
    <row r="1140" spans="1:44" ht="20.100000000000001" customHeight="1" x14ac:dyDescent="0.25">
      <c r="A1140" s="183">
        <v>1129</v>
      </c>
      <c r="B1140" s="183" t="s">
        <v>1127</v>
      </c>
      <c r="C1140" s="34" t="str">
        <f t="shared" si="68"/>
        <v>BS Eng.  - 141075</v>
      </c>
      <c r="D1140" s="186" t="s">
        <v>30</v>
      </c>
      <c r="E1140" s="33"/>
      <c r="F1140" s="185">
        <v>141075</v>
      </c>
      <c r="G1140" s="191" t="s">
        <v>267</v>
      </c>
      <c r="H1140" s="34" t="str">
        <f t="shared" si="69"/>
        <v>A  - NB - 1 - 8</v>
      </c>
      <c r="I1140" s="185" t="s">
        <v>16</v>
      </c>
      <c r="J1140" s="185" t="s">
        <v>94</v>
      </c>
      <c r="K1140" s="185" t="s">
        <v>13</v>
      </c>
      <c r="L1140" s="193">
        <v>13</v>
      </c>
      <c r="M1140" s="196" t="s">
        <v>446</v>
      </c>
      <c r="N1140" s="196" t="s">
        <v>447</v>
      </c>
      <c r="O1140" s="44" t="str">
        <f t="shared" si="70"/>
        <v xml:space="preserve"> Amna Khalil  ( 0333-4817285 )</v>
      </c>
      <c r="P1140" s="43"/>
      <c r="Q1140" s="36" t="s">
        <v>86</v>
      </c>
      <c r="R1140" s="39"/>
      <c r="T1140" s="55"/>
      <c r="U1140" s="73" t="str">
        <f>F1140&amp;"-"&amp;COUNTIF($F$2:F1140,F1140)</f>
        <v>141075-1</v>
      </c>
      <c r="V1140" s="50">
        <f t="shared" si="71"/>
        <v>1129</v>
      </c>
      <c r="Y1140" s="38" t="s">
        <v>2778</v>
      </c>
      <c r="Z1140" s="38">
        <v>1129</v>
      </c>
      <c r="AP1140" s="185">
        <v>1129</v>
      </c>
      <c r="AQ1140" s="185" t="s">
        <v>12</v>
      </c>
      <c r="AR1140" s="195" t="s">
        <v>12</v>
      </c>
    </row>
    <row r="1141" spans="1:44" ht="20.100000000000001" customHeight="1" x14ac:dyDescent="0.25">
      <c r="A1141" s="183">
        <v>1130</v>
      </c>
      <c r="B1141" s="183" t="s">
        <v>1127</v>
      </c>
      <c r="C1141" s="34" t="str">
        <f t="shared" si="68"/>
        <v>BS Eng.  - 141102</v>
      </c>
      <c r="D1141" s="186" t="s">
        <v>30</v>
      </c>
      <c r="E1141" s="33"/>
      <c r="F1141" s="185">
        <v>141102</v>
      </c>
      <c r="G1141" s="191" t="s">
        <v>394</v>
      </c>
      <c r="H1141" s="34" t="str">
        <f t="shared" si="69"/>
        <v>A  - NB - 1 - 8</v>
      </c>
      <c r="I1141" s="185" t="s">
        <v>16</v>
      </c>
      <c r="J1141" s="185" t="s">
        <v>94</v>
      </c>
      <c r="K1141" s="185" t="s">
        <v>13</v>
      </c>
      <c r="L1141" s="193">
        <v>19</v>
      </c>
      <c r="M1141" s="196" t="s">
        <v>740</v>
      </c>
      <c r="N1141" s="196" t="s">
        <v>741</v>
      </c>
      <c r="O1141" s="44" t="str">
        <f t="shared" si="70"/>
        <v xml:space="preserve"> Nabiha Ishtiaq  ( 0321-4438131 )</v>
      </c>
      <c r="P1141" s="43"/>
      <c r="Q1141" s="36" t="s">
        <v>86</v>
      </c>
      <c r="R1141" s="39"/>
      <c r="T1141" s="55"/>
      <c r="U1141" s="73" t="str">
        <f>F1141&amp;"-"&amp;COUNTIF($F$2:F1141,F1141)</f>
        <v>141102-1</v>
      </c>
      <c r="V1141" s="50">
        <f t="shared" si="71"/>
        <v>1130</v>
      </c>
      <c r="Y1141" s="38" t="s">
        <v>2779</v>
      </c>
      <c r="Z1141" s="38">
        <v>1130</v>
      </c>
      <c r="AP1141" s="185">
        <v>1130</v>
      </c>
      <c r="AQ1141" s="185" t="s">
        <v>12</v>
      </c>
      <c r="AR1141" s="195" t="s">
        <v>12</v>
      </c>
    </row>
    <row r="1142" spans="1:44" ht="20.100000000000001" customHeight="1" x14ac:dyDescent="0.25">
      <c r="A1142" s="183">
        <v>1131</v>
      </c>
      <c r="B1142" s="183" t="s">
        <v>1127</v>
      </c>
      <c r="C1142" s="34" t="str">
        <f t="shared" si="68"/>
        <v>BS Eng.  - 141121</v>
      </c>
      <c r="D1142" s="186" t="s">
        <v>30</v>
      </c>
      <c r="E1142" s="33"/>
      <c r="F1142" s="185">
        <v>141121</v>
      </c>
      <c r="G1142" s="191" t="s">
        <v>1486</v>
      </c>
      <c r="H1142" s="34" t="str">
        <f t="shared" si="69"/>
        <v>A  - NB - 1 - 8</v>
      </c>
      <c r="I1142" s="185" t="s">
        <v>16</v>
      </c>
      <c r="J1142" s="185" t="s">
        <v>94</v>
      </c>
      <c r="K1142" s="185" t="s">
        <v>13</v>
      </c>
      <c r="L1142" s="193">
        <v>22</v>
      </c>
      <c r="M1142" s="196" t="s">
        <v>508</v>
      </c>
      <c r="N1142" s="196" t="s">
        <v>509</v>
      </c>
      <c r="O1142" s="44" t="str">
        <f t="shared" si="70"/>
        <v xml:space="preserve"> Sundus Gohar  ( 0333-1610502 )</v>
      </c>
      <c r="P1142" s="43"/>
      <c r="Q1142" s="36" t="s">
        <v>86</v>
      </c>
      <c r="R1142" s="39"/>
      <c r="T1142" s="55"/>
      <c r="U1142" s="73" t="str">
        <f>F1142&amp;"-"&amp;COUNTIF($F$2:F1142,F1142)</f>
        <v>141121-1</v>
      </c>
      <c r="V1142" s="50">
        <f t="shared" si="71"/>
        <v>1131</v>
      </c>
      <c r="Y1142" s="38" t="s">
        <v>2780</v>
      </c>
      <c r="Z1142" s="38">
        <v>1131</v>
      </c>
      <c r="AP1142" s="185">
        <v>1131</v>
      </c>
      <c r="AQ1142" s="185" t="s">
        <v>12</v>
      </c>
      <c r="AR1142" s="195" t="s">
        <v>12</v>
      </c>
    </row>
    <row r="1143" spans="1:44" ht="20.100000000000001" customHeight="1" x14ac:dyDescent="0.25">
      <c r="A1143" s="183">
        <v>1132</v>
      </c>
      <c r="B1143" s="183" t="s">
        <v>1127</v>
      </c>
      <c r="C1143" s="34" t="str">
        <f t="shared" si="68"/>
        <v>BS IT  - 141228</v>
      </c>
      <c r="D1143" s="186" t="s">
        <v>37</v>
      </c>
      <c r="E1143" s="33"/>
      <c r="F1143" s="185">
        <v>141228</v>
      </c>
      <c r="G1143" s="191" t="s">
        <v>197</v>
      </c>
      <c r="H1143" s="34" t="str">
        <f t="shared" si="69"/>
        <v>A  - NB - 1 - 8</v>
      </c>
      <c r="I1143" s="185" t="s">
        <v>16</v>
      </c>
      <c r="J1143" s="185" t="s">
        <v>94</v>
      </c>
      <c r="K1143" s="185" t="s">
        <v>13</v>
      </c>
      <c r="L1143" s="193">
        <v>1</v>
      </c>
      <c r="M1143" s="196" t="s">
        <v>612</v>
      </c>
      <c r="N1143" s="196" t="s">
        <v>613</v>
      </c>
      <c r="O1143" s="44" t="str">
        <f t="shared" si="70"/>
        <v xml:space="preserve"> Hafiz Muhammad Bilal   ( 3354165258 )</v>
      </c>
      <c r="P1143" s="43"/>
      <c r="Q1143" s="36" t="s">
        <v>86</v>
      </c>
      <c r="R1143" s="39"/>
      <c r="T1143" s="55"/>
      <c r="U1143" s="73" t="str">
        <f>F1143&amp;"-"&amp;COUNTIF($F$2:F1143,F1143)</f>
        <v>141228-1</v>
      </c>
      <c r="V1143" s="50">
        <f t="shared" si="71"/>
        <v>1132</v>
      </c>
      <c r="Y1143" s="38" t="s">
        <v>2781</v>
      </c>
      <c r="Z1143" s="38">
        <v>1132</v>
      </c>
      <c r="AP1143" s="185">
        <v>1132</v>
      </c>
      <c r="AQ1143" s="185" t="s">
        <v>12</v>
      </c>
      <c r="AR1143" s="195" t="s">
        <v>12</v>
      </c>
    </row>
    <row r="1144" spans="1:44" ht="20.100000000000001" customHeight="1" x14ac:dyDescent="0.25">
      <c r="A1144" s="183">
        <v>1133</v>
      </c>
      <c r="B1144" s="183" t="s">
        <v>1127</v>
      </c>
      <c r="C1144" s="34" t="str">
        <f t="shared" si="68"/>
        <v>BS Maths  - 141106</v>
      </c>
      <c r="D1144" s="186" t="s">
        <v>32</v>
      </c>
      <c r="E1144" s="33"/>
      <c r="F1144" s="185">
        <v>141106</v>
      </c>
      <c r="G1144" s="191" t="s">
        <v>197</v>
      </c>
      <c r="H1144" s="34" t="str">
        <f t="shared" si="69"/>
        <v>A  - NB - 1 - 8</v>
      </c>
      <c r="I1144" s="185" t="s">
        <v>16</v>
      </c>
      <c r="J1144" s="185" t="s">
        <v>94</v>
      </c>
      <c r="K1144" s="185" t="s">
        <v>13</v>
      </c>
      <c r="L1144" s="193">
        <v>8</v>
      </c>
      <c r="M1144" s="196" t="s">
        <v>612</v>
      </c>
      <c r="N1144" s="196" t="s">
        <v>613</v>
      </c>
      <c r="O1144" s="44" t="str">
        <f t="shared" si="70"/>
        <v xml:space="preserve"> Hafiz Muhammad Bilal   ( 3354165258 )</v>
      </c>
      <c r="P1144" s="43"/>
      <c r="Q1144" s="36" t="s">
        <v>86</v>
      </c>
      <c r="R1144" s="39"/>
      <c r="T1144" s="55"/>
      <c r="U1144" s="73" t="str">
        <f>F1144&amp;"-"&amp;COUNTIF($F$2:F1144,F1144)</f>
        <v>141106-1</v>
      </c>
      <c r="V1144" s="50">
        <f t="shared" si="71"/>
        <v>1133</v>
      </c>
      <c r="Y1144" s="38" t="s">
        <v>2782</v>
      </c>
      <c r="Z1144" s="38">
        <v>1133</v>
      </c>
      <c r="AP1144" s="185">
        <v>1133</v>
      </c>
      <c r="AQ1144" s="185" t="s">
        <v>12</v>
      </c>
      <c r="AR1144" s="195" t="s">
        <v>12</v>
      </c>
    </row>
    <row r="1145" spans="1:44" ht="20.100000000000001" customHeight="1" x14ac:dyDescent="0.25">
      <c r="A1145" s="183">
        <v>1134</v>
      </c>
      <c r="B1145" s="183" t="s">
        <v>1127</v>
      </c>
      <c r="C1145" s="34" t="str">
        <f t="shared" si="68"/>
        <v>BS MB  - 141155</v>
      </c>
      <c r="D1145" s="186" t="s">
        <v>38</v>
      </c>
      <c r="E1145" s="33"/>
      <c r="F1145" s="185">
        <v>141155</v>
      </c>
      <c r="G1145" s="191" t="s">
        <v>1487</v>
      </c>
      <c r="H1145" s="34" t="str">
        <f t="shared" si="69"/>
        <v>A  - NB - 1 - 8</v>
      </c>
      <c r="I1145" s="185" t="s">
        <v>16</v>
      </c>
      <c r="J1145" s="185" t="s">
        <v>94</v>
      </c>
      <c r="K1145" s="185" t="s">
        <v>13</v>
      </c>
      <c r="L1145" s="193">
        <v>9</v>
      </c>
      <c r="M1145" s="196" t="s">
        <v>434</v>
      </c>
      <c r="N1145" s="196" t="s">
        <v>435</v>
      </c>
      <c r="O1145" s="44" t="str">
        <f t="shared" si="70"/>
        <v xml:space="preserve"> Dr. Fouzia Qamar  ( 0333-4368642 )</v>
      </c>
      <c r="P1145" s="43"/>
      <c r="Q1145" s="36" t="s">
        <v>86</v>
      </c>
      <c r="R1145" s="39"/>
      <c r="T1145" s="55"/>
      <c r="U1145" s="73" t="str">
        <f>F1145&amp;"-"&amp;COUNTIF($F$2:F1145,F1145)</f>
        <v>141155-1</v>
      </c>
      <c r="V1145" s="50">
        <f t="shared" si="71"/>
        <v>1134</v>
      </c>
      <c r="Y1145" s="38" t="s">
        <v>2783</v>
      </c>
      <c r="Z1145" s="38">
        <v>1134</v>
      </c>
      <c r="AP1145" s="185">
        <v>1134</v>
      </c>
      <c r="AQ1145" s="185" t="s">
        <v>12</v>
      </c>
      <c r="AR1145" s="195" t="s">
        <v>12</v>
      </c>
    </row>
    <row r="1146" spans="1:44" ht="20.100000000000001" customHeight="1" x14ac:dyDescent="0.25">
      <c r="A1146" s="183">
        <v>1135</v>
      </c>
      <c r="B1146" s="183" t="s">
        <v>1127</v>
      </c>
      <c r="C1146" s="34" t="str">
        <f t="shared" si="68"/>
        <v>BS SE  - 141228</v>
      </c>
      <c r="D1146" s="186" t="s">
        <v>43</v>
      </c>
      <c r="E1146" s="33"/>
      <c r="F1146" s="185">
        <v>141228</v>
      </c>
      <c r="G1146" s="191" t="s">
        <v>197</v>
      </c>
      <c r="H1146" s="34" t="str">
        <f t="shared" si="69"/>
        <v>A  - NB - 1 - 8</v>
      </c>
      <c r="I1146" s="185" t="s">
        <v>16</v>
      </c>
      <c r="J1146" s="185" t="s">
        <v>94</v>
      </c>
      <c r="K1146" s="185" t="s">
        <v>13</v>
      </c>
      <c r="L1146" s="193">
        <v>32</v>
      </c>
      <c r="M1146" s="196" t="s">
        <v>612</v>
      </c>
      <c r="N1146" s="196" t="s">
        <v>613</v>
      </c>
      <c r="O1146" s="44" t="str">
        <f t="shared" si="70"/>
        <v xml:space="preserve"> Hafiz Muhammad Bilal   ( 3354165258 )</v>
      </c>
      <c r="P1146" s="43"/>
      <c r="Q1146" s="36" t="s">
        <v>86</v>
      </c>
      <c r="R1146" s="39"/>
      <c r="T1146" s="55"/>
      <c r="U1146" s="73" t="str">
        <f>F1146&amp;"-"&amp;COUNTIF($F$2:F1146,F1146)</f>
        <v>141228-2</v>
      </c>
      <c r="V1146" s="50">
        <f t="shared" si="71"/>
        <v>1135</v>
      </c>
      <c r="Y1146" s="38" t="s">
        <v>2784</v>
      </c>
      <c r="Z1146" s="38">
        <v>1135</v>
      </c>
      <c r="AP1146" s="185">
        <v>1135</v>
      </c>
      <c r="AQ1146" s="185" t="s">
        <v>12</v>
      </c>
      <c r="AR1146" s="195" t="s">
        <v>12</v>
      </c>
    </row>
    <row r="1147" spans="1:44" ht="20.100000000000001" customHeight="1" x14ac:dyDescent="0.25">
      <c r="A1147" s="183">
        <v>1136</v>
      </c>
      <c r="B1147" s="183" t="s">
        <v>1127</v>
      </c>
      <c r="C1147" s="34" t="str">
        <f t="shared" si="68"/>
        <v>BS SE  - 141292</v>
      </c>
      <c r="D1147" s="186" t="s">
        <v>43</v>
      </c>
      <c r="E1147" s="33"/>
      <c r="F1147" s="185">
        <v>141292</v>
      </c>
      <c r="G1147" s="191" t="s">
        <v>182</v>
      </c>
      <c r="H1147" s="34" t="str">
        <f t="shared" si="69"/>
        <v>A  - NB - 1 - 8</v>
      </c>
      <c r="I1147" s="185" t="s">
        <v>16</v>
      </c>
      <c r="J1147" s="185" t="s">
        <v>94</v>
      </c>
      <c r="K1147" s="185" t="s">
        <v>13</v>
      </c>
      <c r="L1147" s="193">
        <v>30</v>
      </c>
      <c r="M1147" s="196" t="s">
        <v>470</v>
      </c>
      <c r="N1147" s="196" t="s">
        <v>471</v>
      </c>
      <c r="O1147" s="44" t="str">
        <f t="shared" si="70"/>
        <v xml:space="preserve"> Ms. Zarsha Nazim  ( 0301-4413653 )</v>
      </c>
      <c r="P1147" s="43"/>
      <c r="Q1147" s="36" t="s">
        <v>86</v>
      </c>
      <c r="R1147" s="39"/>
      <c r="T1147" s="55"/>
      <c r="U1147" s="73" t="str">
        <f>F1147&amp;"-"&amp;COUNTIF($F$2:F1147,F1147)</f>
        <v>141292-1</v>
      </c>
      <c r="V1147" s="50">
        <f t="shared" si="71"/>
        <v>1136</v>
      </c>
      <c r="Y1147" s="38" t="s">
        <v>2785</v>
      </c>
      <c r="Z1147" s="38">
        <v>1136</v>
      </c>
      <c r="AP1147" s="185">
        <v>1136</v>
      </c>
      <c r="AQ1147" s="185" t="s">
        <v>12</v>
      </c>
      <c r="AR1147" s="195" t="s">
        <v>12</v>
      </c>
    </row>
    <row r="1148" spans="1:44" ht="20.100000000000001" customHeight="1" x14ac:dyDescent="0.25">
      <c r="A1148" s="183">
        <v>1137</v>
      </c>
      <c r="B1148" s="183" t="s">
        <v>1127</v>
      </c>
      <c r="C1148" s="34" t="str">
        <f t="shared" si="68"/>
        <v>BS SE  - 141295</v>
      </c>
      <c r="D1148" s="186" t="s">
        <v>43</v>
      </c>
      <c r="E1148" s="33"/>
      <c r="F1148" s="185">
        <v>141295</v>
      </c>
      <c r="G1148" s="191" t="s">
        <v>315</v>
      </c>
      <c r="H1148" s="34" t="str">
        <f t="shared" si="69"/>
        <v>A  - NB - 1 - 8</v>
      </c>
      <c r="I1148" s="185" t="s">
        <v>16</v>
      </c>
      <c r="J1148" s="185" t="s">
        <v>94</v>
      </c>
      <c r="K1148" s="185" t="s">
        <v>13</v>
      </c>
      <c r="L1148" s="193">
        <v>5</v>
      </c>
      <c r="M1148" s="196" t="s">
        <v>470</v>
      </c>
      <c r="N1148" s="196" t="s">
        <v>471</v>
      </c>
      <c r="O1148" s="44" t="str">
        <f t="shared" si="70"/>
        <v xml:space="preserve"> Ms. Zarsha Nazim  ( 0301-4413653 )</v>
      </c>
      <c r="P1148" s="43"/>
      <c r="Q1148" s="36" t="s">
        <v>86</v>
      </c>
      <c r="R1148" s="39"/>
      <c r="T1148" s="55"/>
      <c r="U1148" s="73" t="str">
        <f>F1148&amp;"-"&amp;COUNTIF($F$2:F1148,F1148)</f>
        <v>141295-1</v>
      </c>
      <c r="V1148" s="50">
        <f t="shared" si="71"/>
        <v>1137</v>
      </c>
      <c r="Y1148" s="38" t="s">
        <v>2786</v>
      </c>
      <c r="Z1148" s="38">
        <v>1137</v>
      </c>
      <c r="AP1148" s="185">
        <v>1137</v>
      </c>
      <c r="AQ1148" s="185" t="s">
        <v>12</v>
      </c>
      <c r="AR1148" s="195" t="s">
        <v>12</v>
      </c>
    </row>
    <row r="1149" spans="1:44" ht="20.100000000000001" customHeight="1" x14ac:dyDescent="0.25">
      <c r="A1149" s="183">
        <v>1138</v>
      </c>
      <c r="B1149" s="183" t="s">
        <v>1127</v>
      </c>
      <c r="C1149" s="34" t="str">
        <f t="shared" si="68"/>
        <v>MBA (2 Years)  - 141277</v>
      </c>
      <c r="D1149" s="186" t="s">
        <v>151</v>
      </c>
      <c r="E1149" s="33"/>
      <c r="F1149" s="185">
        <v>141277</v>
      </c>
      <c r="G1149" s="191" t="s">
        <v>878</v>
      </c>
      <c r="H1149" s="34" t="str">
        <f t="shared" si="69"/>
        <v>A  - NB - 1 - 8</v>
      </c>
      <c r="I1149" s="185" t="s">
        <v>16</v>
      </c>
      <c r="J1149" s="185" t="s">
        <v>94</v>
      </c>
      <c r="K1149" s="185" t="s">
        <v>13</v>
      </c>
      <c r="L1149" s="193">
        <v>2</v>
      </c>
      <c r="M1149" s="196" t="s">
        <v>414</v>
      </c>
      <c r="N1149" s="196" t="s">
        <v>415</v>
      </c>
      <c r="O1149" s="44" t="str">
        <f t="shared" si="70"/>
        <v xml:space="preserve"> Salman Altaf  ( 3004440819 )</v>
      </c>
      <c r="P1149" s="43"/>
      <c r="Q1149" s="36" t="s">
        <v>86</v>
      </c>
      <c r="R1149" s="39"/>
      <c r="T1149" s="55"/>
      <c r="U1149" s="73" t="str">
        <f>F1149&amp;"-"&amp;COUNTIF($F$2:F1149,F1149)</f>
        <v>141277-1</v>
      </c>
      <c r="V1149" s="50">
        <f t="shared" si="71"/>
        <v>1138</v>
      </c>
      <c r="Y1149" s="38" t="s">
        <v>2787</v>
      </c>
      <c r="Z1149" s="38">
        <v>1138</v>
      </c>
      <c r="AP1149" s="185">
        <v>1138</v>
      </c>
      <c r="AQ1149" s="185" t="s">
        <v>12</v>
      </c>
      <c r="AR1149" s="195" t="s">
        <v>12</v>
      </c>
    </row>
    <row r="1150" spans="1:44" ht="20.100000000000001" customHeight="1" x14ac:dyDescent="0.25">
      <c r="A1150" s="183">
        <v>1139</v>
      </c>
      <c r="B1150" s="183" t="s">
        <v>1127</v>
      </c>
      <c r="C1150" s="34" t="str">
        <f t="shared" si="68"/>
        <v>Post ADP (SE)   - 141292</v>
      </c>
      <c r="D1150" s="186" t="s">
        <v>1139</v>
      </c>
      <c r="E1150" s="33"/>
      <c r="F1150" s="185">
        <v>141292</v>
      </c>
      <c r="G1150" s="191" t="s">
        <v>182</v>
      </c>
      <c r="H1150" s="34" t="str">
        <f t="shared" si="69"/>
        <v>A  - NB - 1 - 8</v>
      </c>
      <c r="I1150" s="185" t="s">
        <v>16</v>
      </c>
      <c r="J1150" s="185" t="s">
        <v>94</v>
      </c>
      <c r="K1150" s="185" t="s">
        <v>13</v>
      </c>
      <c r="L1150" s="193">
        <v>1</v>
      </c>
      <c r="M1150" s="196" t="s">
        <v>470</v>
      </c>
      <c r="N1150" s="196" t="s">
        <v>471</v>
      </c>
      <c r="O1150" s="44" t="str">
        <f t="shared" si="70"/>
        <v xml:space="preserve"> Ms. Zarsha Nazim  ( 0301-4413653 )</v>
      </c>
      <c r="P1150" s="43"/>
      <c r="Q1150" s="36" t="s">
        <v>86</v>
      </c>
      <c r="R1150" s="39"/>
      <c r="T1150" s="55"/>
      <c r="U1150" s="73" t="str">
        <f>F1150&amp;"-"&amp;COUNTIF($F$2:F1150,F1150)</f>
        <v>141292-2</v>
      </c>
      <c r="V1150" s="50">
        <f t="shared" si="71"/>
        <v>1139</v>
      </c>
      <c r="Y1150" s="38" t="s">
        <v>2788</v>
      </c>
      <c r="Z1150" s="38">
        <v>1139</v>
      </c>
      <c r="AP1150" s="185">
        <v>1139</v>
      </c>
      <c r="AQ1150" s="185" t="s">
        <v>12</v>
      </c>
      <c r="AR1150" s="195" t="s">
        <v>12</v>
      </c>
    </row>
    <row r="1151" spans="1:44" ht="20.100000000000001" customHeight="1" x14ac:dyDescent="0.25">
      <c r="A1151" s="183">
        <v>1140</v>
      </c>
      <c r="B1151" s="183" t="s">
        <v>1127</v>
      </c>
      <c r="C1151" s="34" t="str">
        <f t="shared" si="68"/>
        <v>BBA (Hons)  - 141384</v>
      </c>
      <c r="D1151" s="186" t="s">
        <v>42</v>
      </c>
      <c r="E1151" s="33"/>
      <c r="F1151" s="185">
        <v>141384</v>
      </c>
      <c r="G1151" s="191" t="s">
        <v>1488</v>
      </c>
      <c r="H1151" s="34" t="str">
        <f t="shared" si="69"/>
        <v>B  - NB - 9 - 16</v>
      </c>
      <c r="I1151" s="185" t="s">
        <v>16</v>
      </c>
      <c r="J1151" s="185" t="s">
        <v>95</v>
      </c>
      <c r="K1151" s="185" t="s">
        <v>14</v>
      </c>
      <c r="L1151" s="193">
        <v>8</v>
      </c>
      <c r="M1151" s="196" t="s">
        <v>1050</v>
      </c>
      <c r="N1151" s="196" t="s">
        <v>1051</v>
      </c>
      <c r="O1151" s="44" t="str">
        <f t="shared" si="70"/>
        <v xml:space="preserve"> Anum Ali Bukhari   ( 3004872121 )</v>
      </c>
      <c r="P1151" s="43"/>
      <c r="Q1151" s="36" t="s">
        <v>86</v>
      </c>
      <c r="R1151" s="39"/>
      <c r="T1151" s="55"/>
      <c r="U1151" s="73" t="str">
        <f>F1151&amp;"-"&amp;COUNTIF($F$2:F1151,F1151)</f>
        <v>141384-1</v>
      </c>
      <c r="V1151" s="50">
        <f t="shared" si="71"/>
        <v>1140</v>
      </c>
      <c r="Y1151" s="38" t="s">
        <v>2789</v>
      </c>
      <c r="Z1151" s="38">
        <v>1140</v>
      </c>
      <c r="AP1151" s="185">
        <v>1140</v>
      </c>
      <c r="AQ1151" s="185" t="s">
        <v>12</v>
      </c>
      <c r="AR1151" s="195" t="s">
        <v>12</v>
      </c>
    </row>
    <row r="1152" spans="1:44" ht="20.100000000000001" customHeight="1" x14ac:dyDescent="0.25">
      <c r="A1152" s="183">
        <v>1141</v>
      </c>
      <c r="B1152" s="183" t="s">
        <v>1127</v>
      </c>
      <c r="C1152" s="34" t="str">
        <f t="shared" si="68"/>
        <v>BBA (Hons)  - 141385</v>
      </c>
      <c r="D1152" s="186" t="s">
        <v>42</v>
      </c>
      <c r="E1152" s="33"/>
      <c r="F1152" s="185">
        <v>141385</v>
      </c>
      <c r="G1152" s="191" t="s">
        <v>1489</v>
      </c>
      <c r="H1152" s="34" t="str">
        <f t="shared" si="69"/>
        <v>B  - NB - 9 - 16</v>
      </c>
      <c r="I1152" s="185" t="s">
        <v>16</v>
      </c>
      <c r="J1152" s="185" t="s">
        <v>95</v>
      </c>
      <c r="K1152" s="185" t="s">
        <v>14</v>
      </c>
      <c r="L1152" s="193">
        <v>9</v>
      </c>
      <c r="M1152" s="196" t="s">
        <v>1050</v>
      </c>
      <c r="N1152" s="196" t="s">
        <v>1051</v>
      </c>
      <c r="O1152" s="44" t="str">
        <f t="shared" si="70"/>
        <v xml:space="preserve"> Anum Ali Bukhari   ( 3004872121 )</v>
      </c>
      <c r="P1152" s="43"/>
      <c r="Q1152" s="36" t="s">
        <v>86</v>
      </c>
      <c r="R1152" s="39"/>
      <c r="T1152" s="55"/>
      <c r="U1152" s="73" t="str">
        <f>F1152&amp;"-"&amp;COUNTIF($F$2:F1152,F1152)</f>
        <v>141385-1</v>
      </c>
      <c r="V1152" s="50">
        <f t="shared" si="71"/>
        <v>1141</v>
      </c>
      <c r="Y1152" s="38" t="s">
        <v>2790</v>
      </c>
      <c r="Z1152" s="38">
        <v>1141</v>
      </c>
      <c r="AP1152" s="185">
        <v>1141</v>
      </c>
      <c r="AQ1152" s="185" t="s">
        <v>12</v>
      </c>
      <c r="AR1152" s="195" t="s">
        <v>12</v>
      </c>
    </row>
    <row r="1153" spans="1:44" ht="20.100000000000001" customHeight="1" x14ac:dyDescent="0.25">
      <c r="A1153" s="183">
        <v>1142</v>
      </c>
      <c r="B1153" s="183" t="s">
        <v>1127</v>
      </c>
      <c r="C1153" s="34" t="str">
        <f t="shared" si="68"/>
        <v>BBA (Hons)  - 141387</v>
      </c>
      <c r="D1153" s="186" t="s">
        <v>42</v>
      </c>
      <c r="E1153" s="33"/>
      <c r="F1153" s="185">
        <v>141387</v>
      </c>
      <c r="G1153" s="191" t="s">
        <v>1490</v>
      </c>
      <c r="H1153" s="34" t="str">
        <f t="shared" si="69"/>
        <v>B  - NB - 9 - 16</v>
      </c>
      <c r="I1153" s="185" t="s">
        <v>16</v>
      </c>
      <c r="J1153" s="185" t="s">
        <v>95</v>
      </c>
      <c r="K1153" s="185" t="s">
        <v>14</v>
      </c>
      <c r="L1153" s="193">
        <v>14</v>
      </c>
      <c r="M1153" s="196" t="s">
        <v>1050</v>
      </c>
      <c r="N1153" s="196" t="s">
        <v>1051</v>
      </c>
      <c r="O1153" s="44" t="str">
        <f t="shared" si="70"/>
        <v xml:space="preserve"> Anum Ali Bukhari   ( 3004872121 )</v>
      </c>
      <c r="P1153" s="43"/>
      <c r="Q1153" s="36" t="s">
        <v>86</v>
      </c>
      <c r="R1153" s="39"/>
      <c r="T1153" s="55"/>
      <c r="U1153" s="73" t="str">
        <f>F1153&amp;"-"&amp;COUNTIF($F$2:F1153,F1153)</f>
        <v>141387-1</v>
      </c>
      <c r="V1153" s="50">
        <f t="shared" si="71"/>
        <v>1142</v>
      </c>
      <c r="Y1153" s="38" t="s">
        <v>2791</v>
      </c>
      <c r="Z1153" s="38">
        <v>1142</v>
      </c>
      <c r="AP1153" s="185">
        <v>1142</v>
      </c>
      <c r="AQ1153" s="185" t="s">
        <v>12</v>
      </c>
      <c r="AR1153" s="195" t="s">
        <v>12</v>
      </c>
    </row>
    <row r="1154" spans="1:44" ht="20.100000000000001" customHeight="1" x14ac:dyDescent="0.25">
      <c r="A1154" s="183">
        <v>1143</v>
      </c>
      <c r="B1154" s="183" t="s">
        <v>1127</v>
      </c>
      <c r="C1154" s="34" t="str">
        <f t="shared" si="68"/>
        <v>BBA (Hons)  - 141388</v>
      </c>
      <c r="D1154" s="186" t="s">
        <v>42</v>
      </c>
      <c r="E1154" s="33"/>
      <c r="F1154" s="185">
        <v>141388</v>
      </c>
      <c r="G1154" s="191" t="s">
        <v>1491</v>
      </c>
      <c r="H1154" s="34" t="str">
        <f t="shared" si="69"/>
        <v>B  - NB - 9 - 16</v>
      </c>
      <c r="I1154" s="185" t="s">
        <v>16</v>
      </c>
      <c r="J1154" s="185" t="s">
        <v>95</v>
      </c>
      <c r="K1154" s="185" t="s">
        <v>14</v>
      </c>
      <c r="L1154" s="193">
        <v>8</v>
      </c>
      <c r="M1154" s="196" t="s">
        <v>1050</v>
      </c>
      <c r="N1154" s="196" t="s">
        <v>1051</v>
      </c>
      <c r="O1154" s="44" t="str">
        <f t="shared" si="70"/>
        <v xml:space="preserve"> Anum Ali Bukhari   ( 3004872121 )</v>
      </c>
      <c r="P1154" s="43"/>
      <c r="Q1154" s="36" t="s">
        <v>86</v>
      </c>
      <c r="R1154" s="39"/>
      <c r="T1154" s="55"/>
      <c r="U1154" s="73" t="str">
        <f>F1154&amp;"-"&amp;COUNTIF($F$2:F1154,F1154)</f>
        <v>141388-1</v>
      </c>
      <c r="V1154" s="50">
        <f t="shared" si="71"/>
        <v>1143</v>
      </c>
      <c r="Y1154" s="38" t="s">
        <v>2792</v>
      </c>
      <c r="Z1154" s="38">
        <v>1143</v>
      </c>
      <c r="AP1154" s="185">
        <v>1143</v>
      </c>
      <c r="AQ1154" s="185" t="s">
        <v>12</v>
      </c>
      <c r="AR1154" s="195" t="s">
        <v>12</v>
      </c>
    </row>
    <row r="1155" spans="1:44" ht="20.100000000000001" customHeight="1" x14ac:dyDescent="0.25">
      <c r="A1155" s="183">
        <v>1144</v>
      </c>
      <c r="B1155" s="183" t="s">
        <v>1127</v>
      </c>
      <c r="C1155" s="34" t="str">
        <f t="shared" si="68"/>
        <v>BBA (Hons)  - 141393</v>
      </c>
      <c r="D1155" s="186" t="s">
        <v>42</v>
      </c>
      <c r="E1155" s="33"/>
      <c r="F1155" s="185">
        <v>141393</v>
      </c>
      <c r="G1155" s="191" t="s">
        <v>984</v>
      </c>
      <c r="H1155" s="34" t="str">
        <f t="shared" si="69"/>
        <v>B  - NB - 9 - 16</v>
      </c>
      <c r="I1155" s="185" t="s">
        <v>16</v>
      </c>
      <c r="J1155" s="185" t="s">
        <v>95</v>
      </c>
      <c r="K1155" s="185" t="s">
        <v>14</v>
      </c>
      <c r="L1155" s="193">
        <v>14</v>
      </c>
      <c r="M1155" s="196" t="s">
        <v>606</v>
      </c>
      <c r="N1155" s="196" t="s">
        <v>607</v>
      </c>
      <c r="O1155" s="44" t="str">
        <f t="shared" si="70"/>
        <v xml:space="preserve"> Sofia Safdar  ( 0336-4275902 )</v>
      </c>
      <c r="P1155" s="43"/>
      <c r="Q1155" s="36" t="s">
        <v>86</v>
      </c>
      <c r="R1155" s="39"/>
      <c r="T1155" s="55"/>
      <c r="U1155" s="73" t="str">
        <f>F1155&amp;"-"&amp;COUNTIF($F$2:F1155,F1155)</f>
        <v>141393-1</v>
      </c>
      <c r="V1155" s="50">
        <f t="shared" si="71"/>
        <v>1144</v>
      </c>
      <c r="Y1155" s="38" t="s">
        <v>2793</v>
      </c>
      <c r="Z1155" s="38">
        <v>1144</v>
      </c>
      <c r="AP1155" s="185">
        <v>1144</v>
      </c>
      <c r="AQ1155" s="185" t="s">
        <v>12</v>
      </c>
      <c r="AR1155" s="195" t="s">
        <v>12</v>
      </c>
    </row>
    <row r="1156" spans="1:44" ht="20.100000000000001" customHeight="1" x14ac:dyDescent="0.25">
      <c r="A1156" s="183">
        <v>1145</v>
      </c>
      <c r="B1156" s="183" t="s">
        <v>1127</v>
      </c>
      <c r="C1156" s="34" t="str">
        <f t="shared" si="68"/>
        <v>BBA (Hons)  - 141451</v>
      </c>
      <c r="D1156" s="186" t="s">
        <v>42</v>
      </c>
      <c r="E1156" s="33"/>
      <c r="F1156" s="185">
        <v>141451</v>
      </c>
      <c r="G1156" s="191" t="s">
        <v>1492</v>
      </c>
      <c r="H1156" s="34" t="str">
        <f t="shared" si="69"/>
        <v>B  - NB - 9 - 16</v>
      </c>
      <c r="I1156" s="185" t="s">
        <v>16</v>
      </c>
      <c r="J1156" s="185" t="s">
        <v>95</v>
      </c>
      <c r="K1156" s="185" t="s">
        <v>14</v>
      </c>
      <c r="L1156" s="193">
        <v>5</v>
      </c>
      <c r="M1156" s="196" t="s">
        <v>514</v>
      </c>
      <c r="N1156" s="196" t="s">
        <v>515</v>
      </c>
      <c r="O1156" s="44" t="str">
        <f t="shared" si="70"/>
        <v xml:space="preserve"> Mazhar Farid Chisti  ( 0300-9421013 )</v>
      </c>
      <c r="P1156" s="43"/>
      <c r="Q1156" s="36" t="s">
        <v>86</v>
      </c>
      <c r="R1156" s="39"/>
      <c r="T1156" s="55"/>
      <c r="U1156" s="73" t="str">
        <f>F1156&amp;"-"&amp;COUNTIF($F$2:F1156,F1156)</f>
        <v>141451-1</v>
      </c>
      <c r="V1156" s="50">
        <f t="shared" si="71"/>
        <v>1145</v>
      </c>
      <c r="Y1156" s="38" t="s">
        <v>2794</v>
      </c>
      <c r="Z1156" s="38">
        <v>1145</v>
      </c>
      <c r="AP1156" s="185">
        <v>1145</v>
      </c>
      <c r="AQ1156" s="185" t="s">
        <v>12</v>
      </c>
      <c r="AR1156" s="195" t="s">
        <v>12</v>
      </c>
    </row>
    <row r="1157" spans="1:44" ht="20.100000000000001" customHeight="1" x14ac:dyDescent="0.25">
      <c r="A1157" s="183">
        <v>1146</v>
      </c>
      <c r="B1157" s="183" t="s">
        <v>1127</v>
      </c>
      <c r="C1157" s="34" t="str">
        <f t="shared" si="68"/>
        <v>BBA (Hons)  - 141452</v>
      </c>
      <c r="D1157" s="186" t="s">
        <v>42</v>
      </c>
      <c r="E1157" s="33"/>
      <c r="F1157" s="185">
        <v>141452</v>
      </c>
      <c r="G1157" s="191" t="s">
        <v>1493</v>
      </c>
      <c r="H1157" s="34" t="str">
        <f t="shared" si="69"/>
        <v>B  - NB - 9 - 16</v>
      </c>
      <c r="I1157" s="185" t="s">
        <v>16</v>
      </c>
      <c r="J1157" s="185" t="s">
        <v>95</v>
      </c>
      <c r="K1157" s="185" t="s">
        <v>14</v>
      </c>
      <c r="L1157" s="193">
        <v>3</v>
      </c>
      <c r="M1157" s="196" t="s">
        <v>514</v>
      </c>
      <c r="N1157" s="196" t="s">
        <v>515</v>
      </c>
      <c r="O1157" s="44" t="str">
        <f t="shared" si="70"/>
        <v xml:space="preserve"> Mazhar Farid Chisti  ( 0300-9421013 )</v>
      </c>
      <c r="P1157" s="43"/>
      <c r="Q1157" s="36" t="s">
        <v>86</v>
      </c>
      <c r="R1157" s="39"/>
      <c r="T1157" s="55"/>
      <c r="U1157" s="73" t="str">
        <f>F1157&amp;"-"&amp;COUNTIF($F$2:F1157,F1157)</f>
        <v>141452-1</v>
      </c>
      <c r="V1157" s="50">
        <f t="shared" si="71"/>
        <v>1146</v>
      </c>
      <c r="Y1157" s="38" t="s">
        <v>2795</v>
      </c>
      <c r="Z1157" s="38">
        <v>1146</v>
      </c>
      <c r="AP1157" s="185">
        <v>1146</v>
      </c>
      <c r="AQ1157" s="185" t="s">
        <v>12</v>
      </c>
      <c r="AR1157" s="195" t="s">
        <v>12</v>
      </c>
    </row>
    <row r="1158" spans="1:44" ht="20.100000000000001" customHeight="1" x14ac:dyDescent="0.25">
      <c r="A1158" s="183">
        <v>1147</v>
      </c>
      <c r="B1158" s="183" t="s">
        <v>1127</v>
      </c>
      <c r="C1158" s="34" t="str">
        <f t="shared" si="68"/>
        <v>BBA (Hons)  - 141453</v>
      </c>
      <c r="D1158" s="186" t="s">
        <v>42</v>
      </c>
      <c r="E1158" s="33"/>
      <c r="F1158" s="185">
        <v>141453</v>
      </c>
      <c r="G1158" s="191" t="s">
        <v>1494</v>
      </c>
      <c r="H1158" s="34" t="str">
        <f t="shared" si="69"/>
        <v>B  - NB - 9 - 16</v>
      </c>
      <c r="I1158" s="185" t="s">
        <v>16</v>
      </c>
      <c r="J1158" s="185" t="s">
        <v>95</v>
      </c>
      <c r="K1158" s="185" t="s">
        <v>14</v>
      </c>
      <c r="L1158" s="193">
        <v>4</v>
      </c>
      <c r="M1158" s="196" t="s">
        <v>514</v>
      </c>
      <c r="N1158" s="196" t="s">
        <v>515</v>
      </c>
      <c r="O1158" s="44" t="str">
        <f t="shared" si="70"/>
        <v xml:space="preserve"> Mazhar Farid Chisti  ( 0300-9421013 )</v>
      </c>
      <c r="P1158" s="43"/>
      <c r="Q1158" s="36" t="s">
        <v>86</v>
      </c>
      <c r="R1158" s="39"/>
      <c r="T1158" s="55"/>
      <c r="U1158" s="73" t="str">
        <f>F1158&amp;"-"&amp;COUNTIF($F$2:F1158,F1158)</f>
        <v>141453-1</v>
      </c>
      <c r="V1158" s="50">
        <f t="shared" si="71"/>
        <v>1147</v>
      </c>
      <c r="Y1158" s="38" t="s">
        <v>2796</v>
      </c>
      <c r="Z1158" s="38">
        <v>1147</v>
      </c>
      <c r="AP1158" s="185">
        <v>1147</v>
      </c>
      <c r="AQ1158" s="185" t="s">
        <v>12</v>
      </c>
      <c r="AR1158" s="195" t="s">
        <v>12</v>
      </c>
    </row>
    <row r="1159" spans="1:44" ht="20.100000000000001" customHeight="1" x14ac:dyDescent="0.25">
      <c r="A1159" s="183">
        <v>1148</v>
      </c>
      <c r="B1159" s="183" t="s">
        <v>1127</v>
      </c>
      <c r="C1159" s="34" t="str">
        <f t="shared" si="68"/>
        <v>BBA (Hons)  - 141455</v>
      </c>
      <c r="D1159" s="186" t="s">
        <v>42</v>
      </c>
      <c r="E1159" s="33"/>
      <c r="F1159" s="185">
        <v>141455</v>
      </c>
      <c r="G1159" s="191" t="s">
        <v>1495</v>
      </c>
      <c r="H1159" s="34" t="str">
        <f t="shared" si="69"/>
        <v>B  - NB - 9 - 16</v>
      </c>
      <c r="I1159" s="185" t="s">
        <v>16</v>
      </c>
      <c r="J1159" s="185" t="s">
        <v>95</v>
      </c>
      <c r="K1159" s="185" t="s">
        <v>14</v>
      </c>
      <c r="L1159" s="193">
        <v>7</v>
      </c>
      <c r="M1159" s="196" t="s">
        <v>1041</v>
      </c>
      <c r="N1159" s="196" t="s">
        <v>3383</v>
      </c>
      <c r="O1159" s="44" t="str">
        <f t="shared" si="70"/>
        <v xml:space="preserve"> Dr. Muhammad Umar  ( - - - )</v>
      </c>
      <c r="P1159" s="43"/>
      <c r="Q1159" s="36" t="s">
        <v>86</v>
      </c>
      <c r="R1159" s="39"/>
      <c r="T1159" s="55"/>
      <c r="U1159" s="73" t="str">
        <f>F1159&amp;"-"&amp;COUNTIF($F$2:F1159,F1159)</f>
        <v>141455-1</v>
      </c>
      <c r="V1159" s="50">
        <f t="shared" si="71"/>
        <v>1148</v>
      </c>
      <c r="Y1159" s="38" t="s">
        <v>2797</v>
      </c>
      <c r="Z1159" s="38">
        <v>1148</v>
      </c>
      <c r="AP1159" s="185">
        <v>1148</v>
      </c>
      <c r="AQ1159" s="185" t="s">
        <v>12</v>
      </c>
      <c r="AR1159" s="195" t="s">
        <v>12</v>
      </c>
    </row>
    <row r="1160" spans="1:44" ht="20.100000000000001" customHeight="1" x14ac:dyDescent="0.25">
      <c r="A1160" s="183">
        <v>1149</v>
      </c>
      <c r="B1160" s="183" t="s">
        <v>1127</v>
      </c>
      <c r="C1160" s="34" t="str">
        <f t="shared" si="68"/>
        <v>BBA (Hons)  - 141456</v>
      </c>
      <c r="D1160" s="186" t="s">
        <v>42</v>
      </c>
      <c r="E1160" s="33"/>
      <c r="F1160" s="185">
        <v>141456</v>
      </c>
      <c r="G1160" s="191" t="s">
        <v>1496</v>
      </c>
      <c r="H1160" s="34" t="str">
        <f t="shared" si="69"/>
        <v>B  - NB - 9 - 16</v>
      </c>
      <c r="I1160" s="185" t="s">
        <v>16</v>
      </c>
      <c r="J1160" s="185" t="s">
        <v>95</v>
      </c>
      <c r="K1160" s="185" t="s">
        <v>14</v>
      </c>
      <c r="L1160" s="193">
        <v>7</v>
      </c>
      <c r="M1160" s="196" t="s">
        <v>1041</v>
      </c>
      <c r="N1160" s="196" t="s">
        <v>3383</v>
      </c>
      <c r="O1160" s="44" t="str">
        <f t="shared" si="70"/>
        <v xml:space="preserve"> Dr. Muhammad Umar  ( - - - )</v>
      </c>
      <c r="P1160" s="43"/>
      <c r="Q1160" s="36" t="s">
        <v>86</v>
      </c>
      <c r="R1160" s="39"/>
      <c r="T1160" s="55"/>
      <c r="U1160" s="73" t="str">
        <f>F1160&amp;"-"&amp;COUNTIF($F$2:F1160,F1160)</f>
        <v>141456-1</v>
      </c>
      <c r="V1160" s="50">
        <f t="shared" si="71"/>
        <v>1149</v>
      </c>
      <c r="Y1160" s="38" t="s">
        <v>2798</v>
      </c>
      <c r="Z1160" s="38">
        <v>1149</v>
      </c>
      <c r="AP1160" s="185">
        <v>1149</v>
      </c>
      <c r="AQ1160" s="185" t="s">
        <v>12</v>
      </c>
      <c r="AR1160" s="195" t="s">
        <v>12</v>
      </c>
    </row>
    <row r="1161" spans="1:44" ht="20.100000000000001" customHeight="1" x14ac:dyDescent="0.25">
      <c r="A1161" s="183">
        <v>1150</v>
      </c>
      <c r="B1161" s="183" t="s">
        <v>1127</v>
      </c>
      <c r="C1161" s="34" t="str">
        <f t="shared" si="68"/>
        <v>BBA (Hons)  - 141457</v>
      </c>
      <c r="D1161" s="186" t="s">
        <v>42</v>
      </c>
      <c r="E1161" s="33"/>
      <c r="F1161" s="185">
        <v>141457</v>
      </c>
      <c r="G1161" s="191" t="s">
        <v>1497</v>
      </c>
      <c r="H1161" s="34" t="str">
        <f t="shared" si="69"/>
        <v>B  - NB - 9 - 16</v>
      </c>
      <c r="I1161" s="185" t="s">
        <v>16</v>
      </c>
      <c r="J1161" s="185" t="s">
        <v>95</v>
      </c>
      <c r="K1161" s="185" t="s">
        <v>14</v>
      </c>
      <c r="L1161" s="193">
        <v>5</v>
      </c>
      <c r="M1161" s="196" t="s">
        <v>1041</v>
      </c>
      <c r="N1161" s="196" t="s">
        <v>3383</v>
      </c>
      <c r="O1161" s="44" t="str">
        <f t="shared" si="70"/>
        <v xml:space="preserve"> Dr. Muhammad Umar  ( - - - )</v>
      </c>
      <c r="P1161" s="43"/>
      <c r="Q1161" s="36" t="s">
        <v>86</v>
      </c>
      <c r="R1161" s="39"/>
      <c r="T1161" s="55"/>
      <c r="U1161" s="73" t="str">
        <f>F1161&amp;"-"&amp;COUNTIF($F$2:F1161,F1161)</f>
        <v>141457-1</v>
      </c>
      <c r="V1161" s="50">
        <f t="shared" si="71"/>
        <v>1150</v>
      </c>
      <c r="Y1161" s="38" t="s">
        <v>2799</v>
      </c>
      <c r="Z1161" s="38">
        <v>1150</v>
      </c>
      <c r="AP1161" s="185">
        <v>1150</v>
      </c>
      <c r="AQ1161" s="185" t="s">
        <v>12</v>
      </c>
      <c r="AR1161" s="195" t="s">
        <v>12</v>
      </c>
    </row>
    <row r="1162" spans="1:44" ht="20.100000000000001" customHeight="1" x14ac:dyDescent="0.25">
      <c r="A1162" s="183">
        <v>1151</v>
      </c>
      <c r="B1162" s="183" t="s">
        <v>1127</v>
      </c>
      <c r="C1162" s="34" t="str">
        <f t="shared" si="68"/>
        <v>BBA (Hons)  - 141458</v>
      </c>
      <c r="D1162" s="186" t="s">
        <v>42</v>
      </c>
      <c r="E1162" s="33"/>
      <c r="F1162" s="185">
        <v>141458</v>
      </c>
      <c r="G1162" s="191" t="s">
        <v>1498</v>
      </c>
      <c r="H1162" s="34" t="str">
        <f t="shared" si="69"/>
        <v>B  - NB - 9 - 16</v>
      </c>
      <c r="I1162" s="185" t="s">
        <v>16</v>
      </c>
      <c r="J1162" s="185" t="s">
        <v>95</v>
      </c>
      <c r="K1162" s="185" t="s">
        <v>14</v>
      </c>
      <c r="L1162" s="193">
        <v>1</v>
      </c>
      <c r="M1162" s="196" t="s">
        <v>1041</v>
      </c>
      <c r="N1162" s="196" t="s">
        <v>3383</v>
      </c>
      <c r="O1162" s="44" t="str">
        <f t="shared" si="70"/>
        <v xml:space="preserve"> Dr. Muhammad Umar  ( - - - )</v>
      </c>
      <c r="P1162" s="43"/>
      <c r="Q1162" s="36" t="s">
        <v>86</v>
      </c>
      <c r="R1162" s="39"/>
      <c r="T1162" s="55"/>
      <c r="U1162" s="73" t="str">
        <f>F1162&amp;"-"&amp;COUNTIF($F$2:F1162,F1162)</f>
        <v>141458-1</v>
      </c>
      <c r="V1162" s="50">
        <f t="shared" si="71"/>
        <v>1151</v>
      </c>
      <c r="Y1162" s="38" t="s">
        <v>2800</v>
      </c>
      <c r="Z1162" s="38">
        <v>1151</v>
      </c>
      <c r="AP1162" s="185">
        <v>1151</v>
      </c>
      <c r="AQ1162" s="185" t="s">
        <v>12</v>
      </c>
      <c r="AR1162" s="195" t="s">
        <v>12</v>
      </c>
    </row>
    <row r="1163" spans="1:44" ht="20.100000000000001" customHeight="1" x14ac:dyDescent="0.25">
      <c r="A1163" s="183">
        <v>1152</v>
      </c>
      <c r="B1163" s="183" t="s">
        <v>1127</v>
      </c>
      <c r="C1163" s="34" t="str">
        <f t="shared" si="68"/>
        <v>BS AF  - 141367</v>
      </c>
      <c r="D1163" s="186" t="s">
        <v>36</v>
      </c>
      <c r="E1163" s="33"/>
      <c r="F1163" s="185">
        <v>141367</v>
      </c>
      <c r="G1163" s="191" t="s">
        <v>1499</v>
      </c>
      <c r="H1163" s="34" t="str">
        <f t="shared" si="69"/>
        <v>B  - NB - 9 - 16</v>
      </c>
      <c r="I1163" s="185" t="s">
        <v>16</v>
      </c>
      <c r="J1163" s="185" t="s">
        <v>95</v>
      </c>
      <c r="K1163" s="185" t="s">
        <v>14</v>
      </c>
      <c r="L1163" s="193">
        <v>10</v>
      </c>
      <c r="M1163" s="196" t="s">
        <v>514</v>
      </c>
      <c r="N1163" s="196" t="s">
        <v>515</v>
      </c>
      <c r="O1163" s="44" t="str">
        <f t="shared" si="70"/>
        <v xml:space="preserve"> Mazhar Farid Chisti  ( 0300-9421013 )</v>
      </c>
      <c r="P1163" s="43"/>
      <c r="Q1163" s="36" t="s">
        <v>86</v>
      </c>
      <c r="R1163" s="39"/>
      <c r="T1163" s="55"/>
      <c r="U1163" s="73" t="str">
        <f>F1163&amp;"-"&amp;COUNTIF($F$2:F1163,F1163)</f>
        <v>141367-1</v>
      </c>
      <c r="V1163" s="50">
        <f t="shared" si="71"/>
        <v>1152</v>
      </c>
      <c r="Y1163" s="38" t="s">
        <v>2801</v>
      </c>
      <c r="Z1163" s="38">
        <v>1152</v>
      </c>
      <c r="AP1163" s="185">
        <v>1152</v>
      </c>
      <c r="AQ1163" s="185" t="s">
        <v>12</v>
      </c>
      <c r="AR1163" s="195" t="s">
        <v>12</v>
      </c>
    </row>
    <row r="1164" spans="1:44" ht="20.100000000000001" customHeight="1" x14ac:dyDescent="0.25">
      <c r="A1164" s="183">
        <v>1153</v>
      </c>
      <c r="B1164" s="183" t="s">
        <v>1127</v>
      </c>
      <c r="C1164" s="34" t="str">
        <f t="shared" ref="C1164:C1227" si="72">CONCATENATE(D1164," "," - ",F1164)</f>
        <v>BS IT  - 141585</v>
      </c>
      <c r="D1164" s="186" t="s">
        <v>37</v>
      </c>
      <c r="E1164" s="33"/>
      <c r="F1164" s="185">
        <v>141585</v>
      </c>
      <c r="G1164" s="191" t="s">
        <v>241</v>
      </c>
      <c r="H1164" s="34" t="str">
        <f t="shared" ref="H1164:H1227" si="73">CONCATENATE(K1164," "," - ",J1164)</f>
        <v>B  - NB - 9 - 16</v>
      </c>
      <c r="I1164" s="185" t="s">
        <v>16</v>
      </c>
      <c r="J1164" s="185" t="s">
        <v>95</v>
      </c>
      <c r="K1164" s="185" t="s">
        <v>14</v>
      </c>
      <c r="L1164" s="193">
        <v>41</v>
      </c>
      <c r="M1164" s="196" t="s">
        <v>815</v>
      </c>
      <c r="N1164" s="196" t="s">
        <v>816</v>
      </c>
      <c r="O1164" s="44" t="str">
        <f t="shared" si="70"/>
        <v xml:space="preserve"> Dr. Rabia Afzaal  ( 3218801219 )</v>
      </c>
      <c r="P1164" s="43"/>
      <c r="Q1164" s="36" t="s">
        <v>86</v>
      </c>
      <c r="R1164" s="39"/>
      <c r="T1164" s="55"/>
      <c r="U1164" s="73" t="str">
        <f>F1164&amp;"-"&amp;COUNTIF($F$2:F1164,F1164)</f>
        <v>141585-1</v>
      </c>
      <c r="V1164" s="50">
        <f t="shared" si="71"/>
        <v>1153</v>
      </c>
      <c r="Y1164" s="38" t="s">
        <v>2802</v>
      </c>
      <c r="Z1164" s="38">
        <v>1153</v>
      </c>
      <c r="AP1164" s="185">
        <v>1153</v>
      </c>
      <c r="AQ1164" s="185" t="s">
        <v>12</v>
      </c>
      <c r="AR1164" s="195" t="s">
        <v>12</v>
      </c>
    </row>
    <row r="1165" spans="1:44" ht="20.100000000000001" customHeight="1" x14ac:dyDescent="0.25">
      <c r="A1165" s="183">
        <v>1154</v>
      </c>
      <c r="B1165" s="183" t="s">
        <v>1127</v>
      </c>
      <c r="C1165" s="34" t="str">
        <f t="shared" si="72"/>
        <v>BS IT  - 141597</v>
      </c>
      <c r="D1165" s="186" t="s">
        <v>37</v>
      </c>
      <c r="E1165" s="33"/>
      <c r="F1165" s="185">
        <v>141597</v>
      </c>
      <c r="G1165" s="191" t="s">
        <v>944</v>
      </c>
      <c r="H1165" s="34" t="str">
        <f t="shared" si="73"/>
        <v>B  - NB - 9 - 16</v>
      </c>
      <c r="I1165" s="185" t="s">
        <v>16</v>
      </c>
      <c r="J1165" s="185" t="s">
        <v>95</v>
      </c>
      <c r="K1165" s="185" t="s">
        <v>14</v>
      </c>
      <c r="L1165" s="193">
        <v>1</v>
      </c>
      <c r="M1165" s="196" t="s">
        <v>494</v>
      </c>
      <c r="N1165" s="196" t="s">
        <v>495</v>
      </c>
      <c r="O1165" s="44" t="str">
        <f t="shared" ref="O1165:O1228" si="74">CONCATENATE(" ", M1165, " ", " ("," ",N1165, " ",")")</f>
        <v xml:space="preserve"> Ms. Syeda Marrium Nizami  ( 0333-4162266 )</v>
      </c>
      <c r="P1165" s="43"/>
      <c r="Q1165" s="36" t="s">
        <v>86</v>
      </c>
      <c r="R1165" s="39"/>
      <c r="T1165" s="55"/>
      <c r="U1165" s="73" t="str">
        <f>F1165&amp;"-"&amp;COUNTIF($F$2:F1165,F1165)</f>
        <v>141597-1</v>
      </c>
      <c r="V1165" s="50">
        <f t="shared" ref="V1165:V1228" si="75">+A1165</f>
        <v>1154</v>
      </c>
      <c r="Y1165" s="38" t="s">
        <v>2803</v>
      </c>
      <c r="Z1165" s="38">
        <v>1154</v>
      </c>
      <c r="AP1165" s="185">
        <v>1154</v>
      </c>
      <c r="AQ1165" s="185" t="s">
        <v>12</v>
      </c>
      <c r="AR1165" s="195" t="s">
        <v>12</v>
      </c>
    </row>
    <row r="1166" spans="1:44" ht="20.100000000000001" customHeight="1" x14ac:dyDescent="0.25">
      <c r="A1166" s="183">
        <v>1155</v>
      </c>
      <c r="B1166" s="183" t="s">
        <v>1127</v>
      </c>
      <c r="C1166" s="34" t="str">
        <f t="shared" si="72"/>
        <v>BS SE  - 141295</v>
      </c>
      <c r="D1166" s="186" t="s">
        <v>43</v>
      </c>
      <c r="E1166" s="33"/>
      <c r="F1166" s="185">
        <v>141295</v>
      </c>
      <c r="G1166" s="191" t="s">
        <v>315</v>
      </c>
      <c r="H1166" s="34" t="str">
        <f t="shared" si="73"/>
        <v>B  - NB - 9 - 16</v>
      </c>
      <c r="I1166" s="185" t="s">
        <v>16</v>
      </c>
      <c r="J1166" s="185" t="s">
        <v>95</v>
      </c>
      <c r="K1166" s="185" t="s">
        <v>14</v>
      </c>
      <c r="L1166" s="193">
        <v>17</v>
      </c>
      <c r="M1166" s="196" t="s">
        <v>470</v>
      </c>
      <c r="N1166" s="196" t="s">
        <v>471</v>
      </c>
      <c r="O1166" s="44" t="str">
        <f t="shared" si="74"/>
        <v xml:space="preserve"> Ms. Zarsha Nazim  ( 0301-4413653 )</v>
      </c>
      <c r="P1166" s="43"/>
      <c r="Q1166" s="36" t="s">
        <v>86</v>
      </c>
      <c r="R1166" s="39"/>
      <c r="T1166" s="55"/>
      <c r="U1166" s="73" t="str">
        <f>F1166&amp;"-"&amp;COUNTIF($F$2:F1166,F1166)</f>
        <v>141295-2</v>
      </c>
      <c r="V1166" s="50">
        <f t="shared" si="75"/>
        <v>1155</v>
      </c>
      <c r="Y1166" s="38" t="s">
        <v>2804</v>
      </c>
      <c r="Z1166" s="38">
        <v>1155</v>
      </c>
      <c r="AP1166" s="185">
        <v>1155</v>
      </c>
      <c r="AQ1166" s="185" t="s">
        <v>12</v>
      </c>
      <c r="AR1166" s="195" t="s">
        <v>12</v>
      </c>
    </row>
    <row r="1167" spans="1:44" ht="20.100000000000001" customHeight="1" x14ac:dyDescent="0.25">
      <c r="A1167" s="183">
        <v>1156</v>
      </c>
      <c r="B1167" s="183" t="s">
        <v>1127</v>
      </c>
      <c r="C1167" s="34" t="str">
        <f t="shared" si="72"/>
        <v>BBA (Hons)  - 141666</v>
      </c>
      <c r="D1167" s="186" t="s">
        <v>42</v>
      </c>
      <c r="E1167" s="33"/>
      <c r="F1167" s="185">
        <v>141666</v>
      </c>
      <c r="G1167" s="191" t="s">
        <v>1488</v>
      </c>
      <c r="H1167" s="34" t="str">
        <f t="shared" si="73"/>
        <v>C  - NB - 17 - 24</v>
      </c>
      <c r="I1167" s="185" t="s">
        <v>16</v>
      </c>
      <c r="J1167" s="185" t="s">
        <v>96</v>
      </c>
      <c r="K1167" s="185" t="s">
        <v>15</v>
      </c>
      <c r="L1167" s="193">
        <v>13</v>
      </c>
      <c r="M1167" s="196" t="s">
        <v>1050</v>
      </c>
      <c r="N1167" s="196" t="s">
        <v>1051</v>
      </c>
      <c r="O1167" s="44" t="str">
        <f t="shared" si="74"/>
        <v xml:space="preserve"> Anum Ali Bukhari   ( 3004872121 )</v>
      </c>
      <c r="P1167" s="43"/>
      <c r="Q1167" s="36" t="s">
        <v>86</v>
      </c>
      <c r="R1167" s="39"/>
      <c r="T1167" s="55"/>
      <c r="U1167" s="73" t="str">
        <f>F1167&amp;"-"&amp;COUNTIF($F$2:F1167,F1167)</f>
        <v>141666-1</v>
      </c>
      <c r="V1167" s="50">
        <f t="shared" si="75"/>
        <v>1156</v>
      </c>
      <c r="Y1167" s="38" t="s">
        <v>2805</v>
      </c>
      <c r="Z1167" s="38">
        <v>1156</v>
      </c>
      <c r="AP1167" s="185">
        <v>1156</v>
      </c>
      <c r="AQ1167" s="185" t="s">
        <v>12</v>
      </c>
      <c r="AR1167" s="195" t="s">
        <v>12</v>
      </c>
    </row>
    <row r="1168" spans="1:44" ht="20.100000000000001" customHeight="1" x14ac:dyDescent="0.25">
      <c r="A1168" s="183">
        <v>1157</v>
      </c>
      <c r="B1168" s="183" t="s">
        <v>1127</v>
      </c>
      <c r="C1168" s="34" t="str">
        <f t="shared" si="72"/>
        <v>BBA (Hons)  - 141671</v>
      </c>
      <c r="D1168" s="186" t="s">
        <v>42</v>
      </c>
      <c r="E1168" s="33"/>
      <c r="F1168" s="185">
        <v>141671</v>
      </c>
      <c r="G1168" s="191" t="s">
        <v>1492</v>
      </c>
      <c r="H1168" s="34" t="str">
        <f t="shared" si="73"/>
        <v>C  - NB - 17 - 24</v>
      </c>
      <c r="I1168" s="185" t="s">
        <v>16</v>
      </c>
      <c r="J1168" s="185" t="s">
        <v>96</v>
      </c>
      <c r="K1168" s="185" t="s">
        <v>15</v>
      </c>
      <c r="L1168" s="193">
        <v>2</v>
      </c>
      <c r="M1168" s="196" t="s">
        <v>514</v>
      </c>
      <c r="N1168" s="196" t="s">
        <v>515</v>
      </c>
      <c r="O1168" s="44" t="str">
        <f t="shared" si="74"/>
        <v xml:space="preserve"> Mazhar Farid Chisti  ( 0300-9421013 )</v>
      </c>
      <c r="P1168" s="43"/>
      <c r="Q1168" s="36" t="s">
        <v>86</v>
      </c>
      <c r="R1168" s="39"/>
      <c r="T1168" s="55"/>
      <c r="U1168" s="73" t="str">
        <f>F1168&amp;"-"&amp;COUNTIF($F$2:F1168,F1168)</f>
        <v>141671-1</v>
      </c>
      <c r="V1168" s="50">
        <f t="shared" si="75"/>
        <v>1157</v>
      </c>
      <c r="Y1168" s="38" t="s">
        <v>2806</v>
      </c>
      <c r="Z1168" s="38">
        <v>1157</v>
      </c>
      <c r="AP1168" s="185">
        <v>1157</v>
      </c>
      <c r="AQ1168" s="185" t="s">
        <v>12</v>
      </c>
      <c r="AR1168" s="195" t="s">
        <v>12</v>
      </c>
    </row>
    <row r="1169" spans="1:44" ht="20.100000000000001" customHeight="1" x14ac:dyDescent="0.25">
      <c r="A1169" s="183">
        <v>1158</v>
      </c>
      <c r="B1169" s="183" t="s">
        <v>1127</v>
      </c>
      <c r="C1169" s="34" t="str">
        <f t="shared" si="72"/>
        <v>BBA (Hons)  - 141674</v>
      </c>
      <c r="D1169" s="186" t="s">
        <v>42</v>
      </c>
      <c r="E1169" s="33"/>
      <c r="F1169" s="185">
        <v>141674</v>
      </c>
      <c r="G1169" s="191" t="s">
        <v>1495</v>
      </c>
      <c r="H1169" s="34" t="str">
        <f t="shared" si="73"/>
        <v>C  - NB - 17 - 24</v>
      </c>
      <c r="I1169" s="185" t="s">
        <v>16</v>
      </c>
      <c r="J1169" s="185" t="s">
        <v>96</v>
      </c>
      <c r="K1169" s="185" t="s">
        <v>15</v>
      </c>
      <c r="L1169" s="193">
        <v>5</v>
      </c>
      <c r="M1169" s="196" t="s">
        <v>1041</v>
      </c>
      <c r="N1169" s="196" t="s">
        <v>3383</v>
      </c>
      <c r="O1169" s="44" t="str">
        <f t="shared" si="74"/>
        <v xml:space="preserve"> Dr. Muhammad Umar  ( - - - )</v>
      </c>
      <c r="P1169" s="43"/>
      <c r="Q1169" s="36" t="s">
        <v>86</v>
      </c>
      <c r="R1169" s="39"/>
      <c r="T1169" s="55"/>
      <c r="U1169" s="73" t="str">
        <f>F1169&amp;"-"&amp;COUNTIF($F$2:F1169,F1169)</f>
        <v>141674-1</v>
      </c>
      <c r="V1169" s="50">
        <f t="shared" si="75"/>
        <v>1158</v>
      </c>
      <c r="Y1169" s="38" t="s">
        <v>2807</v>
      </c>
      <c r="Z1169" s="38">
        <v>1158</v>
      </c>
      <c r="AP1169" s="185">
        <v>1158</v>
      </c>
      <c r="AQ1169" s="185" t="s">
        <v>12</v>
      </c>
      <c r="AR1169" s="195" t="s">
        <v>12</v>
      </c>
    </row>
    <row r="1170" spans="1:44" ht="20.100000000000001" customHeight="1" x14ac:dyDescent="0.25">
      <c r="A1170" s="183">
        <v>1159</v>
      </c>
      <c r="B1170" s="183" t="s">
        <v>1127</v>
      </c>
      <c r="C1170" s="34" t="str">
        <f t="shared" si="72"/>
        <v>BBA (Hons)  - 141679</v>
      </c>
      <c r="D1170" s="186" t="s">
        <v>42</v>
      </c>
      <c r="E1170" s="33"/>
      <c r="F1170" s="185">
        <v>141679</v>
      </c>
      <c r="G1170" s="191" t="s">
        <v>984</v>
      </c>
      <c r="H1170" s="34" t="str">
        <f t="shared" si="73"/>
        <v>C  - NB - 17 - 24</v>
      </c>
      <c r="I1170" s="185" t="s">
        <v>16</v>
      </c>
      <c r="J1170" s="185" t="s">
        <v>96</v>
      </c>
      <c r="K1170" s="185" t="s">
        <v>15</v>
      </c>
      <c r="L1170" s="193">
        <v>4</v>
      </c>
      <c r="M1170" s="196" t="s">
        <v>606</v>
      </c>
      <c r="N1170" s="196" t="s">
        <v>607</v>
      </c>
      <c r="O1170" s="44" t="str">
        <f t="shared" si="74"/>
        <v xml:space="preserve"> Sofia Safdar  ( 0336-4275902 )</v>
      </c>
      <c r="P1170" s="43"/>
      <c r="Q1170" s="36" t="s">
        <v>86</v>
      </c>
      <c r="R1170" s="39"/>
      <c r="T1170" s="55"/>
      <c r="U1170" s="73" t="str">
        <f>F1170&amp;"-"&amp;COUNTIF($F$2:F1170,F1170)</f>
        <v>141679-1</v>
      </c>
      <c r="V1170" s="50">
        <f t="shared" si="75"/>
        <v>1159</v>
      </c>
      <c r="Y1170" s="38" t="s">
        <v>2808</v>
      </c>
      <c r="Z1170" s="38">
        <v>1159</v>
      </c>
      <c r="AP1170" s="185">
        <v>1159</v>
      </c>
      <c r="AQ1170" s="185" t="s">
        <v>12</v>
      </c>
      <c r="AR1170" s="195" t="s">
        <v>12</v>
      </c>
    </row>
    <row r="1171" spans="1:44" ht="20.100000000000001" customHeight="1" x14ac:dyDescent="0.25">
      <c r="A1171" s="183">
        <v>1160</v>
      </c>
      <c r="B1171" s="183" t="s">
        <v>1127</v>
      </c>
      <c r="C1171" s="34" t="str">
        <f t="shared" si="72"/>
        <v>BBA (Hons)  - 141687</v>
      </c>
      <c r="D1171" s="186" t="s">
        <v>42</v>
      </c>
      <c r="E1171" s="33"/>
      <c r="F1171" s="185">
        <v>141687</v>
      </c>
      <c r="G1171" s="191" t="s">
        <v>1500</v>
      </c>
      <c r="H1171" s="34" t="str">
        <f t="shared" si="73"/>
        <v>C  - NB - 17 - 24</v>
      </c>
      <c r="I1171" s="185" t="s">
        <v>16</v>
      </c>
      <c r="J1171" s="185" t="s">
        <v>96</v>
      </c>
      <c r="K1171" s="185" t="s">
        <v>15</v>
      </c>
      <c r="L1171" s="193">
        <v>1</v>
      </c>
      <c r="M1171" s="196" t="s">
        <v>606</v>
      </c>
      <c r="N1171" s="196" t="s">
        <v>607</v>
      </c>
      <c r="O1171" s="44" t="str">
        <f t="shared" si="74"/>
        <v xml:space="preserve"> Sofia Safdar  ( 0336-4275902 )</v>
      </c>
      <c r="P1171" s="43"/>
      <c r="Q1171" s="36" t="s">
        <v>86</v>
      </c>
      <c r="R1171" s="39"/>
      <c r="T1171" s="55"/>
      <c r="U1171" s="73" t="str">
        <f>F1171&amp;"-"&amp;COUNTIF($F$2:F1171,F1171)</f>
        <v>141687-1</v>
      </c>
      <c r="V1171" s="50">
        <f t="shared" si="75"/>
        <v>1160</v>
      </c>
      <c r="Y1171" s="38" t="s">
        <v>2809</v>
      </c>
      <c r="Z1171" s="38">
        <v>1160</v>
      </c>
      <c r="AP1171" s="185">
        <v>1160</v>
      </c>
      <c r="AQ1171" s="185" t="s">
        <v>12</v>
      </c>
      <c r="AR1171" s="195" t="s">
        <v>12</v>
      </c>
    </row>
    <row r="1172" spans="1:44" ht="20.100000000000001" customHeight="1" x14ac:dyDescent="0.25">
      <c r="A1172" s="183">
        <v>1161</v>
      </c>
      <c r="B1172" s="183" t="s">
        <v>1127</v>
      </c>
      <c r="C1172" s="34" t="str">
        <f t="shared" si="72"/>
        <v>BBA (Hons)  - 141688</v>
      </c>
      <c r="D1172" s="186" t="s">
        <v>42</v>
      </c>
      <c r="E1172" s="33"/>
      <c r="F1172" s="185">
        <v>141688</v>
      </c>
      <c r="G1172" s="191" t="s">
        <v>1501</v>
      </c>
      <c r="H1172" s="34" t="str">
        <f t="shared" si="73"/>
        <v>C  - NB - 17 - 24</v>
      </c>
      <c r="I1172" s="185" t="s">
        <v>16</v>
      </c>
      <c r="J1172" s="185" t="s">
        <v>96</v>
      </c>
      <c r="K1172" s="185" t="s">
        <v>15</v>
      </c>
      <c r="L1172" s="193">
        <v>3</v>
      </c>
      <c r="M1172" s="196" t="s">
        <v>606</v>
      </c>
      <c r="N1172" s="196" t="s">
        <v>607</v>
      </c>
      <c r="O1172" s="44" t="str">
        <f t="shared" si="74"/>
        <v xml:space="preserve"> Sofia Safdar  ( 0336-4275902 )</v>
      </c>
      <c r="P1172" s="43"/>
      <c r="Q1172" s="36" t="s">
        <v>86</v>
      </c>
      <c r="R1172" s="39"/>
      <c r="T1172" s="55"/>
      <c r="U1172" s="73" t="str">
        <f>F1172&amp;"-"&amp;COUNTIF($F$2:F1172,F1172)</f>
        <v>141688-1</v>
      </c>
      <c r="V1172" s="50">
        <f t="shared" si="75"/>
        <v>1161</v>
      </c>
      <c r="Y1172" s="38" t="s">
        <v>2810</v>
      </c>
      <c r="Z1172" s="38">
        <v>1161</v>
      </c>
      <c r="AP1172" s="185">
        <v>1161</v>
      </c>
      <c r="AQ1172" s="185" t="s">
        <v>12</v>
      </c>
      <c r="AR1172" s="195" t="s">
        <v>12</v>
      </c>
    </row>
    <row r="1173" spans="1:44" ht="20.100000000000001" customHeight="1" x14ac:dyDescent="0.25">
      <c r="A1173" s="183">
        <v>1162</v>
      </c>
      <c r="B1173" s="183" t="s">
        <v>1127</v>
      </c>
      <c r="C1173" s="34" t="str">
        <f t="shared" si="72"/>
        <v>BS IT  - 141597</v>
      </c>
      <c r="D1173" s="186" t="s">
        <v>37</v>
      </c>
      <c r="E1173" s="33"/>
      <c r="F1173" s="185">
        <v>141597</v>
      </c>
      <c r="G1173" s="191" t="s">
        <v>944</v>
      </c>
      <c r="H1173" s="34" t="str">
        <f t="shared" si="73"/>
        <v>C  - NB - 17 - 24</v>
      </c>
      <c r="I1173" s="185" t="s">
        <v>16</v>
      </c>
      <c r="J1173" s="185" t="s">
        <v>96</v>
      </c>
      <c r="K1173" s="185" t="s">
        <v>15</v>
      </c>
      <c r="L1173" s="193">
        <v>28</v>
      </c>
      <c r="M1173" s="196" t="s">
        <v>494</v>
      </c>
      <c r="N1173" s="196" t="s">
        <v>495</v>
      </c>
      <c r="O1173" s="44" t="str">
        <f t="shared" si="74"/>
        <v xml:space="preserve"> Ms. Syeda Marrium Nizami  ( 0333-4162266 )</v>
      </c>
      <c r="P1173" s="43"/>
      <c r="Q1173" s="36" t="s">
        <v>86</v>
      </c>
      <c r="R1173" s="39"/>
      <c r="T1173" s="55"/>
      <c r="U1173" s="73" t="str">
        <f>F1173&amp;"-"&amp;COUNTIF($F$2:F1173,F1173)</f>
        <v>141597-2</v>
      </c>
      <c r="V1173" s="50">
        <f t="shared" si="75"/>
        <v>1162</v>
      </c>
      <c r="Y1173" s="38" t="s">
        <v>2811</v>
      </c>
      <c r="Z1173" s="38">
        <v>1162</v>
      </c>
      <c r="AP1173" s="185">
        <v>1162</v>
      </c>
      <c r="AQ1173" s="185" t="s">
        <v>12</v>
      </c>
      <c r="AR1173" s="195" t="s">
        <v>12</v>
      </c>
    </row>
    <row r="1174" spans="1:44" ht="20.100000000000001" customHeight="1" x14ac:dyDescent="0.25">
      <c r="A1174" s="183">
        <v>1163</v>
      </c>
      <c r="B1174" s="183" t="s">
        <v>1127</v>
      </c>
      <c r="C1174" s="34" t="str">
        <f t="shared" si="72"/>
        <v>BS IT  - 141615</v>
      </c>
      <c r="D1174" s="186" t="s">
        <v>37</v>
      </c>
      <c r="E1174" s="33"/>
      <c r="F1174" s="185">
        <v>141615</v>
      </c>
      <c r="G1174" s="191" t="s">
        <v>1502</v>
      </c>
      <c r="H1174" s="34" t="str">
        <f t="shared" si="73"/>
        <v>C  - NB - 17 - 24</v>
      </c>
      <c r="I1174" s="185" t="s">
        <v>16</v>
      </c>
      <c r="J1174" s="185" t="s">
        <v>96</v>
      </c>
      <c r="K1174" s="185" t="s">
        <v>15</v>
      </c>
      <c r="L1174" s="193">
        <v>29</v>
      </c>
      <c r="M1174" s="196" t="s">
        <v>494</v>
      </c>
      <c r="N1174" s="196" t="s">
        <v>495</v>
      </c>
      <c r="O1174" s="44" t="str">
        <f t="shared" si="74"/>
        <v xml:space="preserve"> Ms. Syeda Marrium Nizami  ( 0333-4162266 )</v>
      </c>
      <c r="P1174" s="43"/>
      <c r="Q1174" s="36" t="s">
        <v>86</v>
      </c>
      <c r="R1174" s="39"/>
      <c r="T1174" s="55"/>
      <c r="U1174" s="73" t="str">
        <f>F1174&amp;"-"&amp;COUNTIF($F$2:F1174,F1174)</f>
        <v>141615-1</v>
      </c>
      <c r="V1174" s="50">
        <f t="shared" si="75"/>
        <v>1163</v>
      </c>
      <c r="Y1174" s="38" t="s">
        <v>2812</v>
      </c>
      <c r="Z1174" s="38">
        <v>1163</v>
      </c>
      <c r="AP1174" s="185">
        <v>1163</v>
      </c>
      <c r="AQ1174" s="185" t="s">
        <v>12</v>
      </c>
      <c r="AR1174" s="195" t="s">
        <v>12</v>
      </c>
    </row>
    <row r="1175" spans="1:44" ht="20.100000000000001" customHeight="1" x14ac:dyDescent="0.25">
      <c r="A1175" s="183">
        <v>1164</v>
      </c>
      <c r="B1175" s="183" t="s">
        <v>1127</v>
      </c>
      <c r="C1175" s="34" t="str">
        <f t="shared" si="72"/>
        <v>BSCS  - 141767</v>
      </c>
      <c r="D1175" s="186" t="s">
        <v>35</v>
      </c>
      <c r="E1175" s="33"/>
      <c r="F1175" s="185">
        <v>141767</v>
      </c>
      <c r="G1175" s="191" t="s">
        <v>197</v>
      </c>
      <c r="H1175" s="34" t="str">
        <f t="shared" si="73"/>
        <v>C  - NB - 17 - 24</v>
      </c>
      <c r="I1175" s="185" t="s">
        <v>16</v>
      </c>
      <c r="J1175" s="185" t="s">
        <v>96</v>
      </c>
      <c r="K1175" s="185" t="s">
        <v>15</v>
      </c>
      <c r="L1175" s="193">
        <v>50</v>
      </c>
      <c r="M1175" s="196" t="s">
        <v>692</v>
      </c>
      <c r="N1175" s="196" t="s">
        <v>693</v>
      </c>
      <c r="O1175" s="44" t="str">
        <f t="shared" si="74"/>
        <v xml:space="preserve"> Ms. Maryam Fatima  ( 0345-4785877 )</v>
      </c>
      <c r="P1175" s="43"/>
      <c r="Q1175" s="36" t="s">
        <v>86</v>
      </c>
      <c r="R1175" s="39"/>
      <c r="T1175" s="55"/>
      <c r="U1175" s="73" t="str">
        <f>F1175&amp;"-"&amp;COUNTIF($F$2:F1175,F1175)</f>
        <v>141767-1</v>
      </c>
      <c r="V1175" s="50">
        <f t="shared" si="75"/>
        <v>1164</v>
      </c>
      <c r="Y1175" s="38" t="s">
        <v>2813</v>
      </c>
      <c r="Z1175" s="38">
        <v>1164</v>
      </c>
      <c r="AP1175" s="185">
        <v>1164</v>
      </c>
      <c r="AQ1175" s="185" t="s">
        <v>12</v>
      </c>
      <c r="AR1175" s="195" t="s">
        <v>12</v>
      </c>
    </row>
    <row r="1176" spans="1:44" ht="20.100000000000001" customHeight="1" x14ac:dyDescent="0.25">
      <c r="A1176" s="183">
        <v>1165</v>
      </c>
      <c r="B1176" s="183" t="s">
        <v>1127</v>
      </c>
      <c r="C1176" s="34" t="str">
        <f t="shared" si="72"/>
        <v>BSCS  - 141768</v>
      </c>
      <c r="D1176" s="186" t="s">
        <v>35</v>
      </c>
      <c r="E1176" s="33"/>
      <c r="F1176" s="185">
        <v>141768</v>
      </c>
      <c r="G1176" s="191" t="s">
        <v>198</v>
      </c>
      <c r="H1176" s="34" t="str">
        <f t="shared" si="73"/>
        <v>C  - NB - 17 - 24</v>
      </c>
      <c r="I1176" s="185" t="s">
        <v>16</v>
      </c>
      <c r="J1176" s="185" t="s">
        <v>96</v>
      </c>
      <c r="K1176" s="185" t="s">
        <v>15</v>
      </c>
      <c r="L1176" s="193">
        <v>38</v>
      </c>
      <c r="M1176" s="196" t="s">
        <v>690</v>
      </c>
      <c r="N1176" s="196" t="s">
        <v>691</v>
      </c>
      <c r="O1176" s="44" t="str">
        <f t="shared" si="74"/>
        <v xml:space="preserve"> Ms Lubna Shaheen   ( 0300-4913431 )</v>
      </c>
      <c r="P1176" s="43"/>
      <c r="Q1176" s="36" t="s">
        <v>86</v>
      </c>
      <c r="R1176" s="39"/>
      <c r="T1176" s="55"/>
      <c r="U1176" s="73" t="str">
        <f>F1176&amp;"-"&amp;COUNTIF($F$2:F1176,F1176)</f>
        <v>141768-1</v>
      </c>
      <c r="V1176" s="50">
        <f t="shared" si="75"/>
        <v>1165</v>
      </c>
      <c r="Y1176" s="38" t="s">
        <v>2814</v>
      </c>
      <c r="Z1176" s="38">
        <v>1165</v>
      </c>
      <c r="AP1176" s="185">
        <v>1165</v>
      </c>
      <c r="AQ1176" s="185" t="s">
        <v>12</v>
      </c>
      <c r="AR1176" s="195" t="s">
        <v>12</v>
      </c>
    </row>
    <row r="1177" spans="1:44" ht="20.100000000000001" customHeight="1" x14ac:dyDescent="0.25">
      <c r="A1177" s="183">
        <v>1166</v>
      </c>
      <c r="B1177" s="183" t="s">
        <v>1127</v>
      </c>
      <c r="C1177" s="34" t="str">
        <f t="shared" si="72"/>
        <v>BSCS  - 141769</v>
      </c>
      <c r="D1177" s="186" t="s">
        <v>35</v>
      </c>
      <c r="E1177" s="33"/>
      <c r="F1177" s="185">
        <v>141769</v>
      </c>
      <c r="G1177" s="191" t="s">
        <v>199</v>
      </c>
      <c r="H1177" s="34" t="str">
        <f t="shared" si="73"/>
        <v>C  - NB - 17 - 24</v>
      </c>
      <c r="I1177" s="185" t="s">
        <v>16</v>
      </c>
      <c r="J1177" s="185" t="s">
        <v>96</v>
      </c>
      <c r="K1177" s="185" t="s">
        <v>15</v>
      </c>
      <c r="L1177" s="193">
        <v>3</v>
      </c>
      <c r="M1177" s="196" t="s">
        <v>690</v>
      </c>
      <c r="N1177" s="196" t="s">
        <v>691</v>
      </c>
      <c r="O1177" s="44" t="str">
        <f t="shared" si="74"/>
        <v xml:space="preserve"> Ms Lubna Shaheen   ( 0300-4913431 )</v>
      </c>
      <c r="P1177" s="43"/>
      <c r="Q1177" s="36" t="s">
        <v>86</v>
      </c>
      <c r="R1177" s="39"/>
      <c r="T1177" s="55"/>
      <c r="U1177" s="73" t="str">
        <f>F1177&amp;"-"&amp;COUNTIF($F$2:F1177,F1177)</f>
        <v>141769-1</v>
      </c>
      <c r="V1177" s="50">
        <f t="shared" si="75"/>
        <v>1166</v>
      </c>
      <c r="Y1177" s="38" t="s">
        <v>2815</v>
      </c>
      <c r="Z1177" s="38">
        <v>1166</v>
      </c>
      <c r="AP1177" s="185">
        <v>1166</v>
      </c>
      <c r="AQ1177" s="185" t="s">
        <v>12</v>
      </c>
      <c r="AR1177" s="195" t="s">
        <v>12</v>
      </c>
    </row>
    <row r="1178" spans="1:44" ht="20.100000000000001" customHeight="1" x14ac:dyDescent="0.25">
      <c r="A1178" s="183">
        <v>1167</v>
      </c>
      <c r="B1178" s="183" t="s">
        <v>1127</v>
      </c>
      <c r="C1178" s="34" t="str">
        <f t="shared" si="72"/>
        <v>BSCS  - 141769</v>
      </c>
      <c r="D1178" s="186" t="s">
        <v>35</v>
      </c>
      <c r="E1178" s="33"/>
      <c r="F1178" s="185">
        <v>141769</v>
      </c>
      <c r="G1178" s="191" t="s">
        <v>199</v>
      </c>
      <c r="H1178" s="34" t="str">
        <f t="shared" si="73"/>
        <v>D  - NB - 25 - 32</v>
      </c>
      <c r="I1178" s="185" t="s">
        <v>16</v>
      </c>
      <c r="J1178" s="185" t="s">
        <v>97</v>
      </c>
      <c r="K1178" s="185" t="s">
        <v>24</v>
      </c>
      <c r="L1178" s="193">
        <v>28</v>
      </c>
      <c r="M1178" s="196" t="s">
        <v>690</v>
      </c>
      <c r="N1178" s="196" t="s">
        <v>691</v>
      </c>
      <c r="O1178" s="44" t="str">
        <f t="shared" si="74"/>
        <v xml:space="preserve"> Ms Lubna Shaheen   ( 0300-4913431 )</v>
      </c>
      <c r="P1178" s="43"/>
      <c r="Q1178" s="36" t="s">
        <v>86</v>
      </c>
      <c r="R1178" s="39"/>
      <c r="T1178" s="55"/>
      <c r="U1178" s="73" t="str">
        <f>F1178&amp;"-"&amp;COUNTIF($F$2:F1178,F1178)</f>
        <v>141769-2</v>
      </c>
      <c r="V1178" s="50">
        <f t="shared" si="75"/>
        <v>1167</v>
      </c>
      <c r="Y1178" s="38" t="s">
        <v>2816</v>
      </c>
      <c r="Z1178" s="38">
        <v>1167</v>
      </c>
      <c r="AP1178" s="185">
        <v>1167</v>
      </c>
      <c r="AQ1178" s="185" t="s">
        <v>12</v>
      </c>
      <c r="AR1178" s="195" t="s">
        <v>12</v>
      </c>
    </row>
    <row r="1179" spans="1:44" ht="20.100000000000001" customHeight="1" x14ac:dyDescent="0.25">
      <c r="A1179" s="183">
        <v>1168</v>
      </c>
      <c r="B1179" s="183" t="s">
        <v>1127</v>
      </c>
      <c r="C1179" s="34" t="str">
        <f t="shared" si="72"/>
        <v>BSCS  - 141770</v>
      </c>
      <c r="D1179" s="186" t="s">
        <v>35</v>
      </c>
      <c r="E1179" s="33"/>
      <c r="F1179" s="185">
        <v>141770</v>
      </c>
      <c r="G1179" s="191" t="s">
        <v>200</v>
      </c>
      <c r="H1179" s="34" t="str">
        <f t="shared" si="73"/>
        <v>D  - NB - 25 - 32</v>
      </c>
      <c r="I1179" s="185" t="s">
        <v>16</v>
      </c>
      <c r="J1179" s="185" t="s">
        <v>97</v>
      </c>
      <c r="K1179" s="185" t="s">
        <v>24</v>
      </c>
      <c r="L1179" s="193">
        <v>37</v>
      </c>
      <c r="M1179" s="196" t="s">
        <v>692</v>
      </c>
      <c r="N1179" s="196" t="s">
        <v>693</v>
      </c>
      <c r="O1179" s="44" t="str">
        <f t="shared" si="74"/>
        <v xml:space="preserve"> Ms. Maryam Fatima  ( 0345-4785877 )</v>
      </c>
      <c r="P1179" s="43"/>
      <c r="Q1179" s="36" t="s">
        <v>86</v>
      </c>
      <c r="R1179" s="39"/>
      <c r="T1179" s="55"/>
      <c r="U1179" s="73" t="str">
        <f>F1179&amp;"-"&amp;COUNTIF($F$2:F1179,F1179)</f>
        <v>141770-1</v>
      </c>
      <c r="V1179" s="50">
        <f t="shared" si="75"/>
        <v>1168</v>
      </c>
      <c r="Y1179" s="38" t="s">
        <v>2817</v>
      </c>
      <c r="Z1179" s="38">
        <v>1168</v>
      </c>
      <c r="AP1179" s="185">
        <v>1168</v>
      </c>
      <c r="AQ1179" s="185" t="s">
        <v>12</v>
      </c>
      <c r="AR1179" s="195" t="s">
        <v>12</v>
      </c>
    </row>
    <row r="1180" spans="1:44" ht="20.100000000000001" customHeight="1" x14ac:dyDescent="0.25">
      <c r="A1180" s="183">
        <v>1169</v>
      </c>
      <c r="B1180" s="183" t="s">
        <v>1127</v>
      </c>
      <c r="C1180" s="34" t="str">
        <f t="shared" si="72"/>
        <v>BSCS  - 141771</v>
      </c>
      <c r="D1180" s="186" t="s">
        <v>35</v>
      </c>
      <c r="E1180" s="33"/>
      <c r="F1180" s="185">
        <v>141771</v>
      </c>
      <c r="G1180" s="191" t="s">
        <v>1503</v>
      </c>
      <c r="H1180" s="34" t="str">
        <f t="shared" si="73"/>
        <v>D  - NB - 25 - 32</v>
      </c>
      <c r="I1180" s="185" t="s">
        <v>16</v>
      </c>
      <c r="J1180" s="185" t="s">
        <v>97</v>
      </c>
      <c r="K1180" s="185" t="s">
        <v>24</v>
      </c>
      <c r="L1180" s="193">
        <v>42</v>
      </c>
      <c r="M1180" s="196" t="s">
        <v>3375</v>
      </c>
      <c r="N1180" s="196" t="s">
        <v>3376</v>
      </c>
      <c r="O1180" s="44" t="str">
        <f t="shared" si="74"/>
        <v xml:space="preserve"> Lt.Col (R) M.Riaz Khan  ( 0321-6339094 )</v>
      </c>
      <c r="P1180" s="43"/>
      <c r="Q1180" s="36" t="s">
        <v>86</v>
      </c>
      <c r="R1180" s="39"/>
      <c r="T1180" s="55"/>
      <c r="U1180" s="73" t="str">
        <f>F1180&amp;"-"&amp;COUNTIF($F$2:F1180,F1180)</f>
        <v>141771-1</v>
      </c>
      <c r="V1180" s="50">
        <f t="shared" si="75"/>
        <v>1169</v>
      </c>
      <c r="Y1180" s="38" t="s">
        <v>2818</v>
      </c>
      <c r="Z1180" s="38">
        <v>1169</v>
      </c>
      <c r="AP1180" s="185">
        <v>1169</v>
      </c>
      <c r="AQ1180" s="185" t="s">
        <v>12</v>
      </c>
      <c r="AR1180" s="195" t="s">
        <v>12</v>
      </c>
    </row>
    <row r="1181" spans="1:44" ht="20.100000000000001" customHeight="1" x14ac:dyDescent="0.25">
      <c r="A1181" s="183">
        <v>1170</v>
      </c>
      <c r="B1181" s="183" t="s">
        <v>1127</v>
      </c>
      <c r="C1181" s="34" t="str">
        <f t="shared" si="72"/>
        <v>BSCS  - 141772</v>
      </c>
      <c r="D1181" s="186" t="s">
        <v>35</v>
      </c>
      <c r="E1181" s="33"/>
      <c r="F1181" s="185">
        <v>141772</v>
      </c>
      <c r="G1181" s="191" t="s">
        <v>1504</v>
      </c>
      <c r="H1181" s="34" t="str">
        <f t="shared" si="73"/>
        <v>D  - NB - 25 - 32</v>
      </c>
      <c r="I1181" s="185" t="s">
        <v>16</v>
      </c>
      <c r="J1181" s="185" t="s">
        <v>97</v>
      </c>
      <c r="K1181" s="185" t="s">
        <v>24</v>
      </c>
      <c r="L1181" s="192">
        <v>43</v>
      </c>
      <c r="M1181" s="196" t="s">
        <v>524</v>
      </c>
      <c r="N1181" s="196" t="s">
        <v>525</v>
      </c>
      <c r="O1181" s="44" t="str">
        <f t="shared" si="74"/>
        <v xml:space="preserve"> Asma Riffat  ( 0321-4767274 )</v>
      </c>
      <c r="P1181" s="43"/>
      <c r="Q1181" s="36" t="s">
        <v>86</v>
      </c>
      <c r="R1181" s="39"/>
      <c r="T1181" s="55"/>
      <c r="U1181" s="73" t="str">
        <f>F1181&amp;"-"&amp;COUNTIF($F$2:F1181,F1181)</f>
        <v>141772-1</v>
      </c>
      <c r="V1181" s="50">
        <f t="shared" si="75"/>
        <v>1170</v>
      </c>
      <c r="Y1181" s="38" t="s">
        <v>2819</v>
      </c>
      <c r="Z1181" s="38">
        <v>1170</v>
      </c>
      <c r="AP1181" s="185">
        <v>1170</v>
      </c>
      <c r="AQ1181" s="185" t="s">
        <v>12</v>
      </c>
      <c r="AR1181" s="195" t="s">
        <v>12</v>
      </c>
    </row>
    <row r="1182" spans="1:44" ht="20.100000000000001" customHeight="1" x14ac:dyDescent="0.25">
      <c r="A1182" s="183">
        <v>1171</v>
      </c>
      <c r="B1182" s="183" t="s">
        <v>1127</v>
      </c>
      <c r="C1182" s="34" t="str">
        <f t="shared" si="72"/>
        <v>BSCS  - 141773</v>
      </c>
      <c r="D1182" s="186" t="s">
        <v>35</v>
      </c>
      <c r="E1182" s="33"/>
      <c r="F1182" s="185">
        <v>141773</v>
      </c>
      <c r="G1182" s="191" t="s">
        <v>1505</v>
      </c>
      <c r="H1182" s="34" t="str">
        <f t="shared" si="73"/>
        <v>D  - NB - 25 - 32</v>
      </c>
      <c r="I1182" s="185" t="s">
        <v>16</v>
      </c>
      <c r="J1182" s="185" t="s">
        <v>97</v>
      </c>
      <c r="K1182" s="185" t="s">
        <v>24</v>
      </c>
      <c r="L1182" s="192">
        <v>26</v>
      </c>
      <c r="M1182" s="196" t="s">
        <v>677</v>
      </c>
      <c r="N1182" s="196" t="s">
        <v>678</v>
      </c>
      <c r="O1182" s="44" t="str">
        <f t="shared" si="74"/>
        <v xml:space="preserve"> Dr. Muhammad Nadeem  ( 3229775153 )</v>
      </c>
      <c r="P1182" s="43"/>
      <c r="Q1182" s="36" t="s">
        <v>86</v>
      </c>
      <c r="R1182" s="39"/>
      <c r="T1182" s="55"/>
      <c r="U1182" s="73" t="str">
        <f>F1182&amp;"-"&amp;COUNTIF($F$2:F1182,F1182)</f>
        <v>141773-1</v>
      </c>
      <c r="V1182" s="50">
        <f t="shared" si="75"/>
        <v>1171</v>
      </c>
      <c r="Y1182" s="38" t="s">
        <v>2820</v>
      </c>
      <c r="Z1182" s="38">
        <v>1171</v>
      </c>
      <c r="AP1182" s="185">
        <v>1171</v>
      </c>
      <c r="AQ1182" s="185" t="s">
        <v>12</v>
      </c>
      <c r="AR1182" s="195" t="s">
        <v>12</v>
      </c>
    </row>
    <row r="1183" spans="1:44" ht="20.100000000000001" customHeight="1" x14ac:dyDescent="0.25">
      <c r="A1183" s="183">
        <v>1172</v>
      </c>
      <c r="B1183" s="183" t="s">
        <v>1127</v>
      </c>
      <c r="C1183" s="34" t="str">
        <f t="shared" si="72"/>
        <v>BSCS  - 141773</v>
      </c>
      <c r="D1183" s="186" t="s">
        <v>35</v>
      </c>
      <c r="E1183" s="33"/>
      <c r="F1183" s="185">
        <v>141773</v>
      </c>
      <c r="G1183" s="191" t="s">
        <v>1505</v>
      </c>
      <c r="H1183" s="34" t="str">
        <f t="shared" si="73"/>
        <v>E  - OB - 18 , 51 - 52</v>
      </c>
      <c r="I1183" s="185" t="s">
        <v>16</v>
      </c>
      <c r="J1183" s="185" t="s">
        <v>1096</v>
      </c>
      <c r="K1183" s="185" t="s">
        <v>294</v>
      </c>
      <c r="L1183" s="192">
        <v>20</v>
      </c>
      <c r="M1183" s="196" t="s">
        <v>677</v>
      </c>
      <c r="N1183" s="196" t="s">
        <v>678</v>
      </c>
      <c r="O1183" s="44" t="str">
        <f t="shared" si="74"/>
        <v xml:space="preserve"> Dr. Muhammad Nadeem  ( 3229775153 )</v>
      </c>
      <c r="P1183" s="43"/>
      <c r="Q1183" s="36" t="s">
        <v>86</v>
      </c>
      <c r="R1183" s="39"/>
      <c r="T1183" s="55"/>
      <c r="U1183" s="73" t="str">
        <f>F1183&amp;"-"&amp;COUNTIF($F$2:F1183,F1183)</f>
        <v>141773-2</v>
      </c>
      <c r="V1183" s="50">
        <f t="shared" si="75"/>
        <v>1172</v>
      </c>
      <c r="Y1183" s="38" t="s">
        <v>2821</v>
      </c>
      <c r="Z1183" s="38">
        <v>1172</v>
      </c>
      <c r="AP1183" s="185">
        <v>1172</v>
      </c>
      <c r="AQ1183" s="185" t="s">
        <v>12</v>
      </c>
      <c r="AR1183" s="195" t="s">
        <v>12</v>
      </c>
    </row>
    <row r="1184" spans="1:44" ht="20.100000000000001" customHeight="1" x14ac:dyDescent="0.25">
      <c r="A1184" s="183">
        <v>1173</v>
      </c>
      <c r="B1184" s="183" t="s">
        <v>1127</v>
      </c>
      <c r="C1184" s="34" t="str">
        <f t="shared" si="72"/>
        <v>BSCS  - 141774</v>
      </c>
      <c r="D1184" s="186" t="s">
        <v>35</v>
      </c>
      <c r="E1184" s="33"/>
      <c r="F1184" s="185">
        <v>141774</v>
      </c>
      <c r="G1184" s="191" t="s">
        <v>1506</v>
      </c>
      <c r="H1184" s="34" t="str">
        <f t="shared" si="73"/>
        <v>E  - OB - 18 , 51 - 52</v>
      </c>
      <c r="I1184" s="185" t="s">
        <v>16</v>
      </c>
      <c r="J1184" s="185" t="s">
        <v>1096</v>
      </c>
      <c r="K1184" s="185" t="s">
        <v>294</v>
      </c>
      <c r="L1184" s="192">
        <v>37</v>
      </c>
      <c r="M1184" s="196" t="s">
        <v>690</v>
      </c>
      <c r="N1184" s="196" t="s">
        <v>691</v>
      </c>
      <c r="O1184" s="44" t="str">
        <f t="shared" si="74"/>
        <v xml:space="preserve"> Ms Lubna Shaheen   ( 0300-4913431 )</v>
      </c>
      <c r="P1184" s="43"/>
      <c r="Q1184" s="36" t="s">
        <v>86</v>
      </c>
      <c r="R1184" s="39"/>
      <c r="T1184" s="55"/>
      <c r="U1184" s="73" t="str">
        <f>F1184&amp;"-"&amp;COUNTIF($F$2:F1184,F1184)</f>
        <v>141774-1</v>
      </c>
      <c r="V1184" s="50">
        <f t="shared" si="75"/>
        <v>1173</v>
      </c>
      <c r="Y1184" s="38" t="s">
        <v>2822</v>
      </c>
      <c r="Z1184" s="38">
        <v>1173</v>
      </c>
      <c r="AP1184" s="185">
        <v>1173</v>
      </c>
      <c r="AQ1184" s="185" t="s">
        <v>12</v>
      </c>
      <c r="AR1184" s="195" t="s">
        <v>12</v>
      </c>
    </row>
    <row r="1185" spans="1:44" ht="20.100000000000001" customHeight="1" x14ac:dyDescent="0.25">
      <c r="A1185" s="183">
        <v>1174</v>
      </c>
      <c r="B1185" s="183" t="s">
        <v>1127</v>
      </c>
      <c r="C1185" s="34" t="str">
        <f t="shared" si="72"/>
        <v>BSCS  - 141775</v>
      </c>
      <c r="D1185" s="186" t="s">
        <v>35</v>
      </c>
      <c r="E1185" s="33"/>
      <c r="F1185" s="185">
        <v>141775</v>
      </c>
      <c r="G1185" s="191" t="s">
        <v>1507</v>
      </c>
      <c r="H1185" s="34" t="str">
        <f t="shared" si="73"/>
        <v>E  - OB - 18 , 51 - 52</v>
      </c>
      <c r="I1185" s="185" t="s">
        <v>16</v>
      </c>
      <c r="J1185" s="185" t="s">
        <v>1096</v>
      </c>
      <c r="K1185" s="185" t="s">
        <v>294</v>
      </c>
      <c r="L1185" s="192">
        <v>9</v>
      </c>
      <c r="M1185" s="196" t="s">
        <v>524</v>
      </c>
      <c r="N1185" s="196" t="s">
        <v>525</v>
      </c>
      <c r="O1185" s="44" t="str">
        <f t="shared" si="74"/>
        <v xml:space="preserve"> Asma Riffat  ( 0321-4767274 )</v>
      </c>
      <c r="P1185" s="43"/>
      <c r="Q1185" s="36" t="s">
        <v>86</v>
      </c>
      <c r="R1185" s="39"/>
      <c r="T1185" s="55"/>
      <c r="U1185" s="73" t="str">
        <f>F1185&amp;"-"&amp;COUNTIF($F$2:F1185,F1185)</f>
        <v>141775-1</v>
      </c>
      <c r="V1185" s="50">
        <f t="shared" si="75"/>
        <v>1174</v>
      </c>
      <c r="Y1185" s="38" t="s">
        <v>2823</v>
      </c>
      <c r="Z1185" s="38">
        <v>1174</v>
      </c>
      <c r="AP1185" s="185">
        <v>1174</v>
      </c>
      <c r="AQ1185" s="185" t="s">
        <v>12</v>
      </c>
      <c r="AR1185" s="195" t="s">
        <v>12</v>
      </c>
    </row>
    <row r="1186" spans="1:44" ht="20.100000000000001" customHeight="1" x14ac:dyDescent="0.25">
      <c r="A1186" s="183">
        <v>1175</v>
      </c>
      <c r="B1186" s="183" t="s">
        <v>1127</v>
      </c>
      <c r="C1186" s="34" t="str">
        <f t="shared" si="72"/>
        <v>BBA (Hons)  - 141027</v>
      </c>
      <c r="D1186" s="186" t="s">
        <v>42</v>
      </c>
      <c r="E1186" s="33"/>
      <c r="F1186" s="185">
        <v>141027</v>
      </c>
      <c r="G1186" s="191" t="s">
        <v>878</v>
      </c>
      <c r="H1186" s="34" t="str">
        <f t="shared" si="73"/>
        <v>ECR  - OB - LAB - 80</v>
      </c>
      <c r="I1186" s="185" t="s">
        <v>16</v>
      </c>
      <c r="J1186" s="185" t="s">
        <v>988</v>
      </c>
      <c r="K1186" s="185" t="s">
        <v>295</v>
      </c>
      <c r="L1186" s="192">
        <v>1</v>
      </c>
      <c r="M1186" s="196" t="s">
        <v>492</v>
      </c>
      <c r="N1186" s="196" t="s">
        <v>493</v>
      </c>
      <c r="O1186" s="44" t="str">
        <f t="shared" si="74"/>
        <v xml:space="preserve"> Muqaddas Khalid  ( 3338149470 )</v>
      </c>
      <c r="P1186" s="43"/>
      <c r="Q1186" s="36" t="s">
        <v>86</v>
      </c>
      <c r="R1186" s="39"/>
      <c r="T1186" s="55"/>
      <c r="U1186" s="73" t="str">
        <f>F1186&amp;"-"&amp;COUNTIF($F$2:F1186,F1186)</f>
        <v>141027-1</v>
      </c>
      <c r="V1186" s="50">
        <f t="shared" si="75"/>
        <v>1175</v>
      </c>
      <c r="Y1186" s="38" t="s">
        <v>2824</v>
      </c>
      <c r="Z1186" s="38">
        <v>1175</v>
      </c>
      <c r="AP1186" s="185">
        <v>1175</v>
      </c>
      <c r="AQ1186" s="185" t="s">
        <v>12</v>
      </c>
      <c r="AR1186" s="195" t="s">
        <v>12</v>
      </c>
    </row>
    <row r="1187" spans="1:44" ht="20.100000000000001" customHeight="1" x14ac:dyDescent="0.25">
      <c r="A1187" s="183">
        <v>1176</v>
      </c>
      <c r="B1187" s="183" t="s">
        <v>1127</v>
      </c>
      <c r="C1187" s="34" t="str">
        <f t="shared" si="72"/>
        <v>BBA (Hons)  - 142282</v>
      </c>
      <c r="D1187" s="186" t="s">
        <v>42</v>
      </c>
      <c r="E1187" s="33"/>
      <c r="F1187" s="185">
        <v>142282</v>
      </c>
      <c r="G1187" s="191" t="s">
        <v>1508</v>
      </c>
      <c r="H1187" s="34" t="str">
        <f t="shared" si="73"/>
        <v>ECR  - OB - LAB - 80</v>
      </c>
      <c r="I1187" s="185" t="s">
        <v>16</v>
      </c>
      <c r="J1187" s="185" t="s">
        <v>988</v>
      </c>
      <c r="K1187" s="185" t="s">
        <v>295</v>
      </c>
      <c r="L1187" s="192">
        <v>1</v>
      </c>
      <c r="M1187" s="196" t="s">
        <v>428</v>
      </c>
      <c r="N1187" s="196" t="s">
        <v>429</v>
      </c>
      <c r="O1187" s="44" t="str">
        <f t="shared" si="74"/>
        <v xml:space="preserve"> Ms. Iram Sarwar  ( 0323-4120418 )</v>
      </c>
      <c r="P1187" s="43"/>
      <c r="Q1187" s="36" t="s">
        <v>86</v>
      </c>
      <c r="R1187" s="39"/>
      <c r="T1187" s="55"/>
      <c r="U1187" s="73" t="str">
        <f>F1187&amp;"-"&amp;COUNTIF($F$2:F1187,F1187)</f>
        <v>142282-1</v>
      </c>
      <c r="V1187" s="50">
        <f t="shared" si="75"/>
        <v>1176</v>
      </c>
      <c r="Y1187" s="38" t="s">
        <v>2825</v>
      </c>
      <c r="Z1187" s="38">
        <v>1176</v>
      </c>
      <c r="AP1187" s="185">
        <v>1176</v>
      </c>
      <c r="AQ1187" s="185" t="s">
        <v>12</v>
      </c>
      <c r="AR1187" s="195" t="s">
        <v>12</v>
      </c>
    </row>
    <row r="1188" spans="1:44" ht="20.100000000000001" customHeight="1" x14ac:dyDescent="0.25">
      <c r="A1188" s="183">
        <v>1177</v>
      </c>
      <c r="B1188" s="183" t="s">
        <v>1127</v>
      </c>
      <c r="C1188" s="34" t="str">
        <f t="shared" si="72"/>
        <v>BS BT  - 140882</v>
      </c>
      <c r="D1188" s="186" t="s">
        <v>33</v>
      </c>
      <c r="E1188" s="33"/>
      <c r="F1188" s="185">
        <v>140882</v>
      </c>
      <c r="G1188" s="191" t="s">
        <v>237</v>
      </c>
      <c r="H1188" s="34" t="str">
        <f t="shared" si="73"/>
        <v>ECR  - OB - LAB - 80</v>
      </c>
      <c r="I1188" s="185" t="s">
        <v>16</v>
      </c>
      <c r="J1188" s="185" t="s">
        <v>988</v>
      </c>
      <c r="K1188" s="185" t="s">
        <v>295</v>
      </c>
      <c r="L1188" s="192">
        <v>1</v>
      </c>
      <c r="M1188" s="196" t="s">
        <v>1101</v>
      </c>
      <c r="N1188" s="196" t="s">
        <v>1107</v>
      </c>
      <c r="O1188" s="44" t="str">
        <f t="shared" si="74"/>
        <v xml:space="preserve"> Ms. Hina Qaiser  ( 0331-4188087 )</v>
      </c>
      <c r="P1188" s="43"/>
      <c r="Q1188" s="36" t="s">
        <v>86</v>
      </c>
      <c r="R1188" s="39"/>
      <c r="T1188" s="55"/>
      <c r="U1188" s="73" t="str">
        <f>F1188&amp;"-"&amp;COUNTIF($F$2:F1188,F1188)</f>
        <v>140882-1</v>
      </c>
      <c r="V1188" s="50">
        <f t="shared" si="75"/>
        <v>1177</v>
      </c>
      <c r="Y1188" s="38" t="s">
        <v>2826</v>
      </c>
      <c r="Z1188" s="38">
        <v>1177</v>
      </c>
      <c r="AP1188" s="185">
        <v>1177</v>
      </c>
      <c r="AQ1188" s="185" t="s">
        <v>12</v>
      </c>
      <c r="AR1188" s="195" t="s">
        <v>12</v>
      </c>
    </row>
    <row r="1189" spans="1:44" ht="20.100000000000001" customHeight="1" x14ac:dyDescent="0.25">
      <c r="A1189" s="183">
        <v>1178</v>
      </c>
      <c r="B1189" s="183" t="s">
        <v>1127</v>
      </c>
      <c r="C1189" s="34" t="str">
        <f t="shared" si="72"/>
        <v>BS BT  - 142264</v>
      </c>
      <c r="D1189" s="186" t="s">
        <v>33</v>
      </c>
      <c r="E1189" s="33"/>
      <c r="F1189" s="185">
        <v>142264</v>
      </c>
      <c r="G1189" s="191" t="s">
        <v>343</v>
      </c>
      <c r="H1189" s="34" t="str">
        <f t="shared" si="73"/>
        <v>ECR  - OB - LAB - 80</v>
      </c>
      <c r="I1189" s="185" t="s">
        <v>16</v>
      </c>
      <c r="J1189" s="185" t="s">
        <v>988</v>
      </c>
      <c r="K1189" s="185" t="s">
        <v>295</v>
      </c>
      <c r="L1189" s="192">
        <v>1</v>
      </c>
      <c r="M1189" s="196" t="s">
        <v>690</v>
      </c>
      <c r="N1189" s="196" t="s">
        <v>691</v>
      </c>
      <c r="O1189" s="44" t="str">
        <f t="shared" si="74"/>
        <v xml:space="preserve"> Ms Lubna Shaheen   ( 0300-4913431 )</v>
      </c>
      <c r="P1189" s="43"/>
      <c r="Q1189" s="36" t="s">
        <v>86</v>
      </c>
      <c r="R1189" s="39"/>
      <c r="T1189" s="55"/>
      <c r="U1189" s="73" t="str">
        <f>F1189&amp;"-"&amp;COUNTIF($F$2:F1189,F1189)</f>
        <v>142264-1</v>
      </c>
      <c r="V1189" s="50">
        <f t="shared" si="75"/>
        <v>1178</v>
      </c>
      <c r="Y1189" s="38" t="s">
        <v>2827</v>
      </c>
      <c r="Z1189" s="38">
        <v>1178</v>
      </c>
      <c r="AP1189" s="185">
        <v>1178</v>
      </c>
      <c r="AQ1189" s="185" t="s">
        <v>12</v>
      </c>
      <c r="AR1189" s="195" t="s">
        <v>12</v>
      </c>
    </row>
    <row r="1190" spans="1:44" ht="20.100000000000001" customHeight="1" x14ac:dyDescent="0.25">
      <c r="A1190" s="183">
        <v>1179</v>
      </c>
      <c r="B1190" s="183" t="s">
        <v>1127</v>
      </c>
      <c r="C1190" s="34" t="str">
        <f t="shared" si="72"/>
        <v>BS SE  - 141228</v>
      </c>
      <c r="D1190" s="186" t="s">
        <v>43</v>
      </c>
      <c r="E1190" s="33"/>
      <c r="F1190" s="185">
        <v>141228</v>
      </c>
      <c r="G1190" s="191" t="s">
        <v>197</v>
      </c>
      <c r="H1190" s="34" t="str">
        <f t="shared" si="73"/>
        <v>ECR  - OB - LAB - 80</v>
      </c>
      <c r="I1190" s="185" t="s">
        <v>16</v>
      </c>
      <c r="J1190" s="185" t="s">
        <v>988</v>
      </c>
      <c r="K1190" s="185" t="s">
        <v>295</v>
      </c>
      <c r="L1190" s="192">
        <v>2</v>
      </c>
      <c r="M1190" s="196" t="s">
        <v>612</v>
      </c>
      <c r="N1190" s="196" t="s">
        <v>613</v>
      </c>
      <c r="O1190" s="44" t="str">
        <f t="shared" si="74"/>
        <v xml:space="preserve"> Hafiz Muhammad Bilal   ( 3354165258 )</v>
      </c>
      <c r="P1190" s="43"/>
      <c r="Q1190" s="36" t="s">
        <v>86</v>
      </c>
      <c r="R1190" s="39"/>
      <c r="T1190" s="55"/>
      <c r="U1190" s="73" t="str">
        <f>F1190&amp;"-"&amp;COUNTIF($F$2:F1190,F1190)</f>
        <v>141228-3</v>
      </c>
      <c r="V1190" s="50">
        <f t="shared" si="75"/>
        <v>1179</v>
      </c>
      <c r="Y1190" s="38" t="s">
        <v>2828</v>
      </c>
      <c r="Z1190" s="38">
        <v>1179</v>
      </c>
      <c r="AP1190" s="185">
        <v>1179</v>
      </c>
      <c r="AQ1190" s="185" t="s">
        <v>12</v>
      </c>
      <c r="AR1190" s="195" t="s">
        <v>12</v>
      </c>
    </row>
    <row r="1191" spans="1:44" ht="20.100000000000001" customHeight="1" x14ac:dyDescent="0.25">
      <c r="A1191" s="183">
        <v>1180</v>
      </c>
      <c r="B1191" s="183" t="s">
        <v>1127</v>
      </c>
      <c r="C1191" s="34" t="str">
        <f t="shared" si="72"/>
        <v>BS SE  - 141292</v>
      </c>
      <c r="D1191" s="186" t="s">
        <v>43</v>
      </c>
      <c r="E1191" s="33"/>
      <c r="F1191" s="185">
        <v>141292</v>
      </c>
      <c r="G1191" s="191" t="s">
        <v>182</v>
      </c>
      <c r="H1191" s="34" t="str">
        <f t="shared" si="73"/>
        <v>ECR  - OB - LAB - 80</v>
      </c>
      <c r="I1191" s="185" t="s">
        <v>16</v>
      </c>
      <c r="J1191" s="185" t="s">
        <v>988</v>
      </c>
      <c r="K1191" s="185" t="s">
        <v>295</v>
      </c>
      <c r="L1191" s="192">
        <v>1</v>
      </c>
      <c r="M1191" s="196" t="s">
        <v>470</v>
      </c>
      <c r="N1191" s="196" t="s">
        <v>471</v>
      </c>
      <c r="O1191" s="44" t="str">
        <f t="shared" si="74"/>
        <v xml:space="preserve"> Ms. Zarsha Nazim  ( 0301-4413653 )</v>
      </c>
      <c r="P1191" s="43"/>
      <c r="Q1191" s="36" t="s">
        <v>86</v>
      </c>
      <c r="R1191" s="39"/>
      <c r="T1191" s="55"/>
      <c r="U1191" s="73" t="str">
        <f>F1191&amp;"-"&amp;COUNTIF($F$2:F1191,F1191)</f>
        <v>141292-3</v>
      </c>
      <c r="V1191" s="50">
        <f t="shared" si="75"/>
        <v>1180</v>
      </c>
      <c r="Y1191" s="38" t="s">
        <v>2829</v>
      </c>
      <c r="Z1191" s="38">
        <v>1180</v>
      </c>
      <c r="AP1191" s="185">
        <v>1180</v>
      </c>
      <c r="AQ1191" s="185" t="s">
        <v>12</v>
      </c>
      <c r="AR1191" s="195" t="s">
        <v>12</v>
      </c>
    </row>
    <row r="1192" spans="1:44" ht="20.100000000000001" customHeight="1" x14ac:dyDescent="0.25">
      <c r="A1192" s="183">
        <v>1181</v>
      </c>
      <c r="B1192" s="183" t="s">
        <v>1127</v>
      </c>
      <c r="C1192" s="34" t="str">
        <f t="shared" si="72"/>
        <v>BS SE  - 141295</v>
      </c>
      <c r="D1192" s="186" t="s">
        <v>43</v>
      </c>
      <c r="E1192" s="33"/>
      <c r="F1192" s="185">
        <v>141295</v>
      </c>
      <c r="G1192" s="191" t="s">
        <v>315</v>
      </c>
      <c r="H1192" s="34" t="str">
        <f t="shared" si="73"/>
        <v>ECR  - OB - LAB - 80</v>
      </c>
      <c r="I1192" s="185" t="s">
        <v>16</v>
      </c>
      <c r="J1192" s="185" t="s">
        <v>988</v>
      </c>
      <c r="K1192" s="185" t="s">
        <v>295</v>
      </c>
      <c r="L1192" s="192">
        <v>2</v>
      </c>
      <c r="M1192" s="196" t="s">
        <v>470</v>
      </c>
      <c r="N1192" s="196" t="s">
        <v>471</v>
      </c>
      <c r="O1192" s="44" t="str">
        <f t="shared" si="74"/>
        <v xml:space="preserve"> Ms. Zarsha Nazim  ( 0301-4413653 )</v>
      </c>
      <c r="P1192" s="43"/>
      <c r="Q1192" s="36" t="s">
        <v>86</v>
      </c>
      <c r="R1192" s="39"/>
      <c r="T1192" s="55"/>
      <c r="U1192" s="73" t="str">
        <f>F1192&amp;"-"&amp;COUNTIF($F$2:F1192,F1192)</f>
        <v>141295-3</v>
      </c>
      <c r="V1192" s="50">
        <f t="shared" si="75"/>
        <v>1181</v>
      </c>
      <c r="Y1192" s="38" t="s">
        <v>2830</v>
      </c>
      <c r="Z1192" s="38">
        <v>1181</v>
      </c>
      <c r="AP1192" s="185">
        <v>1181</v>
      </c>
      <c r="AQ1192" s="185" t="s">
        <v>12</v>
      </c>
      <c r="AR1192" s="195" t="s">
        <v>12</v>
      </c>
    </row>
    <row r="1193" spans="1:44" ht="20.100000000000001" customHeight="1" x14ac:dyDescent="0.25">
      <c r="A1193" s="183">
        <v>1182</v>
      </c>
      <c r="B1193" s="183" t="s">
        <v>1127</v>
      </c>
      <c r="C1193" s="34" t="str">
        <f t="shared" si="72"/>
        <v>BS SE  - 141769</v>
      </c>
      <c r="D1193" s="186" t="s">
        <v>43</v>
      </c>
      <c r="E1193" s="33"/>
      <c r="F1193" s="185">
        <v>141769</v>
      </c>
      <c r="G1193" s="191" t="s">
        <v>199</v>
      </c>
      <c r="H1193" s="34" t="str">
        <f t="shared" si="73"/>
        <v>ECR  - OB - LAB - 80</v>
      </c>
      <c r="I1193" s="185" t="s">
        <v>16</v>
      </c>
      <c r="J1193" s="185" t="s">
        <v>988</v>
      </c>
      <c r="K1193" s="185" t="s">
        <v>295</v>
      </c>
      <c r="L1193" s="192">
        <v>1</v>
      </c>
      <c r="M1193" s="196" t="s">
        <v>690</v>
      </c>
      <c r="N1193" s="196" t="s">
        <v>691</v>
      </c>
      <c r="O1193" s="44" t="str">
        <f t="shared" si="74"/>
        <v xml:space="preserve"> Ms Lubna Shaheen   ( 0300-4913431 )</v>
      </c>
      <c r="P1193" s="43"/>
      <c r="Q1193" s="36" t="s">
        <v>86</v>
      </c>
      <c r="R1193" s="39"/>
      <c r="T1193" s="55"/>
      <c r="U1193" s="73" t="str">
        <f>F1193&amp;"-"&amp;COUNTIF($F$2:F1193,F1193)</f>
        <v>141769-3</v>
      </c>
      <c r="V1193" s="50">
        <f t="shared" si="75"/>
        <v>1182</v>
      </c>
      <c r="Y1193" s="38" t="s">
        <v>2831</v>
      </c>
      <c r="Z1193" s="38">
        <v>1182</v>
      </c>
      <c r="AP1193" s="185">
        <v>1182</v>
      </c>
      <c r="AQ1193" s="185" t="s">
        <v>12</v>
      </c>
      <c r="AR1193" s="195" t="s">
        <v>12</v>
      </c>
    </row>
    <row r="1194" spans="1:44" ht="20.100000000000001" customHeight="1" x14ac:dyDescent="0.25">
      <c r="A1194" s="183">
        <v>1183</v>
      </c>
      <c r="B1194" s="183" t="s">
        <v>1127</v>
      </c>
      <c r="C1194" s="34" t="str">
        <f t="shared" si="72"/>
        <v>BSCS  - 141775</v>
      </c>
      <c r="D1194" s="186" t="s">
        <v>35</v>
      </c>
      <c r="E1194" s="33"/>
      <c r="F1194" s="185">
        <v>141775</v>
      </c>
      <c r="G1194" s="191" t="s">
        <v>1507</v>
      </c>
      <c r="H1194" s="34" t="str">
        <f t="shared" si="73"/>
        <v>F  - OB - 53 - 57</v>
      </c>
      <c r="I1194" s="185" t="s">
        <v>16</v>
      </c>
      <c r="J1194" s="185" t="s">
        <v>1097</v>
      </c>
      <c r="K1194" s="185" t="s">
        <v>22</v>
      </c>
      <c r="L1194" s="192">
        <v>31</v>
      </c>
      <c r="M1194" s="196" t="s">
        <v>524</v>
      </c>
      <c r="N1194" s="196" t="s">
        <v>525</v>
      </c>
      <c r="O1194" s="44" t="str">
        <f t="shared" si="74"/>
        <v xml:space="preserve"> Asma Riffat  ( 0321-4767274 )</v>
      </c>
      <c r="P1194" s="43"/>
      <c r="Q1194" s="36" t="s">
        <v>86</v>
      </c>
      <c r="R1194" s="39"/>
      <c r="T1194" s="55"/>
      <c r="U1194" s="73" t="str">
        <f>F1194&amp;"-"&amp;COUNTIF($F$2:F1194,F1194)</f>
        <v>141775-2</v>
      </c>
      <c r="V1194" s="50">
        <f t="shared" si="75"/>
        <v>1183</v>
      </c>
      <c r="Y1194" s="38" t="s">
        <v>2832</v>
      </c>
      <c r="Z1194" s="38">
        <v>1183</v>
      </c>
      <c r="AP1194" s="185">
        <v>1183</v>
      </c>
      <c r="AQ1194" s="185" t="s">
        <v>12</v>
      </c>
      <c r="AR1194" s="195" t="s">
        <v>12</v>
      </c>
    </row>
    <row r="1195" spans="1:44" ht="20.100000000000001" customHeight="1" x14ac:dyDescent="0.25">
      <c r="A1195" s="183">
        <v>1184</v>
      </c>
      <c r="B1195" s="183" t="s">
        <v>1127</v>
      </c>
      <c r="C1195" s="34" t="str">
        <f t="shared" si="72"/>
        <v>BSCS  - 141825</v>
      </c>
      <c r="D1195" s="186" t="s">
        <v>35</v>
      </c>
      <c r="E1195" s="33"/>
      <c r="F1195" s="185">
        <v>141825</v>
      </c>
      <c r="G1195" s="191" t="s">
        <v>200</v>
      </c>
      <c r="H1195" s="34" t="str">
        <f t="shared" si="73"/>
        <v>F  - OB - 53 - 57</v>
      </c>
      <c r="I1195" s="185" t="s">
        <v>16</v>
      </c>
      <c r="J1195" s="185" t="s">
        <v>1097</v>
      </c>
      <c r="K1195" s="185" t="s">
        <v>22</v>
      </c>
      <c r="L1195" s="192">
        <v>45</v>
      </c>
      <c r="M1195" s="196" t="s">
        <v>677</v>
      </c>
      <c r="N1195" s="196" t="s">
        <v>678</v>
      </c>
      <c r="O1195" s="44" t="str">
        <f t="shared" si="74"/>
        <v xml:space="preserve"> Dr. Muhammad Nadeem  ( 3229775153 )</v>
      </c>
      <c r="P1195" s="43"/>
      <c r="Q1195" s="36" t="s">
        <v>86</v>
      </c>
      <c r="R1195" s="39"/>
      <c r="T1195" s="55"/>
      <c r="U1195" s="73" t="str">
        <f>F1195&amp;"-"&amp;COUNTIF($F$2:F1195,F1195)</f>
        <v>141825-1</v>
      </c>
      <c r="V1195" s="50">
        <f t="shared" si="75"/>
        <v>1184</v>
      </c>
      <c r="Y1195" s="38" t="s">
        <v>2833</v>
      </c>
      <c r="Z1195" s="38">
        <v>1184</v>
      </c>
      <c r="AP1195" s="185">
        <v>1184</v>
      </c>
      <c r="AQ1195" s="185" t="s">
        <v>12</v>
      </c>
      <c r="AR1195" s="195" t="s">
        <v>12</v>
      </c>
    </row>
    <row r="1196" spans="1:44" ht="20.100000000000001" customHeight="1" x14ac:dyDescent="0.25">
      <c r="A1196" s="183">
        <v>1185</v>
      </c>
      <c r="B1196" s="183" t="s">
        <v>1127</v>
      </c>
      <c r="C1196" s="34" t="str">
        <f t="shared" si="72"/>
        <v>BSCS  - 141826</v>
      </c>
      <c r="D1196" s="186" t="s">
        <v>35</v>
      </c>
      <c r="E1196" s="33"/>
      <c r="F1196" s="185">
        <v>141826</v>
      </c>
      <c r="G1196" s="191" t="s">
        <v>1503</v>
      </c>
      <c r="H1196" s="34" t="str">
        <f t="shared" si="73"/>
        <v>F  - OB - 53 - 57</v>
      </c>
      <c r="I1196" s="185" t="s">
        <v>16</v>
      </c>
      <c r="J1196" s="185" t="s">
        <v>1097</v>
      </c>
      <c r="K1196" s="185" t="s">
        <v>22</v>
      </c>
      <c r="L1196" s="192">
        <v>34</v>
      </c>
      <c r="M1196" s="196" t="s">
        <v>686</v>
      </c>
      <c r="N1196" s="196" t="s">
        <v>687</v>
      </c>
      <c r="O1196" s="44" t="str">
        <f t="shared" si="74"/>
        <v xml:space="preserve"> Ms. Sumaira Ajmal Khan  ( 0334-9851927 )</v>
      </c>
      <c r="P1196" s="43"/>
      <c r="Q1196" s="36" t="s">
        <v>86</v>
      </c>
      <c r="R1196" s="39"/>
      <c r="T1196" s="55"/>
      <c r="U1196" s="73" t="str">
        <f>F1196&amp;"-"&amp;COUNTIF($F$2:F1196,F1196)</f>
        <v>141826-1</v>
      </c>
      <c r="V1196" s="50">
        <f t="shared" si="75"/>
        <v>1185</v>
      </c>
      <c r="Y1196" s="38" t="s">
        <v>2834</v>
      </c>
      <c r="Z1196" s="38">
        <v>1185</v>
      </c>
      <c r="AP1196" s="185">
        <v>1185</v>
      </c>
      <c r="AQ1196" s="185" t="s">
        <v>12</v>
      </c>
      <c r="AR1196" s="195" t="s">
        <v>12</v>
      </c>
    </row>
    <row r="1197" spans="1:44" ht="20.100000000000001" customHeight="1" x14ac:dyDescent="0.25">
      <c r="A1197" s="183">
        <v>1186</v>
      </c>
      <c r="B1197" s="183" t="s">
        <v>1127</v>
      </c>
      <c r="C1197" s="34" t="str">
        <f t="shared" si="72"/>
        <v>BSCS  - 141826</v>
      </c>
      <c r="D1197" s="186" t="s">
        <v>35</v>
      </c>
      <c r="E1197" s="33"/>
      <c r="F1197" s="185">
        <v>141826</v>
      </c>
      <c r="G1197" s="191" t="s">
        <v>1503</v>
      </c>
      <c r="H1197" s="34" t="str">
        <f t="shared" si="73"/>
        <v>G  - OB - 21 - 25</v>
      </c>
      <c r="I1197" s="185" t="s">
        <v>16</v>
      </c>
      <c r="J1197" s="185" t="s">
        <v>1098</v>
      </c>
      <c r="K1197" s="185" t="s">
        <v>18</v>
      </c>
      <c r="L1197" s="192">
        <v>6</v>
      </c>
      <c r="M1197" s="196" t="s">
        <v>686</v>
      </c>
      <c r="N1197" s="196" t="s">
        <v>687</v>
      </c>
      <c r="O1197" s="44" t="str">
        <f t="shared" si="74"/>
        <v xml:space="preserve"> Ms. Sumaira Ajmal Khan  ( 0334-9851927 )</v>
      </c>
      <c r="P1197" s="43"/>
      <c r="Q1197" s="36" t="s">
        <v>86</v>
      </c>
      <c r="R1197" s="39"/>
      <c r="T1197" s="55"/>
      <c r="U1197" s="73" t="str">
        <f>F1197&amp;"-"&amp;COUNTIF($F$2:F1197,F1197)</f>
        <v>141826-2</v>
      </c>
      <c r="V1197" s="50">
        <f t="shared" si="75"/>
        <v>1186</v>
      </c>
      <c r="Y1197" s="38" t="s">
        <v>2835</v>
      </c>
      <c r="Z1197" s="38">
        <v>1186</v>
      </c>
      <c r="AP1197" s="185">
        <v>1186</v>
      </c>
      <c r="AQ1197" s="185" t="s">
        <v>12</v>
      </c>
      <c r="AR1197" s="195" t="s">
        <v>12</v>
      </c>
    </row>
    <row r="1198" spans="1:44" ht="20.100000000000001" customHeight="1" x14ac:dyDescent="0.25">
      <c r="A1198" s="183">
        <v>1187</v>
      </c>
      <c r="B1198" s="183" t="s">
        <v>1127</v>
      </c>
      <c r="C1198" s="34" t="str">
        <f t="shared" si="72"/>
        <v>BSCS  - 141827</v>
      </c>
      <c r="D1198" s="186" t="s">
        <v>35</v>
      </c>
      <c r="E1198" s="33"/>
      <c r="F1198" s="185">
        <v>141827</v>
      </c>
      <c r="G1198" s="191" t="s">
        <v>1504</v>
      </c>
      <c r="H1198" s="34" t="str">
        <f t="shared" si="73"/>
        <v>G  - OB - 21 - 25</v>
      </c>
      <c r="I1198" s="185" t="s">
        <v>16</v>
      </c>
      <c r="J1198" s="185" t="s">
        <v>1098</v>
      </c>
      <c r="K1198" s="185" t="s">
        <v>18</v>
      </c>
      <c r="L1198" s="192">
        <v>49</v>
      </c>
      <c r="M1198" s="196" t="s">
        <v>686</v>
      </c>
      <c r="N1198" s="196" t="s">
        <v>687</v>
      </c>
      <c r="O1198" s="44" t="str">
        <f t="shared" si="74"/>
        <v xml:space="preserve"> Ms. Sumaira Ajmal Khan  ( 0334-9851927 )</v>
      </c>
      <c r="P1198" s="43"/>
      <c r="Q1198" s="36" t="s">
        <v>86</v>
      </c>
      <c r="R1198" s="39"/>
      <c r="T1198" s="55"/>
      <c r="U1198" s="73" t="str">
        <f>F1198&amp;"-"&amp;COUNTIF($F$2:F1198,F1198)</f>
        <v>141827-1</v>
      </c>
      <c r="V1198" s="50">
        <f t="shared" si="75"/>
        <v>1187</v>
      </c>
      <c r="Y1198" s="38" t="s">
        <v>2836</v>
      </c>
      <c r="Z1198" s="38">
        <v>1187</v>
      </c>
      <c r="AP1198" s="185">
        <v>1187</v>
      </c>
      <c r="AQ1198" s="185" t="s">
        <v>12</v>
      </c>
      <c r="AR1198" s="195" t="s">
        <v>12</v>
      </c>
    </row>
    <row r="1199" spans="1:44" ht="20.100000000000001" customHeight="1" x14ac:dyDescent="0.25">
      <c r="A1199" s="183">
        <v>1188</v>
      </c>
      <c r="B1199" s="183" t="s">
        <v>1127</v>
      </c>
      <c r="C1199" s="34" t="str">
        <f t="shared" si="72"/>
        <v>BSCS  - 141829</v>
      </c>
      <c r="D1199" s="186" t="s">
        <v>35</v>
      </c>
      <c r="E1199" s="33"/>
      <c r="F1199" s="185">
        <v>141829</v>
      </c>
      <c r="G1199" s="191" t="s">
        <v>1505</v>
      </c>
      <c r="H1199" s="34" t="str">
        <f t="shared" si="73"/>
        <v>G  - OB - 21 - 25</v>
      </c>
      <c r="I1199" s="185" t="s">
        <v>16</v>
      </c>
      <c r="J1199" s="185" t="s">
        <v>1098</v>
      </c>
      <c r="K1199" s="185" t="s">
        <v>18</v>
      </c>
      <c r="L1199" s="192">
        <v>46</v>
      </c>
      <c r="M1199" s="196" t="s">
        <v>692</v>
      </c>
      <c r="N1199" s="196" t="s">
        <v>693</v>
      </c>
      <c r="O1199" s="44" t="str">
        <f t="shared" si="74"/>
        <v xml:space="preserve"> Ms. Maryam Fatima  ( 0345-4785877 )</v>
      </c>
      <c r="P1199" s="43"/>
      <c r="Q1199" s="36" t="s">
        <v>86</v>
      </c>
      <c r="R1199" s="39"/>
      <c r="T1199" s="55"/>
      <c r="U1199" s="73" t="str">
        <f>F1199&amp;"-"&amp;COUNTIF($F$2:F1199,F1199)</f>
        <v>141829-1</v>
      </c>
      <c r="V1199" s="50">
        <f t="shared" si="75"/>
        <v>1188</v>
      </c>
      <c r="Y1199" s="38" t="s">
        <v>2837</v>
      </c>
      <c r="Z1199" s="38">
        <v>1188</v>
      </c>
      <c r="AP1199" s="185">
        <v>1188</v>
      </c>
      <c r="AQ1199" s="185" t="s">
        <v>12</v>
      </c>
      <c r="AR1199" s="195" t="s">
        <v>12</v>
      </c>
    </row>
    <row r="1200" spans="1:44" ht="20.100000000000001" customHeight="1" x14ac:dyDescent="0.25">
      <c r="A1200" s="183">
        <v>1189</v>
      </c>
      <c r="B1200" s="183" t="s">
        <v>1127</v>
      </c>
      <c r="C1200" s="34" t="str">
        <f t="shared" si="72"/>
        <v>BSCS  - 141830</v>
      </c>
      <c r="D1200" s="186" t="s">
        <v>35</v>
      </c>
      <c r="E1200" s="33"/>
      <c r="F1200" s="185">
        <v>141830</v>
      </c>
      <c r="G1200" s="191" t="s">
        <v>1506</v>
      </c>
      <c r="H1200" s="34" t="str">
        <f t="shared" si="73"/>
        <v>G  - OB - 21 - 25</v>
      </c>
      <c r="I1200" s="185" t="s">
        <v>16</v>
      </c>
      <c r="J1200" s="185" t="s">
        <v>1098</v>
      </c>
      <c r="K1200" s="185" t="s">
        <v>18</v>
      </c>
      <c r="L1200" s="192">
        <v>9</v>
      </c>
      <c r="M1200" s="196" t="s">
        <v>612</v>
      </c>
      <c r="N1200" s="196" t="s">
        <v>613</v>
      </c>
      <c r="O1200" s="44" t="str">
        <f t="shared" si="74"/>
        <v xml:space="preserve"> Hafiz Muhammad Bilal   ( 3354165258 )</v>
      </c>
      <c r="P1200" s="43"/>
      <c r="Q1200" s="36" t="s">
        <v>86</v>
      </c>
      <c r="R1200" s="39"/>
      <c r="T1200" s="55"/>
      <c r="U1200" s="73" t="str">
        <f>F1200&amp;"-"&amp;COUNTIF($F$2:F1200,F1200)</f>
        <v>141830-1</v>
      </c>
      <c r="V1200" s="50">
        <f t="shared" si="75"/>
        <v>1189</v>
      </c>
      <c r="Y1200" s="38" t="s">
        <v>2838</v>
      </c>
      <c r="Z1200" s="38">
        <v>1189</v>
      </c>
      <c r="AP1200" s="185">
        <v>1189</v>
      </c>
      <c r="AQ1200" s="185" t="s">
        <v>12</v>
      </c>
      <c r="AR1200" s="195" t="s">
        <v>12</v>
      </c>
    </row>
    <row r="1201" spans="1:44" ht="20.100000000000001" customHeight="1" x14ac:dyDescent="0.25">
      <c r="A1201" s="183">
        <v>1190</v>
      </c>
      <c r="B1201" s="183" t="s">
        <v>1127</v>
      </c>
      <c r="C1201" s="34" t="str">
        <f t="shared" si="72"/>
        <v>BSCS  - 141830</v>
      </c>
      <c r="D1201" s="186" t="s">
        <v>35</v>
      </c>
      <c r="E1201" s="33"/>
      <c r="F1201" s="185">
        <v>141830</v>
      </c>
      <c r="G1201" s="191" t="s">
        <v>1506</v>
      </c>
      <c r="H1201" s="34" t="str">
        <f t="shared" si="73"/>
        <v>H  - OB - 78 - 79</v>
      </c>
      <c r="I1201" s="185" t="s">
        <v>16</v>
      </c>
      <c r="J1201" s="185" t="s">
        <v>253</v>
      </c>
      <c r="K1201" s="185" t="s">
        <v>19</v>
      </c>
      <c r="L1201" s="192">
        <v>31</v>
      </c>
      <c r="M1201" s="196" t="s">
        <v>612</v>
      </c>
      <c r="N1201" s="196" t="s">
        <v>613</v>
      </c>
      <c r="O1201" s="44" t="str">
        <f t="shared" si="74"/>
        <v xml:space="preserve"> Hafiz Muhammad Bilal   ( 3354165258 )</v>
      </c>
      <c r="P1201" s="43"/>
      <c r="Q1201" s="36" t="s">
        <v>86</v>
      </c>
      <c r="R1201" s="39"/>
      <c r="T1201" s="55"/>
      <c r="U1201" s="73" t="str">
        <f>F1201&amp;"-"&amp;COUNTIF($F$2:F1201,F1201)</f>
        <v>141830-2</v>
      </c>
      <c r="V1201" s="50">
        <f t="shared" si="75"/>
        <v>1190</v>
      </c>
      <c r="Y1201" s="38" t="s">
        <v>2839</v>
      </c>
      <c r="Z1201" s="38">
        <v>1190</v>
      </c>
      <c r="AP1201" s="185">
        <v>1190</v>
      </c>
      <c r="AQ1201" s="185" t="s">
        <v>12</v>
      </c>
      <c r="AR1201" s="195" t="s">
        <v>12</v>
      </c>
    </row>
    <row r="1202" spans="1:44" ht="20.100000000000001" customHeight="1" x14ac:dyDescent="0.25">
      <c r="A1202" s="183">
        <v>1191</v>
      </c>
      <c r="B1202" s="183" t="s">
        <v>1127</v>
      </c>
      <c r="C1202" s="34" t="str">
        <f t="shared" si="72"/>
        <v>BSCS  - 141832</v>
      </c>
      <c r="D1202" s="186" t="s">
        <v>35</v>
      </c>
      <c r="E1202" s="33"/>
      <c r="F1202" s="185">
        <v>141832</v>
      </c>
      <c r="G1202" s="191" t="s">
        <v>1507</v>
      </c>
      <c r="H1202" s="34" t="str">
        <f t="shared" si="73"/>
        <v>H  - OB - 78 - 79</v>
      </c>
      <c r="I1202" s="185" t="s">
        <v>16</v>
      </c>
      <c r="J1202" s="185" t="s">
        <v>253</v>
      </c>
      <c r="K1202" s="185" t="s">
        <v>19</v>
      </c>
      <c r="L1202" s="192">
        <v>13</v>
      </c>
      <c r="M1202" s="196" t="s">
        <v>612</v>
      </c>
      <c r="N1202" s="196" t="s">
        <v>613</v>
      </c>
      <c r="O1202" s="44" t="str">
        <f t="shared" si="74"/>
        <v xml:space="preserve"> Hafiz Muhammad Bilal   ( 3354165258 )</v>
      </c>
      <c r="P1202" s="43"/>
      <c r="Q1202" s="36" t="s">
        <v>86</v>
      </c>
      <c r="R1202" s="39"/>
      <c r="T1202" s="55"/>
      <c r="U1202" s="73" t="str">
        <f>F1202&amp;"-"&amp;COUNTIF($F$2:F1202,F1202)</f>
        <v>141832-1</v>
      </c>
      <c r="V1202" s="50">
        <f t="shared" si="75"/>
        <v>1191</v>
      </c>
      <c r="Y1202" s="38" t="s">
        <v>2840</v>
      </c>
      <c r="Z1202" s="38">
        <v>1191</v>
      </c>
      <c r="AP1202" s="185">
        <v>1191</v>
      </c>
      <c r="AQ1202" s="185" t="s">
        <v>12</v>
      </c>
      <c r="AR1202" s="195" t="s">
        <v>12</v>
      </c>
    </row>
    <row r="1203" spans="1:44" ht="20.100000000000001" customHeight="1" x14ac:dyDescent="0.25">
      <c r="A1203" s="183">
        <v>1192</v>
      </c>
      <c r="B1203" s="183" t="s">
        <v>1127</v>
      </c>
      <c r="C1203" s="34" t="str">
        <f t="shared" si="72"/>
        <v>BSCS  - 141832</v>
      </c>
      <c r="D1203" s="186" t="s">
        <v>35</v>
      </c>
      <c r="E1203" s="33"/>
      <c r="F1203" s="185">
        <v>141832</v>
      </c>
      <c r="G1203" s="191" t="s">
        <v>1507</v>
      </c>
      <c r="H1203" s="34" t="str">
        <f t="shared" si="73"/>
        <v>I  - OB - 64 - 67</v>
      </c>
      <c r="I1203" s="185" t="s">
        <v>16</v>
      </c>
      <c r="J1203" s="185" t="s">
        <v>344</v>
      </c>
      <c r="K1203" s="185" t="s">
        <v>17</v>
      </c>
      <c r="L1203" s="192">
        <v>30</v>
      </c>
      <c r="M1203" s="196" t="s">
        <v>612</v>
      </c>
      <c r="N1203" s="196" t="s">
        <v>613</v>
      </c>
      <c r="O1203" s="44" t="str">
        <f t="shared" si="74"/>
        <v xml:space="preserve"> Hafiz Muhammad Bilal   ( 3354165258 )</v>
      </c>
      <c r="P1203" s="43"/>
      <c r="Q1203" s="36" t="s">
        <v>86</v>
      </c>
      <c r="R1203" s="39"/>
      <c r="T1203" s="55"/>
      <c r="U1203" s="73" t="str">
        <f>F1203&amp;"-"&amp;COUNTIF($F$2:F1203,F1203)</f>
        <v>141832-2</v>
      </c>
      <c r="V1203" s="50">
        <f t="shared" si="75"/>
        <v>1192</v>
      </c>
      <c r="Y1203" s="38" t="s">
        <v>2841</v>
      </c>
      <c r="Z1203" s="38">
        <v>1192</v>
      </c>
      <c r="AP1203" s="185">
        <v>1192</v>
      </c>
      <c r="AQ1203" s="185" t="s">
        <v>12</v>
      </c>
      <c r="AR1203" s="195" t="s">
        <v>12</v>
      </c>
    </row>
    <row r="1204" spans="1:44" ht="20.100000000000001" customHeight="1" x14ac:dyDescent="0.25">
      <c r="A1204" s="183">
        <v>1193</v>
      </c>
      <c r="B1204" s="183" t="s">
        <v>1127</v>
      </c>
      <c r="C1204" s="34" t="str">
        <f t="shared" si="72"/>
        <v>BSCS  - 141834</v>
      </c>
      <c r="D1204" s="186" t="s">
        <v>35</v>
      </c>
      <c r="E1204" s="33"/>
      <c r="F1204" s="185">
        <v>141834</v>
      </c>
      <c r="G1204" s="191" t="s">
        <v>1509</v>
      </c>
      <c r="H1204" s="34" t="str">
        <f t="shared" si="73"/>
        <v>I  - OB - 64 - 67</v>
      </c>
      <c r="I1204" s="185" t="s">
        <v>16</v>
      </c>
      <c r="J1204" s="185" t="s">
        <v>344</v>
      </c>
      <c r="K1204" s="185" t="s">
        <v>17</v>
      </c>
      <c r="L1204" s="192">
        <v>37</v>
      </c>
      <c r="M1204" s="196" t="s">
        <v>1007</v>
      </c>
      <c r="N1204" s="196" t="s">
        <v>1008</v>
      </c>
      <c r="O1204" s="44" t="str">
        <f t="shared" si="74"/>
        <v xml:space="preserve"> Ms. Mahrukh Irfan  ( 0334-9807465 )</v>
      </c>
      <c r="P1204" s="43"/>
      <c r="Q1204" s="36" t="s">
        <v>86</v>
      </c>
      <c r="R1204" s="39"/>
      <c r="T1204" s="55"/>
      <c r="U1204" s="73" t="str">
        <f>F1204&amp;"-"&amp;COUNTIF($F$2:F1204,F1204)</f>
        <v>141834-1</v>
      </c>
      <c r="V1204" s="50">
        <f t="shared" si="75"/>
        <v>1193</v>
      </c>
      <c r="Y1204" s="38" t="s">
        <v>2842</v>
      </c>
      <c r="Z1204" s="38">
        <v>1193</v>
      </c>
      <c r="AP1204" s="185">
        <v>1193</v>
      </c>
      <c r="AQ1204" s="185" t="s">
        <v>12</v>
      </c>
      <c r="AR1204" s="195" t="s">
        <v>12</v>
      </c>
    </row>
    <row r="1205" spans="1:44" ht="20.100000000000001" customHeight="1" x14ac:dyDescent="0.25">
      <c r="A1205" s="183">
        <v>1194</v>
      </c>
      <c r="B1205" s="183" t="s">
        <v>1127</v>
      </c>
      <c r="C1205" s="34" t="str">
        <f t="shared" si="72"/>
        <v>BSCS  - 141836</v>
      </c>
      <c r="D1205" s="186" t="s">
        <v>35</v>
      </c>
      <c r="E1205" s="33"/>
      <c r="F1205" s="185">
        <v>141836</v>
      </c>
      <c r="G1205" s="191" t="s">
        <v>1510</v>
      </c>
      <c r="H1205" s="34" t="str">
        <f t="shared" si="73"/>
        <v>I  - OB - 64 - 67</v>
      </c>
      <c r="I1205" s="185" t="s">
        <v>16</v>
      </c>
      <c r="J1205" s="185" t="s">
        <v>344</v>
      </c>
      <c r="K1205" s="185" t="s">
        <v>17</v>
      </c>
      <c r="L1205" s="192">
        <v>21</v>
      </c>
      <c r="M1205" s="196" t="s">
        <v>1007</v>
      </c>
      <c r="N1205" s="196" t="s">
        <v>1008</v>
      </c>
      <c r="O1205" s="44" t="str">
        <f t="shared" si="74"/>
        <v xml:space="preserve"> Ms. Mahrukh Irfan  ( 0334-9807465 )</v>
      </c>
      <c r="P1205" s="43"/>
      <c r="Q1205" s="36" t="s">
        <v>86</v>
      </c>
      <c r="R1205" s="39"/>
      <c r="T1205" s="55"/>
      <c r="U1205" s="73" t="str">
        <f>F1205&amp;"-"&amp;COUNTIF($F$2:F1205,F1205)</f>
        <v>141836-1</v>
      </c>
      <c r="V1205" s="50">
        <f t="shared" si="75"/>
        <v>1194</v>
      </c>
      <c r="Y1205" s="38" t="s">
        <v>2843</v>
      </c>
      <c r="Z1205" s="38">
        <v>1194</v>
      </c>
      <c r="AP1205" s="185">
        <v>1194</v>
      </c>
      <c r="AQ1205" s="185" t="s">
        <v>12</v>
      </c>
      <c r="AR1205" s="195" t="s">
        <v>12</v>
      </c>
    </row>
    <row r="1206" spans="1:44" ht="20.100000000000001" customHeight="1" x14ac:dyDescent="0.25">
      <c r="A1206" s="183">
        <v>1195</v>
      </c>
      <c r="B1206" s="183" t="s">
        <v>1127</v>
      </c>
      <c r="C1206" s="34" t="str">
        <f t="shared" si="72"/>
        <v>BSCS  - 141836</v>
      </c>
      <c r="D1206" s="186" t="s">
        <v>35</v>
      </c>
      <c r="E1206" s="33"/>
      <c r="F1206" s="185">
        <v>141836</v>
      </c>
      <c r="G1206" s="191" t="s">
        <v>1510</v>
      </c>
      <c r="H1206" s="34" t="str">
        <f t="shared" si="73"/>
        <v>J  - OB - 60 - 63</v>
      </c>
      <c r="I1206" s="185" t="s">
        <v>16</v>
      </c>
      <c r="J1206" s="185" t="s">
        <v>254</v>
      </c>
      <c r="K1206" s="185" t="s">
        <v>25</v>
      </c>
      <c r="L1206" s="192">
        <v>15</v>
      </c>
      <c r="M1206" s="196" t="s">
        <v>1007</v>
      </c>
      <c r="N1206" s="196" t="s">
        <v>1008</v>
      </c>
      <c r="O1206" s="44" t="str">
        <f t="shared" si="74"/>
        <v xml:space="preserve"> Ms. Mahrukh Irfan  ( 0334-9807465 )</v>
      </c>
      <c r="P1206" s="43"/>
      <c r="Q1206" s="36" t="s">
        <v>86</v>
      </c>
      <c r="R1206" s="39"/>
      <c r="T1206" s="55"/>
      <c r="U1206" s="73" t="str">
        <f>F1206&amp;"-"&amp;COUNTIF($F$2:F1206,F1206)</f>
        <v>141836-2</v>
      </c>
      <c r="V1206" s="50">
        <f t="shared" si="75"/>
        <v>1195</v>
      </c>
      <c r="Y1206" s="38" t="s">
        <v>2844</v>
      </c>
      <c r="Z1206" s="38">
        <v>1195</v>
      </c>
      <c r="AP1206" s="185">
        <v>1195</v>
      </c>
      <c r="AQ1206" s="185" t="s">
        <v>12</v>
      </c>
      <c r="AR1206" s="195" t="s">
        <v>12</v>
      </c>
    </row>
    <row r="1207" spans="1:44" ht="20.100000000000001" customHeight="1" x14ac:dyDescent="0.25">
      <c r="A1207" s="183">
        <v>1196</v>
      </c>
      <c r="B1207" s="183" t="s">
        <v>1127</v>
      </c>
      <c r="C1207" s="34" t="str">
        <f t="shared" si="72"/>
        <v>BSCS  - 141838</v>
      </c>
      <c r="D1207" s="186" t="s">
        <v>35</v>
      </c>
      <c r="E1207" s="33"/>
      <c r="F1207" s="185">
        <v>141838</v>
      </c>
      <c r="G1207" s="191" t="s">
        <v>1511</v>
      </c>
      <c r="H1207" s="34" t="str">
        <f t="shared" si="73"/>
        <v>J  - OB - 60 - 63</v>
      </c>
      <c r="I1207" s="185" t="s">
        <v>16</v>
      </c>
      <c r="J1207" s="185" t="s">
        <v>254</v>
      </c>
      <c r="K1207" s="185" t="s">
        <v>25</v>
      </c>
      <c r="L1207" s="192">
        <v>34</v>
      </c>
      <c r="M1207" s="196" t="s">
        <v>1007</v>
      </c>
      <c r="N1207" s="196" t="s">
        <v>1008</v>
      </c>
      <c r="O1207" s="44" t="str">
        <f t="shared" si="74"/>
        <v xml:space="preserve"> Ms. Mahrukh Irfan  ( 0334-9807465 )</v>
      </c>
      <c r="P1207" s="43"/>
      <c r="Q1207" s="36" t="s">
        <v>86</v>
      </c>
      <c r="R1207" s="39"/>
      <c r="T1207" s="55"/>
      <c r="U1207" s="73" t="str">
        <f>F1207&amp;"-"&amp;COUNTIF($F$2:F1207,F1207)</f>
        <v>141838-1</v>
      </c>
      <c r="V1207" s="50">
        <f t="shared" si="75"/>
        <v>1196</v>
      </c>
      <c r="Y1207" s="38" t="s">
        <v>2845</v>
      </c>
      <c r="Z1207" s="38">
        <v>1196</v>
      </c>
      <c r="AP1207" s="185">
        <v>1196</v>
      </c>
      <c r="AQ1207" s="185" t="s">
        <v>12</v>
      </c>
      <c r="AR1207" s="195" t="s">
        <v>12</v>
      </c>
    </row>
    <row r="1208" spans="1:44" ht="20.100000000000001" customHeight="1" x14ac:dyDescent="0.25">
      <c r="A1208" s="183">
        <v>1197</v>
      </c>
      <c r="B1208" s="183" t="s">
        <v>1127</v>
      </c>
      <c r="C1208" s="34" t="str">
        <f t="shared" si="72"/>
        <v>BSCS  - 141839</v>
      </c>
      <c r="D1208" s="186" t="s">
        <v>35</v>
      </c>
      <c r="E1208" s="33"/>
      <c r="F1208" s="185">
        <v>141839</v>
      </c>
      <c r="G1208" s="191" t="s">
        <v>1512</v>
      </c>
      <c r="H1208" s="34" t="str">
        <f t="shared" si="73"/>
        <v>J  - OB - 60 - 63</v>
      </c>
      <c r="I1208" s="185" t="s">
        <v>16</v>
      </c>
      <c r="J1208" s="185" t="s">
        <v>254</v>
      </c>
      <c r="K1208" s="185" t="s">
        <v>25</v>
      </c>
      <c r="L1208" s="192">
        <v>32</v>
      </c>
      <c r="M1208" s="196" t="s">
        <v>1007</v>
      </c>
      <c r="N1208" s="196" t="s">
        <v>1008</v>
      </c>
      <c r="O1208" s="44" t="str">
        <f t="shared" si="74"/>
        <v xml:space="preserve"> Ms. Mahrukh Irfan  ( 0334-9807465 )</v>
      </c>
      <c r="P1208" s="43"/>
      <c r="Q1208" s="36" t="s">
        <v>86</v>
      </c>
      <c r="R1208" s="39"/>
      <c r="T1208" s="55"/>
      <c r="U1208" s="73" t="str">
        <f>F1208&amp;"-"&amp;COUNTIF($F$2:F1208,F1208)</f>
        <v>141839-1</v>
      </c>
      <c r="V1208" s="50">
        <f t="shared" si="75"/>
        <v>1197</v>
      </c>
      <c r="Y1208" s="38" t="s">
        <v>2846</v>
      </c>
      <c r="Z1208" s="38">
        <v>1197</v>
      </c>
      <c r="AP1208" s="185">
        <v>1197</v>
      </c>
      <c r="AQ1208" s="185" t="s">
        <v>12</v>
      </c>
      <c r="AR1208" s="195" t="s">
        <v>12</v>
      </c>
    </row>
    <row r="1209" spans="1:44" ht="20.100000000000001" customHeight="1" x14ac:dyDescent="0.25">
      <c r="A1209" s="183">
        <v>1198</v>
      </c>
      <c r="B1209" s="183" t="s">
        <v>1127</v>
      </c>
      <c r="C1209" s="34" t="str">
        <f t="shared" si="72"/>
        <v>BSCS  - 141841</v>
      </c>
      <c r="D1209" s="186" t="s">
        <v>35</v>
      </c>
      <c r="E1209" s="33"/>
      <c r="F1209" s="185">
        <v>141841</v>
      </c>
      <c r="G1209" s="191" t="s">
        <v>1513</v>
      </c>
      <c r="H1209" s="34" t="str">
        <f t="shared" si="73"/>
        <v>J  - OB - 60 - 63</v>
      </c>
      <c r="I1209" s="185" t="s">
        <v>16</v>
      </c>
      <c r="J1209" s="185" t="s">
        <v>254</v>
      </c>
      <c r="K1209" s="185" t="s">
        <v>25</v>
      </c>
      <c r="L1209" s="192">
        <v>7</v>
      </c>
      <c r="M1209" s="196" t="s">
        <v>686</v>
      </c>
      <c r="N1209" s="196" t="s">
        <v>687</v>
      </c>
      <c r="O1209" s="44" t="str">
        <f t="shared" si="74"/>
        <v xml:space="preserve"> Ms. Sumaira Ajmal Khan  ( 0334-9851927 )</v>
      </c>
      <c r="P1209" s="43"/>
      <c r="Q1209" s="36" t="s">
        <v>86</v>
      </c>
      <c r="R1209" s="39"/>
      <c r="T1209" s="55"/>
      <c r="U1209" s="73" t="str">
        <f>F1209&amp;"-"&amp;COUNTIF($F$2:F1209,F1209)</f>
        <v>141841-1</v>
      </c>
      <c r="V1209" s="50">
        <f t="shared" si="75"/>
        <v>1198</v>
      </c>
      <c r="Y1209" s="38" t="s">
        <v>2847</v>
      </c>
      <c r="Z1209" s="38">
        <v>1198</v>
      </c>
      <c r="AP1209" s="185">
        <v>1198</v>
      </c>
      <c r="AQ1209" s="185" t="s">
        <v>12</v>
      </c>
      <c r="AR1209" s="195" t="s">
        <v>12</v>
      </c>
    </row>
    <row r="1210" spans="1:44" ht="20.100000000000001" customHeight="1" x14ac:dyDescent="0.25">
      <c r="A1210" s="183">
        <v>1199</v>
      </c>
      <c r="B1210" s="183" t="s">
        <v>1127</v>
      </c>
      <c r="C1210" s="34" t="str">
        <f t="shared" si="72"/>
        <v>BBA (Hons)  - 141978</v>
      </c>
      <c r="D1210" s="186" t="s">
        <v>42</v>
      </c>
      <c r="E1210" s="35"/>
      <c r="F1210" s="185">
        <v>141978</v>
      </c>
      <c r="G1210" s="191" t="s">
        <v>1495</v>
      </c>
      <c r="H1210" s="34" t="str">
        <f t="shared" si="73"/>
        <v>K  - OB - 33 - 34</v>
      </c>
      <c r="I1210" s="185" t="s">
        <v>16</v>
      </c>
      <c r="J1210" s="185" t="s">
        <v>255</v>
      </c>
      <c r="K1210" s="185" t="s">
        <v>100</v>
      </c>
      <c r="L1210" s="192">
        <v>1</v>
      </c>
      <c r="M1210" s="196" t="s">
        <v>1041</v>
      </c>
      <c r="N1210" s="196" t="s">
        <v>3383</v>
      </c>
      <c r="O1210" s="44" t="str">
        <f t="shared" si="74"/>
        <v xml:space="preserve"> Dr. Muhammad Umar  ( - - - )</v>
      </c>
      <c r="P1210" s="43"/>
      <c r="Q1210" s="36" t="s">
        <v>86</v>
      </c>
      <c r="R1210" s="39"/>
      <c r="T1210" s="55"/>
      <c r="U1210" s="73" t="str">
        <f>F1210&amp;"-"&amp;COUNTIF($F$2:F1210,F1210)</f>
        <v>141978-1</v>
      </c>
      <c r="V1210" s="50">
        <f t="shared" si="75"/>
        <v>1199</v>
      </c>
      <c r="Y1210" s="38" t="s">
        <v>2848</v>
      </c>
      <c r="Z1210" s="38">
        <v>1199</v>
      </c>
      <c r="AP1210" s="185">
        <v>1199</v>
      </c>
      <c r="AQ1210" s="185" t="s">
        <v>12</v>
      </c>
      <c r="AR1210" s="195" t="s">
        <v>12</v>
      </c>
    </row>
    <row r="1211" spans="1:44" ht="20.100000000000001" customHeight="1" x14ac:dyDescent="0.25">
      <c r="A1211" s="183">
        <v>1200</v>
      </c>
      <c r="B1211" s="183" t="s">
        <v>1127</v>
      </c>
      <c r="C1211" s="34" t="str">
        <f t="shared" si="72"/>
        <v>BS IT  - 141975</v>
      </c>
      <c r="D1211" s="186" t="s">
        <v>37</v>
      </c>
      <c r="E1211" s="35"/>
      <c r="F1211" s="185">
        <v>141975</v>
      </c>
      <c r="G1211" s="191" t="s">
        <v>110</v>
      </c>
      <c r="H1211" s="34" t="str">
        <f t="shared" si="73"/>
        <v>K  - OB - 33 - 34</v>
      </c>
      <c r="I1211" s="185" t="s">
        <v>16</v>
      </c>
      <c r="J1211" s="185" t="s">
        <v>255</v>
      </c>
      <c r="K1211" s="185" t="s">
        <v>100</v>
      </c>
      <c r="L1211" s="192">
        <v>1</v>
      </c>
      <c r="M1211" s="196" t="s">
        <v>1035</v>
      </c>
      <c r="N1211" s="196" t="s">
        <v>535</v>
      </c>
      <c r="O1211" s="44" t="str">
        <f t="shared" si="74"/>
        <v xml:space="preserve"> Dr. Abbas Ali Raza  ( 0321-4948284 )</v>
      </c>
      <c r="P1211" s="43"/>
      <c r="Q1211" s="36" t="s">
        <v>86</v>
      </c>
      <c r="R1211" s="39"/>
      <c r="T1211" s="55"/>
      <c r="U1211" s="73" t="str">
        <f>F1211&amp;"-"&amp;COUNTIF($F$2:F1211,F1211)</f>
        <v>141975-1</v>
      </c>
      <c r="V1211" s="50">
        <f t="shared" si="75"/>
        <v>1200</v>
      </c>
      <c r="Y1211" s="38" t="s">
        <v>2849</v>
      </c>
      <c r="Z1211" s="38">
        <v>1200</v>
      </c>
      <c r="AP1211" s="185">
        <v>1200</v>
      </c>
      <c r="AQ1211" s="185" t="s">
        <v>12</v>
      </c>
      <c r="AR1211" s="195" t="s">
        <v>12</v>
      </c>
    </row>
    <row r="1212" spans="1:44" ht="20.100000000000001" customHeight="1" x14ac:dyDescent="0.25">
      <c r="A1212" s="183">
        <v>1201</v>
      </c>
      <c r="B1212" s="183" t="s">
        <v>1127</v>
      </c>
      <c r="C1212" s="34" t="str">
        <f t="shared" si="72"/>
        <v>BS MC  - 142064</v>
      </c>
      <c r="D1212" s="186" t="s">
        <v>41</v>
      </c>
      <c r="E1212" s="35"/>
      <c r="F1212" s="185">
        <v>142064</v>
      </c>
      <c r="G1212" s="191" t="s">
        <v>1514</v>
      </c>
      <c r="H1212" s="34" t="str">
        <f t="shared" si="73"/>
        <v>K  - OB - 33 - 34</v>
      </c>
      <c r="I1212" s="185" t="s">
        <v>16</v>
      </c>
      <c r="J1212" s="185" t="s">
        <v>255</v>
      </c>
      <c r="K1212" s="185" t="s">
        <v>100</v>
      </c>
      <c r="L1212" s="192">
        <v>19</v>
      </c>
      <c r="M1212" s="196" t="s">
        <v>1035</v>
      </c>
      <c r="N1212" s="196" t="s">
        <v>535</v>
      </c>
      <c r="O1212" s="44" t="str">
        <f t="shared" si="74"/>
        <v xml:space="preserve"> Dr. Abbas Ali Raza  ( 0321-4948284 )</v>
      </c>
      <c r="P1212" s="43"/>
      <c r="Q1212" s="36" t="s">
        <v>86</v>
      </c>
      <c r="R1212" s="39"/>
      <c r="T1212" s="55"/>
      <c r="U1212" s="73" t="str">
        <f>F1212&amp;"-"&amp;COUNTIF($F$2:F1212,F1212)</f>
        <v>142064-1</v>
      </c>
      <c r="V1212" s="50">
        <f t="shared" si="75"/>
        <v>1201</v>
      </c>
      <c r="Y1212" s="38" t="s">
        <v>2850</v>
      </c>
      <c r="Z1212" s="38">
        <v>1201</v>
      </c>
      <c r="AP1212" s="185">
        <v>1201</v>
      </c>
      <c r="AQ1212" s="185" t="s">
        <v>12</v>
      </c>
      <c r="AR1212" s="195" t="s">
        <v>12</v>
      </c>
    </row>
    <row r="1213" spans="1:44" ht="20.100000000000001" customHeight="1" x14ac:dyDescent="0.25">
      <c r="A1213" s="183">
        <v>1202</v>
      </c>
      <c r="B1213" s="183" t="s">
        <v>1127</v>
      </c>
      <c r="C1213" s="34" t="str">
        <f t="shared" si="72"/>
        <v>BSCS  - 141841</v>
      </c>
      <c r="D1213" s="186" t="s">
        <v>35</v>
      </c>
      <c r="E1213" s="35"/>
      <c r="F1213" s="185">
        <v>141841</v>
      </c>
      <c r="G1213" s="191" t="s">
        <v>1513</v>
      </c>
      <c r="H1213" s="34" t="str">
        <f t="shared" si="73"/>
        <v>K  - OB - 33 - 34</v>
      </c>
      <c r="I1213" s="185" t="s">
        <v>16</v>
      </c>
      <c r="J1213" s="185" t="s">
        <v>255</v>
      </c>
      <c r="K1213" s="185" t="s">
        <v>100</v>
      </c>
      <c r="L1213" s="192">
        <v>23</v>
      </c>
      <c r="M1213" s="196" t="s">
        <v>686</v>
      </c>
      <c r="N1213" s="196" t="s">
        <v>687</v>
      </c>
      <c r="O1213" s="44" t="str">
        <f t="shared" si="74"/>
        <v xml:space="preserve"> Ms. Sumaira Ajmal Khan  ( 0334-9851927 )</v>
      </c>
      <c r="P1213" s="43"/>
      <c r="Q1213" s="36" t="s">
        <v>86</v>
      </c>
      <c r="R1213" s="39"/>
      <c r="T1213" s="55"/>
      <c r="U1213" s="73" t="str">
        <f>F1213&amp;"-"&amp;COUNTIF($F$2:F1213,F1213)</f>
        <v>141841-2</v>
      </c>
      <c r="V1213" s="50">
        <f t="shared" si="75"/>
        <v>1202</v>
      </c>
      <c r="Y1213" s="38" t="s">
        <v>2851</v>
      </c>
      <c r="Z1213" s="38">
        <v>1202</v>
      </c>
      <c r="AP1213" s="185">
        <v>1202</v>
      </c>
      <c r="AQ1213" s="185" t="s">
        <v>12</v>
      </c>
      <c r="AR1213" s="195" t="s">
        <v>12</v>
      </c>
    </row>
    <row r="1214" spans="1:44" ht="20.100000000000001" customHeight="1" x14ac:dyDescent="0.25">
      <c r="A1214" s="183">
        <v>1203</v>
      </c>
      <c r="B1214" s="183" t="s">
        <v>1127</v>
      </c>
      <c r="C1214" s="34" t="str">
        <f t="shared" si="72"/>
        <v>BS IT  - 142176</v>
      </c>
      <c r="D1214" s="186" t="s">
        <v>37</v>
      </c>
      <c r="E1214" s="35"/>
      <c r="F1214" s="185">
        <v>142176</v>
      </c>
      <c r="G1214" s="191" t="s">
        <v>922</v>
      </c>
      <c r="H1214" s="34" t="str">
        <f t="shared" si="73"/>
        <v>M  - OB - 35 - 37</v>
      </c>
      <c r="I1214" s="185" t="s">
        <v>16</v>
      </c>
      <c r="J1214" s="185" t="s">
        <v>256</v>
      </c>
      <c r="K1214" s="185" t="s">
        <v>101</v>
      </c>
      <c r="L1214" s="192">
        <v>3</v>
      </c>
      <c r="M1214" s="196" t="s">
        <v>812</v>
      </c>
      <c r="N1214" s="196" t="s">
        <v>813</v>
      </c>
      <c r="O1214" s="44" t="str">
        <f t="shared" si="74"/>
        <v xml:space="preserve"> Uzma Mushtaq  ( 3215309023 )</v>
      </c>
      <c r="P1214" s="43"/>
      <c r="Q1214" s="36" t="s">
        <v>86</v>
      </c>
      <c r="R1214" s="39"/>
      <c r="T1214" s="55"/>
      <c r="U1214" s="73" t="str">
        <f>F1214&amp;"-"&amp;COUNTIF($F$2:F1214,F1214)</f>
        <v>142176-1</v>
      </c>
      <c r="V1214" s="50">
        <f t="shared" si="75"/>
        <v>1203</v>
      </c>
      <c r="Y1214" s="38" t="s">
        <v>2852</v>
      </c>
      <c r="Z1214" s="38">
        <v>1203</v>
      </c>
      <c r="AP1214" s="185">
        <v>1203</v>
      </c>
      <c r="AQ1214" s="185" t="s">
        <v>12</v>
      </c>
      <c r="AR1214" s="195" t="s">
        <v>12</v>
      </c>
    </row>
    <row r="1215" spans="1:44" ht="20.100000000000001" customHeight="1" x14ac:dyDescent="0.25">
      <c r="A1215" s="183">
        <v>1204</v>
      </c>
      <c r="B1215" s="183" t="s">
        <v>1127</v>
      </c>
      <c r="C1215" s="34" t="str">
        <f t="shared" si="72"/>
        <v>BS MC  - 142064</v>
      </c>
      <c r="D1215" s="186" t="s">
        <v>41</v>
      </c>
      <c r="E1215" s="35"/>
      <c r="F1215" s="185">
        <v>142064</v>
      </c>
      <c r="G1215" s="191" t="s">
        <v>1514</v>
      </c>
      <c r="H1215" s="34" t="str">
        <f t="shared" si="73"/>
        <v>M  - OB - 35 - 37</v>
      </c>
      <c r="I1215" s="185" t="s">
        <v>16</v>
      </c>
      <c r="J1215" s="185" t="s">
        <v>256</v>
      </c>
      <c r="K1215" s="185" t="s">
        <v>101</v>
      </c>
      <c r="L1215" s="192">
        <v>17</v>
      </c>
      <c r="M1215" s="196" t="s">
        <v>1035</v>
      </c>
      <c r="N1215" s="196" t="s">
        <v>535</v>
      </c>
      <c r="O1215" s="44" t="str">
        <f t="shared" si="74"/>
        <v xml:space="preserve"> Dr. Abbas Ali Raza  ( 0321-4948284 )</v>
      </c>
      <c r="P1215" s="43"/>
      <c r="Q1215" s="36" t="s">
        <v>86</v>
      </c>
      <c r="R1215" s="39"/>
      <c r="T1215" s="55"/>
      <c r="U1215" s="73" t="str">
        <f>F1215&amp;"-"&amp;COUNTIF($F$2:F1215,F1215)</f>
        <v>142064-2</v>
      </c>
      <c r="V1215" s="50">
        <f t="shared" si="75"/>
        <v>1204</v>
      </c>
      <c r="Y1215" s="38" t="s">
        <v>2853</v>
      </c>
      <c r="Z1215" s="38">
        <v>1204</v>
      </c>
      <c r="AP1215" s="185">
        <v>1204</v>
      </c>
      <c r="AQ1215" s="185" t="s">
        <v>12</v>
      </c>
      <c r="AR1215" s="195" t="s">
        <v>12</v>
      </c>
    </row>
    <row r="1216" spans="1:44" ht="20.100000000000001" customHeight="1" x14ac:dyDescent="0.25">
      <c r="A1216" s="183">
        <v>1205</v>
      </c>
      <c r="B1216" s="183" t="s">
        <v>1127</v>
      </c>
      <c r="C1216" s="34" t="str">
        <f t="shared" si="72"/>
        <v>BS MC  - 142078</v>
      </c>
      <c r="D1216" s="186" t="s">
        <v>41</v>
      </c>
      <c r="E1216" s="35"/>
      <c r="F1216" s="185">
        <v>142078</v>
      </c>
      <c r="G1216" s="191" t="s">
        <v>209</v>
      </c>
      <c r="H1216" s="34" t="str">
        <f t="shared" si="73"/>
        <v>M  - OB - 35 - 37</v>
      </c>
      <c r="I1216" s="185" t="s">
        <v>16</v>
      </c>
      <c r="J1216" s="185" t="s">
        <v>256</v>
      </c>
      <c r="K1216" s="185" t="s">
        <v>101</v>
      </c>
      <c r="L1216" s="192">
        <v>1</v>
      </c>
      <c r="M1216" s="196" t="s">
        <v>488</v>
      </c>
      <c r="N1216" s="196" t="s">
        <v>489</v>
      </c>
      <c r="O1216" s="44" t="str">
        <f t="shared" si="74"/>
        <v xml:space="preserve"> Maham Arif  ( 3234552676 )</v>
      </c>
      <c r="P1216" s="43"/>
      <c r="Q1216" s="36" t="s">
        <v>86</v>
      </c>
      <c r="R1216" s="39"/>
      <c r="T1216" s="55"/>
      <c r="U1216" s="73" t="str">
        <f>F1216&amp;"-"&amp;COUNTIF($F$2:F1216,F1216)</f>
        <v>142078-1</v>
      </c>
      <c r="V1216" s="50">
        <f t="shared" si="75"/>
        <v>1205</v>
      </c>
      <c r="Y1216" s="38" t="s">
        <v>2854</v>
      </c>
      <c r="Z1216" s="38">
        <v>1205</v>
      </c>
      <c r="AP1216" s="185">
        <v>1205</v>
      </c>
      <c r="AQ1216" s="185" t="s">
        <v>12</v>
      </c>
      <c r="AR1216" s="195" t="s">
        <v>12</v>
      </c>
    </row>
    <row r="1217" spans="1:44" ht="20.100000000000001" customHeight="1" x14ac:dyDescent="0.25">
      <c r="A1217" s="183">
        <v>1206</v>
      </c>
      <c r="B1217" s="183" t="s">
        <v>1127</v>
      </c>
      <c r="C1217" s="34" t="str">
        <f t="shared" si="72"/>
        <v>BS MC  - 142193</v>
      </c>
      <c r="D1217" s="186" t="s">
        <v>41</v>
      </c>
      <c r="E1217" s="35"/>
      <c r="F1217" s="185">
        <v>142193</v>
      </c>
      <c r="G1217" s="191" t="s">
        <v>209</v>
      </c>
      <c r="H1217" s="34" t="str">
        <f t="shared" si="73"/>
        <v>M  - OB - 35 - 37</v>
      </c>
      <c r="I1217" s="185" t="s">
        <v>16</v>
      </c>
      <c r="J1217" s="185" t="s">
        <v>256</v>
      </c>
      <c r="K1217" s="185" t="s">
        <v>101</v>
      </c>
      <c r="L1217" s="192">
        <v>41</v>
      </c>
      <c r="M1217" s="196" t="s">
        <v>488</v>
      </c>
      <c r="N1217" s="196" t="s">
        <v>489</v>
      </c>
      <c r="O1217" s="44" t="str">
        <f t="shared" si="74"/>
        <v xml:space="preserve"> Maham Arif  ( 3234552676 )</v>
      </c>
      <c r="P1217" s="43"/>
      <c r="Q1217" s="36" t="s">
        <v>86</v>
      </c>
      <c r="R1217" s="39"/>
      <c r="T1217" s="55"/>
      <c r="U1217" s="73" t="str">
        <f>F1217&amp;"-"&amp;COUNTIF($F$2:F1217,F1217)</f>
        <v>142193-1</v>
      </c>
      <c r="V1217" s="50">
        <f t="shared" si="75"/>
        <v>1206</v>
      </c>
      <c r="Y1217" s="38" t="s">
        <v>2855</v>
      </c>
      <c r="Z1217" s="38">
        <v>1206</v>
      </c>
      <c r="AP1217" s="185">
        <v>1206</v>
      </c>
      <c r="AQ1217" s="185" t="s">
        <v>12</v>
      </c>
      <c r="AR1217" s="195" t="s">
        <v>12</v>
      </c>
    </row>
    <row r="1218" spans="1:44" ht="20.100000000000001" customHeight="1" x14ac:dyDescent="0.25">
      <c r="A1218" s="183">
        <v>1207</v>
      </c>
      <c r="B1218" s="183" t="s">
        <v>1127</v>
      </c>
      <c r="C1218" s="34" t="str">
        <f t="shared" si="72"/>
        <v>BSCS  - 142106</v>
      </c>
      <c r="D1218" s="186" t="s">
        <v>35</v>
      </c>
      <c r="E1218" s="35"/>
      <c r="F1218" s="185">
        <v>142106</v>
      </c>
      <c r="G1218" s="191" t="s">
        <v>921</v>
      </c>
      <c r="H1218" s="34" t="str">
        <f t="shared" si="73"/>
        <v>M  - OB - 35 - 37</v>
      </c>
      <c r="I1218" s="185" t="s">
        <v>16</v>
      </c>
      <c r="J1218" s="185" t="s">
        <v>256</v>
      </c>
      <c r="K1218" s="185" t="s">
        <v>101</v>
      </c>
      <c r="L1218" s="192">
        <v>4</v>
      </c>
      <c r="M1218" s="196" t="s">
        <v>690</v>
      </c>
      <c r="N1218" s="196" t="s">
        <v>691</v>
      </c>
      <c r="O1218" s="44" t="str">
        <f t="shared" si="74"/>
        <v xml:space="preserve"> Ms Lubna Shaheen   ( 0300-4913431 )</v>
      </c>
      <c r="P1218" s="43"/>
      <c r="Q1218" s="36" t="s">
        <v>86</v>
      </c>
      <c r="R1218" s="39"/>
      <c r="T1218" s="55"/>
      <c r="U1218" s="73" t="str">
        <f>F1218&amp;"-"&amp;COUNTIF($F$2:F1218,F1218)</f>
        <v>142106-1</v>
      </c>
      <c r="V1218" s="50">
        <f t="shared" si="75"/>
        <v>1207</v>
      </c>
      <c r="Y1218" s="38" t="s">
        <v>2856</v>
      </c>
      <c r="Z1218" s="38">
        <v>1207</v>
      </c>
      <c r="AP1218" s="185">
        <v>1207</v>
      </c>
      <c r="AQ1218" s="185" t="s">
        <v>12</v>
      </c>
      <c r="AR1218" s="195" t="s">
        <v>12</v>
      </c>
    </row>
    <row r="1219" spans="1:44" ht="20.100000000000001" customHeight="1" x14ac:dyDescent="0.25">
      <c r="A1219" s="183">
        <v>1208</v>
      </c>
      <c r="B1219" s="183" t="s">
        <v>1127</v>
      </c>
      <c r="C1219" s="34" t="str">
        <f t="shared" si="72"/>
        <v>BS AF  - 142501</v>
      </c>
      <c r="D1219" s="186" t="s">
        <v>36</v>
      </c>
      <c r="E1219" s="35"/>
      <c r="F1219" s="185">
        <v>142501</v>
      </c>
      <c r="G1219" s="191" t="s">
        <v>1515</v>
      </c>
      <c r="H1219" s="34" t="str">
        <f t="shared" si="73"/>
        <v>N  - OB - 26 - 30</v>
      </c>
      <c r="I1219" s="185" t="s">
        <v>16</v>
      </c>
      <c r="J1219" s="185" t="s">
        <v>98</v>
      </c>
      <c r="K1219" s="185" t="s">
        <v>102</v>
      </c>
      <c r="L1219" s="192">
        <v>1</v>
      </c>
      <c r="M1219" s="196" t="s">
        <v>428</v>
      </c>
      <c r="N1219" s="196" t="s">
        <v>429</v>
      </c>
      <c r="O1219" s="44" t="str">
        <f t="shared" si="74"/>
        <v xml:space="preserve"> Ms. Iram Sarwar  ( 0323-4120418 )</v>
      </c>
      <c r="P1219" s="43"/>
      <c r="Q1219" s="36" t="s">
        <v>86</v>
      </c>
      <c r="R1219" s="39"/>
      <c r="T1219" s="55"/>
      <c r="U1219" s="73" t="str">
        <f>F1219&amp;"-"&amp;COUNTIF($F$2:F1219,F1219)</f>
        <v>142501-1</v>
      </c>
      <c r="V1219" s="50">
        <f t="shared" si="75"/>
        <v>1208</v>
      </c>
      <c r="Y1219" s="38" t="s">
        <v>2857</v>
      </c>
      <c r="Z1219" s="38">
        <v>1208</v>
      </c>
      <c r="AP1219" s="185">
        <v>1208</v>
      </c>
      <c r="AQ1219" s="185" t="s">
        <v>12</v>
      </c>
      <c r="AR1219" s="195" t="s">
        <v>12</v>
      </c>
    </row>
    <row r="1220" spans="1:44" ht="20.100000000000001" customHeight="1" x14ac:dyDescent="0.25">
      <c r="A1220" s="183">
        <v>1209</v>
      </c>
      <c r="B1220" s="183" t="s">
        <v>1127</v>
      </c>
      <c r="C1220" s="34" t="str">
        <f t="shared" si="72"/>
        <v>BS AP  - 142228</v>
      </c>
      <c r="D1220" s="186" t="s">
        <v>40</v>
      </c>
      <c r="E1220" s="35"/>
      <c r="F1220" s="185">
        <v>142228</v>
      </c>
      <c r="G1220" s="191" t="s">
        <v>1516</v>
      </c>
      <c r="H1220" s="34" t="str">
        <f t="shared" si="73"/>
        <v>N  - OB - 26 - 30</v>
      </c>
      <c r="I1220" s="185" t="s">
        <v>16</v>
      </c>
      <c r="J1220" s="185" t="s">
        <v>98</v>
      </c>
      <c r="K1220" s="185" t="s">
        <v>102</v>
      </c>
      <c r="L1220" s="192">
        <v>1</v>
      </c>
      <c r="M1220" s="196" t="s">
        <v>480</v>
      </c>
      <c r="N1220" s="196" t="s">
        <v>481</v>
      </c>
      <c r="O1220" s="44" t="str">
        <f t="shared" si="74"/>
        <v xml:space="preserve"> Abdul Raffay Saleem  ( 0321-4702252 )</v>
      </c>
      <c r="P1220" s="43"/>
      <c r="Q1220" s="36" t="s">
        <v>86</v>
      </c>
      <c r="R1220" s="39"/>
      <c r="T1220" s="55"/>
      <c r="U1220" s="73" t="str">
        <f>F1220&amp;"-"&amp;COUNTIF($F$2:F1220,F1220)</f>
        <v>142228-1</v>
      </c>
      <c r="V1220" s="50">
        <f t="shared" si="75"/>
        <v>1209</v>
      </c>
      <c r="Y1220" s="38" t="s">
        <v>2858</v>
      </c>
      <c r="Z1220" s="38">
        <v>1209</v>
      </c>
      <c r="AP1220" s="185">
        <v>1209</v>
      </c>
      <c r="AQ1220" s="185" t="s">
        <v>12</v>
      </c>
      <c r="AR1220" s="195" t="s">
        <v>12</v>
      </c>
    </row>
    <row r="1221" spans="1:44" ht="20.100000000000001" customHeight="1" x14ac:dyDescent="0.25">
      <c r="A1221" s="183">
        <v>1210</v>
      </c>
      <c r="B1221" s="183" t="s">
        <v>1127</v>
      </c>
      <c r="C1221" s="34" t="str">
        <f t="shared" si="72"/>
        <v>BS AP  - 142336</v>
      </c>
      <c r="D1221" s="186" t="s">
        <v>40</v>
      </c>
      <c r="E1221" s="35"/>
      <c r="F1221" s="185">
        <v>142336</v>
      </c>
      <c r="G1221" s="191" t="s">
        <v>954</v>
      </c>
      <c r="H1221" s="34" t="str">
        <f t="shared" si="73"/>
        <v>N  - OB - 26 - 30</v>
      </c>
      <c r="I1221" s="185" t="s">
        <v>16</v>
      </c>
      <c r="J1221" s="185" t="s">
        <v>98</v>
      </c>
      <c r="K1221" s="185" t="s">
        <v>102</v>
      </c>
      <c r="L1221" s="192">
        <v>10</v>
      </c>
      <c r="M1221" s="196" t="s">
        <v>520</v>
      </c>
      <c r="N1221" s="196" t="s">
        <v>521</v>
      </c>
      <c r="O1221" s="44" t="str">
        <f t="shared" si="74"/>
        <v xml:space="preserve"> Dr. Syeda Shazia Bukhari  ( 0335-4700499 )</v>
      </c>
      <c r="P1221" s="43"/>
      <c r="Q1221" s="36" t="s">
        <v>86</v>
      </c>
      <c r="R1221" s="39"/>
      <c r="T1221" s="55"/>
      <c r="U1221" s="73" t="str">
        <f>F1221&amp;"-"&amp;COUNTIF($F$2:F1221,F1221)</f>
        <v>142336-1</v>
      </c>
      <c r="V1221" s="50">
        <f t="shared" si="75"/>
        <v>1210</v>
      </c>
      <c r="Y1221" s="38" t="s">
        <v>2859</v>
      </c>
      <c r="Z1221" s="38">
        <v>1210</v>
      </c>
      <c r="AP1221" s="185">
        <v>1210</v>
      </c>
      <c r="AQ1221" s="185" t="s">
        <v>12</v>
      </c>
      <c r="AR1221" s="195" t="s">
        <v>12</v>
      </c>
    </row>
    <row r="1222" spans="1:44" ht="20.100000000000001" customHeight="1" x14ac:dyDescent="0.25">
      <c r="A1222" s="183">
        <v>1211</v>
      </c>
      <c r="B1222" s="183" t="s">
        <v>1127</v>
      </c>
      <c r="C1222" s="34" t="str">
        <f t="shared" si="72"/>
        <v>BS BT  - 142235</v>
      </c>
      <c r="D1222" s="186" t="s">
        <v>33</v>
      </c>
      <c r="E1222" s="35"/>
      <c r="F1222" s="185">
        <v>142235</v>
      </c>
      <c r="G1222" s="191" t="s">
        <v>343</v>
      </c>
      <c r="H1222" s="34" t="str">
        <f t="shared" si="73"/>
        <v>N  - OB - 26 - 30</v>
      </c>
      <c r="I1222" s="185" t="s">
        <v>16</v>
      </c>
      <c r="J1222" s="185" t="s">
        <v>98</v>
      </c>
      <c r="K1222" s="185" t="s">
        <v>102</v>
      </c>
      <c r="L1222" s="192">
        <v>1</v>
      </c>
      <c r="M1222" s="196" t="s">
        <v>690</v>
      </c>
      <c r="N1222" s="196" t="s">
        <v>691</v>
      </c>
      <c r="O1222" s="44" t="str">
        <f t="shared" si="74"/>
        <v xml:space="preserve"> Ms Lubna Shaheen   ( 0300-4913431 )</v>
      </c>
      <c r="P1222" s="43"/>
      <c r="Q1222" s="36" t="s">
        <v>86</v>
      </c>
      <c r="R1222" s="39"/>
      <c r="T1222" s="55"/>
      <c r="U1222" s="73" t="str">
        <f>F1222&amp;"-"&amp;COUNTIF($F$2:F1222,F1222)</f>
        <v>142235-1</v>
      </c>
      <c r="V1222" s="50">
        <f t="shared" si="75"/>
        <v>1211</v>
      </c>
      <c r="Y1222" s="38" t="s">
        <v>2860</v>
      </c>
      <c r="Z1222" s="38">
        <v>1211</v>
      </c>
      <c r="AP1222" s="185">
        <v>1211</v>
      </c>
      <c r="AQ1222" s="185" t="s">
        <v>12</v>
      </c>
      <c r="AR1222" s="195" t="s">
        <v>12</v>
      </c>
    </row>
    <row r="1223" spans="1:44" ht="20.100000000000001" customHeight="1" x14ac:dyDescent="0.25">
      <c r="A1223" s="183">
        <v>1212</v>
      </c>
      <c r="B1223" s="183" t="s">
        <v>1127</v>
      </c>
      <c r="C1223" s="34" t="str">
        <f t="shared" si="72"/>
        <v>BS DFCS  - 142243</v>
      </c>
      <c r="D1223" s="186" t="s">
        <v>91</v>
      </c>
      <c r="E1223" s="35"/>
      <c r="F1223" s="185">
        <v>142243</v>
      </c>
      <c r="G1223" s="191" t="s">
        <v>110</v>
      </c>
      <c r="H1223" s="34" t="str">
        <f t="shared" si="73"/>
        <v>N  - OB - 26 - 30</v>
      </c>
      <c r="I1223" s="185" t="s">
        <v>16</v>
      </c>
      <c r="J1223" s="185" t="s">
        <v>98</v>
      </c>
      <c r="K1223" s="185" t="s">
        <v>102</v>
      </c>
      <c r="L1223" s="192">
        <v>1</v>
      </c>
      <c r="M1223" s="196" t="s">
        <v>1035</v>
      </c>
      <c r="N1223" s="196" t="s">
        <v>535</v>
      </c>
      <c r="O1223" s="44" t="str">
        <f t="shared" si="74"/>
        <v xml:space="preserve"> Dr. Abbas Ali Raza  ( 0321-4948284 )</v>
      </c>
      <c r="P1223" s="43"/>
      <c r="Q1223" s="36" t="s">
        <v>86</v>
      </c>
      <c r="R1223" s="39"/>
      <c r="T1223" s="55"/>
      <c r="U1223" s="73" t="str">
        <f>F1223&amp;"-"&amp;COUNTIF($F$2:F1223,F1223)</f>
        <v>142243-1</v>
      </c>
      <c r="V1223" s="50">
        <f t="shared" si="75"/>
        <v>1212</v>
      </c>
      <c r="Y1223" s="38" t="s">
        <v>2861</v>
      </c>
      <c r="Z1223" s="38">
        <v>1212</v>
      </c>
      <c r="AP1223" s="185">
        <v>1212</v>
      </c>
      <c r="AQ1223" s="185" t="s">
        <v>12</v>
      </c>
      <c r="AR1223" s="195" t="s">
        <v>12</v>
      </c>
    </row>
    <row r="1224" spans="1:44" ht="20.100000000000001" customHeight="1" x14ac:dyDescent="0.25">
      <c r="A1224" s="183">
        <v>1213</v>
      </c>
      <c r="B1224" s="183" t="s">
        <v>1127</v>
      </c>
      <c r="C1224" s="34" t="str">
        <f t="shared" si="72"/>
        <v>BS IT  - 142472</v>
      </c>
      <c r="D1224" s="186" t="s">
        <v>37</v>
      </c>
      <c r="E1224" s="35"/>
      <c r="F1224" s="185">
        <v>142472</v>
      </c>
      <c r="G1224" s="191" t="s">
        <v>1517</v>
      </c>
      <c r="H1224" s="34" t="str">
        <f t="shared" si="73"/>
        <v>N  - OB - 26 - 30</v>
      </c>
      <c r="I1224" s="185" t="s">
        <v>16</v>
      </c>
      <c r="J1224" s="185" t="s">
        <v>98</v>
      </c>
      <c r="K1224" s="185" t="s">
        <v>102</v>
      </c>
      <c r="L1224" s="192">
        <v>9</v>
      </c>
      <c r="M1224" s="196" t="s">
        <v>690</v>
      </c>
      <c r="N1224" s="196" t="s">
        <v>691</v>
      </c>
      <c r="O1224" s="44" t="str">
        <f t="shared" si="74"/>
        <v xml:space="preserve"> Ms Lubna Shaheen   ( 0300-4913431 )</v>
      </c>
      <c r="P1224" s="43"/>
      <c r="Q1224" s="36" t="s">
        <v>86</v>
      </c>
      <c r="R1224" s="39"/>
      <c r="T1224" s="55"/>
      <c r="U1224" s="73" t="str">
        <f>F1224&amp;"-"&amp;COUNTIF($F$2:F1224,F1224)</f>
        <v>142472-1</v>
      </c>
      <c r="V1224" s="50">
        <f t="shared" si="75"/>
        <v>1213</v>
      </c>
      <c r="Y1224" s="38" t="s">
        <v>2862</v>
      </c>
      <c r="Z1224" s="38">
        <v>1213</v>
      </c>
      <c r="AP1224" s="185">
        <v>1213</v>
      </c>
      <c r="AQ1224" s="185" t="s">
        <v>12</v>
      </c>
      <c r="AR1224" s="195" t="s">
        <v>12</v>
      </c>
    </row>
    <row r="1225" spans="1:44" ht="20.100000000000001" customHeight="1" x14ac:dyDescent="0.25">
      <c r="A1225" s="183">
        <v>1214</v>
      </c>
      <c r="B1225" s="183" t="s">
        <v>1127</v>
      </c>
      <c r="C1225" s="34" t="str">
        <f t="shared" si="72"/>
        <v>BS Maths  - 142243</v>
      </c>
      <c r="D1225" s="186" t="s">
        <v>32</v>
      </c>
      <c r="E1225" s="35"/>
      <c r="F1225" s="185">
        <v>142243</v>
      </c>
      <c r="G1225" s="191" t="s">
        <v>110</v>
      </c>
      <c r="H1225" s="34" t="str">
        <f t="shared" si="73"/>
        <v>N  - OB - 26 - 30</v>
      </c>
      <c r="I1225" s="185" t="s">
        <v>16</v>
      </c>
      <c r="J1225" s="185" t="s">
        <v>98</v>
      </c>
      <c r="K1225" s="185" t="s">
        <v>102</v>
      </c>
      <c r="L1225" s="192">
        <v>1</v>
      </c>
      <c r="M1225" s="196" t="s">
        <v>1035</v>
      </c>
      <c r="N1225" s="196" t="s">
        <v>535</v>
      </c>
      <c r="O1225" s="44" t="str">
        <f t="shared" si="74"/>
        <v xml:space="preserve"> Dr. Abbas Ali Raza  ( 0321-4948284 )</v>
      </c>
      <c r="P1225" s="43"/>
      <c r="Q1225" s="36" t="s">
        <v>86</v>
      </c>
      <c r="R1225" s="39"/>
      <c r="T1225" s="55"/>
      <c r="U1225" s="73" t="str">
        <f>F1225&amp;"-"&amp;COUNTIF($F$2:F1225,F1225)</f>
        <v>142243-2</v>
      </c>
      <c r="V1225" s="50">
        <f t="shared" si="75"/>
        <v>1214</v>
      </c>
      <c r="Y1225" s="38" t="s">
        <v>2863</v>
      </c>
      <c r="Z1225" s="38">
        <v>1214</v>
      </c>
      <c r="AP1225" s="185">
        <v>1214</v>
      </c>
      <c r="AQ1225" s="185" t="s">
        <v>12</v>
      </c>
      <c r="AR1225" s="195" t="s">
        <v>12</v>
      </c>
    </row>
    <row r="1226" spans="1:44" ht="20.100000000000001" customHeight="1" x14ac:dyDescent="0.25">
      <c r="A1226" s="183">
        <v>1215</v>
      </c>
      <c r="B1226" s="183" t="s">
        <v>1127</v>
      </c>
      <c r="C1226" s="34" t="str">
        <f t="shared" si="72"/>
        <v>BS MC  - 142193</v>
      </c>
      <c r="D1226" s="186" t="s">
        <v>41</v>
      </c>
      <c r="E1226" s="35"/>
      <c r="F1226" s="185">
        <v>142193</v>
      </c>
      <c r="G1226" s="191" t="s">
        <v>209</v>
      </c>
      <c r="H1226" s="34" t="str">
        <f t="shared" si="73"/>
        <v>N  - OB - 26 - 30</v>
      </c>
      <c r="I1226" s="185" t="s">
        <v>16</v>
      </c>
      <c r="J1226" s="185" t="s">
        <v>98</v>
      </c>
      <c r="K1226" s="185" t="s">
        <v>102</v>
      </c>
      <c r="L1226" s="192">
        <v>1</v>
      </c>
      <c r="M1226" s="196" t="s">
        <v>488</v>
      </c>
      <c r="N1226" s="196" t="s">
        <v>489</v>
      </c>
      <c r="O1226" s="44" t="str">
        <f t="shared" si="74"/>
        <v xml:space="preserve"> Maham Arif  ( 3234552676 )</v>
      </c>
      <c r="P1226" s="43"/>
      <c r="Q1226" s="36" t="s">
        <v>86</v>
      </c>
      <c r="R1226" s="39"/>
      <c r="T1226" s="55"/>
      <c r="U1226" s="73" t="str">
        <f>F1226&amp;"-"&amp;COUNTIF($F$2:F1226,F1226)</f>
        <v>142193-2</v>
      </c>
      <c r="V1226" s="50">
        <f t="shared" si="75"/>
        <v>1215</v>
      </c>
      <c r="Y1226" s="38" t="s">
        <v>2864</v>
      </c>
      <c r="Z1226" s="38">
        <v>1215</v>
      </c>
      <c r="AP1226" s="185">
        <v>1215</v>
      </c>
      <c r="AQ1226" s="185" t="s">
        <v>12</v>
      </c>
      <c r="AR1226" s="195" t="s">
        <v>12</v>
      </c>
    </row>
    <row r="1227" spans="1:44" ht="20.100000000000001" customHeight="1" x14ac:dyDescent="0.25">
      <c r="A1227" s="183">
        <v>1216</v>
      </c>
      <c r="B1227" s="183" t="s">
        <v>1127</v>
      </c>
      <c r="C1227" s="34" t="str">
        <f t="shared" si="72"/>
        <v>BS SE  - 142294</v>
      </c>
      <c r="D1227" s="186" t="s">
        <v>43</v>
      </c>
      <c r="E1227" s="35"/>
      <c r="F1227" s="185">
        <v>142294</v>
      </c>
      <c r="G1227" s="191" t="s">
        <v>129</v>
      </c>
      <c r="H1227" s="34" t="str">
        <f t="shared" si="73"/>
        <v>N  - OB - 26 - 30</v>
      </c>
      <c r="I1227" s="185" t="s">
        <v>16</v>
      </c>
      <c r="J1227" s="185" t="s">
        <v>98</v>
      </c>
      <c r="K1227" s="185" t="s">
        <v>102</v>
      </c>
      <c r="L1227" s="192">
        <v>3</v>
      </c>
      <c r="M1227" s="196" t="s">
        <v>690</v>
      </c>
      <c r="N1227" s="196" t="s">
        <v>691</v>
      </c>
      <c r="O1227" s="44" t="str">
        <f t="shared" si="74"/>
        <v xml:space="preserve"> Ms Lubna Shaheen   ( 0300-4913431 )</v>
      </c>
      <c r="P1227" s="43"/>
      <c r="Q1227" s="36" t="s">
        <v>86</v>
      </c>
      <c r="R1227" s="39"/>
      <c r="T1227" s="55"/>
      <c r="U1227" s="73" t="str">
        <f>F1227&amp;"-"&amp;COUNTIF($F$2:F1227,F1227)</f>
        <v>142294-1</v>
      </c>
      <c r="V1227" s="50">
        <f t="shared" si="75"/>
        <v>1216</v>
      </c>
      <c r="Y1227" s="38" t="s">
        <v>2865</v>
      </c>
      <c r="Z1227" s="38">
        <v>1216</v>
      </c>
      <c r="AP1227" s="185">
        <v>1216</v>
      </c>
      <c r="AQ1227" s="185" t="s">
        <v>12</v>
      </c>
      <c r="AR1227" s="195" t="s">
        <v>12</v>
      </c>
    </row>
    <row r="1228" spans="1:44" ht="20.100000000000001" customHeight="1" x14ac:dyDescent="0.25">
      <c r="A1228" s="183">
        <v>1217</v>
      </c>
      <c r="B1228" s="183" t="s">
        <v>1127</v>
      </c>
      <c r="C1228" s="34" t="str">
        <f t="shared" ref="C1228:C1291" si="76">CONCATENATE(D1228," "," - ",F1228)</f>
        <v>BS SE  - 142439</v>
      </c>
      <c r="D1228" s="186" t="s">
        <v>43</v>
      </c>
      <c r="E1228" s="35"/>
      <c r="F1228" s="185">
        <v>142439</v>
      </c>
      <c r="G1228" s="191" t="s">
        <v>1517</v>
      </c>
      <c r="H1228" s="34" t="str">
        <f t="shared" ref="H1228:H1291" si="77">CONCATENATE(K1228," "," - ",J1228)</f>
        <v>N  - OB - 26 - 30</v>
      </c>
      <c r="I1228" s="185" t="s">
        <v>16</v>
      </c>
      <c r="J1228" s="185" t="s">
        <v>98</v>
      </c>
      <c r="K1228" s="185" t="s">
        <v>102</v>
      </c>
      <c r="L1228" s="192">
        <v>37</v>
      </c>
      <c r="M1228" s="196" t="s">
        <v>690</v>
      </c>
      <c r="N1228" s="196" t="s">
        <v>691</v>
      </c>
      <c r="O1228" s="44" t="str">
        <f t="shared" si="74"/>
        <v xml:space="preserve"> Ms Lubna Shaheen   ( 0300-4913431 )</v>
      </c>
      <c r="P1228" s="43"/>
      <c r="Q1228" s="36" t="s">
        <v>86</v>
      </c>
      <c r="R1228" s="39"/>
      <c r="T1228" s="55"/>
      <c r="U1228" s="73" t="str">
        <f>F1228&amp;"-"&amp;COUNTIF($F$2:F1228,F1228)</f>
        <v>142439-1</v>
      </c>
      <c r="V1228" s="50">
        <f t="shared" si="75"/>
        <v>1217</v>
      </c>
      <c r="Y1228" s="38" t="s">
        <v>2866</v>
      </c>
      <c r="Z1228" s="38">
        <v>1217</v>
      </c>
      <c r="AP1228" s="185">
        <v>1217</v>
      </c>
      <c r="AQ1228" s="185" t="s">
        <v>12</v>
      </c>
      <c r="AR1228" s="195" t="s">
        <v>12</v>
      </c>
    </row>
    <row r="1229" spans="1:44" ht="20.100000000000001" customHeight="1" x14ac:dyDescent="0.25">
      <c r="A1229" s="183">
        <v>1218</v>
      </c>
      <c r="B1229" s="183" t="s">
        <v>1127</v>
      </c>
      <c r="C1229" s="34" t="str">
        <f t="shared" si="76"/>
        <v>BSCP  - 142342</v>
      </c>
      <c r="D1229" s="186" t="s">
        <v>300</v>
      </c>
      <c r="E1229" s="35"/>
      <c r="F1229" s="185">
        <v>142342</v>
      </c>
      <c r="G1229" s="191" t="s">
        <v>954</v>
      </c>
      <c r="H1229" s="34" t="str">
        <f t="shared" si="77"/>
        <v>N  - OB - 26 - 30</v>
      </c>
      <c r="I1229" s="185" t="s">
        <v>16</v>
      </c>
      <c r="J1229" s="185" t="s">
        <v>98</v>
      </c>
      <c r="K1229" s="185" t="s">
        <v>102</v>
      </c>
      <c r="L1229" s="192">
        <v>17</v>
      </c>
      <c r="M1229" s="196" t="s">
        <v>520</v>
      </c>
      <c r="N1229" s="196" t="s">
        <v>521</v>
      </c>
      <c r="O1229" s="44" t="str">
        <f t="shared" ref="O1229:O1292" si="78">CONCATENATE(" ", M1229, " ", " ("," ",N1229, " ",")")</f>
        <v xml:space="preserve"> Dr. Syeda Shazia Bukhari  ( 0335-4700499 )</v>
      </c>
      <c r="P1229" s="43"/>
      <c r="Q1229" s="36" t="s">
        <v>86</v>
      </c>
      <c r="R1229" s="39"/>
      <c r="T1229" s="55"/>
      <c r="U1229" s="73" t="str">
        <f>F1229&amp;"-"&amp;COUNTIF($F$2:F1229,F1229)</f>
        <v>142342-1</v>
      </c>
      <c r="V1229" s="50">
        <f t="shared" ref="V1229:V1292" si="79">+A1229</f>
        <v>1218</v>
      </c>
      <c r="Y1229" s="38" t="s">
        <v>2867</v>
      </c>
      <c r="Z1229" s="38">
        <v>1218</v>
      </c>
      <c r="AP1229" s="185">
        <v>1218</v>
      </c>
      <c r="AQ1229" s="185" t="s">
        <v>12</v>
      </c>
      <c r="AR1229" s="195" t="s">
        <v>12</v>
      </c>
    </row>
    <row r="1230" spans="1:44" ht="20.100000000000001" customHeight="1" x14ac:dyDescent="0.25">
      <c r="A1230" s="183">
        <v>1219</v>
      </c>
      <c r="B1230" s="183" t="s">
        <v>1127</v>
      </c>
      <c r="C1230" s="34" t="str">
        <f t="shared" si="76"/>
        <v>Post ADP (Eng.)   - 142548</v>
      </c>
      <c r="D1230" s="186" t="s">
        <v>1140</v>
      </c>
      <c r="E1230" s="35"/>
      <c r="F1230" s="185">
        <v>142548</v>
      </c>
      <c r="G1230" s="191" t="s">
        <v>1518</v>
      </c>
      <c r="H1230" s="34" t="str">
        <f t="shared" si="77"/>
        <v>N  - OB - 26 - 30</v>
      </c>
      <c r="I1230" s="185" t="s">
        <v>16</v>
      </c>
      <c r="J1230" s="185" t="s">
        <v>98</v>
      </c>
      <c r="K1230" s="185" t="s">
        <v>102</v>
      </c>
      <c r="L1230" s="192">
        <v>2</v>
      </c>
      <c r="M1230" s="196">
        <v>0</v>
      </c>
      <c r="N1230" s="196" t="s">
        <v>3383</v>
      </c>
      <c r="O1230" s="44" t="str">
        <f t="shared" si="78"/>
        <v xml:space="preserve"> 0  ( - - - )</v>
      </c>
      <c r="P1230" s="43"/>
      <c r="Q1230" s="36" t="s">
        <v>86</v>
      </c>
      <c r="R1230" s="39"/>
      <c r="T1230" s="55"/>
      <c r="U1230" s="73" t="str">
        <f>F1230&amp;"-"&amp;COUNTIF($F$2:F1230,F1230)</f>
        <v>142548-1</v>
      </c>
      <c r="V1230" s="50">
        <f t="shared" si="79"/>
        <v>1219</v>
      </c>
      <c r="Y1230" s="38" t="s">
        <v>2868</v>
      </c>
      <c r="Z1230" s="38">
        <v>1219</v>
      </c>
      <c r="AP1230" s="185">
        <v>1219</v>
      </c>
      <c r="AQ1230" s="185" t="s">
        <v>12</v>
      </c>
      <c r="AR1230" s="195" t="s">
        <v>12</v>
      </c>
    </row>
    <row r="1231" spans="1:44" ht="20.100000000000001" customHeight="1" x14ac:dyDescent="0.25">
      <c r="A1231" s="183">
        <v>1220</v>
      </c>
      <c r="B1231" s="183" t="s">
        <v>1127</v>
      </c>
      <c r="C1231" s="34" t="str">
        <f t="shared" si="76"/>
        <v>ADP (AP)  - 140816</v>
      </c>
      <c r="D1231" s="186" t="s">
        <v>1135</v>
      </c>
      <c r="E1231" s="35"/>
      <c r="F1231" s="185">
        <v>140816</v>
      </c>
      <c r="G1231" s="191" t="s">
        <v>954</v>
      </c>
      <c r="H1231" s="34" t="str">
        <f t="shared" si="77"/>
        <v>R  - OB - 45 - 49</v>
      </c>
      <c r="I1231" s="185" t="s">
        <v>16</v>
      </c>
      <c r="J1231" s="185" t="s">
        <v>258</v>
      </c>
      <c r="K1231" s="185" t="s">
        <v>252</v>
      </c>
      <c r="L1231" s="192">
        <v>1</v>
      </c>
      <c r="M1231" s="196" t="s">
        <v>520</v>
      </c>
      <c r="N1231" s="196" t="s">
        <v>521</v>
      </c>
      <c r="O1231" s="44" t="str">
        <f t="shared" si="78"/>
        <v xml:space="preserve"> Dr. Syeda Shazia Bukhari  ( 0335-4700499 )</v>
      </c>
      <c r="P1231" s="43"/>
      <c r="Q1231" s="36" t="s">
        <v>86</v>
      </c>
      <c r="R1231" s="39"/>
      <c r="T1231" s="55"/>
      <c r="U1231" s="73" t="str">
        <f>F1231&amp;"-"&amp;COUNTIF($F$2:F1231,F1231)</f>
        <v>140816-1</v>
      </c>
      <c r="V1231" s="50">
        <f t="shared" si="79"/>
        <v>1220</v>
      </c>
      <c r="Y1231" s="38" t="s">
        <v>2869</v>
      </c>
      <c r="Z1231" s="38">
        <v>1220</v>
      </c>
      <c r="AP1231" s="185">
        <v>1220</v>
      </c>
      <c r="AQ1231" s="185" t="s">
        <v>12</v>
      </c>
      <c r="AR1231" s="195" t="s">
        <v>12</v>
      </c>
    </row>
    <row r="1232" spans="1:44" ht="20.100000000000001" customHeight="1" x14ac:dyDescent="0.25">
      <c r="A1232" s="183">
        <v>1221</v>
      </c>
      <c r="B1232" s="183" t="s">
        <v>1127</v>
      </c>
      <c r="C1232" s="34" t="str">
        <f t="shared" si="76"/>
        <v>ADP (CP)   - 140811</v>
      </c>
      <c r="D1232" s="186" t="s">
        <v>1136</v>
      </c>
      <c r="E1232" s="35"/>
      <c r="F1232" s="185">
        <v>140811</v>
      </c>
      <c r="G1232" s="191" t="s">
        <v>954</v>
      </c>
      <c r="H1232" s="34" t="str">
        <f t="shared" si="77"/>
        <v>R  - OB - 45 - 49</v>
      </c>
      <c r="I1232" s="185" t="s">
        <v>16</v>
      </c>
      <c r="J1232" s="185" t="s">
        <v>258</v>
      </c>
      <c r="K1232" s="185" t="s">
        <v>252</v>
      </c>
      <c r="L1232" s="192">
        <v>1</v>
      </c>
      <c r="M1232" s="196" t="s">
        <v>520</v>
      </c>
      <c r="N1232" s="196" t="s">
        <v>521</v>
      </c>
      <c r="O1232" s="44" t="str">
        <f t="shared" si="78"/>
        <v xml:space="preserve"> Dr. Syeda Shazia Bukhari  ( 0335-4700499 )</v>
      </c>
      <c r="P1232" s="43"/>
      <c r="Q1232" s="36" t="s">
        <v>86</v>
      </c>
      <c r="R1232" s="39"/>
      <c r="T1232" s="55"/>
      <c r="U1232" s="73" t="str">
        <f>F1232&amp;"-"&amp;COUNTIF($F$2:F1232,F1232)</f>
        <v>140811-1</v>
      </c>
      <c r="V1232" s="50">
        <f t="shared" si="79"/>
        <v>1221</v>
      </c>
      <c r="Y1232" s="38" t="s">
        <v>2870</v>
      </c>
      <c r="Z1232" s="38">
        <v>1221</v>
      </c>
      <c r="AP1232" s="185">
        <v>1221</v>
      </c>
      <c r="AQ1232" s="185" t="s">
        <v>12</v>
      </c>
      <c r="AR1232" s="195" t="s">
        <v>12</v>
      </c>
    </row>
    <row r="1233" spans="1:44" ht="20.100000000000001" customHeight="1" x14ac:dyDescent="0.25">
      <c r="A1233" s="183">
        <v>1222</v>
      </c>
      <c r="B1233" s="183" t="s">
        <v>1127</v>
      </c>
      <c r="C1233" s="34" t="str">
        <f t="shared" si="76"/>
        <v>BS AP  - 140859</v>
      </c>
      <c r="D1233" s="186" t="s">
        <v>40</v>
      </c>
      <c r="E1233" s="35"/>
      <c r="F1233" s="185">
        <v>140859</v>
      </c>
      <c r="G1233" s="191" t="s">
        <v>1516</v>
      </c>
      <c r="H1233" s="34" t="str">
        <f t="shared" si="77"/>
        <v>R  - OB - 45 - 49</v>
      </c>
      <c r="I1233" s="185" t="s">
        <v>16</v>
      </c>
      <c r="J1233" s="185" t="s">
        <v>258</v>
      </c>
      <c r="K1233" s="185" t="s">
        <v>252</v>
      </c>
      <c r="L1233" s="192">
        <v>29</v>
      </c>
      <c r="M1233" s="196" t="s">
        <v>480</v>
      </c>
      <c r="N1233" s="196" t="s">
        <v>481</v>
      </c>
      <c r="O1233" s="44" t="str">
        <f t="shared" si="78"/>
        <v xml:space="preserve"> Abdul Raffay Saleem  ( 0321-4702252 )</v>
      </c>
      <c r="P1233" s="43"/>
      <c r="Q1233" s="36" t="s">
        <v>86</v>
      </c>
      <c r="R1233" s="39"/>
      <c r="T1233" s="55"/>
      <c r="U1233" s="73" t="str">
        <f>F1233&amp;"-"&amp;COUNTIF($F$2:F1233,F1233)</f>
        <v>140859-1</v>
      </c>
      <c r="V1233" s="50">
        <f t="shared" si="79"/>
        <v>1222</v>
      </c>
      <c r="Y1233" s="38" t="s">
        <v>2871</v>
      </c>
      <c r="Z1233" s="38">
        <v>1222</v>
      </c>
      <c r="AP1233" s="185">
        <v>1222</v>
      </c>
      <c r="AQ1233" s="185" t="s">
        <v>12</v>
      </c>
      <c r="AR1233" s="195" t="s">
        <v>12</v>
      </c>
    </row>
    <row r="1234" spans="1:44" ht="20.100000000000001" customHeight="1" x14ac:dyDescent="0.25">
      <c r="A1234" s="183">
        <v>1223</v>
      </c>
      <c r="B1234" s="183" t="s">
        <v>1127</v>
      </c>
      <c r="C1234" s="34" t="str">
        <f t="shared" si="76"/>
        <v>BS AP  - 140864</v>
      </c>
      <c r="D1234" s="186" t="s">
        <v>40</v>
      </c>
      <c r="E1234" s="35"/>
      <c r="F1234" s="185">
        <v>140864</v>
      </c>
      <c r="G1234" s="191" t="s">
        <v>1519</v>
      </c>
      <c r="H1234" s="34" t="str">
        <f t="shared" si="77"/>
        <v>R  - OB - 45 - 49</v>
      </c>
      <c r="I1234" s="185" t="s">
        <v>16</v>
      </c>
      <c r="J1234" s="185" t="s">
        <v>258</v>
      </c>
      <c r="K1234" s="185" t="s">
        <v>252</v>
      </c>
      <c r="L1234" s="192">
        <v>23</v>
      </c>
      <c r="M1234" s="196" t="s">
        <v>480</v>
      </c>
      <c r="N1234" s="196" t="s">
        <v>481</v>
      </c>
      <c r="O1234" s="44" t="str">
        <f t="shared" si="78"/>
        <v xml:space="preserve"> Abdul Raffay Saleem  ( 0321-4702252 )</v>
      </c>
      <c r="P1234" s="43"/>
      <c r="Q1234" s="36" t="s">
        <v>86</v>
      </c>
      <c r="R1234" s="39"/>
      <c r="T1234" s="55"/>
      <c r="U1234" s="73" t="str">
        <f>F1234&amp;"-"&amp;COUNTIF($F$2:F1234,F1234)</f>
        <v>140864-1</v>
      </c>
      <c r="V1234" s="50">
        <f t="shared" si="79"/>
        <v>1223</v>
      </c>
      <c r="Y1234" s="38" t="s">
        <v>2872</v>
      </c>
      <c r="Z1234" s="38">
        <v>1223</v>
      </c>
      <c r="AP1234" s="185">
        <v>1223</v>
      </c>
      <c r="AQ1234" s="185" t="s">
        <v>12</v>
      </c>
      <c r="AR1234" s="195" t="s">
        <v>12</v>
      </c>
    </row>
    <row r="1235" spans="1:44" ht="20.100000000000001" customHeight="1" x14ac:dyDescent="0.25">
      <c r="A1235" s="183">
        <v>1224</v>
      </c>
      <c r="B1235" s="183" t="s">
        <v>1127</v>
      </c>
      <c r="C1235" s="34" t="str">
        <f t="shared" si="76"/>
        <v>BS BT  - 140882</v>
      </c>
      <c r="D1235" s="186" t="s">
        <v>33</v>
      </c>
      <c r="E1235" s="35"/>
      <c r="F1235" s="185">
        <v>140882</v>
      </c>
      <c r="G1235" s="191" t="s">
        <v>237</v>
      </c>
      <c r="H1235" s="34" t="str">
        <f t="shared" si="77"/>
        <v>R  - OB - 45 - 49</v>
      </c>
      <c r="I1235" s="185" t="s">
        <v>16</v>
      </c>
      <c r="J1235" s="185" t="s">
        <v>258</v>
      </c>
      <c r="K1235" s="185" t="s">
        <v>252</v>
      </c>
      <c r="L1235" s="192">
        <v>12</v>
      </c>
      <c r="M1235" s="196" t="s">
        <v>1101</v>
      </c>
      <c r="N1235" s="196" t="s">
        <v>1107</v>
      </c>
      <c r="O1235" s="44" t="str">
        <f t="shared" si="78"/>
        <v xml:space="preserve"> Ms. Hina Qaiser  ( 0331-4188087 )</v>
      </c>
      <c r="P1235" s="43"/>
      <c r="Q1235" s="36" t="s">
        <v>86</v>
      </c>
      <c r="R1235" s="39"/>
      <c r="T1235" s="55"/>
      <c r="U1235" s="73" t="str">
        <f>F1235&amp;"-"&amp;COUNTIF($F$2:F1235,F1235)</f>
        <v>140882-2</v>
      </c>
      <c r="V1235" s="50">
        <f t="shared" si="79"/>
        <v>1224</v>
      </c>
      <c r="Y1235" s="38" t="s">
        <v>2873</v>
      </c>
      <c r="Z1235" s="38">
        <v>1224</v>
      </c>
      <c r="AP1235" s="185">
        <v>1224</v>
      </c>
      <c r="AQ1235" s="185" t="s">
        <v>12</v>
      </c>
      <c r="AR1235" s="195" t="s">
        <v>12</v>
      </c>
    </row>
    <row r="1236" spans="1:44" ht="20.100000000000001" customHeight="1" x14ac:dyDescent="0.25">
      <c r="A1236" s="183">
        <v>1225</v>
      </c>
      <c r="B1236" s="183" t="s">
        <v>1127</v>
      </c>
      <c r="C1236" s="34" t="str">
        <f t="shared" si="76"/>
        <v>BS BT  - 140889</v>
      </c>
      <c r="D1236" s="186" t="s">
        <v>33</v>
      </c>
      <c r="E1236" s="35"/>
      <c r="F1236" s="185">
        <v>140889</v>
      </c>
      <c r="G1236" s="191" t="s">
        <v>376</v>
      </c>
      <c r="H1236" s="34" t="str">
        <f t="shared" si="77"/>
        <v>R  - OB - 45 - 49</v>
      </c>
      <c r="I1236" s="185" t="s">
        <v>16</v>
      </c>
      <c r="J1236" s="185" t="s">
        <v>258</v>
      </c>
      <c r="K1236" s="185" t="s">
        <v>252</v>
      </c>
      <c r="L1236" s="192">
        <v>13</v>
      </c>
      <c r="M1236" s="196" t="s">
        <v>548</v>
      </c>
      <c r="N1236" s="196" t="s">
        <v>549</v>
      </c>
      <c r="O1236" s="44" t="str">
        <f t="shared" si="78"/>
        <v xml:space="preserve"> Dr. Alvina Rafiq Butt  ( 0333-4889336 )</v>
      </c>
      <c r="P1236" s="43"/>
      <c r="Q1236" s="36" t="s">
        <v>86</v>
      </c>
      <c r="R1236" s="39"/>
      <c r="T1236" s="55"/>
      <c r="U1236" s="73" t="str">
        <f>F1236&amp;"-"&amp;COUNTIF($F$2:F1236,F1236)</f>
        <v>140889-1</v>
      </c>
      <c r="V1236" s="50">
        <f t="shared" si="79"/>
        <v>1225</v>
      </c>
      <c r="Y1236" s="38" t="s">
        <v>2874</v>
      </c>
      <c r="Z1236" s="38">
        <v>1225</v>
      </c>
      <c r="AP1236" s="185">
        <v>1225</v>
      </c>
      <c r="AQ1236" s="185" t="s">
        <v>12</v>
      </c>
      <c r="AR1236" s="195" t="s">
        <v>12</v>
      </c>
    </row>
    <row r="1237" spans="1:44" ht="20.100000000000001" customHeight="1" x14ac:dyDescent="0.25">
      <c r="A1237" s="183">
        <v>1226</v>
      </c>
      <c r="B1237" s="183" t="s">
        <v>1127</v>
      </c>
      <c r="C1237" s="34" t="str">
        <f t="shared" si="76"/>
        <v>BS ZOO  - 140888</v>
      </c>
      <c r="D1237" s="186" t="s">
        <v>39</v>
      </c>
      <c r="E1237" s="35"/>
      <c r="F1237" s="185">
        <v>140888</v>
      </c>
      <c r="G1237" s="191" t="s">
        <v>237</v>
      </c>
      <c r="H1237" s="34" t="str">
        <f t="shared" si="77"/>
        <v>R  - OB - 45 - 49</v>
      </c>
      <c r="I1237" s="185" t="s">
        <v>16</v>
      </c>
      <c r="J1237" s="185" t="s">
        <v>258</v>
      </c>
      <c r="K1237" s="185" t="s">
        <v>252</v>
      </c>
      <c r="L1237" s="192">
        <v>7</v>
      </c>
      <c r="M1237" s="196" t="s">
        <v>3354</v>
      </c>
      <c r="N1237" s="196" t="s">
        <v>560</v>
      </c>
      <c r="O1237" s="44" t="str">
        <f t="shared" si="78"/>
        <v xml:space="preserve"> Ms. Afeefa Chaudhry  ( 0322-8402967 )</v>
      </c>
      <c r="P1237" s="43"/>
      <c r="Q1237" s="36" t="s">
        <v>86</v>
      </c>
      <c r="R1237" s="39"/>
      <c r="T1237" s="55"/>
      <c r="U1237" s="73" t="str">
        <f>F1237&amp;"-"&amp;COUNTIF($F$2:F1237,F1237)</f>
        <v>140888-1</v>
      </c>
      <c r="V1237" s="50">
        <f t="shared" si="79"/>
        <v>1226</v>
      </c>
      <c r="Y1237" s="38" t="s">
        <v>2875</v>
      </c>
      <c r="Z1237" s="38">
        <v>1226</v>
      </c>
      <c r="AP1237" s="185">
        <v>1226</v>
      </c>
      <c r="AQ1237" s="185" t="s">
        <v>12</v>
      </c>
      <c r="AR1237" s="195" t="s">
        <v>12</v>
      </c>
    </row>
    <row r="1238" spans="1:44" ht="20.100000000000001" customHeight="1" x14ac:dyDescent="0.25">
      <c r="A1238" s="183">
        <v>1227</v>
      </c>
      <c r="B1238" s="183" t="s">
        <v>1127</v>
      </c>
      <c r="C1238" s="34" t="str">
        <f t="shared" si="76"/>
        <v>BSCP  - 140799</v>
      </c>
      <c r="D1238" s="186" t="s">
        <v>300</v>
      </c>
      <c r="E1238" s="35"/>
      <c r="F1238" s="185">
        <v>140799</v>
      </c>
      <c r="G1238" s="191" t="s">
        <v>930</v>
      </c>
      <c r="H1238" s="34" t="str">
        <f t="shared" si="77"/>
        <v>R  - OB - 45 - 49</v>
      </c>
      <c r="I1238" s="185" t="s">
        <v>16</v>
      </c>
      <c r="J1238" s="185" t="s">
        <v>258</v>
      </c>
      <c r="K1238" s="185" t="s">
        <v>252</v>
      </c>
      <c r="L1238" s="192">
        <v>24</v>
      </c>
      <c r="M1238" s="196" t="s">
        <v>696</v>
      </c>
      <c r="N1238" s="196" t="s">
        <v>697</v>
      </c>
      <c r="O1238" s="44" t="str">
        <f t="shared" si="78"/>
        <v xml:space="preserve"> Dr. Nida Zafar  ( -4915346 )</v>
      </c>
      <c r="P1238" s="43"/>
      <c r="Q1238" s="36" t="s">
        <v>86</v>
      </c>
      <c r="R1238" s="39"/>
      <c r="T1238" s="55"/>
      <c r="U1238" s="73" t="str">
        <f>F1238&amp;"-"&amp;COUNTIF($F$2:F1238,F1238)</f>
        <v>140799-1</v>
      </c>
      <c r="V1238" s="50">
        <f t="shared" si="79"/>
        <v>1227</v>
      </c>
      <c r="Y1238" s="38" t="s">
        <v>2876</v>
      </c>
      <c r="Z1238" s="38">
        <v>1227</v>
      </c>
      <c r="AP1238" s="185">
        <v>1227</v>
      </c>
      <c r="AQ1238" s="185" t="s">
        <v>12</v>
      </c>
      <c r="AR1238" s="195" t="s">
        <v>12</v>
      </c>
    </row>
    <row r="1239" spans="1:44" ht="20.100000000000001" customHeight="1" x14ac:dyDescent="0.25">
      <c r="A1239" s="183">
        <v>1228</v>
      </c>
      <c r="B1239" s="183" t="s">
        <v>1127</v>
      </c>
      <c r="C1239" s="34" t="str">
        <f t="shared" si="76"/>
        <v>BS AF  - 140946</v>
      </c>
      <c r="D1239" s="186" t="s">
        <v>36</v>
      </c>
      <c r="E1239" s="35"/>
      <c r="F1239" s="185">
        <v>140946</v>
      </c>
      <c r="G1239" s="191" t="s">
        <v>878</v>
      </c>
      <c r="H1239" s="34" t="str">
        <f t="shared" si="77"/>
        <v>S  - NB - SEMINAR - 1</v>
      </c>
      <c r="I1239" s="185" t="s">
        <v>16</v>
      </c>
      <c r="J1239" s="185" t="s">
        <v>292</v>
      </c>
      <c r="K1239" s="185" t="s">
        <v>103</v>
      </c>
      <c r="L1239" s="192">
        <v>30</v>
      </c>
      <c r="M1239" s="196" t="s">
        <v>1102</v>
      </c>
      <c r="N1239" s="196" t="s">
        <v>443</v>
      </c>
      <c r="O1239" s="44" t="str">
        <f t="shared" si="78"/>
        <v xml:space="preserve"> Dr. Anam Fazal  ( 3234557015 )</v>
      </c>
      <c r="P1239" s="43"/>
      <c r="Q1239" s="36" t="s">
        <v>86</v>
      </c>
      <c r="R1239" s="39"/>
      <c r="T1239" s="55"/>
      <c r="U1239" s="73" t="str">
        <f>F1239&amp;"-"&amp;COUNTIF($F$2:F1239,F1239)</f>
        <v>140946-1</v>
      </c>
      <c r="V1239" s="50">
        <f t="shared" si="79"/>
        <v>1228</v>
      </c>
      <c r="Y1239" s="38" t="s">
        <v>2877</v>
      </c>
      <c r="Z1239" s="38">
        <v>1228</v>
      </c>
      <c r="AP1239" s="185">
        <v>1228</v>
      </c>
      <c r="AQ1239" s="185" t="s">
        <v>12</v>
      </c>
      <c r="AR1239" s="195" t="s">
        <v>12</v>
      </c>
    </row>
    <row r="1240" spans="1:44" ht="20.100000000000001" customHeight="1" x14ac:dyDescent="0.25">
      <c r="A1240" s="183">
        <v>1229</v>
      </c>
      <c r="B1240" s="183" t="s">
        <v>1127</v>
      </c>
      <c r="C1240" s="34" t="str">
        <f t="shared" si="76"/>
        <v>BS BT  - 140889</v>
      </c>
      <c r="D1240" s="186" t="s">
        <v>33</v>
      </c>
      <c r="E1240" s="35"/>
      <c r="F1240" s="185">
        <v>140889</v>
      </c>
      <c r="G1240" s="191" t="s">
        <v>376</v>
      </c>
      <c r="H1240" s="34" t="str">
        <f t="shared" si="77"/>
        <v>S  - NB - SEMINAR - 1</v>
      </c>
      <c r="I1240" s="185" t="s">
        <v>16</v>
      </c>
      <c r="J1240" s="185" t="s">
        <v>292</v>
      </c>
      <c r="K1240" s="185" t="s">
        <v>103</v>
      </c>
      <c r="L1240" s="192">
        <v>14</v>
      </c>
      <c r="M1240" s="196" t="s">
        <v>548</v>
      </c>
      <c r="N1240" s="196" t="s">
        <v>549</v>
      </c>
      <c r="O1240" s="44" t="str">
        <f t="shared" si="78"/>
        <v xml:space="preserve"> Dr. Alvina Rafiq Butt  ( 0333-4889336 )</v>
      </c>
      <c r="P1240" s="43"/>
      <c r="Q1240" s="36" t="s">
        <v>86</v>
      </c>
      <c r="R1240" s="39"/>
      <c r="T1240" s="55"/>
      <c r="U1240" s="73" t="str">
        <f>F1240&amp;"-"&amp;COUNTIF($F$2:F1240,F1240)</f>
        <v>140889-2</v>
      </c>
      <c r="V1240" s="50">
        <f t="shared" si="79"/>
        <v>1229</v>
      </c>
      <c r="Y1240" s="38" t="s">
        <v>2878</v>
      </c>
      <c r="Z1240" s="38">
        <v>1229</v>
      </c>
      <c r="AP1240" s="185">
        <v>1229</v>
      </c>
      <c r="AQ1240" s="185" t="s">
        <v>12</v>
      </c>
      <c r="AR1240" s="195" t="s">
        <v>12</v>
      </c>
    </row>
    <row r="1241" spans="1:44" ht="20.100000000000001" customHeight="1" x14ac:dyDescent="0.25">
      <c r="A1241" s="183">
        <v>1230</v>
      </c>
      <c r="B1241" s="183" t="s">
        <v>1127</v>
      </c>
      <c r="C1241" s="34" t="str">
        <f t="shared" si="76"/>
        <v>BBA (Hons)  - 141027</v>
      </c>
      <c r="D1241" s="186" t="s">
        <v>42</v>
      </c>
      <c r="E1241" s="35"/>
      <c r="F1241" s="185">
        <v>141027</v>
      </c>
      <c r="G1241" s="191" t="s">
        <v>878</v>
      </c>
      <c r="H1241" s="34" t="str">
        <f t="shared" si="77"/>
        <v>T  - NB - SEMINAR - 3</v>
      </c>
      <c r="I1241" s="185" t="s">
        <v>16</v>
      </c>
      <c r="J1241" s="185" t="s">
        <v>259</v>
      </c>
      <c r="K1241" s="185" t="s">
        <v>104</v>
      </c>
      <c r="L1241" s="192">
        <v>22</v>
      </c>
      <c r="M1241" s="196" t="s">
        <v>492</v>
      </c>
      <c r="N1241" s="196" t="s">
        <v>493</v>
      </c>
      <c r="O1241" s="44" t="str">
        <f t="shared" si="78"/>
        <v xml:space="preserve"> Muqaddas Khalid  ( 3338149470 )</v>
      </c>
      <c r="P1241" s="43"/>
      <c r="Q1241" s="36" t="s">
        <v>86</v>
      </c>
      <c r="R1241" s="39"/>
      <c r="T1241" s="55"/>
      <c r="U1241" s="73" t="str">
        <f>F1241&amp;"-"&amp;COUNTIF($F$2:F1241,F1241)</f>
        <v>141027-2</v>
      </c>
      <c r="V1241" s="50">
        <f t="shared" si="79"/>
        <v>1230</v>
      </c>
      <c r="Y1241" s="38" t="s">
        <v>2879</v>
      </c>
      <c r="Z1241" s="38">
        <v>1230</v>
      </c>
      <c r="AP1241" s="185">
        <v>1230</v>
      </c>
      <c r="AQ1241" s="185" t="s">
        <v>12</v>
      </c>
      <c r="AR1241" s="195" t="s">
        <v>12</v>
      </c>
    </row>
    <row r="1242" spans="1:44" ht="20.100000000000001" customHeight="1" x14ac:dyDescent="0.25">
      <c r="A1242" s="183">
        <v>1231</v>
      </c>
      <c r="B1242" s="183" t="s">
        <v>1127</v>
      </c>
      <c r="C1242" s="34" t="str">
        <f t="shared" si="76"/>
        <v>BS Eng.  - 141067</v>
      </c>
      <c r="D1242" s="186" t="s">
        <v>30</v>
      </c>
      <c r="E1242" s="35"/>
      <c r="F1242" s="185">
        <v>141067</v>
      </c>
      <c r="G1242" s="191" t="s">
        <v>1520</v>
      </c>
      <c r="H1242" s="34" t="str">
        <f t="shared" si="77"/>
        <v>T  - NB - SEMINAR - 3</v>
      </c>
      <c r="I1242" s="185" t="s">
        <v>16</v>
      </c>
      <c r="J1242" s="185" t="s">
        <v>259</v>
      </c>
      <c r="K1242" s="185" t="s">
        <v>104</v>
      </c>
      <c r="L1242" s="192">
        <v>1</v>
      </c>
      <c r="M1242" s="196" t="s">
        <v>734</v>
      </c>
      <c r="N1242" s="196" t="s">
        <v>735</v>
      </c>
      <c r="O1242" s="44" t="str">
        <f t="shared" si="78"/>
        <v xml:space="preserve"> Lt. Col (R) Zahir ul Islam Hashmi  ( 0321-6843446 )</v>
      </c>
      <c r="P1242" s="43"/>
      <c r="Q1242" s="36" t="s">
        <v>86</v>
      </c>
      <c r="R1242" s="39"/>
      <c r="T1242" s="55"/>
      <c r="U1242" s="73" t="str">
        <f>F1242&amp;"-"&amp;COUNTIF($F$2:F1242,F1242)</f>
        <v>141067-1</v>
      </c>
      <c r="V1242" s="50">
        <f t="shared" si="79"/>
        <v>1231</v>
      </c>
      <c r="Y1242" s="38" t="s">
        <v>2880</v>
      </c>
      <c r="Z1242" s="38">
        <v>1231</v>
      </c>
      <c r="AP1242" s="185">
        <v>1231</v>
      </c>
      <c r="AQ1242" s="185" t="s">
        <v>12</v>
      </c>
      <c r="AR1242" s="195" t="s">
        <v>12</v>
      </c>
    </row>
    <row r="1243" spans="1:44" ht="20.100000000000001" customHeight="1" x14ac:dyDescent="0.25">
      <c r="A1243" s="183">
        <v>1232</v>
      </c>
      <c r="B1243" s="183" t="s">
        <v>1127</v>
      </c>
      <c r="C1243" s="34" t="str">
        <f t="shared" si="76"/>
        <v>BS IR  - 140964</v>
      </c>
      <c r="D1243" s="186" t="s">
        <v>92</v>
      </c>
      <c r="E1243" s="35"/>
      <c r="F1243" s="185">
        <v>140964</v>
      </c>
      <c r="G1243" s="191" t="s">
        <v>1521</v>
      </c>
      <c r="H1243" s="34" t="str">
        <f t="shared" si="77"/>
        <v>T  - NB - SEMINAR - 3</v>
      </c>
      <c r="I1243" s="185" t="s">
        <v>16</v>
      </c>
      <c r="J1243" s="185" t="s">
        <v>259</v>
      </c>
      <c r="K1243" s="185" t="s">
        <v>104</v>
      </c>
      <c r="L1243" s="192">
        <v>21</v>
      </c>
      <c r="M1243" s="196" t="s">
        <v>565</v>
      </c>
      <c r="N1243" s="196" t="s">
        <v>566</v>
      </c>
      <c r="O1243" s="44" t="str">
        <f t="shared" si="78"/>
        <v xml:space="preserve"> Anas Bin Tariq  ( 3318440684 )</v>
      </c>
      <c r="P1243" s="43"/>
      <c r="Q1243" s="36" t="s">
        <v>86</v>
      </c>
      <c r="R1243" s="39"/>
      <c r="T1243" s="55"/>
      <c r="U1243" s="73" t="str">
        <f>F1243&amp;"-"&amp;COUNTIF($F$2:F1243,F1243)</f>
        <v>140964-1</v>
      </c>
      <c r="V1243" s="50">
        <f t="shared" si="79"/>
        <v>1232</v>
      </c>
      <c r="Y1243" s="38" t="s">
        <v>2881</v>
      </c>
      <c r="Z1243" s="38">
        <v>1232</v>
      </c>
      <c r="AP1243" s="185">
        <v>1232</v>
      </c>
      <c r="AQ1243" s="185" t="s">
        <v>12</v>
      </c>
      <c r="AR1243" s="195" t="s">
        <v>12</v>
      </c>
    </row>
    <row r="1244" spans="1:44" ht="20.100000000000001" customHeight="1" x14ac:dyDescent="0.25">
      <c r="A1244" s="183">
        <v>1233</v>
      </c>
      <c r="B1244" s="183" t="s">
        <v>1127</v>
      </c>
      <c r="C1244" s="34" t="str">
        <f t="shared" si="76"/>
        <v>BS Eng.  - 141067</v>
      </c>
      <c r="D1244" s="186" t="s">
        <v>30</v>
      </c>
      <c r="E1244" s="35"/>
      <c r="F1244" s="185">
        <v>141067</v>
      </c>
      <c r="G1244" s="191" t="s">
        <v>1520</v>
      </c>
      <c r="H1244" s="34" t="str">
        <f t="shared" si="77"/>
        <v>U  - NB - SEMINAR - 4</v>
      </c>
      <c r="I1244" s="185" t="s">
        <v>16</v>
      </c>
      <c r="J1244" s="185" t="s">
        <v>1099</v>
      </c>
      <c r="K1244" s="185" t="s">
        <v>1100</v>
      </c>
      <c r="L1244" s="192">
        <v>25</v>
      </c>
      <c r="M1244" s="196" t="s">
        <v>734</v>
      </c>
      <c r="N1244" s="196" t="s">
        <v>735</v>
      </c>
      <c r="O1244" s="44" t="str">
        <f t="shared" si="78"/>
        <v xml:space="preserve"> Lt. Col (R) Zahir ul Islam Hashmi  ( 0321-6843446 )</v>
      </c>
      <c r="P1244" s="43"/>
      <c r="Q1244" s="36" t="s">
        <v>86</v>
      </c>
      <c r="R1244" s="39"/>
      <c r="T1244" s="55"/>
      <c r="U1244" s="73" t="str">
        <f>F1244&amp;"-"&amp;COUNTIF($F$2:F1244,F1244)</f>
        <v>141067-2</v>
      </c>
      <c r="V1244" s="50">
        <f t="shared" si="79"/>
        <v>1233</v>
      </c>
      <c r="Y1244" s="38" t="s">
        <v>2882</v>
      </c>
      <c r="Z1244" s="38">
        <v>1233</v>
      </c>
      <c r="AP1244" s="185">
        <v>1233</v>
      </c>
      <c r="AQ1244" s="185" t="s">
        <v>12</v>
      </c>
      <c r="AR1244" s="195" t="s">
        <v>12</v>
      </c>
    </row>
    <row r="1245" spans="1:44" ht="20.100000000000001" customHeight="1" x14ac:dyDescent="0.25">
      <c r="A1245" s="183">
        <v>1234</v>
      </c>
      <c r="B1245" s="183" t="s">
        <v>1127</v>
      </c>
      <c r="C1245" s="34" t="str">
        <f t="shared" si="76"/>
        <v>BS Eng.  - 141075</v>
      </c>
      <c r="D1245" s="186" t="s">
        <v>30</v>
      </c>
      <c r="E1245" s="35"/>
      <c r="F1245" s="185">
        <v>141075</v>
      </c>
      <c r="G1245" s="191" t="s">
        <v>267</v>
      </c>
      <c r="H1245" s="34" t="str">
        <f t="shared" si="77"/>
        <v>U  - NB - SEMINAR - 4</v>
      </c>
      <c r="I1245" s="185" t="s">
        <v>16</v>
      </c>
      <c r="J1245" s="185" t="s">
        <v>1099</v>
      </c>
      <c r="K1245" s="185" t="s">
        <v>1100</v>
      </c>
      <c r="L1245" s="192">
        <v>19</v>
      </c>
      <c r="M1245" s="196" t="s">
        <v>446</v>
      </c>
      <c r="N1245" s="196" t="s">
        <v>447</v>
      </c>
      <c r="O1245" s="44" t="str">
        <f t="shared" si="78"/>
        <v xml:space="preserve"> Amna Khalil  ( 0333-4817285 )</v>
      </c>
      <c r="P1245" s="43"/>
      <c r="Q1245" s="36" t="s">
        <v>86</v>
      </c>
      <c r="R1245" s="39"/>
      <c r="T1245" s="55"/>
      <c r="U1245" s="73" t="str">
        <f>F1245&amp;"-"&amp;COUNTIF($F$2:F1245,F1245)</f>
        <v>141075-2</v>
      </c>
      <c r="V1245" s="50">
        <f t="shared" si="79"/>
        <v>1234</v>
      </c>
      <c r="Y1245" s="38" t="s">
        <v>2883</v>
      </c>
      <c r="Z1245" s="38">
        <v>1234</v>
      </c>
      <c r="AP1245" s="185">
        <v>1234</v>
      </c>
      <c r="AQ1245" s="185" t="s">
        <v>12</v>
      </c>
      <c r="AR1245" s="195" t="s">
        <v>12</v>
      </c>
    </row>
    <row r="1246" spans="1:44" ht="20.100000000000001" customHeight="1" x14ac:dyDescent="0.25">
      <c r="A1246" s="183">
        <v>1235</v>
      </c>
      <c r="B1246" s="183" t="s">
        <v>1128</v>
      </c>
      <c r="C1246" s="34" t="str">
        <f t="shared" si="76"/>
        <v>BSCS  - 141794</v>
      </c>
      <c r="D1246" s="186" t="s">
        <v>35</v>
      </c>
      <c r="E1246" s="35"/>
      <c r="F1246" s="185">
        <v>141794</v>
      </c>
      <c r="G1246" s="191" t="s">
        <v>389</v>
      </c>
      <c r="H1246" s="34" t="str">
        <f t="shared" si="77"/>
        <v>A  - NB - 1 - 8</v>
      </c>
      <c r="I1246" s="185" t="s">
        <v>17</v>
      </c>
      <c r="J1246" s="185" t="s">
        <v>94</v>
      </c>
      <c r="K1246" s="185" t="s">
        <v>13</v>
      </c>
      <c r="L1246" s="192">
        <v>42</v>
      </c>
      <c r="M1246" s="196" t="s">
        <v>808</v>
      </c>
      <c r="N1246" s="196" t="s">
        <v>809</v>
      </c>
      <c r="O1246" s="44" t="str">
        <f t="shared" si="78"/>
        <v xml:space="preserve"> Ayza Batool  ( 3205345763 )</v>
      </c>
      <c r="P1246" s="43"/>
      <c r="Q1246" s="36" t="s">
        <v>86</v>
      </c>
      <c r="R1246" s="39"/>
      <c r="T1246" s="55"/>
      <c r="U1246" s="73" t="str">
        <f>F1246&amp;"-"&amp;COUNTIF($F$2:F1246,F1246)</f>
        <v>141794-1</v>
      </c>
      <c r="V1246" s="50">
        <f t="shared" si="79"/>
        <v>1235</v>
      </c>
      <c r="Y1246" s="38" t="s">
        <v>2884</v>
      </c>
      <c r="Z1246" s="38">
        <v>1235</v>
      </c>
      <c r="AP1246" s="185">
        <v>1235</v>
      </c>
      <c r="AQ1246" s="185" t="s">
        <v>12</v>
      </c>
      <c r="AR1246" s="195" t="s">
        <v>12</v>
      </c>
    </row>
    <row r="1247" spans="1:44" ht="20.100000000000001" customHeight="1" x14ac:dyDescent="0.25">
      <c r="A1247" s="183">
        <v>1236</v>
      </c>
      <c r="B1247" s="183" t="s">
        <v>1128</v>
      </c>
      <c r="C1247" s="34" t="str">
        <f t="shared" si="76"/>
        <v>BSCS  - 141796</v>
      </c>
      <c r="D1247" s="186" t="s">
        <v>35</v>
      </c>
      <c r="E1247" s="35"/>
      <c r="F1247" s="185">
        <v>141796</v>
      </c>
      <c r="G1247" s="191" t="s">
        <v>390</v>
      </c>
      <c r="H1247" s="34" t="str">
        <f t="shared" si="77"/>
        <v>A  - NB - 1 - 8</v>
      </c>
      <c r="I1247" s="185" t="s">
        <v>17</v>
      </c>
      <c r="J1247" s="185" t="s">
        <v>94</v>
      </c>
      <c r="K1247" s="185" t="s">
        <v>13</v>
      </c>
      <c r="L1247" s="192">
        <v>47</v>
      </c>
      <c r="M1247" s="196" t="s">
        <v>810</v>
      </c>
      <c r="N1247" s="196" t="s">
        <v>811</v>
      </c>
      <c r="O1247" s="44" t="str">
        <f t="shared" si="78"/>
        <v xml:space="preserve"> Ms. Maria Tariq  ( 0347-7872471 )</v>
      </c>
      <c r="P1247" s="43"/>
      <c r="Q1247" s="36" t="s">
        <v>86</v>
      </c>
      <c r="R1247" s="39"/>
      <c r="T1247" s="55"/>
      <c r="U1247" s="73" t="str">
        <f>F1247&amp;"-"&amp;COUNTIF($F$2:F1247,F1247)</f>
        <v>141796-1</v>
      </c>
      <c r="V1247" s="50">
        <f t="shared" si="79"/>
        <v>1236</v>
      </c>
      <c r="Y1247" s="38" t="s">
        <v>2885</v>
      </c>
      <c r="Z1247" s="38">
        <v>1236</v>
      </c>
      <c r="AP1247" s="185">
        <v>1236</v>
      </c>
      <c r="AQ1247" s="185" t="s">
        <v>12</v>
      </c>
      <c r="AR1247" s="195" t="s">
        <v>12</v>
      </c>
    </row>
    <row r="1248" spans="1:44" ht="20.100000000000001" customHeight="1" x14ac:dyDescent="0.25">
      <c r="A1248" s="183">
        <v>1237</v>
      </c>
      <c r="B1248" s="183" t="s">
        <v>1128</v>
      </c>
      <c r="C1248" s="34" t="str">
        <f t="shared" si="76"/>
        <v>BSCS  - 141797</v>
      </c>
      <c r="D1248" s="186" t="s">
        <v>35</v>
      </c>
      <c r="E1248" s="35"/>
      <c r="F1248" s="185">
        <v>141797</v>
      </c>
      <c r="G1248" s="191" t="s">
        <v>391</v>
      </c>
      <c r="H1248" s="34" t="str">
        <f t="shared" si="77"/>
        <v>A  - NB - 1 - 8</v>
      </c>
      <c r="I1248" s="185" t="s">
        <v>17</v>
      </c>
      <c r="J1248" s="185" t="s">
        <v>94</v>
      </c>
      <c r="K1248" s="185" t="s">
        <v>13</v>
      </c>
      <c r="L1248" s="192">
        <v>50</v>
      </c>
      <c r="M1248" s="196" t="s">
        <v>3366</v>
      </c>
      <c r="N1248" s="196" t="s">
        <v>3367</v>
      </c>
      <c r="O1248" s="44" t="str">
        <f t="shared" si="78"/>
        <v xml:space="preserve"> Ms. Nazish Umar Awan   ( 3360450441 )</v>
      </c>
      <c r="P1248" s="43"/>
      <c r="Q1248" s="36" t="s">
        <v>86</v>
      </c>
      <c r="R1248" s="39"/>
      <c r="T1248" s="55"/>
      <c r="U1248" s="73" t="str">
        <f>F1248&amp;"-"&amp;COUNTIF($F$2:F1248,F1248)</f>
        <v>141797-1</v>
      </c>
      <c r="V1248" s="50">
        <f t="shared" si="79"/>
        <v>1237</v>
      </c>
      <c r="Y1248" s="38" t="s">
        <v>2886</v>
      </c>
      <c r="Z1248" s="38">
        <v>1237</v>
      </c>
      <c r="AP1248" s="185">
        <v>1237</v>
      </c>
      <c r="AQ1248" s="185" t="s">
        <v>12</v>
      </c>
      <c r="AR1248" s="195" t="s">
        <v>12</v>
      </c>
    </row>
    <row r="1249" spans="1:44" ht="20.100000000000001" customHeight="1" x14ac:dyDescent="0.25">
      <c r="A1249" s="183">
        <v>1238</v>
      </c>
      <c r="B1249" s="183" t="s">
        <v>1128</v>
      </c>
      <c r="C1249" s="34" t="str">
        <f t="shared" si="76"/>
        <v>BSCS  - 141798</v>
      </c>
      <c r="D1249" s="186" t="s">
        <v>35</v>
      </c>
      <c r="E1249" s="35"/>
      <c r="F1249" s="185">
        <v>141798</v>
      </c>
      <c r="G1249" s="191" t="s">
        <v>392</v>
      </c>
      <c r="H1249" s="34" t="str">
        <f t="shared" si="77"/>
        <v>A  - NB - 1 - 8</v>
      </c>
      <c r="I1249" s="185" t="s">
        <v>17</v>
      </c>
      <c r="J1249" s="185" t="s">
        <v>94</v>
      </c>
      <c r="K1249" s="185" t="s">
        <v>13</v>
      </c>
      <c r="L1249" s="192">
        <v>37</v>
      </c>
      <c r="M1249" s="196" t="s">
        <v>1042</v>
      </c>
      <c r="N1249" s="196" t="s">
        <v>1043</v>
      </c>
      <c r="O1249" s="44" t="str">
        <f t="shared" si="78"/>
        <v xml:space="preserve"> Hassan Sultan  ( 0323-4172759 )</v>
      </c>
      <c r="P1249" s="43"/>
      <c r="Q1249" s="36" t="s">
        <v>86</v>
      </c>
      <c r="R1249" s="39"/>
      <c r="T1249" s="55"/>
      <c r="U1249" s="73" t="str">
        <f>F1249&amp;"-"&amp;COUNTIF($F$2:F1249,F1249)</f>
        <v>141798-1</v>
      </c>
      <c r="V1249" s="50">
        <f t="shared" si="79"/>
        <v>1238</v>
      </c>
      <c r="Y1249" s="38" t="s">
        <v>2887</v>
      </c>
      <c r="Z1249" s="38">
        <v>1238</v>
      </c>
      <c r="AP1249" s="185">
        <v>1238</v>
      </c>
      <c r="AQ1249" s="185" t="s">
        <v>12</v>
      </c>
      <c r="AR1249" s="195" t="s">
        <v>12</v>
      </c>
    </row>
    <row r="1250" spans="1:44" ht="20.100000000000001" customHeight="1" x14ac:dyDescent="0.25">
      <c r="A1250" s="183">
        <v>1239</v>
      </c>
      <c r="B1250" s="183" t="s">
        <v>1128</v>
      </c>
      <c r="C1250" s="34" t="str">
        <f t="shared" si="76"/>
        <v>BSCS  - 141798</v>
      </c>
      <c r="D1250" s="186" t="s">
        <v>35</v>
      </c>
      <c r="E1250" s="35"/>
      <c r="F1250" s="185">
        <v>141798</v>
      </c>
      <c r="G1250" s="191" t="s">
        <v>392</v>
      </c>
      <c r="H1250" s="34" t="str">
        <f t="shared" si="77"/>
        <v>B  - NB - 9 - 16</v>
      </c>
      <c r="I1250" s="185" t="s">
        <v>17</v>
      </c>
      <c r="J1250" s="185" t="s">
        <v>95</v>
      </c>
      <c r="K1250" s="185" t="s">
        <v>14</v>
      </c>
      <c r="L1250" s="192">
        <v>8</v>
      </c>
      <c r="M1250" s="196" t="s">
        <v>1042</v>
      </c>
      <c r="N1250" s="196" t="s">
        <v>1043</v>
      </c>
      <c r="O1250" s="44" t="str">
        <f t="shared" si="78"/>
        <v xml:space="preserve"> Hassan Sultan  ( 0323-4172759 )</v>
      </c>
      <c r="P1250" s="43"/>
      <c r="Q1250" s="36" t="s">
        <v>86</v>
      </c>
      <c r="R1250" s="39"/>
      <c r="T1250" s="55"/>
      <c r="U1250" s="73" t="str">
        <f>F1250&amp;"-"&amp;COUNTIF($F$2:F1250,F1250)</f>
        <v>141798-2</v>
      </c>
      <c r="V1250" s="50">
        <f t="shared" si="79"/>
        <v>1239</v>
      </c>
      <c r="Y1250" s="38" t="s">
        <v>2888</v>
      </c>
      <c r="Z1250" s="38">
        <v>1239</v>
      </c>
      <c r="AP1250" s="185">
        <v>1239</v>
      </c>
      <c r="AQ1250" s="185" t="s">
        <v>12</v>
      </c>
      <c r="AR1250" s="195" t="s">
        <v>12</v>
      </c>
    </row>
    <row r="1251" spans="1:44" ht="20.100000000000001" customHeight="1" x14ac:dyDescent="0.25">
      <c r="A1251" s="183">
        <v>1240</v>
      </c>
      <c r="B1251" s="183" t="s">
        <v>1128</v>
      </c>
      <c r="C1251" s="34" t="str">
        <f t="shared" si="76"/>
        <v>BSCS  - 141801</v>
      </c>
      <c r="D1251" s="186" t="s">
        <v>35</v>
      </c>
      <c r="E1251" s="35"/>
      <c r="F1251" s="185">
        <v>141801</v>
      </c>
      <c r="G1251" s="191" t="s">
        <v>1522</v>
      </c>
      <c r="H1251" s="34" t="str">
        <f t="shared" si="77"/>
        <v>B  - NB - 9 - 16</v>
      </c>
      <c r="I1251" s="185" t="s">
        <v>17</v>
      </c>
      <c r="J1251" s="185" t="s">
        <v>95</v>
      </c>
      <c r="K1251" s="185" t="s">
        <v>14</v>
      </c>
      <c r="L1251" s="192">
        <v>42</v>
      </c>
      <c r="M1251" s="196" t="s">
        <v>3366</v>
      </c>
      <c r="N1251" s="196" t="s">
        <v>3367</v>
      </c>
      <c r="O1251" s="44" t="str">
        <f t="shared" si="78"/>
        <v xml:space="preserve"> Ms. Nazish Umar Awan   ( 3360450441 )</v>
      </c>
      <c r="P1251" s="43"/>
      <c r="Q1251" s="36" t="s">
        <v>86</v>
      </c>
      <c r="R1251" s="39"/>
      <c r="T1251" s="55"/>
      <c r="U1251" s="73" t="str">
        <f>F1251&amp;"-"&amp;COUNTIF($F$2:F1251,F1251)</f>
        <v>141801-1</v>
      </c>
      <c r="V1251" s="50">
        <f t="shared" si="79"/>
        <v>1240</v>
      </c>
      <c r="Y1251" s="38" t="s">
        <v>2889</v>
      </c>
      <c r="Z1251" s="38">
        <v>1240</v>
      </c>
      <c r="AP1251" s="185">
        <v>1240</v>
      </c>
      <c r="AQ1251" s="185" t="s">
        <v>12</v>
      </c>
      <c r="AR1251" s="195" t="s">
        <v>12</v>
      </c>
    </row>
    <row r="1252" spans="1:44" ht="20.100000000000001" customHeight="1" x14ac:dyDescent="0.25">
      <c r="A1252" s="183">
        <v>1241</v>
      </c>
      <c r="B1252" s="183" t="s">
        <v>1128</v>
      </c>
      <c r="C1252" s="34" t="str">
        <f t="shared" si="76"/>
        <v>BSCS  - 141804</v>
      </c>
      <c r="D1252" s="186" t="s">
        <v>35</v>
      </c>
      <c r="E1252" s="35"/>
      <c r="F1252" s="185">
        <v>141804</v>
      </c>
      <c r="G1252" s="191" t="s">
        <v>1523</v>
      </c>
      <c r="H1252" s="34" t="str">
        <f t="shared" si="77"/>
        <v>B  - NB - 9 - 16</v>
      </c>
      <c r="I1252" s="185" t="s">
        <v>17</v>
      </c>
      <c r="J1252" s="185" t="s">
        <v>95</v>
      </c>
      <c r="K1252" s="185" t="s">
        <v>14</v>
      </c>
      <c r="L1252" s="192">
        <v>47</v>
      </c>
      <c r="M1252" s="196" t="s">
        <v>1042</v>
      </c>
      <c r="N1252" s="196" t="s">
        <v>1043</v>
      </c>
      <c r="O1252" s="44" t="str">
        <f t="shared" si="78"/>
        <v xml:space="preserve"> Hassan Sultan  ( 0323-4172759 )</v>
      </c>
      <c r="P1252" s="43"/>
      <c r="Q1252" s="36" t="s">
        <v>86</v>
      </c>
      <c r="R1252" s="39"/>
      <c r="T1252" s="55"/>
      <c r="U1252" s="73" t="str">
        <f>F1252&amp;"-"&amp;COUNTIF($F$2:F1252,F1252)</f>
        <v>141804-1</v>
      </c>
      <c r="V1252" s="50">
        <f t="shared" si="79"/>
        <v>1241</v>
      </c>
      <c r="Y1252" s="38" t="s">
        <v>2890</v>
      </c>
      <c r="Z1252" s="38">
        <v>1241</v>
      </c>
      <c r="AP1252" s="185">
        <v>1241</v>
      </c>
      <c r="AQ1252" s="185" t="s">
        <v>12</v>
      </c>
      <c r="AR1252" s="195" t="s">
        <v>12</v>
      </c>
    </row>
    <row r="1253" spans="1:44" ht="20.100000000000001" customHeight="1" x14ac:dyDescent="0.25">
      <c r="A1253" s="183">
        <v>1242</v>
      </c>
      <c r="B1253" s="183" t="s">
        <v>1128</v>
      </c>
      <c r="C1253" s="34" t="str">
        <f t="shared" si="76"/>
        <v>BSCS  - 141805</v>
      </c>
      <c r="D1253" s="186" t="s">
        <v>35</v>
      </c>
      <c r="E1253" s="35"/>
      <c r="F1253" s="185">
        <v>141805</v>
      </c>
      <c r="G1253" s="191" t="s">
        <v>1524</v>
      </c>
      <c r="H1253" s="34" t="str">
        <f t="shared" si="77"/>
        <v>B  - NB - 9 - 16</v>
      </c>
      <c r="I1253" s="185" t="s">
        <v>17</v>
      </c>
      <c r="J1253" s="185" t="s">
        <v>95</v>
      </c>
      <c r="K1253" s="185" t="s">
        <v>14</v>
      </c>
      <c r="L1253" s="192">
        <v>46</v>
      </c>
      <c r="M1253" s="196" t="s">
        <v>808</v>
      </c>
      <c r="N1253" s="196" t="s">
        <v>809</v>
      </c>
      <c r="O1253" s="44" t="str">
        <f t="shared" si="78"/>
        <v xml:space="preserve"> Ayza Batool  ( 3205345763 )</v>
      </c>
      <c r="P1253" s="43"/>
      <c r="Q1253" s="36" t="s">
        <v>86</v>
      </c>
      <c r="R1253" s="39"/>
      <c r="T1253" s="55"/>
      <c r="U1253" s="73" t="str">
        <f>F1253&amp;"-"&amp;COUNTIF($F$2:F1253,F1253)</f>
        <v>141805-1</v>
      </c>
      <c r="V1253" s="50">
        <f t="shared" si="79"/>
        <v>1242</v>
      </c>
      <c r="Y1253" s="38" t="s">
        <v>2891</v>
      </c>
      <c r="Z1253" s="38">
        <v>1242</v>
      </c>
      <c r="AP1253" s="185">
        <v>1242</v>
      </c>
      <c r="AQ1253" s="185" t="s">
        <v>12</v>
      </c>
      <c r="AR1253" s="195" t="s">
        <v>12</v>
      </c>
    </row>
    <row r="1254" spans="1:44" ht="20.100000000000001" customHeight="1" x14ac:dyDescent="0.25">
      <c r="A1254" s="183">
        <v>1243</v>
      </c>
      <c r="B1254" s="183" t="s">
        <v>1128</v>
      </c>
      <c r="C1254" s="34" t="str">
        <f t="shared" si="76"/>
        <v>BSCS  - 141808</v>
      </c>
      <c r="D1254" s="186" t="s">
        <v>35</v>
      </c>
      <c r="E1254" s="35"/>
      <c r="F1254" s="185">
        <v>141808</v>
      </c>
      <c r="G1254" s="191" t="s">
        <v>1525</v>
      </c>
      <c r="H1254" s="34" t="str">
        <f t="shared" si="77"/>
        <v>B  - NB - 9 - 16</v>
      </c>
      <c r="I1254" s="185" t="s">
        <v>17</v>
      </c>
      <c r="J1254" s="185" t="s">
        <v>95</v>
      </c>
      <c r="K1254" s="185" t="s">
        <v>14</v>
      </c>
      <c r="L1254" s="192">
        <v>11</v>
      </c>
      <c r="M1254" s="196" t="s">
        <v>812</v>
      </c>
      <c r="N1254" s="196" t="s">
        <v>813</v>
      </c>
      <c r="O1254" s="44" t="str">
        <f t="shared" si="78"/>
        <v xml:space="preserve"> Uzma Mushtaq  ( 3215309023 )</v>
      </c>
      <c r="P1254" s="43"/>
      <c r="Q1254" s="36" t="s">
        <v>86</v>
      </c>
      <c r="R1254" s="39"/>
      <c r="T1254" s="55"/>
      <c r="U1254" s="73" t="str">
        <f>F1254&amp;"-"&amp;COUNTIF($F$2:F1254,F1254)</f>
        <v>141808-1</v>
      </c>
      <c r="V1254" s="50">
        <f t="shared" si="79"/>
        <v>1243</v>
      </c>
      <c r="Y1254" s="38" t="s">
        <v>2892</v>
      </c>
      <c r="Z1254" s="38">
        <v>1243</v>
      </c>
      <c r="AP1254" s="185">
        <v>1243</v>
      </c>
      <c r="AQ1254" s="185" t="s">
        <v>12</v>
      </c>
      <c r="AR1254" s="195" t="s">
        <v>12</v>
      </c>
    </row>
    <row r="1255" spans="1:44" ht="20.100000000000001" customHeight="1" x14ac:dyDescent="0.25">
      <c r="A1255" s="183">
        <v>1244</v>
      </c>
      <c r="B1255" s="183" t="s">
        <v>1128</v>
      </c>
      <c r="C1255" s="34" t="str">
        <f t="shared" si="76"/>
        <v>BSCS  - 141808</v>
      </c>
      <c r="D1255" s="186" t="s">
        <v>35</v>
      </c>
      <c r="E1255" s="35"/>
      <c r="F1255" s="185">
        <v>141808</v>
      </c>
      <c r="G1255" s="191" t="s">
        <v>1525</v>
      </c>
      <c r="H1255" s="34" t="str">
        <f t="shared" si="77"/>
        <v>C  - NB - 17 - 24</v>
      </c>
      <c r="I1255" s="185" t="s">
        <v>17</v>
      </c>
      <c r="J1255" s="185" t="s">
        <v>96</v>
      </c>
      <c r="K1255" s="185" t="s">
        <v>15</v>
      </c>
      <c r="L1255" s="192">
        <v>30</v>
      </c>
      <c r="M1255" s="196" t="s">
        <v>812</v>
      </c>
      <c r="N1255" s="196" t="s">
        <v>813</v>
      </c>
      <c r="O1255" s="44" t="str">
        <f t="shared" si="78"/>
        <v xml:space="preserve"> Uzma Mushtaq  ( 3215309023 )</v>
      </c>
      <c r="P1255" s="43"/>
      <c r="Q1255" s="36" t="s">
        <v>86</v>
      </c>
      <c r="R1255" s="39"/>
      <c r="T1255" s="55"/>
      <c r="U1255" s="73" t="str">
        <f>F1255&amp;"-"&amp;COUNTIF($F$2:F1255,F1255)</f>
        <v>141808-2</v>
      </c>
      <c r="V1255" s="50">
        <f t="shared" si="79"/>
        <v>1244</v>
      </c>
      <c r="Y1255" s="38" t="s">
        <v>2893</v>
      </c>
      <c r="Z1255" s="38">
        <v>1244</v>
      </c>
      <c r="AP1255" s="185">
        <v>1244</v>
      </c>
      <c r="AQ1255" s="185" t="s">
        <v>12</v>
      </c>
      <c r="AR1255" s="195" t="s">
        <v>12</v>
      </c>
    </row>
    <row r="1256" spans="1:44" ht="20.100000000000001" customHeight="1" x14ac:dyDescent="0.25">
      <c r="A1256" s="183">
        <v>1245</v>
      </c>
      <c r="B1256" s="183" t="s">
        <v>1128</v>
      </c>
      <c r="C1256" s="34" t="str">
        <f t="shared" si="76"/>
        <v>BSCS  - 141811</v>
      </c>
      <c r="D1256" s="186" t="s">
        <v>35</v>
      </c>
      <c r="E1256" s="35"/>
      <c r="F1256" s="185">
        <v>141811</v>
      </c>
      <c r="G1256" s="191" t="s">
        <v>1526</v>
      </c>
      <c r="H1256" s="34" t="str">
        <f t="shared" si="77"/>
        <v>C  - NB - 17 - 24</v>
      </c>
      <c r="I1256" s="185" t="s">
        <v>17</v>
      </c>
      <c r="J1256" s="185" t="s">
        <v>96</v>
      </c>
      <c r="K1256" s="185" t="s">
        <v>15</v>
      </c>
      <c r="L1256" s="192">
        <v>47</v>
      </c>
      <c r="M1256" s="196" t="s">
        <v>808</v>
      </c>
      <c r="N1256" s="196" t="s">
        <v>809</v>
      </c>
      <c r="O1256" s="44" t="str">
        <f t="shared" si="78"/>
        <v xml:space="preserve"> Ayza Batool  ( 3205345763 )</v>
      </c>
      <c r="P1256" s="43"/>
      <c r="Q1256" s="36" t="s">
        <v>86</v>
      </c>
      <c r="R1256" s="39"/>
      <c r="T1256" s="55"/>
      <c r="U1256" s="73" t="str">
        <f>F1256&amp;"-"&amp;COUNTIF($F$2:F1256,F1256)</f>
        <v>141811-1</v>
      </c>
      <c r="V1256" s="50">
        <f t="shared" si="79"/>
        <v>1245</v>
      </c>
      <c r="Y1256" s="38" t="s">
        <v>2894</v>
      </c>
      <c r="Z1256" s="38">
        <v>1245</v>
      </c>
      <c r="AP1256" s="185">
        <v>1245</v>
      </c>
      <c r="AQ1256" s="185" t="s">
        <v>12</v>
      </c>
      <c r="AR1256" s="195" t="s">
        <v>12</v>
      </c>
    </row>
    <row r="1257" spans="1:44" ht="20.100000000000001" customHeight="1" x14ac:dyDescent="0.25">
      <c r="A1257" s="183">
        <v>1246</v>
      </c>
      <c r="B1257" s="183" t="s">
        <v>1128</v>
      </c>
      <c r="C1257" s="34" t="str">
        <f t="shared" si="76"/>
        <v>BSCS  - 141812</v>
      </c>
      <c r="D1257" s="186" t="s">
        <v>35</v>
      </c>
      <c r="E1257" s="35"/>
      <c r="F1257" s="185">
        <v>141812</v>
      </c>
      <c r="G1257" s="191" t="s">
        <v>1527</v>
      </c>
      <c r="H1257" s="34" t="str">
        <f t="shared" si="77"/>
        <v>C  - NB - 17 - 24</v>
      </c>
      <c r="I1257" s="185" t="s">
        <v>17</v>
      </c>
      <c r="J1257" s="185" t="s">
        <v>96</v>
      </c>
      <c r="K1257" s="185" t="s">
        <v>15</v>
      </c>
      <c r="L1257" s="192">
        <v>39</v>
      </c>
      <c r="M1257" s="196" t="s">
        <v>502</v>
      </c>
      <c r="N1257" s="196" t="s">
        <v>503</v>
      </c>
      <c r="O1257" s="44" t="str">
        <f t="shared" si="78"/>
        <v xml:space="preserve"> Ms.Anila Barkat  ( 0301-7832010 )</v>
      </c>
      <c r="P1257" s="43"/>
      <c r="Q1257" s="36" t="s">
        <v>86</v>
      </c>
      <c r="R1257" s="39"/>
      <c r="T1257" s="55"/>
      <c r="U1257" s="73" t="str">
        <f>F1257&amp;"-"&amp;COUNTIF($F$2:F1257,F1257)</f>
        <v>141812-1</v>
      </c>
      <c r="V1257" s="50">
        <f t="shared" si="79"/>
        <v>1246</v>
      </c>
      <c r="Y1257" s="38" t="s">
        <v>2895</v>
      </c>
      <c r="Z1257" s="38">
        <v>1246</v>
      </c>
      <c r="AP1257" s="185">
        <v>1246</v>
      </c>
      <c r="AQ1257" s="185" t="s">
        <v>12</v>
      </c>
      <c r="AR1257" s="195" t="s">
        <v>12</v>
      </c>
    </row>
    <row r="1258" spans="1:44" ht="20.100000000000001" customHeight="1" x14ac:dyDescent="0.25">
      <c r="A1258" s="183">
        <v>1247</v>
      </c>
      <c r="B1258" s="183" t="s">
        <v>1128</v>
      </c>
      <c r="C1258" s="34" t="str">
        <f t="shared" si="76"/>
        <v>BSCS  - 141814</v>
      </c>
      <c r="D1258" s="186" t="s">
        <v>35</v>
      </c>
      <c r="E1258" s="35"/>
      <c r="F1258" s="185">
        <v>141814</v>
      </c>
      <c r="G1258" s="191" t="s">
        <v>1528</v>
      </c>
      <c r="H1258" s="34" t="str">
        <f t="shared" si="77"/>
        <v>C  - NB - 17 - 24</v>
      </c>
      <c r="I1258" s="185" t="s">
        <v>17</v>
      </c>
      <c r="J1258" s="185" t="s">
        <v>96</v>
      </c>
      <c r="K1258" s="185" t="s">
        <v>15</v>
      </c>
      <c r="L1258" s="192">
        <v>37</v>
      </c>
      <c r="M1258" s="196" t="s">
        <v>808</v>
      </c>
      <c r="N1258" s="196" t="s">
        <v>809</v>
      </c>
      <c r="O1258" s="44" t="str">
        <f t="shared" si="78"/>
        <v xml:space="preserve"> Ayza Batool  ( 3205345763 )</v>
      </c>
      <c r="P1258" s="43"/>
      <c r="Q1258" s="36" t="s">
        <v>86</v>
      </c>
      <c r="R1258" s="39"/>
      <c r="T1258" s="55"/>
      <c r="U1258" s="73" t="str">
        <f>F1258&amp;"-"&amp;COUNTIF($F$2:F1258,F1258)</f>
        <v>141814-1</v>
      </c>
      <c r="V1258" s="50">
        <f t="shared" si="79"/>
        <v>1247</v>
      </c>
      <c r="Y1258" s="38" t="s">
        <v>2896</v>
      </c>
      <c r="Z1258" s="38">
        <v>1247</v>
      </c>
      <c r="AP1258" s="185">
        <v>1247</v>
      </c>
      <c r="AQ1258" s="185" t="s">
        <v>12</v>
      </c>
      <c r="AR1258" s="195" t="s">
        <v>12</v>
      </c>
    </row>
    <row r="1259" spans="1:44" ht="20.100000000000001" customHeight="1" x14ac:dyDescent="0.25">
      <c r="A1259" s="183">
        <v>1248</v>
      </c>
      <c r="B1259" s="183" t="s">
        <v>1128</v>
      </c>
      <c r="C1259" s="34" t="str">
        <f t="shared" si="76"/>
        <v>BSCS  - 141818</v>
      </c>
      <c r="D1259" s="186" t="s">
        <v>35</v>
      </c>
      <c r="E1259" s="35"/>
      <c r="F1259" s="185">
        <v>141818</v>
      </c>
      <c r="G1259" s="191" t="s">
        <v>1529</v>
      </c>
      <c r="H1259" s="34" t="str">
        <f t="shared" si="77"/>
        <v>C  - NB - 17 - 24</v>
      </c>
      <c r="I1259" s="185" t="s">
        <v>17</v>
      </c>
      <c r="J1259" s="185" t="s">
        <v>96</v>
      </c>
      <c r="K1259" s="185" t="s">
        <v>15</v>
      </c>
      <c r="L1259" s="192">
        <v>23</v>
      </c>
      <c r="M1259" s="196" t="s">
        <v>808</v>
      </c>
      <c r="N1259" s="196" t="s">
        <v>809</v>
      </c>
      <c r="O1259" s="44" t="str">
        <f t="shared" si="78"/>
        <v xml:space="preserve"> Ayza Batool  ( 3205345763 )</v>
      </c>
      <c r="P1259" s="43"/>
      <c r="Q1259" s="36" t="s">
        <v>86</v>
      </c>
      <c r="R1259" s="39"/>
      <c r="T1259" s="55"/>
      <c r="U1259" s="73" t="str">
        <f>F1259&amp;"-"&amp;COUNTIF($F$2:F1259,F1259)</f>
        <v>141818-1</v>
      </c>
      <c r="V1259" s="50">
        <f t="shared" si="79"/>
        <v>1248</v>
      </c>
      <c r="Y1259" s="38" t="s">
        <v>2897</v>
      </c>
      <c r="Z1259" s="38">
        <v>1248</v>
      </c>
      <c r="AP1259" s="185">
        <v>1248</v>
      </c>
      <c r="AQ1259" s="185" t="s">
        <v>12</v>
      </c>
      <c r="AR1259" s="195" t="s">
        <v>12</v>
      </c>
    </row>
    <row r="1260" spans="1:44" ht="20.100000000000001" customHeight="1" x14ac:dyDescent="0.25">
      <c r="A1260" s="183">
        <v>1249</v>
      </c>
      <c r="B1260" s="183" t="s">
        <v>1128</v>
      </c>
      <c r="C1260" s="34" t="str">
        <f t="shared" si="76"/>
        <v>BSCS  - 141818</v>
      </c>
      <c r="D1260" s="186" t="s">
        <v>35</v>
      </c>
      <c r="E1260" s="35"/>
      <c r="F1260" s="185">
        <v>141818</v>
      </c>
      <c r="G1260" s="191" t="s">
        <v>1529</v>
      </c>
      <c r="H1260" s="34" t="str">
        <f t="shared" si="77"/>
        <v>D  - NB - 25 - 32</v>
      </c>
      <c r="I1260" s="185" t="s">
        <v>17</v>
      </c>
      <c r="J1260" s="185" t="s">
        <v>97</v>
      </c>
      <c r="K1260" s="185" t="s">
        <v>24</v>
      </c>
      <c r="L1260" s="192">
        <v>14</v>
      </c>
      <c r="M1260" s="196" t="s">
        <v>808</v>
      </c>
      <c r="N1260" s="196" t="s">
        <v>809</v>
      </c>
      <c r="O1260" s="44" t="str">
        <f t="shared" si="78"/>
        <v xml:space="preserve"> Ayza Batool  ( 3205345763 )</v>
      </c>
      <c r="P1260" s="43"/>
      <c r="Q1260" s="36" t="s">
        <v>86</v>
      </c>
      <c r="R1260" s="39"/>
      <c r="T1260" s="55"/>
      <c r="U1260" s="73" t="str">
        <f>F1260&amp;"-"&amp;COUNTIF($F$2:F1260,F1260)</f>
        <v>141818-2</v>
      </c>
      <c r="V1260" s="50">
        <f t="shared" si="79"/>
        <v>1249</v>
      </c>
      <c r="Y1260" s="38" t="s">
        <v>2898</v>
      </c>
      <c r="Z1260" s="38">
        <v>1249</v>
      </c>
      <c r="AP1260" s="185">
        <v>1249</v>
      </c>
      <c r="AQ1260" s="185" t="s">
        <v>12</v>
      </c>
      <c r="AR1260" s="195" t="s">
        <v>12</v>
      </c>
    </row>
    <row r="1261" spans="1:44" ht="20.100000000000001" customHeight="1" x14ac:dyDescent="0.25">
      <c r="A1261" s="183">
        <v>1250</v>
      </c>
      <c r="B1261" s="183" t="s">
        <v>1128</v>
      </c>
      <c r="C1261" s="34" t="str">
        <f t="shared" si="76"/>
        <v>BSCS  - 141820</v>
      </c>
      <c r="D1261" s="186" t="s">
        <v>35</v>
      </c>
      <c r="E1261" s="35"/>
      <c r="F1261" s="185">
        <v>141820</v>
      </c>
      <c r="G1261" s="191" t="s">
        <v>1530</v>
      </c>
      <c r="H1261" s="34" t="str">
        <f t="shared" si="77"/>
        <v>D  - NB - 25 - 32</v>
      </c>
      <c r="I1261" s="185" t="s">
        <v>17</v>
      </c>
      <c r="J1261" s="185" t="s">
        <v>97</v>
      </c>
      <c r="K1261" s="185" t="s">
        <v>24</v>
      </c>
      <c r="L1261" s="192">
        <v>33</v>
      </c>
      <c r="M1261" s="196" t="s">
        <v>810</v>
      </c>
      <c r="N1261" s="196" t="s">
        <v>811</v>
      </c>
      <c r="O1261" s="44" t="str">
        <f t="shared" si="78"/>
        <v xml:space="preserve"> Ms. Maria Tariq  ( 0347-7872471 )</v>
      </c>
      <c r="P1261" s="43"/>
      <c r="Q1261" s="36" t="s">
        <v>86</v>
      </c>
      <c r="R1261" s="39"/>
      <c r="T1261" s="55"/>
      <c r="U1261" s="73" t="str">
        <f>F1261&amp;"-"&amp;COUNTIF($F$2:F1261,F1261)</f>
        <v>141820-1</v>
      </c>
      <c r="V1261" s="50">
        <f t="shared" si="79"/>
        <v>1250</v>
      </c>
      <c r="Y1261" s="38" t="s">
        <v>2899</v>
      </c>
      <c r="Z1261" s="38">
        <v>1250</v>
      </c>
      <c r="AP1261" s="185">
        <v>1250</v>
      </c>
      <c r="AQ1261" s="185" t="s">
        <v>12</v>
      </c>
      <c r="AR1261" s="195" t="s">
        <v>12</v>
      </c>
    </row>
    <row r="1262" spans="1:44" ht="20.100000000000001" customHeight="1" x14ac:dyDescent="0.25">
      <c r="A1262" s="183">
        <v>1251</v>
      </c>
      <c r="B1262" s="183" t="s">
        <v>1128</v>
      </c>
      <c r="C1262" s="34" t="str">
        <f t="shared" si="76"/>
        <v>BSCS  - 141821</v>
      </c>
      <c r="D1262" s="186" t="s">
        <v>35</v>
      </c>
      <c r="E1262" s="35"/>
      <c r="F1262" s="185">
        <v>141821</v>
      </c>
      <c r="G1262" s="191" t="s">
        <v>1531</v>
      </c>
      <c r="H1262" s="34" t="str">
        <f t="shared" si="77"/>
        <v>D  - NB - 25 - 32</v>
      </c>
      <c r="I1262" s="185" t="s">
        <v>17</v>
      </c>
      <c r="J1262" s="185" t="s">
        <v>97</v>
      </c>
      <c r="K1262" s="185" t="s">
        <v>24</v>
      </c>
      <c r="L1262" s="192">
        <v>30</v>
      </c>
      <c r="M1262" s="196" t="s">
        <v>812</v>
      </c>
      <c r="N1262" s="196" t="s">
        <v>813</v>
      </c>
      <c r="O1262" s="44" t="str">
        <f t="shared" si="78"/>
        <v xml:space="preserve"> Uzma Mushtaq  ( 3215309023 )</v>
      </c>
      <c r="P1262" s="43"/>
      <c r="Q1262" s="36" t="s">
        <v>86</v>
      </c>
      <c r="R1262" s="39"/>
      <c r="T1262" s="55"/>
      <c r="U1262" s="73" t="str">
        <f>F1262&amp;"-"&amp;COUNTIF($F$2:F1262,F1262)</f>
        <v>141821-1</v>
      </c>
      <c r="V1262" s="50">
        <f t="shared" si="79"/>
        <v>1251</v>
      </c>
      <c r="Y1262" s="38" t="s">
        <v>2900</v>
      </c>
      <c r="Z1262" s="38">
        <v>1251</v>
      </c>
      <c r="AP1262" s="185">
        <v>1251</v>
      </c>
      <c r="AQ1262" s="185" t="s">
        <v>12</v>
      </c>
      <c r="AR1262" s="195" t="s">
        <v>12</v>
      </c>
    </row>
    <row r="1263" spans="1:44" ht="20.100000000000001" customHeight="1" x14ac:dyDescent="0.25">
      <c r="A1263" s="183">
        <v>1252</v>
      </c>
      <c r="B1263" s="183" t="s">
        <v>1128</v>
      </c>
      <c r="C1263" s="34" t="str">
        <f t="shared" si="76"/>
        <v>BSCS  - 141828</v>
      </c>
      <c r="D1263" s="186" t="s">
        <v>35</v>
      </c>
      <c r="E1263" s="35"/>
      <c r="F1263" s="185">
        <v>141828</v>
      </c>
      <c r="G1263" s="191" t="s">
        <v>193</v>
      </c>
      <c r="H1263" s="34" t="str">
        <f t="shared" si="77"/>
        <v>D  - NB - 25 - 32</v>
      </c>
      <c r="I1263" s="185" t="s">
        <v>17</v>
      </c>
      <c r="J1263" s="185" t="s">
        <v>97</v>
      </c>
      <c r="K1263" s="185" t="s">
        <v>24</v>
      </c>
      <c r="L1263" s="192">
        <v>35</v>
      </c>
      <c r="M1263" s="196" t="s">
        <v>762</v>
      </c>
      <c r="N1263" s="196" t="s">
        <v>763</v>
      </c>
      <c r="O1263" s="44" t="str">
        <f t="shared" si="78"/>
        <v xml:space="preserve"> Bisma Naeem  ( 3249403175 )</v>
      </c>
      <c r="P1263" s="43"/>
      <c r="Q1263" s="36" t="s">
        <v>86</v>
      </c>
      <c r="R1263" s="39"/>
      <c r="T1263" s="55"/>
      <c r="U1263" s="73" t="str">
        <f>F1263&amp;"-"&amp;COUNTIF($F$2:F1263,F1263)</f>
        <v>141828-1</v>
      </c>
      <c r="V1263" s="50">
        <f t="shared" si="79"/>
        <v>1252</v>
      </c>
      <c r="Y1263" s="38" t="s">
        <v>2901</v>
      </c>
      <c r="Z1263" s="38">
        <v>1252</v>
      </c>
      <c r="AP1263" s="185">
        <v>1252</v>
      </c>
      <c r="AQ1263" s="185" t="s">
        <v>12</v>
      </c>
      <c r="AR1263" s="195" t="s">
        <v>12</v>
      </c>
    </row>
    <row r="1264" spans="1:44" ht="20.100000000000001" customHeight="1" x14ac:dyDescent="0.25">
      <c r="A1264" s="183">
        <v>1253</v>
      </c>
      <c r="B1264" s="183" t="s">
        <v>1128</v>
      </c>
      <c r="C1264" s="34" t="str">
        <f t="shared" si="76"/>
        <v>BSCS  - 141831</v>
      </c>
      <c r="D1264" s="186" t="s">
        <v>35</v>
      </c>
      <c r="E1264" s="35"/>
      <c r="F1264" s="185">
        <v>141831</v>
      </c>
      <c r="G1264" s="191" t="s">
        <v>201</v>
      </c>
      <c r="H1264" s="34" t="str">
        <f t="shared" si="77"/>
        <v>D  - NB - 25 - 32</v>
      </c>
      <c r="I1264" s="185" t="s">
        <v>17</v>
      </c>
      <c r="J1264" s="185" t="s">
        <v>97</v>
      </c>
      <c r="K1264" s="185" t="s">
        <v>24</v>
      </c>
      <c r="L1264" s="192">
        <v>40</v>
      </c>
      <c r="M1264" s="196" t="s">
        <v>849</v>
      </c>
      <c r="N1264" s="196" t="s">
        <v>850</v>
      </c>
      <c r="O1264" s="44" t="str">
        <f t="shared" si="78"/>
        <v xml:space="preserve"> Mumtaz Ahmad  ( 3313569826 )</v>
      </c>
      <c r="P1264" s="43"/>
      <c r="Q1264" s="36" t="s">
        <v>86</v>
      </c>
      <c r="R1264" s="39"/>
      <c r="T1264" s="55"/>
      <c r="U1264" s="73" t="str">
        <f>F1264&amp;"-"&amp;COUNTIF($F$2:F1264,F1264)</f>
        <v>141831-1</v>
      </c>
      <c r="V1264" s="50">
        <f t="shared" si="79"/>
        <v>1253</v>
      </c>
      <c r="Y1264" s="38" t="s">
        <v>2902</v>
      </c>
      <c r="Z1264" s="38">
        <v>1253</v>
      </c>
      <c r="AP1264" s="185">
        <v>1253</v>
      </c>
      <c r="AQ1264" s="185" t="s">
        <v>12</v>
      </c>
      <c r="AR1264" s="195" t="s">
        <v>12</v>
      </c>
    </row>
    <row r="1265" spans="1:44" ht="20.100000000000001" customHeight="1" x14ac:dyDescent="0.25">
      <c r="A1265" s="183">
        <v>1254</v>
      </c>
      <c r="B1265" s="183" t="s">
        <v>1128</v>
      </c>
      <c r="C1265" s="34" t="str">
        <f t="shared" si="76"/>
        <v>BSCS  - 141833</v>
      </c>
      <c r="D1265" s="186" t="s">
        <v>35</v>
      </c>
      <c r="E1265" s="35"/>
      <c r="F1265" s="185">
        <v>141833</v>
      </c>
      <c r="G1265" s="191" t="s">
        <v>202</v>
      </c>
      <c r="H1265" s="34" t="str">
        <f t="shared" si="77"/>
        <v>D  - NB - 25 - 32</v>
      </c>
      <c r="I1265" s="185" t="s">
        <v>17</v>
      </c>
      <c r="J1265" s="185" t="s">
        <v>97</v>
      </c>
      <c r="K1265" s="185" t="s">
        <v>24</v>
      </c>
      <c r="L1265" s="192">
        <v>24</v>
      </c>
      <c r="M1265" s="196" t="s">
        <v>667</v>
      </c>
      <c r="N1265" s="196" t="s">
        <v>668</v>
      </c>
      <c r="O1265" s="44" t="str">
        <f t="shared" si="78"/>
        <v xml:space="preserve"> Amna Kosar  ( 3038482009 )</v>
      </c>
      <c r="P1265" s="43"/>
      <c r="Q1265" s="36" t="s">
        <v>86</v>
      </c>
      <c r="R1265" s="39"/>
      <c r="T1265" s="55"/>
      <c r="U1265" s="73" t="str">
        <f>F1265&amp;"-"&amp;COUNTIF($F$2:F1265,F1265)</f>
        <v>141833-1</v>
      </c>
      <c r="V1265" s="50">
        <f t="shared" si="79"/>
        <v>1254</v>
      </c>
      <c r="Y1265" s="38" t="s">
        <v>2903</v>
      </c>
      <c r="Z1265" s="38">
        <v>1254</v>
      </c>
      <c r="AP1265" s="185">
        <v>1254</v>
      </c>
      <c r="AQ1265" s="185" t="s">
        <v>12</v>
      </c>
      <c r="AR1265" s="195" t="s">
        <v>12</v>
      </c>
    </row>
    <row r="1266" spans="1:44" ht="20.100000000000001" customHeight="1" x14ac:dyDescent="0.25">
      <c r="A1266" s="183">
        <v>1255</v>
      </c>
      <c r="B1266" s="183" t="s">
        <v>1128</v>
      </c>
      <c r="C1266" s="34" t="str">
        <f t="shared" si="76"/>
        <v>BSCS  - 141833</v>
      </c>
      <c r="D1266" s="186" t="s">
        <v>35</v>
      </c>
      <c r="E1266" s="35"/>
      <c r="F1266" s="185">
        <v>141833</v>
      </c>
      <c r="G1266" s="191" t="s">
        <v>202</v>
      </c>
      <c r="H1266" s="34" t="str">
        <f t="shared" si="77"/>
        <v>E  - OB - 18 , 51 - 52</v>
      </c>
      <c r="I1266" s="185" t="s">
        <v>17</v>
      </c>
      <c r="J1266" s="185" t="s">
        <v>1096</v>
      </c>
      <c r="K1266" s="185" t="s">
        <v>294</v>
      </c>
      <c r="L1266" s="192">
        <v>15</v>
      </c>
      <c r="M1266" s="196" t="s">
        <v>667</v>
      </c>
      <c r="N1266" s="196" t="s">
        <v>668</v>
      </c>
      <c r="O1266" s="44" t="str">
        <f t="shared" si="78"/>
        <v xml:space="preserve"> Amna Kosar  ( 3038482009 )</v>
      </c>
      <c r="P1266" s="43"/>
      <c r="Q1266" s="36" t="s">
        <v>86</v>
      </c>
      <c r="R1266" s="39"/>
      <c r="T1266" s="55"/>
      <c r="U1266" s="73" t="str">
        <f>F1266&amp;"-"&amp;COUNTIF($F$2:F1266,F1266)</f>
        <v>141833-2</v>
      </c>
      <c r="V1266" s="50">
        <f t="shared" si="79"/>
        <v>1255</v>
      </c>
      <c r="Y1266" s="38" t="s">
        <v>2904</v>
      </c>
      <c r="Z1266" s="38">
        <v>1255</v>
      </c>
      <c r="AP1266" s="185">
        <v>1255</v>
      </c>
      <c r="AQ1266" s="185" t="s">
        <v>12</v>
      </c>
      <c r="AR1266" s="195" t="s">
        <v>12</v>
      </c>
    </row>
    <row r="1267" spans="1:44" ht="20.100000000000001" customHeight="1" x14ac:dyDescent="0.25">
      <c r="A1267" s="183">
        <v>1256</v>
      </c>
      <c r="B1267" s="183" t="s">
        <v>1128</v>
      </c>
      <c r="C1267" s="34" t="str">
        <f t="shared" si="76"/>
        <v>BSCS  - 141835</v>
      </c>
      <c r="D1267" s="186" t="s">
        <v>35</v>
      </c>
      <c r="E1267" s="35"/>
      <c r="F1267" s="185">
        <v>141835</v>
      </c>
      <c r="G1267" s="191" t="s">
        <v>192</v>
      </c>
      <c r="H1267" s="34" t="str">
        <f t="shared" si="77"/>
        <v>E  - OB - 18 , 51 - 52</v>
      </c>
      <c r="I1267" s="185" t="s">
        <v>17</v>
      </c>
      <c r="J1267" s="185" t="s">
        <v>1096</v>
      </c>
      <c r="K1267" s="185" t="s">
        <v>294</v>
      </c>
      <c r="L1267" s="192">
        <v>44</v>
      </c>
      <c r="M1267" s="196" t="s">
        <v>667</v>
      </c>
      <c r="N1267" s="196" t="s">
        <v>668</v>
      </c>
      <c r="O1267" s="44" t="str">
        <f t="shared" si="78"/>
        <v xml:space="preserve"> Amna Kosar  ( 3038482009 )</v>
      </c>
      <c r="P1267" s="43"/>
      <c r="Q1267" s="36" t="s">
        <v>86</v>
      </c>
      <c r="R1267" s="39"/>
      <c r="T1267" s="55"/>
      <c r="U1267" s="73" t="str">
        <f>F1267&amp;"-"&amp;COUNTIF($F$2:F1267,F1267)</f>
        <v>141835-1</v>
      </c>
      <c r="V1267" s="50">
        <f t="shared" si="79"/>
        <v>1256</v>
      </c>
      <c r="Y1267" s="38" t="s">
        <v>2905</v>
      </c>
      <c r="Z1267" s="38">
        <v>1256</v>
      </c>
      <c r="AP1267" s="185">
        <v>1256</v>
      </c>
      <c r="AQ1267" s="185" t="s">
        <v>12</v>
      </c>
      <c r="AR1267" s="195" t="s">
        <v>12</v>
      </c>
    </row>
    <row r="1268" spans="1:44" ht="20.100000000000001" customHeight="1" x14ac:dyDescent="0.25">
      <c r="A1268" s="183">
        <v>1257</v>
      </c>
      <c r="B1268" s="183" t="s">
        <v>1128</v>
      </c>
      <c r="C1268" s="34" t="str">
        <f t="shared" si="76"/>
        <v>BSCS  - 141837</v>
      </c>
      <c r="D1268" s="186" t="s">
        <v>35</v>
      </c>
      <c r="E1268" s="35"/>
      <c r="F1268" s="185">
        <v>141837</v>
      </c>
      <c r="G1268" s="191" t="s">
        <v>270</v>
      </c>
      <c r="H1268" s="34" t="str">
        <f t="shared" si="77"/>
        <v>E  - OB - 18 , 51 - 52</v>
      </c>
      <c r="I1268" s="185" t="s">
        <v>17</v>
      </c>
      <c r="J1268" s="185" t="s">
        <v>1096</v>
      </c>
      <c r="K1268" s="185" t="s">
        <v>294</v>
      </c>
      <c r="L1268" s="192">
        <v>7</v>
      </c>
      <c r="M1268" s="196" t="s">
        <v>817</v>
      </c>
      <c r="N1268" s="196" t="s">
        <v>818</v>
      </c>
      <c r="O1268" s="44" t="str">
        <f t="shared" si="78"/>
        <v xml:space="preserve"> Muhammad Waheed ul Hassan  ( 0300-6890382 )</v>
      </c>
      <c r="P1268" s="43"/>
      <c r="Q1268" s="36" t="s">
        <v>86</v>
      </c>
      <c r="R1268" s="39"/>
      <c r="T1268" s="55"/>
      <c r="U1268" s="73" t="str">
        <f>F1268&amp;"-"&amp;COUNTIF($F$2:F1268,F1268)</f>
        <v>141837-1</v>
      </c>
      <c r="V1268" s="50">
        <f t="shared" si="79"/>
        <v>1257</v>
      </c>
      <c r="Y1268" s="38" t="s">
        <v>2906</v>
      </c>
      <c r="Z1268" s="38">
        <v>1257</v>
      </c>
      <c r="AP1268" s="185">
        <v>1257</v>
      </c>
      <c r="AQ1268" s="185" t="s">
        <v>12</v>
      </c>
      <c r="AR1268" s="195" t="s">
        <v>12</v>
      </c>
    </row>
    <row r="1269" spans="1:44" ht="20.100000000000001" customHeight="1" x14ac:dyDescent="0.25">
      <c r="A1269" s="183">
        <v>1258</v>
      </c>
      <c r="B1269" s="183" t="s">
        <v>1128</v>
      </c>
      <c r="C1269" s="34" t="str">
        <f t="shared" si="76"/>
        <v>BSCS  - 141837</v>
      </c>
      <c r="D1269" s="186" t="s">
        <v>35</v>
      </c>
      <c r="E1269" s="35"/>
      <c r="F1269" s="185">
        <v>141837</v>
      </c>
      <c r="G1269" s="191" t="s">
        <v>270</v>
      </c>
      <c r="H1269" s="34" t="str">
        <f t="shared" si="77"/>
        <v>F  - OB - 53 - 57</v>
      </c>
      <c r="I1269" s="185" t="s">
        <v>17</v>
      </c>
      <c r="J1269" s="185" t="s">
        <v>1097</v>
      </c>
      <c r="K1269" s="185" t="s">
        <v>22</v>
      </c>
      <c r="L1269" s="192">
        <v>30</v>
      </c>
      <c r="M1269" s="196" t="s">
        <v>817</v>
      </c>
      <c r="N1269" s="196" t="s">
        <v>818</v>
      </c>
      <c r="O1269" s="44" t="str">
        <f t="shared" si="78"/>
        <v xml:space="preserve"> Muhammad Waheed ul Hassan  ( 0300-6890382 )</v>
      </c>
      <c r="P1269" s="43"/>
      <c r="Q1269" s="36" t="s">
        <v>86</v>
      </c>
      <c r="R1269" s="39"/>
      <c r="T1269" s="55"/>
      <c r="U1269" s="73" t="str">
        <f>F1269&amp;"-"&amp;COUNTIF($F$2:F1269,F1269)</f>
        <v>141837-2</v>
      </c>
      <c r="V1269" s="50">
        <f t="shared" si="79"/>
        <v>1258</v>
      </c>
      <c r="Y1269" s="38" t="s">
        <v>2907</v>
      </c>
      <c r="Z1269" s="38">
        <v>1258</v>
      </c>
      <c r="AP1269" s="185">
        <v>1258</v>
      </c>
      <c r="AQ1269" s="185" t="s">
        <v>12</v>
      </c>
      <c r="AR1269" s="195" t="s">
        <v>12</v>
      </c>
    </row>
    <row r="1270" spans="1:44" ht="20.100000000000001" customHeight="1" x14ac:dyDescent="0.25">
      <c r="A1270" s="183">
        <v>1259</v>
      </c>
      <c r="B1270" s="183" t="s">
        <v>1128</v>
      </c>
      <c r="C1270" s="34" t="str">
        <f t="shared" si="76"/>
        <v>BSCS  - 141840</v>
      </c>
      <c r="D1270" s="186" t="s">
        <v>35</v>
      </c>
      <c r="E1270" s="35"/>
      <c r="F1270" s="185">
        <v>141840</v>
      </c>
      <c r="G1270" s="191" t="s">
        <v>1532</v>
      </c>
      <c r="H1270" s="34" t="str">
        <f t="shared" si="77"/>
        <v>F  - OB - 53 - 57</v>
      </c>
      <c r="I1270" s="185" t="s">
        <v>17</v>
      </c>
      <c r="J1270" s="185" t="s">
        <v>1097</v>
      </c>
      <c r="K1270" s="185" t="s">
        <v>22</v>
      </c>
      <c r="L1270" s="192">
        <v>39</v>
      </c>
      <c r="M1270" s="196" t="s">
        <v>817</v>
      </c>
      <c r="N1270" s="196" t="s">
        <v>818</v>
      </c>
      <c r="O1270" s="44" t="str">
        <f t="shared" si="78"/>
        <v xml:space="preserve"> Muhammad Waheed ul Hassan  ( 0300-6890382 )</v>
      </c>
      <c r="P1270" s="43"/>
      <c r="Q1270" s="36" t="s">
        <v>86</v>
      </c>
      <c r="R1270" s="39"/>
      <c r="T1270" s="55"/>
      <c r="U1270" s="73" t="str">
        <f>F1270&amp;"-"&amp;COUNTIF($F$2:F1270,F1270)</f>
        <v>141840-1</v>
      </c>
      <c r="V1270" s="50">
        <f t="shared" si="79"/>
        <v>1259</v>
      </c>
      <c r="Y1270" s="38" t="s">
        <v>2908</v>
      </c>
      <c r="Z1270" s="38">
        <v>1259</v>
      </c>
      <c r="AP1270" s="185">
        <v>1259</v>
      </c>
      <c r="AQ1270" s="185" t="s">
        <v>12</v>
      </c>
      <c r="AR1270" s="195" t="s">
        <v>12</v>
      </c>
    </row>
    <row r="1271" spans="1:44" ht="20.100000000000001" customHeight="1" x14ac:dyDescent="0.25">
      <c r="A1271" s="183">
        <v>1260</v>
      </c>
      <c r="B1271" s="183" t="s">
        <v>1128</v>
      </c>
      <c r="C1271" s="34" t="str">
        <f t="shared" si="76"/>
        <v>BSCS  - 141842</v>
      </c>
      <c r="D1271" s="186" t="s">
        <v>35</v>
      </c>
      <c r="E1271" s="35"/>
      <c r="F1271" s="185">
        <v>141842</v>
      </c>
      <c r="G1271" s="191" t="s">
        <v>1533</v>
      </c>
      <c r="H1271" s="34" t="str">
        <f t="shared" si="77"/>
        <v>F  - OB - 53 - 57</v>
      </c>
      <c r="I1271" s="185" t="s">
        <v>17</v>
      </c>
      <c r="J1271" s="185" t="s">
        <v>1097</v>
      </c>
      <c r="K1271" s="185" t="s">
        <v>22</v>
      </c>
      <c r="L1271" s="192">
        <v>41</v>
      </c>
      <c r="M1271" s="196" t="s">
        <v>762</v>
      </c>
      <c r="N1271" s="196" t="s">
        <v>763</v>
      </c>
      <c r="O1271" s="44" t="str">
        <f t="shared" si="78"/>
        <v xml:space="preserve"> Bisma Naeem  ( 3249403175 )</v>
      </c>
      <c r="P1271" s="43"/>
      <c r="Q1271" s="36" t="s">
        <v>86</v>
      </c>
      <c r="R1271" s="39"/>
      <c r="T1271" s="55"/>
      <c r="U1271" s="73" t="str">
        <f>F1271&amp;"-"&amp;COUNTIF($F$2:F1271,F1271)</f>
        <v>141842-1</v>
      </c>
      <c r="V1271" s="50">
        <f t="shared" si="79"/>
        <v>1260</v>
      </c>
      <c r="Y1271" s="38" t="s">
        <v>2909</v>
      </c>
      <c r="Z1271" s="38">
        <v>1260</v>
      </c>
      <c r="AP1271" s="185">
        <v>1260</v>
      </c>
      <c r="AQ1271" s="185" t="s">
        <v>12</v>
      </c>
      <c r="AR1271" s="195" t="s">
        <v>12</v>
      </c>
    </row>
    <row r="1272" spans="1:44" ht="20.100000000000001" customHeight="1" x14ac:dyDescent="0.25">
      <c r="A1272" s="183">
        <v>1261</v>
      </c>
      <c r="B1272" s="183" t="s">
        <v>1128</v>
      </c>
      <c r="C1272" s="34" t="str">
        <f t="shared" si="76"/>
        <v>ADP (SE)   - 142421</v>
      </c>
      <c r="D1272" s="186" t="s">
        <v>1142</v>
      </c>
      <c r="E1272" s="35"/>
      <c r="F1272" s="185">
        <v>142421</v>
      </c>
      <c r="G1272" s="191" t="s">
        <v>193</v>
      </c>
      <c r="H1272" s="34" t="str">
        <f t="shared" si="77"/>
        <v>G  - OB - 21 - 25</v>
      </c>
      <c r="I1272" s="185" t="s">
        <v>17</v>
      </c>
      <c r="J1272" s="185" t="s">
        <v>1098</v>
      </c>
      <c r="K1272" s="185" t="s">
        <v>18</v>
      </c>
      <c r="L1272" s="192">
        <v>2</v>
      </c>
      <c r="M1272" s="196" t="s">
        <v>472</v>
      </c>
      <c r="N1272" s="196" t="s">
        <v>473</v>
      </c>
      <c r="O1272" s="44" t="str">
        <f t="shared" si="78"/>
        <v xml:space="preserve"> Tayyabah Hasan  ( 0334-0459890 )</v>
      </c>
      <c r="P1272" s="43"/>
      <c r="Q1272" s="36" t="s">
        <v>86</v>
      </c>
      <c r="R1272" s="39"/>
      <c r="T1272" s="55"/>
      <c r="U1272" s="73" t="str">
        <f>F1272&amp;"-"&amp;COUNTIF($F$2:F1272,F1272)</f>
        <v>142421-1</v>
      </c>
      <c r="V1272" s="50">
        <f t="shared" si="79"/>
        <v>1261</v>
      </c>
      <c r="Y1272" s="38" t="s">
        <v>2910</v>
      </c>
      <c r="Z1272" s="38">
        <v>1261</v>
      </c>
      <c r="AP1272" s="185">
        <v>1261</v>
      </c>
      <c r="AQ1272" s="185" t="s">
        <v>12</v>
      </c>
      <c r="AR1272" s="195" t="s">
        <v>12</v>
      </c>
    </row>
    <row r="1273" spans="1:44" ht="20.100000000000001" customHeight="1" x14ac:dyDescent="0.25">
      <c r="A1273" s="183">
        <v>1262</v>
      </c>
      <c r="B1273" s="183" t="s">
        <v>1128</v>
      </c>
      <c r="C1273" s="34" t="str">
        <f t="shared" si="76"/>
        <v>BS IT  - 141960</v>
      </c>
      <c r="D1273" s="186" t="s">
        <v>37</v>
      </c>
      <c r="E1273" s="35"/>
      <c r="F1273" s="185">
        <v>141960</v>
      </c>
      <c r="G1273" s="191" t="s">
        <v>193</v>
      </c>
      <c r="H1273" s="34" t="str">
        <f t="shared" si="77"/>
        <v>G  - OB - 21 - 25</v>
      </c>
      <c r="I1273" s="185" t="s">
        <v>17</v>
      </c>
      <c r="J1273" s="185" t="s">
        <v>1098</v>
      </c>
      <c r="K1273" s="185" t="s">
        <v>18</v>
      </c>
      <c r="L1273" s="192">
        <v>16</v>
      </c>
      <c r="M1273" s="196" t="s">
        <v>512</v>
      </c>
      <c r="N1273" s="196" t="s">
        <v>513</v>
      </c>
      <c r="O1273" s="44" t="str">
        <f t="shared" si="78"/>
        <v xml:space="preserve"> Kamran Javed  ( 3004362026 )</v>
      </c>
      <c r="P1273" s="43"/>
      <c r="Q1273" s="36" t="s">
        <v>86</v>
      </c>
      <c r="R1273" s="39"/>
      <c r="T1273" s="55"/>
      <c r="U1273" s="73" t="str">
        <f>F1273&amp;"-"&amp;COUNTIF($F$2:F1273,F1273)</f>
        <v>141960-1</v>
      </c>
      <c r="V1273" s="50">
        <f t="shared" si="79"/>
        <v>1262</v>
      </c>
      <c r="Y1273" s="38" t="s">
        <v>2911</v>
      </c>
      <c r="Z1273" s="38">
        <v>1262</v>
      </c>
      <c r="AP1273" s="185">
        <v>1262</v>
      </c>
      <c r="AQ1273" s="185" t="s">
        <v>12</v>
      </c>
      <c r="AR1273" s="195" t="s">
        <v>12</v>
      </c>
    </row>
    <row r="1274" spans="1:44" ht="20.100000000000001" customHeight="1" x14ac:dyDescent="0.25">
      <c r="A1274" s="183">
        <v>1263</v>
      </c>
      <c r="B1274" s="183" t="s">
        <v>1128</v>
      </c>
      <c r="C1274" s="34" t="str">
        <f t="shared" si="76"/>
        <v>BSCS  - 141842</v>
      </c>
      <c r="D1274" s="186" t="s">
        <v>35</v>
      </c>
      <c r="E1274" s="35"/>
      <c r="F1274" s="185">
        <v>141842</v>
      </c>
      <c r="G1274" s="191" t="s">
        <v>1533</v>
      </c>
      <c r="H1274" s="34" t="str">
        <f t="shared" si="77"/>
        <v>G  - OB - 21 - 25</v>
      </c>
      <c r="I1274" s="185" t="s">
        <v>17</v>
      </c>
      <c r="J1274" s="185" t="s">
        <v>1098</v>
      </c>
      <c r="K1274" s="185" t="s">
        <v>18</v>
      </c>
      <c r="L1274" s="192">
        <v>1</v>
      </c>
      <c r="M1274" s="196" t="s">
        <v>762</v>
      </c>
      <c r="N1274" s="196" t="s">
        <v>763</v>
      </c>
      <c r="O1274" s="44" t="str">
        <f t="shared" si="78"/>
        <v xml:space="preserve"> Bisma Naeem  ( 3249403175 )</v>
      </c>
      <c r="P1274" s="43"/>
      <c r="Q1274" s="36" t="s">
        <v>86</v>
      </c>
      <c r="R1274" s="39"/>
      <c r="T1274" s="55"/>
      <c r="U1274" s="73" t="str">
        <f>F1274&amp;"-"&amp;COUNTIF($F$2:F1274,F1274)</f>
        <v>141842-2</v>
      </c>
      <c r="V1274" s="50">
        <f t="shared" si="79"/>
        <v>1263</v>
      </c>
      <c r="Y1274" s="38" t="s">
        <v>2912</v>
      </c>
      <c r="Z1274" s="38">
        <v>1263</v>
      </c>
      <c r="AP1274" s="185">
        <v>1263</v>
      </c>
      <c r="AQ1274" s="185" t="s">
        <v>12</v>
      </c>
      <c r="AR1274" s="195" t="s">
        <v>12</v>
      </c>
    </row>
    <row r="1275" spans="1:44" ht="20.100000000000001" customHeight="1" x14ac:dyDescent="0.25">
      <c r="A1275" s="183">
        <v>1264</v>
      </c>
      <c r="B1275" s="183" t="s">
        <v>1128</v>
      </c>
      <c r="C1275" s="34" t="str">
        <f t="shared" si="76"/>
        <v>BSCS  - 142174</v>
      </c>
      <c r="D1275" s="186" t="s">
        <v>35</v>
      </c>
      <c r="E1275" s="35"/>
      <c r="F1275" s="185">
        <v>142174</v>
      </c>
      <c r="G1275" s="191" t="s">
        <v>389</v>
      </c>
      <c r="H1275" s="34" t="str">
        <f t="shared" si="77"/>
        <v>G  - OB - 21 - 25</v>
      </c>
      <c r="I1275" s="185" t="s">
        <v>17</v>
      </c>
      <c r="J1275" s="185" t="s">
        <v>1098</v>
      </c>
      <c r="K1275" s="185" t="s">
        <v>18</v>
      </c>
      <c r="L1275" s="192">
        <v>5</v>
      </c>
      <c r="M1275" s="196" t="s">
        <v>808</v>
      </c>
      <c r="N1275" s="196" t="s">
        <v>809</v>
      </c>
      <c r="O1275" s="44" t="str">
        <f t="shared" si="78"/>
        <v xml:space="preserve"> Ayza Batool  ( 3205345763 )</v>
      </c>
      <c r="P1275" s="43"/>
      <c r="Q1275" s="36" t="s">
        <v>86</v>
      </c>
      <c r="R1275" s="39"/>
      <c r="T1275" s="55"/>
      <c r="U1275" s="73" t="str">
        <f>F1275&amp;"-"&amp;COUNTIF($F$2:F1275,F1275)</f>
        <v>142174-1</v>
      </c>
      <c r="V1275" s="50">
        <f t="shared" si="79"/>
        <v>1264</v>
      </c>
      <c r="Y1275" s="38" t="s">
        <v>2913</v>
      </c>
      <c r="Z1275" s="38">
        <v>1264</v>
      </c>
      <c r="AP1275" s="185">
        <v>1264</v>
      </c>
      <c r="AQ1275" s="185" t="s">
        <v>12</v>
      </c>
      <c r="AR1275" s="195" t="s">
        <v>12</v>
      </c>
    </row>
    <row r="1276" spans="1:44" ht="20.100000000000001" customHeight="1" x14ac:dyDescent="0.25">
      <c r="A1276" s="183">
        <v>1265</v>
      </c>
      <c r="B1276" s="183" t="s">
        <v>1128</v>
      </c>
      <c r="C1276" s="34" t="str">
        <f t="shared" si="76"/>
        <v>BSCS  - 142604</v>
      </c>
      <c r="D1276" s="186" t="s">
        <v>35</v>
      </c>
      <c r="E1276" s="35"/>
      <c r="F1276" s="185">
        <v>142604</v>
      </c>
      <c r="G1276" s="191" t="s">
        <v>389</v>
      </c>
      <c r="H1276" s="34" t="str">
        <f t="shared" si="77"/>
        <v>G  - OB - 21 - 25</v>
      </c>
      <c r="I1276" s="185" t="s">
        <v>17</v>
      </c>
      <c r="J1276" s="185" t="s">
        <v>1098</v>
      </c>
      <c r="K1276" s="185" t="s">
        <v>18</v>
      </c>
      <c r="L1276" s="192">
        <v>2</v>
      </c>
      <c r="M1276" s="196" t="s">
        <v>482</v>
      </c>
      <c r="N1276" s="196" t="s">
        <v>483</v>
      </c>
      <c r="O1276" s="44" t="str">
        <f t="shared" si="78"/>
        <v xml:space="preserve"> Mr. Umer Ahmed  ( 0321-3810784 )</v>
      </c>
      <c r="P1276" s="43"/>
      <c r="Q1276" s="36" t="s">
        <v>86</v>
      </c>
      <c r="R1276" s="39"/>
      <c r="T1276" s="55"/>
      <c r="U1276" s="73" t="str">
        <f>F1276&amp;"-"&amp;COUNTIF($F$2:F1276,F1276)</f>
        <v>142604-1</v>
      </c>
      <c r="V1276" s="50">
        <f t="shared" si="79"/>
        <v>1265</v>
      </c>
      <c r="Y1276" s="38" t="s">
        <v>2914</v>
      </c>
      <c r="Z1276" s="38">
        <v>1265</v>
      </c>
      <c r="AP1276" s="185">
        <v>1265</v>
      </c>
      <c r="AQ1276" s="185" t="s">
        <v>12</v>
      </c>
      <c r="AR1276" s="195" t="s">
        <v>12</v>
      </c>
    </row>
    <row r="1277" spans="1:44" ht="20.100000000000001" customHeight="1" x14ac:dyDescent="0.25">
      <c r="A1277" s="183">
        <v>1266</v>
      </c>
      <c r="B1277" s="183" t="s">
        <v>1128</v>
      </c>
      <c r="C1277" s="34" t="str">
        <f t="shared" si="76"/>
        <v>Post ADP (IT)   - 142406</v>
      </c>
      <c r="D1277" s="186" t="s">
        <v>864</v>
      </c>
      <c r="E1277" s="35"/>
      <c r="F1277" s="185">
        <v>142406</v>
      </c>
      <c r="G1277" s="191" t="s">
        <v>193</v>
      </c>
      <c r="H1277" s="34" t="str">
        <f t="shared" si="77"/>
        <v>G  - OB - 21 - 25</v>
      </c>
      <c r="I1277" s="185" t="s">
        <v>17</v>
      </c>
      <c r="J1277" s="185" t="s">
        <v>1098</v>
      </c>
      <c r="K1277" s="185" t="s">
        <v>18</v>
      </c>
      <c r="L1277" s="192">
        <v>2</v>
      </c>
      <c r="M1277" s="196" t="s">
        <v>512</v>
      </c>
      <c r="N1277" s="196" t="s">
        <v>513</v>
      </c>
      <c r="O1277" s="44" t="str">
        <f t="shared" si="78"/>
        <v xml:space="preserve"> Kamran Javed  ( 3004362026 )</v>
      </c>
      <c r="P1277" s="43"/>
      <c r="Q1277" s="36" t="s">
        <v>86</v>
      </c>
      <c r="R1277" s="39"/>
      <c r="T1277" s="55"/>
      <c r="U1277" s="73" t="str">
        <f>F1277&amp;"-"&amp;COUNTIF($F$2:F1277,F1277)</f>
        <v>142406-1</v>
      </c>
      <c r="V1277" s="50">
        <f t="shared" si="79"/>
        <v>1266</v>
      </c>
      <c r="Y1277" s="38" t="s">
        <v>2915</v>
      </c>
      <c r="Z1277" s="38">
        <v>1266</v>
      </c>
      <c r="AP1277" s="185">
        <v>1266</v>
      </c>
      <c r="AQ1277" s="185" t="s">
        <v>12</v>
      </c>
      <c r="AR1277" s="195" t="s">
        <v>12</v>
      </c>
    </row>
    <row r="1278" spans="1:44" ht="20.100000000000001" customHeight="1" x14ac:dyDescent="0.25">
      <c r="A1278" s="183">
        <v>1267</v>
      </c>
      <c r="B1278" s="183" t="s">
        <v>1128</v>
      </c>
      <c r="C1278" s="34" t="str">
        <f t="shared" si="76"/>
        <v>BS SE  - 141203</v>
      </c>
      <c r="D1278" s="186" t="s">
        <v>43</v>
      </c>
      <c r="E1278" s="35"/>
      <c r="F1278" s="185">
        <v>141203</v>
      </c>
      <c r="G1278" s="191" t="s">
        <v>389</v>
      </c>
      <c r="H1278" s="34" t="str">
        <f t="shared" si="77"/>
        <v>P  - OB - 69 - 71</v>
      </c>
      <c r="I1278" s="185" t="s">
        <v>17</v>
      </c>
      <c r="J1278" s="185" t="s">
        <v>293</v>
      </c>
      <c r="K1278" s="185" t="s">
        <v>250</v>
      </c>
      <c r="L1278" s="192">
        <v>46</v>
      </c>
      <c r="M1278" s="196" t="s">
        <v>1060</v>
      </c>
      <c r="N1278" s="196" t="s">
        <v>1061</v>
      </c>
      <c r="O1278" s="44" t="str">
        <f t="shared" si="78"/>
        <v xml:space="preserve"> Dr. Waqar Azeem  ( 0322-8489343 )</v>
      </c>
      <c r="P1278" s="43"/>
      <c r="Q1278" s="36" t="s">
        <v>86</v>
      </c>
      <c r="R1278" s="39"/>
      <c r="T1278" s="55"/>
      <c r="U1278" s="73" t="str">
        <f>F1278&amp;"-"&amp;COUNTIF($F$2:F1278,F1278)</f>
        <v>141203-1</v>
      </c>
      <c r="V1278" s="50">
        <f t="shared" si="79"/>
        <v>1267</v>
      </c>
      <c r="Y1278" s="38" t="s">
        <v>2916</v>
      </c>
      <c r="Z1278" s="38">
        <v>1267</v>
      </c>
      <c r="AP1278" s="185">
        <v>1267</v>
      </c>
      <c r="AQ1278" s="185" t="s">
        <v>12</v>
      </c>
      <c r="AR1278" s="195" t="s">
        <v>12</v>
      </c>
    </row>
    <row r="1279" spans="1:44" ht="20.100000000000001" customHeight="1" x14ac:dyDescent="0.25">
      <c r="A1279" s="183">
        <v>1268</v>
      </c>
      <c r="B1279" s="183" t="s">
        <v>1128</v>
      </c>
      <c r="C1279" s="34" t="str">
        <f t="shared" si="76"/>
        <v>BS SE  - 141204</v>
      </c>
      <c r="D1279" s="186" t="s">
        <v>43</v>
      </c>
      <c r="E1279" s="35"/>
      <c r="F1279" s="185">
        <v>141204</v>
      </c>
      <c r="G1279" s="191" t="s">
        <v>390</v>
      </c>
      <c r="H1279" s="34" t="str">
        <f t="shared" si="77"/>
        <v>P  - OB - 69 - 71</v>
      </c>
      <c r="I1279" s="185" t="s">
        <v>17</v>
      </c>
      <c r="J1279" s="185" t="s">
        <v>293</v>
      </c>
      <c r="K1279" s="185" t="s">
        <v>250</v>
      </c>
      <c r="L1279" s="192">
        <v>20</v>
      </c>
      <c r="M1279" s="196" t="s">
        <v>1060</v>
      </c>
      <c r="N1279" s="196" t="s">
        <v>1061</v>
      </c>
      <c r="O1279" s="44" t="str">
        <f t="shared" si="78"/>
        <v xml:space="preserve"> Dr. Waqar Azeem  ( 0322-8489343 )</v>
      </c>
      <c r="P1279" s="43"/>
      <c r="Q1279" s="36" t="s">
        <v>86</v>
      </c>
      <c r="R1279" s="39"/>
      <c r="T1279" s="55"/>
      <c r="U1279" s="73" t="str">
        <f>F1279&amp;"-"&amp;COUNTIF($F$2:F1279,F1279)</f>
        <v>141204-1</v>
      </c>
      <c r="V1279" s="50">
        <f t="shared" si="79"/>
        <v>1268</v>
      </c>
      <c r="Y1279" s="38" t="s">
        <v>2917</v>
      </c>
      <c r="Z1279" s="38">
        <v>1268</v>
      </c>
      <c r="AP1279" s="185">
        <v>1268</v>
      </c>
      <c r="AQ1279" s="185" t="s">
        <v>12</v>
      </c>
      <c r="AR1279" s="195" t="s">
        <v>12</v>
      </c>
    </row>
    <row r="1280" spans="1:44" ht="20.100000000000001" customHeight="1" x14ac:dyDescent="0.25">
      <c r="A1280" s="183">
        <v>1269</v>
      </c>
      <c r="B1280" s="183" t="s">
        <v>1128</v>
      </c>
      <c r="C1280" s="34" t="str">
        <f t="shared" si="76"/>
        <v>BS SE  - 141204</v>
      </c>
      <c r="D1280" s="186" t="s">
        <v>43</v>
      </c>
      <c r="E1280" s="35"/>
      <c r="F1280" s="185">
        <v>141204</v>
      </c>
      <c r="G1280" s="191" t="s">
        <v>390</v>
      </c>
      <c r="H1280" s="34" t="str">
        <f t="shared" si="77"/>
        <v>Q  - OB - 38 - 42</v>
      </c>
      <c r="I1280" s="185" t="s">
        <v>17</v>
      </c>
      <c r="J1280" s="185" t="s">
        <v>257</v>
      </c>
      <c r="K1280" s="185" t="s">
        <v>251</v>
      </c>
      <c r="L1280" s="192">
        <v>18</v>
      </c>
      <c r="M1280" s="196" t="s">
        <v>1060</v>
      </c>
      <c r="N1280" s="196" t="s">
        <v>1061</v>
      </c>
      <c r="O1280" s="44" t="str">
        <f t="shared" si="78"/>
        <v xml:space="preserve"> Dr. Waqar Azeem  ( 0322-8489343 )</v>
      </c>
      <c r="P1280" s="43"/>
      <c r="Q1280" s="36" t="s">
        <v>86</v>
      </c>
      <c r="R1280" s="39"/>
      <c r="T1280" s="55"/>
      <c r="U1280" s="73" t="str">
        <f>F1280&amp;"-"&amp;COUNTIF($F$2:F1280,F1280)</f>
        <v>141204-2</v>
      </c>
      <c r="V1280" s="50">
        <f t="shared" si="79"/>
        <v>1269</v>
      </c>
      <c r="Y1280" s="38" t="s">
        <v>2918</v>
      </c>
      <c r="Z1280" s="38">
        <v>1269</v>
      </c>
      <c r="AP1280" s="185">
        <v>1269</v>
      </c>
      <c r="AQ1280" s="185" t="s">
        <v>12</v>
      </c>
      <c r="AR1280" s="195" t="s">
        <v>12</v>
      </c>
    </row>
    <row r="1281" spans="1:44" ht="20.100000000000001" customHeight="1" x14ac:dyDescent="0.25">
      <c r="A1281" s="183">
        <v>1270</v>
      </c>
      <c r="B1281" s="183" t="s">
        <v>1128</v>
      </c>
      <c r="C1281" s="34" t="str">
        <f t="shared" si="76"/>
        <v>BS SE  - 141205</v>
      </c>
      <c r="D1281" s="186" t="s">
        <v>43</v>
      </c>
      <c r="E1281" s="35"/>
      <c r="F1281" s="185">
        <v>141205</v>
      </c>
      <c r="G1281" s="191" t="s">
        <v>391</v>
      </c>
      <c r="H1281" s="34" t="str">
        <f t="shared" si="77"/>
        <v>Q  - OB - 38 - 42</v>
      </c>
      <c r="I1281" s="185" t="s">
        <v>17</v>
      </c>
      <c r="J1281" s="185" t="s">
        <v>257</v>
      </c>
      <c r="K1281" s="185" t="s">
        <v>251</v>
      </c>
      <c r="L1281" s="192">
        <v>48</v>
      </c>
      <c r="M1281" s="196" t="s">
        <v>502</v>
      </c>
      <c r="N1281" s="196" t="s">
        <v>503</v>
      </c>
      <c r="O1281" s="44" t="str">
        <f t="shared" si="78"/>
        <v xml:space="preserve"> Ms.Anila Barkat  ( 0301-7832010 )</v>
      </c>
      <c r="P1281" s="43"/>
      <c r="Q1281" s="36" t="s">
        <v>86</v>
      </c>
      <c r="R1281" s="39"/>
      <c r="T1281" s="55"/>
      <c r="U1281" s="73" t="str">
        <f>F1281&amp;"-"&amp;COUNTIF($F$2:F1281,F1281)</f>
        <v>141205-1</v>
      </c>
      <c r="V1281" s="50">
        <f t="shared" si="79"/>
        <v>1270</v>
      </c>
      <c r="Y1281" s="38" t="s">
        <v>2919</v>
      </c>
      <c r="Z1281" s="38">
        <v>1270</v>
      </c>
      <c r="AP1281" s="185">
        <v>1270</v>
      </c>
      <c r="AQ1281" s="185" t="s">
        <v>12</v>
      </c>
      <c r="AR1281" s="195" t="s">
        <v>12</v>
      </c>
    </row>
    <row r="1282" spans="1:44" ht="20.100000000000001" customHeight="1" x14ac:dyDescent="0.25">
      <c r="A1282" s="183">
        <v>1271</v>
      </c>
      <c r="B1282" s="183" t="s">
        <v>1128</v>
      </c>
      <c r="C1282" s="34" t="str">
        <f t="shared" si="76"/>
        <v>BS SE  - 141206</v>
      </c>
      <c r="D1282" s="186" t="s">
        <v>43</v>
      </c>
      <c r="E1282" s="35"/>
      <c r="F1282" s="185">
        <v>141206</v>
      </c>
      <c r="G1282" s="191" t="s">
        <v>392</v>
      </c>
      <c r="H1282" s="34" t="str">
        <f t="shared" si="77"/>
        <v>Q  - OB - 38 - 42</v>
      </c>
      <c r="I1282" s="185" t="s">
        <v>17</v>
      </c>
      <c r="J1282" s="185" t="s">
        <v>257</v>
      </c>
      <c r="K1282" s="185" t="s">
        <v>251</v>
      </c>
      <c r="L1282" s="192">
        <v>44</v>
      </c>
      <c r="M1282" s="196" t="s">
        <v>502</v>
      </c>
      <c r="N1282" s="196" t="s">
        <v>503</v>
      </c>
      <c r="O1282" s="44" t="str">
        <f t="shared" si="78"/>
        <v xml:space="preserve"> Ms.Anila Barkat  ( 0301-7832010 )</v>
      </c>
      <c r="P1282" s="43"/>
      <c r="Q1282" s="36" t="s">
        <v>86</v>
      </c>
      <c r="R1282" s="39"/>
      <c r="T1282" s="55"/>
      <c r="U1282" s="73" t="str">
        <f>F1282&amp;"-"&amp;COUNTIF($F$2:F1282,F1282)</f>
        <v>141206-1</v>
      </c>
      <c r="V1282" s="50">
        <f t="shared" si="79"/>
        <v>1271</v>
      </c>
      <c r="Y1282" s="38" t="s">
        <v>2920</v>
      </c>
      <c r="Z1282" s="38">
        <v>1271</v>
      </c>
      <c r="AP1282" s="185">
        <v>1271</v>
      </c>
      <c r="AQ1282" s="185" t="s">
        <v>12</v>
      </c>
      <c r="AR1282" s="195" t="s">
        <v>12</v>
      </c>
    </row>
    <row r="1283" spans="1:44" ht="20.100000000000001" customHeight="1" x14ac:dyDescent="0.25">
      <c r="A1283" s="183">
        <v>1272</v>
      </c>
      <c r="B1283" s="183" t="s">
        <v>1128</v>
      </c>
      <c r="C1283" s="34" t="str">
        <f t="shared" si="76"/>
        <v>BBA (Hons)  - 141350</v>
      </c>
      <c r="D1283" s="186" t="s">
        <v>42</v>
      </c>
      <c r="E1283" s="35"/>
      <c r="F1283" s="185">
        <v>141350</v>
      </c>
      <c r="G1283" s="191" t="s">
        <v>1534</v>
      </c>
      <c r="H1283" s="34" t="str">
        <f t="shared" si="77"/>
        <v>R  - OB - 45 - 49</v>
      </c>
      <c r="I1283" s="185" t="s">
        <v>17</v>
      </c>
      <c r="J1283" s="185" t="s">
        <v>258</v>
      </c>
      <c r="K1283" s="185" t="s">
        <v>252</v>
      </c>
      <c r="L1283" s="192">
        <v>9</v>
      </c>
      <c r="M1283" s="196" t="s">
        <v>3334</v>
      </c>
      <c r="N1283" s="196" t="s">
        <v>681</v>
      </c>
      <c r="O1283" s="44" t="str">
        <f t="shared" si="78"/>
        <v xml:space="preserve"> Mr. Anas Tariq   ( 3474105839 )</v>
      </c>
      <c r="P1283" s="43"/>
      <c r="Q1283" s="36" t="s">
        <v>86</v>
      </c>
      <c r="R1283" s="39"/>
      <c r="T1283" s="55"/>
      <c r="U1283" s="73" t="str">
        <f>F1283&amp;"-"&amp;COUNTIF($F$2:F1283,F1283)</f>
        <v>141350-1</v>
      </c>
      <c r="V1283" s="50">
        <f t="shared" si="79"/>
        <v>1272</v>
      </c>
      <c r="Y1283" s="38" t="s">
        <v>2921</v>
      </c>
      <c r="Z1283" s="38">
        <v>1272</v>
      </c>
      <c r="AP1283" s="185">
        <v>1272</v>
      </c>
      <c r="AQ1283" s="185" t="s">
        <v>12</v>
      </c>
      <c r="AR1283" s="195" t="s">
        <v>12</v>
      </c>
    </row>
    <row r="1284" spans="1:44" ht="20.100000000000001" customHeight="1" x14ac:dyDescent="0.25">
      <c r="A1284" s="183">
        <v>1273</v>
      </c>
      <c r="B1284" s="183" t="s">
        <v>1128</v>
      </c>
      <c r="C1284" s="34" t="str">
        <f t="shared" si="76"/>
        <v>BBA (Hons)  - 141351</v>
      </c>
      <c r="D1284" s="186" t="s">
        <v>42</v>
      </c>
      <c r="E1284" s="35"/>
      <c r="F1284" s="185">
        <v>141351</v>
      </c>
      <c r="G1284" s="191" t="s">
        <v>1535</v>
      </c>
      <c r="H1284" s="34" t="str">
        <f t="shared" si="77"/>
        <v>R  - OB - 45 - 49</v>
      </c>
      <c r="I1284" s="185" t="s">
        <v>17</v>
      </c>
      <c r="J1284" s="185" t="s">
        <v>258</v>
      </c>
      <c r="K1284" s="185" t="s">
        <v>252</v>
      </c>
      <c r="L1284" s="192">
        <v>8</v>
      </c>
      <c r="M1284" s="196" t="s">
        <v>3334</v>
      </c>
      <c r="N1284" s="196" t="s">
        <v>681</v>
      </c>
      <c r="O1284" s="44" t="str">
        <f t="shared" si="78"/>
        <v xml:space="preserve"> Mr. Anas Tariq   ( 3474105839 )</v>
      </c>
      <c r="P1284" s="43"/>
      <c r="Q1284" s="36" t="s">
        <v>86</v>
      </c>
      <c r="R1284" s="39"/>
      <c r="T1284" s="55"/>
      <c r="U1284" s="73" t="str">
        <f>F1284&amp;"-"&amp;COUNTIF($F$2:F1284,F1284)</f>
        <v>141351-1</v>
      </c>
      <c r="V1284" s="50">
        <f t="shared" si="79"/>
        <v>1273</v>
      </c>
      <c r="Y1284" s="38" t="s">
        <v>2922</v>
      </c>
      <c r="Z1284" s="38">
        <v>1273</v>
      </c>
      <c r="AP1284" s="185">
        <v>1273</v>
      </c>
      <c r="AQ1284" s="185" t="s">
        <v>12</v>
      </c>
      <c r="AR1284" s="195" t="s">
        <v>12</v>
      </c>
    </row>
    <row r="1285" spans="1:44" ht="20.100000000000001" customHeight="1" x14ac:dyDescent="0.25">
      <c r="A1285" s="183">
        <v>1274</v>
      </c>
      <c r="B1285" s="183" t="s">
        <v>1128</v>
      </c>
      <c r="C1285" s="34" t="str">
        <f t="shared" si="76"/>
        <v>BBA (Hons)  - 141352</v>
      </c>
      <c r="D1285" s="186" t="s">
        <v>42</v>
      </c>
      <c r="E1285" s="35"/>
      <c r="F1285" s="185">
        <v>141352</v>
      </c>
      <c r="G1285" s="191" t="s">
        <v>1536</v>
      </c>
      <c r="H1285" s="34" t="str">
        <f t="shared" si="77"/>
        <v>R  - OB - 45 - 49</v>
      </c>
      <c r="I1285" s="185" t="s">
        <v>17</v>
      </c>
      <c r="J1285" s="185" t="s">
        <v>258</v>
      </c>
      <c r="K1285" s="185" t="s">
        <v>252</v>
      </c>
      <c r="L1285" s="192">
        <v>14</v>
      </c>
      <c r="M1285" s="196" t="s">
        <v>3334</v>
      </c>
      <c r="N1285" s="196" t="s">
        <v>681</v>
      </c>
      <c r="O1285" s="44" t="str">
        <f t="shared" si="78"/>
        <v xml:space="preserve"> Mr. Anas Tariq   ( 3474105839 )</v>
      </c>
      <c r="P1285" s="43"/>
      <c r="Q1285" s="36" t="s">
        <v>86</v>
      </c>
      <c r="R1285" s="39"/>
      <c r="T1285" s="55"/>
      <c r="U1285" s="73" t="str">
        <f>F1285&amp;"-"&amp;COUNTIF($F$2:F1285,F1285)</f>
        <v>141352-1</v>
      </c>
      <c r="V1285" s="50">
        <f t="shared" si="79"/>
        <v>1274</v>
      </c>
      <c r="Y1285" s="38" t="s">
        <v>2923</v>
      </c>
      <c r="Z1285" s="38">
        <v>1274</v>
      </c>
      <c r="AP1285" s="185">
        <v>1274</v>
      </c>
      <c r="AQ1285" s="185" t="s">
        <v>12</v>
      </c>
      <c r="AR1285" s="195" t="s">
        <v>12</v>
      </c>
    </row>
    <row r="1286" spans="1:44" ht="20.100000000000001" customHeight="1" x14ac:dyDescent="0.25">
      <c r="A1286" s="183">
        <v>1275</v>
      </c>
      <c r="B1286" s="183" t="s">
        <v>1128</v>
      </c>
      <c r="C1286" s="34" t="str">
        <f t="shared" si="76"/>
        <v>BBA (Hons)  - 141353</v>
      </c>
      <c r="D1286" s="186" t="s">
        <v>42</v>
      </c>
      <c r="E1286" s="35"/>
      <c r="F1286" s="185">
        <v>141353</v>
      </c>
      <c r="G1286" s="191" t="s">
        <v>1537</v>
      </c>
      <c r="H1286" s="34" t="str">
        <f t="shared" si="77"/>
        <v>R  - OB - 45 - 49</v>
      </c>
      <c r="I1286" s="185" t="s">
        <v>17</v>
      </c>
      <c r="J1286" s="185" t="s">
        <v>258</v>
      </c>
      <c r="K1286" s="185" t="s">
        <v>252</v>
      </c>
      <c r="L1286" s="192">
        <v>8</v>
      </c>
      <c r="M1286" s="196" t="s">
        <v>3334</v>
      </c>
      <c r="N1286" s="196" t="s">
        <v>681</v>
      </c>
      <c r="O1286" s="44" t="str">
        <f t="shared" si="78"/>
        <v xml:space="preserve"> Mr. Anas Tariq   ( 3474105839 )</v>
      </c>
      <c r="P1286" s="43"/>
      <c r="Q1286" s="36" t="s">
        <v>86</v>
      </c>
      <c r="R1286" s="39"/>
      <c r="T1286" s="55"/>
      <c r="U1286" s="73" t="str">
        <f>F1286&amp;"-"&amp;COUNTIF($F$2:F1286,F1286)</f>
        <v>141353-1</v>
      </c>
      <c r="V1286" s="50">
        <f t="shared" si="79"/>
        <v>1275</v>
      </c>
      <c r="Y1286" s="38" t="s">
        <v>2924</v>
      </c>
      <c r="Z1286" s="38">
        <v>1275</v>
      </c>
      <c r="AP1286" s="185">
        <v>1275</v>
      </c>
      <c r="AQ1286" s="185" t="s">
        <v>12</v>
      </c>
      <c r="AR1286" s="195" t="s">
        <v>12</v>
      </c>
    </row>
    <row r="1287" spans="1:44" ht="20.100000000000001" customHeight="1" x14ac:dyDescent="0.25">
      <c r="A1287" s="183">
        <v>1276</v>
      </c>
      <c r="B1287" s="183" t="s">
        <v>1128</v>
      </c>
      <c r="C1287" s="34" t="str">
        <f t="shared" si="76"/>
        <v>BS IT  - 141573</v>
      </c>
      <c r="D1287" s="186" t="s">
        <v>37</v>
      </c>
      <c r="E1287" s="35"/>
      <c r="F1287" s="185">
        <v>141573</v>
      </c>
      <c r="G1287" s="191" t="s">
        <v>389</v>
      </c>
      <c r="H1287" s="34" t="str">
        <f t="shared" si="77"/>
        <v>R  - OB - 45 - 49</v>
      </c>
      <c r="I1287" s="185" t="s">
        <v>17</v>
      </c>
      <c r="J1287" s="185" t="s">
        <v>258</v>
      </c>
      <c r="K1287" s="185" t="s">
        <v>252</v>
      </c>
      <c r="L1287" s="192">
        <v>17</v>
      </c>
      <c r="M1287" s="196" t="s">
        <v>1046</v>
      </c>
      <c r="N1287" s="196" t="s">
        <v>1047</v>
      </c>
      <c r="O1287" s="44" t="str">
        <f t="shared" si="78"/>
        <v xml:space="preserve"> Muhammad Asad   ( 3347058886 )</v>
      </c>
      <c r="P1287" s="43"/>
      <c r="Q1287" s="36" t="s">
        <v>86</v>
      </c>
      <c r="R1287" s="39"/>
      <c r="T1287" s="55"/>
      <c r="U1287" s="73" t="str">
        <f>F1287&amp;"-"&amp;COUNTIF($F$2:F1287,F1287)</f>
        <v>141573-1</v>
      </c>
      <c r="V1287" s="50">
        <f t="shared" si="79"/>
        <v>1276</v>
      </c>
      <c r="Y1287" s="38" t="s">
        <v>2925</v>
      </c>
      <c r="Z1287" s="38">
        <v>1276</v>
      </c>
      <c r="AP1287" s="185">
        <v>1276</v>
      </c>
      <c r="AQ1287" s="185" t="s">
        <v>12</v>
      </c>
      <c r="AR1287" s="195" t="s">
        <v>12</v>
      </c>
    </row>
    <row r="1288" spans="1:44" ht="20.100000000000001" customHeight="1" x14ac:dyDescent="0.25">
      <c r="A1288" s="183">
        <v>1277</v>
      </c>
      <c r="B1288" s="183" t="s">
        <v>1128</v>
      </c>
      <c r="C1288" s="34" t="str">
        <f t="shared" si="76"/>
        <v>BS SE  - 141285</v>
      </c>
      <c r="D1288" s="186" t="s">
        <v>43</v>
      </c>
      <c r="E1288" s="35"/>
      <c r="F1288" s="185">
        <v>141285</v>
      </c>
      <c r="G1288" s="191" t="s">
        <v>193</v>
      </c>
      <c r="H1288" s="34" t="str">
        <f t="shared" si="77"/>
        <v>R  - OB - 45 - 49</v>
      </c>
      <c r="I1288" s="185" t="s">
        <v>17</v>
      </c>
      <c r="J1288" s="185" t="s">
        <v>258</v>
      </c>
      <c r="K1288" s="185" t="s">
        <v>252</v>
      </c>
      <c r="L1288" s="192">
        <v>32</v>
      </c>
      <c r="M1288" s="196" t="s">
        <v>472</v>
      </c>
      <c r="N1288" s="196" t="s">
        <v>473</v>
      </c>
      <c r="O1288" s="44" t="str">
        <f t="shared" si="78"/>
        <v xml:space="preserve"> Tayyabah Hasan  ( 0334-0459890 )</v>
      </c>
      <c r="P1288" s="43"/>
      <c r="Q1288" s="36" t="s">
        <v>86</v>
      </c>
      <c r="R1288" s="39"/>
      <c r="T1288" s="55"/>
      <c r="U1288" s="73" t="str">
        <f>F1288&amp;"-"&amp;COUNTIF($F$2:F1288,F1288)</f>
        <v>141285-1</v>
      </c>
      <c r="V1288" s="50">
        <f t="shared" si="79"/>
        <v>1277</v>
      </c>
      <c r="Y1288" s="38" t="s">
        <v>2926</v>
      </c>
      <c r="Z1288" s="38">
        <v>1277</v>
      </c>
      <c r="AP1288" s="185">
        <v>1277</v>
      </c>
      <c r="AQ1288" s="185" t="s">
        <v>12</v>
      </c>
      <c r="AR1288" s="195" t="s">
        <v>12</v>
      </c>
    </row>
    <row r="1289" spans="1:44" ht="20.100000000000001" customHeight="1" x14ac:dyDescent="0.25">
      <c r="A1289" s="183">
        <v>1278</v>
      </c>
      <c r="B1289" s="183" t="s">
        <v>1128</v>
      </c>
      <c r="C1289" s="34" t="str">
        <f t="shared" si="76"/>
        <v>BS SE  - 141287</v>
      </c>
      <c r="D1289" s="186" t="s">
        <v>43</v>
      </c>
      <c r="E1289" s="35"/>
      <c r="F1289" s="185">
        <v>141287</v>
      </c>
      <c r="G1289" s="191" t="s">
        <v>201</v>
      </c>
      <c r="H1289" s="34" t="str">
        <f t="shared" si="77"/>
        <v>R  - OB - 45 - 49</v>
      </c>
      <c r="I1289" s="185" t="s">
        <v>17</v>
      </c>
      <c r="J1289" s="185" t="s">
        <v>258</v>
      </c>
      <c r="K1289" s="185" t="s">
        <v>252</v>
      </c>
      <c r="L1289" s="192">
        <v>21</v>
      </c>
      <c r="M1289" s="196" t="s">
        <v>472</v>
      </c>
      <c r="N1289" s="196" t="s">
        <v>473</v>
      </c>
      <c r="O1289" s="44" t="str">
        <f t="shared" si="78"/>
        <v xml:space="preserve"> Tayyabah Hasan  ( 0334-0459890 )</v>
      </c>
      <c r="P1289" s="43"/>
      <c r="Q1289" s="36" t="s">
        <v>86</v>
      </c>
      <c r="R1289" s="39"/>
      <c r="T1289" s="55"/>
      <c r="U1289" s="73" t="str">
        <f>F1289&amp;"-"&amp;COUNTIF($F$2:F1289,F1289)</f>
        <v>141287-1</v>
      </c>
      <c r="V1289" s="50">
        <f t="shared" si="79"/>
        <v>1278</v>
      </c>
      <c r="Y1289" s="38" t="s">
        <v>2927</v>
      </c>
      <c r="Z1289" s="38">
        <v>1278</v>
      </c>
      <c r="AP1289" s="185">
        <v>1278</v>
      </c>
      <c r="AQ1289" s="185" t="s">
        <v>12</v>
      </c>
      <c r="AR1289" s="195" t="s">
        <v>12</v>
      </c>
    </row>
    <row r="1290" spans="1:44" ht="20.100000000000001" customHeight="1" x14ac:dyDescent="0.25">
      <c r="A1290" s="183">
        <v>1279</v>
      </c>
      <c r="B1290" s="183" t="s">
        <v>1128</v>
      </c>
      <c r="C1290" s="34" t="str">
        <f t="shared" si="76"/>
        <v>Post ADP (SE)   - 141285</v>
      </c>
      <c r="D1290" s="186" t="s">
        <v>1139</v>
      </c>
      <c r="E1290" s="35"/>
      <c r="F1290" s="185">
        <v>141285</v>
      </c>
      <c r="G1290" s="191" t="s">
        <v>193</v>
      </c>
      <c r="H1290" s="34" t="str">
        <f t="shared" si="77"/>
        <v>R  - OB - 45 - 49</v>
      </c>
      <c r="I1290" s="185" t="s">
        <v>17</v>
      </c>
      <c r="J1290" s="185" t="s">
        <v>258</v>
      </c>
      <c r="K1290" s="185" t="s">
        <v>252</v>
      </c>
      <c r="L1290" s="192">
        <v>1</v>
      </c>
      <c r="M1290" s="196" t="s">
        <v>472</v>
      </c>
      <c r="N1290" s="196" t="s">
        <v>473</v>
      </c>
      <c r="O1290" s="44" t="str">
        <f t="shared" si="78"/>
        <v xml:space="preserve"> Tayyabah Hasan  ( 0334-0459890 )</v>
      </c>
      <c r="P1290" s="43"/>
      <c r="Q1290" s="36" t="s">
        <v>86</v>
      </c>
      <c r="R1290" s="39"/>
      <c r="T1290" s="55"/>
      <c r="U1290" s="73" t="str">
        <f>F1290&amp;"-"&amp;COUNTIF($F$2:F1290,F1290)</f>
        <v>141285-2</v>
      </c>
      <c r="V1290" s="50">
        <f t="shared" si="79"/>
        <v>1279</v>
      </c>
      <c r="Y1290" s="38" t="s">
        <v>2928</v>
      </c>
      <c r="Z1290" s="38">
        <v>1279</v>
      </c>
      <c r="AP1290" s="185">
        <v>1279</v>
      </c>
      <c r="AQ1290" s="185" t="s">
        <v>12</v>
      </c>
      <c r="AR1290" s="195" t="s">
        <v>12</v>
      </c>
    </row>
    <row r="1291" spans="1:44" ht="20.100000000000001" customHeight="1" x14ac:dyDescent="0.25">
      <c r="A1291" s="183">
        <v>1280</v>
      </c>
      <c r="B1291" s="183" t="s">
        <v>1128</v>
      </c>
      <c r="C1291" s="34" t="str">
        <f t="shared" si="76"/>
        <v>BS IT  - 141573</v>
      </c>
      <c r="D1291" s="186" t="s">
        <v>37</v>
      </c>
      <c r="E1291" s="35"/>
      <c r="F1291" s="185">
        <v>141573</v>
      </c>
      <c r="G1291" s="191" t="s">
        <v>389</v>
      </c>
      <c r="H1291" s="34" t="str">
        <f t="shared" si="77"/>
        <v>S  - NB - SEMINAR - 1</v>
      </c>
      <c r="I1291" s="185" t="s">
        <v>17</v>
      </c>
      <c r="J1291" s="185" t="s">
        <v>292</v>
      </c>
      <c r="K1291" s="185" t="s">
        <v>103</v>
      </c>
      <c r="L1291" s="192">
        <v>23</v>
      </c>
      <c r="M1291" s="196" t="s">
        <v>1046</v>
      </c>
      <c r="N1291" s="196" t="s">
        <v>1047</v>
      </c>
      <c r="O1291" s="44" t="str">
        <f t="shared" si="78"/>
        <v xml:space="preserve"> Muhammad Asad   ( 3347058886 )</v>
      </c>
      <c r="P1291" s="43"/>
      <c r="Q1291" s="36" t="s">
        <v>86</v>
      </c>
      <c r="R1291" s="39"/>
      <c r="T1291" s="55"/>
      <c r="U1291" s="73" t="str">
        <f>F1291&amp;"-"&amp;COUNTIF($F$2:F1291,F1291)</f>
        <v>141573-2</v>
      </c>
      <c r="V1291" s="50">
        <f t="shared" si="79"/>
        <v>1280</v>
      </c>
      <c r="Y1291" s="38" t="s">
        <v>2929</v>
      </c>
      <c r="Z1291" s="38">
        <v>1280</v>
      </c>
      <c r="AP1291" s="185">
        <v>1280</v>
      </c>
      <c r="AQ1291" s="185" t="s">
        <v>12</v>
      </c>
      <c r="AR1291" s="195" t="s">
        <v>12</v>
      </c>
    </row>
    <row r="1292" spans="1:44" ht="20.100000000000001" customHeight="1" x14ac:dyDescent="0.25">
      <c r="A1292" s="183">
        <v>1281</v>
      </c>
      <c r="B1292" s="183" t="s">
        <v>1128</v>
      </c>
      <c r="C1292" s="34" t="str">
        <f t="shared" ref="C1292:C1355" si="80">CONCATENATE(D1292," "," - ",F1292)</f>
        <v>BS IT  - 141581</v>
      </c>
      <c r="D1292" s="186" t="s">
        <v>37</v>
      </c>
      <c r="E1292" s="35"/>
      <c r="F1292" s="185">
        <v>141581</v>
      </c>
      <c r="G1292" s="191" t="s">
        <v>193</v>
      </c>
      <c r="H1292" s="34" t="str">
        <f t="shared" ref="H1292:H1355" si="81">CONCATENATE(K1292," "," - ",J1292)</f>
        <v>S  - NB - SEMINAR - 1</v>
      </c>
      <c r="I1292" s="185" t="s">
        <v>17</v>
      </c>
      <c r="J1292" s="185" t="s">
        <v>292</v>
      </c>
      <c r="K1292" s="185" t="s">
        <v>103</v>
      </c>
      <c r="L1292" s="192">
        <v>21</v>
      </c>
      <c r="M1292" s="196" t="s">
        <v>512</v>
      </c>
      <c r="N1292" s="196" t="s">
        <v>513</v>
      </c>
      <c r="O1292" s="44" t="str">
        <f t="shared" si="78"/>
        <v xml:space="preserve"> Kamran Javed  ( 3004362026 )</v>
      </c>
      <c r="P1292" s="43"/>
      <c r="Q1292" s="36" t="s">
        <v>86</v>
      </c>
      <c r="R1292" s="39"/>
      <c r="T1292" s="55"/>
      <c r="U1292" s="73" t="str">
        <f>F1292&amp;"-"&amp;COUNTIF($F$2:F1292,F1292)</f>
        <v>141581-1</v>
      </c>
      <c r="V1292" s="50">
        <f t="shared" si="79"/>
        <v>1281</v>
      </c>
      <c r="Y1292" s="38" t="s">
        <v>2930</v>
      </c>
      <c r="Z1292" s="38">
        <v>1281</v>
      </c>
      <c r="AP1292" s="185">
        <v>1281</v>
      </c>
      <c r="AQ1292" s="185" t="s">
        <v>12</v>
      </c>
      <c r="AR1292" s="195" t="s">
        <v>12</v>
      </c>
    </row>
    <row r="1293" spans="1:44" ht="20.100000000000001" customHeight="1" x14ac:dyDescent="0.25">
      <c r="A1293" s="183">
        <v>1282</v>
      </c>
      <c r="B1293" s="183" t="s">
        <v>1128</v>
      </c>
      <c r="C1293" s="34" t="str">
        <f t="shared" si="80"/>
        <v>BS IT  - 141581</v>
      </c>
      <c r="D1293" s="186" t="s">
        <v>37</v>
      </c>
      <c r="E1293" s="35"/>
      <c r="F1293" s="185">
        <v>141581</v>
      </c>
      <c r="G1293" s="191" t="s">
        <v>193</v>
      </c>
      <c r="H1293" s="34" t="str">
        <f t="shared" si="81"/>
        <v>T  - NB - SEMINAR - 3</v>
      </c>
      <c r="I1293" s="185" t="s">
        <v>17</v>
      </c>
      <c r="J1293" s="185" t="s">
        <v>259</v>
      </c>
      <c r="K1293" s="185" t="s">
        <v>104</v>
      </c>
      <c r="L1293" s="192">
        <v>23</v>
      </c>
      <c r="M1293" s="196" t="s">
        <v>512</v>
      </c>
      <c r="N1293" s="196" t="s">
        <v>513</v>
      </c>
      <c r="O1293" s="44" t="str">
        <f t="shared" ref="O1293:O1356" si="82">CONCATENATE(" ", M1293, " ", " ("," ",N1293, " ",")")</f>
        <v xml:space="preserve"> Kamran Javed  ( 3004362026 )</v>
      </c>
      <c r="P1293" s="43"/>
      <c r="Q1293" s="36" t="s">
        <v>86</v>
      </c>
      <c r="R1293" s="39"/>
      <c r="T1293" s="55"/>
      <c r="U1293" s="73" t="str">
        <f>F1293&amp;"-"&amp;COUNTIF($F$2:F1293,F1293)</f>
        <v>141581-2</v>
      </c>
      <c r="V1293" s="50">
        <f t="shared" ref="V1293:V1356" si="83">+A1293</f>
        <v>1282</v>
      </c>
      <c r="Y1293" s="38" t="s">
        <v>2931</v>
      </c>
      <c r="Z1293" s="38">
        <v>1282</v>
      </c>
      <c r="AP1293" s="185">
        <v>1282</v>
      </c>
      <c r="AQ1293" s="185" t="s">
        <v>12</v>
      </c>
      <c r="AR1293" s="195" t="s">
        <v>12</v>
      </c>
    </row>
    <row r="1294" spans="1:44" ht="20.100000000000001" customHeight="1" x14ac:dyDescent="0.25">
      <c r="A1294" s="183">
        <v>1283</v>
      </c>
      <c r="B1294" s="183" t="s">
        <v>1128</v>
      </c>
      <c r="C1294" s="34" t="str">
        <f t="shared" si="80"/>
        <v>BS IT  - 141624</v>
      </c>
      <c r="D1294" s="186" t="s">
        <v>37</v>
      </c>
      <c r="E1294" s="35"/>
      <c r="F1294" s="185">
        <v>141624</v>
      </c>
      <c r="G1294" s="191" t="s">
        <v>390</v>
      </c>
      <c r="H1294" s="34" t="str">
        <f t="shared" si="81"/>
        <v>T  - NB - SEMINAR - 3</v>
      </c>
      <c r="I1294" s="185" t="s">
        <v>17</v>
      </c>
      <c r="J1294" s="185" t="s">
        <v>259</v>
      </c>
      <c r="K1294" s="185" t="s">
        <v>104</v>
      </c>
      <c r="L1294" s="192">
        <v>21</v>
      </c>
      <c r="M1294" s="196" t="s">
        <v>1046</v>
      </c>
      <c r="N1294" s="196" t="s">
        <v>1047</v>
      </c>
      <c r="O1294" s="44" t="str">
        <f t="shared" si="82"/>
        <v xml:space="preserve"> Muhammad Asad   ( 3347058886 )</v>
      </c>
      <c r="P1294" s="43"/>
      <c r="Q1294" s="36" t="s">
        <v>86</v>
      </c>
      <c r="R1294" s="39"/>
      <c r="T1294" s="55"/>
      <c r="U1294" s="73" t="str">
        <f>F1294&amp;"-"&amp;COUNTIF($F$2:F1294,F1294)</f>
        <v>141624-1</v>
      </c>
      <c r="V1294" s="50">
        <f t="shared" si="83"/>
        <v>1283</v>
      </c>
      <c r="Y1294" s="38" t="s">
        <v>2932</v>
      </c>
      <c r="Z1294" s="38">
        <v>1283</v>
      </c>
      <c r="AP1294" s="185">
        <v>1283</v>
      </c>
      <c r="AQ1294" s="185" t="s">
        <v>12</v>
      </c>
      <c r="AR1294" s="195" t="s">
        <v>12</v>
      </c>
    </row>
    <row r="1295" spans="1:44" ht="20.100000000000001" customHeight="1" x14ac:dyDescent="0.25">
      <c r="A1295" s="183">
        <v>1284</v>
      </c>
      <c r="B1295" s="183" t="s">
        <v>1128</v>
      </c>
      <c r="C1295" s="34" t="str">
        <f t="shared" si="80"/>
        <v>BBA (Hons)  - 141668</v>
      </c>
      <c r="D1295" s="186" t="s">
        <v>42</v>
      </c>
      <c r="E1295" s="35"/>
      <c r="F1295" s="185">
        <v>141668</v>
      </c>
      <c r="G1295" s="191" t="s">
        <v>1534</v>
      </c>
      <c r="H1295" s="34" t="str">
        <f t="shared" si="81"/>
        <v>U  - NB - SEMINAR - 4</v>
      </c>
      <c r="I1295" s="185" t="s">
        <v>17</v>
      </c>
      <c r="J1295" s="185" t="s">
        <v>1099</v>
      </c>
      <c r="K1295" s="185" t="s">
        <v>1100</v>
      </c>
      <c r="L1295" s="192">
        <v>16</v>
      </c>
      <c r="M1295" s="196" t="s">
        <v>3334</v>
      </c>
      <c r="N1295" s="196" t="s">
        <v>681</v>
      </c>
      <c r="O1295" s="44" t="str">
        <f t="shared" si="82"/>
        <v xml:space="preserve"> Mr. Anas Tariq   ( 3474105839 )</v>
      </c>
      <c r="P1295" s="43"/>
      <c r="Q1295" s="36" t="s">
        <v>86</v>
      </c>
      <c r="R1295" s="39"/>
      <c r="T1295" s="55"/>
      <c r="U1295" s="73" t="str">
        <f>F1295&amp;"-"&amp;COUNTIF($F$2:F1295,F1295)</f>
        <v>141668-1</v>
      </c>
      <c r="V1295" s="50">
        <f t="shared" si="83"/>
        <v>1284</v>
      </c>
      <c r="Y1295" s="38" t="s">
        <v>2933</v>
      </c>
      <c r="Z1295" s="38">
        <v>1284</v>
      </c>
      <c r="AP1295" s="185">
        <v>1284</v>
      </c>
      <c r="AQ1295" s="185" t="s">
        <v>12</v>
      </c>
      <c r="AR1295" s="195" t="s">
        <v>12</v>
      </c>
    </row>
    <row r="1296" spans="1:44" ht="20.100000000000001" customHeight="1" x14ac:dyDescent="0.25">
      <c r="A1296" s="183">
        <v>1285</v>
      </c>
      <c r="B1296" s="183" t="s">
        <v>1128</v>
      </c>
      <c r="C1296" s="34" t="str">
        <f t="shared" si="80"/>
        <v>BS IT  - 141624</v>
      </c>
      <c r="D1296" s="186" t="s">
        <v>37</v>
      </c>
      <c r="E1296" s="35"/>
      <c r="F1296" s="185">
        <v>141624</v>
      </c>
      <c r="G1296" s="191" t="s">
        <v>390</v>
      </c>
      <c r="H1296" s="34" t="str">
        <f t="shared" si="81"/>
        <v>U  - NB - SEMINAR - 4</v>
      </c>
      <c r="I1296" s="185" t="s">
        <v>17</v>
      </c>
      <c r="J1296" s="185" t="s">
        <v>1099</v>
      </c>
      <c r="K1296" s="185" t="s">
        <v>1100</v>
      </c>
      <c r="L1296" s="192">
        <v>20</v>
      </c>
      <c r="M1296" s="196" t="s">
        <v>1046</v>
      </c>
      <c r="N1296" s="196" t="s">
        <v>1047</v>
      </c>
      <c r="O1296" s="44" t="str">
        <f t="shared" si="82"/>
        <v xml:space="preserve"> Muhammad Asad   ( 3347058886 )</v>
      </c>
      <c r="P1296" s="43"/>
      <c r="Q1296" s="36" t="s">
        <v>86</v>
      </c>
      <c r="R1296" s="39"/>
      <c r="T1296" s="55"/>
      <c r="U1296" s="73" t="str">
        <f>F1296&amp;"-"&amp;COUNTIF($F$2:F1296,F1296)</f>
        <v>141624-2</v>
      </c>
      <c r="V1296" s="50">
        <f t="shared" si="83"/>
        <v>1285</v>
      </c>
      <c r="Y1296" s="38" t="s">
        <v>2934</v>
      </c>
      <c r="Z1296" s="38">
        <v>1285</v>
      </c>
      <c r="AP1296" s="185">
        <v>1285</v>
      </c>
      <c r="AQ1296" s="185" t="s">
        <v>12</v>
      </c>
      <c r="AR1296" s="195" t="s">
        <v>12</v>
      </c>
    </row>
    <row r="1297" spans="1:44" ht="20.100000000000001" customHeight="1" x14ac:dyDescent="0.25">
      <c r="A1297" s="183">
        <v>1286</v>
      </c>
      <c r="B1297" s="183" t="s">
        <v>1128</v>
      </c>
      <c r="C1297" s="34" t="str">
        <f t="shared" si="80"/>
        <v>BSCS  - 141794</v>
      </c>
      <c r="D1297" s="186" t="s">
        <v>35</v>
      </c>
      <c r="E1297" s="35"/>
      <c r="F1297" s="185">
        <v>141794</v>
      </c>
      <c r="G1297" s="191" t="s">
        <v>389</v>
      </c>
      <c r="H1297" s="34" t="str">
        <f t="shared" si="81"/>
        <v>U  - NB - SEMINAR - 4</v>
      </c>
      <c r="I1297" s="185" t="s">
        <v>17</v>
      </c>
      <c r="J1297" s="185" t="s">
        <v>1099</v>
      </c>
      <c r="K1297" s="185" t="s">
        <v>1100</v>
      </c>
      <c r="L1297" s="192">
        <v>8</v>
      </c>
      <c r="M1297" s="196" t="s">
        <v>808</v>
      </c>
      <c r="N1297" s="196" t="s">
        <v>809</v>
      </c>
      <c r="O1297" s="44" t="str">
        <f t="shared" si="82"/>
        <v xml:space="preserve"> Ayza Batool  ( 3205345763 )</v>
      </c>
      <c r="P1297" s="43"/>
      <c r="Q1297" s="36" t="s">
        <v>86</v>
      </c>
      <c r="R1297" s="39"/>
      <c r="T1297" s="55"/>
      <c r="U1297" s="73" t="str">
        <f>F1297&amp;"-"&amp;COUNTIF($F$2:F1297,F1297)</f>
        <v>141794-2</v>
      </c>
      <c r="V1297" s="50">
        <f t="shared" si="83"/>
        <v>1286</v>
      </c>
      <c r="Y1297" s="38" t="s">
        <v>2935</v>
      </c>
      <c r="Z1297" s="38">
        <v>1286</v>
      </c>
      <c r="AP1297" s="185">
        <v>1286</v>
      </c>
      <c r="AQ1297" s="185" t="s">
        <v>12</v>
      </c>
      <c r="AR1297" s="195" t="s">
        <v>12</v>
      </c>
    </row>
    <row r="1298" spans="1:44" ht="20.100000000000001" customHeight="1" x14ac:dyDescent="0.25">
      <c r="A1298" s="183">
        <v>1287</v>
      </c>
      <c r="B1298" s="183" t="s">
        <v>1128</v>
      </c>
      <c r="C1298" s="34" t="str">
        <f t="shared" si="80"/>
        <v>BS IT  - 141985</v>
      </c>
      <c r="D1298" s="186" t="s">
        <v>37</v>
      </c>
      <c r="E1298" s="35"/>
      <c r="F1298" s="185">
        <v>141985</v>
      </c>
      <c r="G1298" s="191" t="s">
        <v>128</v>
      </c>
      <c r="H1298" s="34" t="str">
        <f t="shared" si="81"/>
        <v>A  - NB - 1 - 8</v>
      </c>
      <c r="I1298" s="185" t="s">
        <v>16</v>
      </c>
      <c r="J1298" s="185" t="s">
        <v>94</v>
      </c>
      <c r="K1298" s="185" t="s">
        <v>13</v>
      </c>
      <c r="L1298" s="192">
        <v>6</v>
      </c>
      <c r="M1298" s="196" t="s">
        <v>704</v>
      </c>
      <c r="N1298" s="196" t="s">
        <v>705</v>
      </c>
      <c r="O1298" s="44" t="str">
        <f t="shared" si="82"/>
        <v xml:space="preserve"> Mobeen Ashraf  ( 0336-4077480 )</v>
      </c>
      <c r="P1298" s="43"/>
      <c r="Q1298" s="36" t="s">
        <v>86</v>
      </c>
      <c r="R1298" s="39"/>
      <c r="T1298" s="55"/>
      <c r="U1298" s="73" t="str">
        <f>F1298&amp;"-"&amp;COUNTIF($F$2:F1298,F1298)</f>
        <v>141985-1</v>
      </c>
      <c r="V1298" s="50">
        <f t="shared" si="83"/>
        <v>1287</v>
      </c>
      <c r="Y1298" s="38" t="s">
        <v>2936</v>
      </c>
      <c r="Z1298" s="38">
        <v>1287</v>
      </c>
      <c r="AP1298" s="185">
        <v>1287</v>
      </c>
      <c r="AQ1298" s="185" t="s">
        <v>12</v>
      </c>
      <c r="AR1298" s="195" t="s">
        <v>12</v>
      </c>
    </row>
    <row r="1299" spans="1:44" ht="20.100000000000001" customHeight="1" x14ac:dyDescent="0.25">
      <c r="A1299" s="183">
        <v>1288</v>
      </c>
      <c r="B1299" s="183" t="s">
        <v>1128</v>
      </c>
      <c r="C1299" s="34" t="str">
        <f t="shared" si="80"/>
        <v>BS MC  - 142027</v>
      </c>
      <c r="D1299" s="186" t="s">
        <v>41</v>
      </c>
      <c r="E1299" s="35"/>
      <c r="F1299" s="185">
        <v>142027</v>
      </c>
      <c r="G1299" s="191" t="s">
        <v>1538</v>
      </c>
      <c r="H1299" s="34" t="str">
        <f t="shared" si="81"/>
        <v>A  - NB - 1 - 8</v>
      </c>
      <c r="I1299" s="185" t="s">
        <v>16</v>
      </c>
      <c r="J1299" s="185" t="s">
        <v>94</v>
      </c>
      <c r="K1299" s="185" t="s">
        <v>13</v>
      </c>
      <c r="L1299" s="192">
        <v>37</v>
      </c>
      <c r="M1299" s="196" t="s">
        <v>589</v>
      </c>
      <c r="N1299" s="196" t="s">
        <v>590</v>
      </c>
      <c r="O1299" s="44" t="str">
        <f t="shared" si="82"/>
        <v xml:space="preserve"> Arshad Hameed  ( 0343-4473113 )</v>
      </c>
      <c r="P1299" s="43"/>
      <c r="Q1299" s="36" t="s">
        <v>86</v>
      </c>
      <c r="R1299" s="39"/>
      <c r="T1299" s="55"/>
      <c r="U1299" s="73" t="str">
        <f>F1299&amp;"-"&amp;COUNTIF($F$2:F1299,F1299)</f>
        <v>142027-1</v>
      </c>
      <c r="V1299" s="50">
        <f t="shared" si="83"/>
        <v>1288</v>
      </c>
      <c r="Y1299" s="38" t="s">
        <v>2937</v>
      </c>
      <c r="Z1299" s="38">
        <v>1288</v>
      </c>
      <c r="AP1299" s="185">
        <v>1288</v>
      </c>
      <c r="AQ1299" s="185" t="s">
        <v>12</v>
      </c>
      <c r="AR1299" s="195" t="s">
        <v>12</v>
      </c>
    </row>
    <row r="1300" spans="1:44" ht="20.100000000000001" customHeight="1" x14ac:dyDescent="0.25">
      <c r="A1300" s="183">
        <v>1289</v>
      </c>
      <c r="B1300" s="183" t="s">
        <v>1128</v>
      </c>
      <c r="C1300" s="34" t="str">
        <f t="shared" si="80"/>
        <v>BS SE  - 141733</v>
      </c>
      <c r="D1300" s="187" t="s">
        <v>43</v>
      </c>
      <c r="E1300" s="33"/>
      <c r="F1300" s="189">
        <v>141733</v>
      </c>
      <c r="G1300" s="191" t="s">
        <v>1539</v>
      </c>
      <c r="H1300" s="34" t="str">
        <f t="shared" si="81"/>
        <v>A  - NB - 1 - 8</v>
      </c>
      <c r="I1300" s="185" t="s">
        <v>16</v>
      </c>
      <c r="J1300" s="185" t="s">
        <v>94</v>
      </c>
      <c r="K1300" s="185" t="s">
        <v>13</v>
      </c>
      <c r="L1300" s="193">
        <v>24</v>
      </c>
      <c r="M1300" s="196" t="s">
        <v>857</v>
      </c>
      <c r="N1300" s="196" t="s">
        <v>858</v>
      </c>
      <c r="O1300" s="44" t="str">
        <f t="shared" si="82"/>
        <v xml:space="preserve"> Gulshan Saleem  ( 3205087255 )</v>
      </c>
      <c r="P1300" s="43"/>
      <c r="Q1300" s="36" t="s">
        <v>86</v>
      </c>
      <c r="R1300" s="39"/>
      <c r="S1300" t="s">
        <v>124</v>
      </c>
      <c r="T1300" s="55"/>
      <c r="U1300" s="73" t="str">
        <f>F1300&amp;"-"&amp;COUNTIF($F$2:F1300,F1300)</f>
        <v>141733-1</v>
      </c>
      <c r="V1300" s="50">
        <f t="shared" si="83"/>
        <v>1289</v>
      </c>
      <c r="Y1300" s="38" t="s">
        <v>2938</v>
      </c>
      <c r="Z1300" s="38">
        <v>1289</v>
      </c>
      <c r="AP1300" s="185">
        <v>1289</v>
      </c>
      <c r="AQ1300" s="185" t="s">
        <v>12</v>
      </c>
      <c r="AR1300" s="195" t="s">
        <v>12</v>
      </c>
    </row>
    <row r="1301" spans="1:44" ht="20.100000000000001" customHeight="1" x14ac:dyDescent="0.25">
      <c r="A1301" s="183">
        <v>1290</v>
      </c>
      <c r="B1301" s="183" t="s">
        <v>1128</v>
      </c>
      <c r="C1301" s="34" t="str">
        <f t="shared" si="80"/>
        <v>BSCS  - 142006</v>
      </c>
      <c r="D1301" s="187" t="s">
        <v>35</v>
      </c>
      <c r="E1301" s="33"/>
      <c r="F1301" s="189">
        <v>142006</v>
      </c>
      <c r="G1301" s="191" t="s">
        <v>128</v>
      </c>
      <c r="H1301" s="34" t="str">
        <f t="shared" si="81"/>
        <v>A  - NB - 1 - 8</v>
      </c>
      <c r="I1301" s="185" t="s">
        <v>16</v>
      </c>
      <c r="J1301" s="185" t="s">
        <v>94</v>
      </c>
      <c r="K1301" s="185" t="s">
        <v>13</v>
      </c>
      <c r="L1301" s="193">
        <v>27</v>
      </c>
      <c r="M1301" s="196" t="s">
        <v>684</v>
      </c>
      <c r="N1301" s="196" t="s">
        <v>685</v>
      </c>
      <c r="O1301" s="44" t="str">
        <f t="shared" si="82"/>
        <v xml:space="preserve"> Ghulam Muhammad  ( 3452803402 )</v>
      </c>
      <c r="P1301" s="43"/>
      <c r="Q1301" s="36" t="s">
        <v>86</v>
      </c>
      <c r="R1301" s="39"/>
      <c r="S1301" t="s">
        <v>124</v>
      </c>
      <c r="T1301" s="55"/>
      <c r="U1301" s="73" t="str">
        <f>F1301&amp;"-"&amp;COUNTIF($F$2:F1301,F1301)</f>
        <v>142006-1</v>
      </c>
      <c r="V1301" s="50">
        <f t="shared" si="83"/>
        <v>1290</v>
      </c>
      <c r="Y1301" s="38" t="s">
        <v>2939</v>
      </c>
      <c r="Z1301" s="38">
        <v>1290</v>
      </c>
      <c r="AP1301" s="185">
        <v>1290</v>
      </c>
      <c r="AQ1301" s="185" t="s">
        <v>12</v>
      </c>
      <c r="AR1301" s="195" t="s">
        <v>12</v>
      </c>
    </row>
    <row r="1302" spans="1:44" ht="20.100000000000001" customHeight="1" x14ac:dyDescent="0.25">
      <c r="A1302" s="183">
        <v>1291</v>
      </c>
      <c r="B1302" s="183" t="s">
        <v>1128</v>
      </c>
      <c r="C1302" s="34" t="str">
        <f t="shared" si="80"/>
        <v>BSCS  - 142048</v>
      </c>
      <c r="D1302" s="187" t="s">
        <v>35</v>
      </c>
      <c r="E1302" s="33"/>
      <c r="F1302" s="189">
        <v>142048</v>
      </c>
      <c r="G1302" s="191" t="s">
        <v>379</v>
      </c>
      <c r="H1302" s="34" t="str">
        <f t="shared" si="81"/>
        <v>A  - NB - 1 - 8</v>
      </c>
      <c r="I1302" s="185" t="s">
        <v>16</v>
      </c>
      <c r="J1302" s="185" t="s">
        <v>94</v>
      </c>
      <c r="K1302" s="185" t="s">
        <v>13</v>
      </c>
      <c r="L1302" s="193">
        <v>38</v>
      </c>
      <c r="M1302" s="196" t="s">
        <v>764</v>
      </c>
      <c r="N1302" s="196" t="s">
        <v>765</v>
      </c>
      <c r="O1302" s="44" t="str">
        <f t="shared" si="82"/>
        <v xml:space="preserve"> Dr. Sadaf Hussain   ( 3331432028 )</v>
      </c>
      <c r="P1302" s="43"/>
      <c r="Q1302" s="36" t="s">
        <v>86</v>
      </c>
      <c r="R1302" s="39"/>
      <c r="S1302" t="s">
        <v>124</v>
      </c>
      <c r="T1302" s="55"/>
      <c r="U1302" s="73" t="str">
        <f>F1302&amp;"-"&amp;COUNTIF($F$2:F1302,F1302)</f>
        <v>142048-1</v>
      </c>
      <c r="V1302" s="50">
        <f t="shared" si="83"/>
        <v>1291</v>
      </c>
      <c r="Y1302" s="38" t="s">
        <v>2940</v>
      </c>
      <c r="Z1302" s="38">
        <v>1291</v>
      </c>
      <c r="AP1302" s="185">
        <v>1291</v>
      </c>
      <c r="AQ1302" s="185" t="s">
        <v>12</v>
      </c>
      <c r="AR1302" s="195" t="s">
        <v>12</v>
      </c>
    </row>
    <row r="1303" spans="1:44" ht="20.100000000000001" customHeight="1" x14ac:dyDescent="0.25">
      <c r="A1303" s="183">
        <v>1292</v>
      </c>
      <c r="B1303" s="183" t="s">
        <v>1128</v>
      </c>
      <c r="C1303" s="34" t="str">
        <f t="shared" si="80"/>
        <v>BSCS  - 142049</v>
      </c>
      <c r="D1303" s="186" t="s">
        <v>35</v>
      </c>
      <c r="E1303" s="35"/>
      <c r="F1303" s="185">
        <v>142049</v>
      </c>
      <c r="G1303" s="191" t="s">
        <v>380</v>
      </c>
      <c r="H1303" s="34" t="str">
        <f t="shared" si="81"/>
        <v>A  - NB - 1 - 8</v>
      </c>
      <c r="I1303" s="185" t="s">
        <v>16</v>
      </c>
      <c r="J1303" s="185" t="s">
        <v>94</v>
      </c>
      <c r="K1303" s="185" t="s">
        <v>13</v>
      </c>
      <c r="L1303" s="192">
        <v>16</v>
      </c>
      <c r="M1303" s="196" t="s">
        <v>764</v>
      </c>
      <c r="N1303" s="196" t="s">
        <v>765</v>
      </c>
      <c r="O1303" s="44" t="str">
        <f t="shared" si="82"/>
        <v xml:space="preserve"> Dr. Sadaf Hussain   ( 3331432028 )</v>
      </c>
      <c r="P1303" s="43"/>
      <c r="Q1303" s="36" t="s">
        <v>86</v>
      </c>
      <c r="R1303" s="39"/>
      <c r="T1303" s="55"/>
      <c r="U1303" s="73" t="str">
        <f>F1303&amp;"-"&amp;COUNTIF($F$2:F1303,F1303)</f>
        <v>142049-1</v>
      </c>
      <c r="V1303" s="50">
        <f t="shared" si="83"/>
        <v>1292</v>
      </c>
      <c r="Y1303" s="38" t="s">
        <v>2941</v>
      </c>
      <c r="Z1303" s="38">
        <v>1292</v>
      </c>
      <c r="AP1303" s="185">
        <v>1292</v>
      </c>
      <c r="AQ1303" s="185" t="s">
        <v>12</v>
      </c>
      <c r="AR1303" s="195" t="s">
        <v>12</v>
      </c>
    </row>
    <row r="1304" spans="1:44" ht="20.100000000000001" customHeight="1" x14ac:dyDescent="0.25">
      <c r="A1304" s="183">
        <v>1293</v>
      </c>
      <c r="B1304" s="183" t="s">
        <v>1128</v>
      </c>
      <c r="C1304" s="34" t="str">
        <f t="shared" si="80"/>
        <v>BSCS  - 142104</v>
      </c>
      <c r="D1304" s="186" t="s">
        <v>35</v>
      </c>
      <c r="E1304" s="35"/>
      <c r="F1304" s="185">
        <v>142104</v>
      </c>
      <c r="G1304" s="191" t="s">
        <v>923</v>
      </c>
      <c r="H1304" s="34" t="str">
        <f t="shared" si="81"/>
        <v>A  - NB - 1 - 8</v>
      </c>
      <c r="I1304" s="185" t="s">
        <v>16</v>
      </c>
      <c r="J1304" s="185" t="s">
        <v>94</v>
      </c>
      <c r="K1304" s="185" t="s">
        <v>13</v>
      </c>
      <c r="L1304" s="192">
        <v>4</v>
      </c>
      <c r="M1304" s="196" t="s">
        <v>704</v>
      </c>
      <c r="N1304" s="196" t="s">
        <v>705</v>
      </c>
      <c r="O1304" s="44" t="str">
        <f t="shared" si="82"/>
        <v xml:space="preserve"> Mobeen Ashraf  ( 0336-4077480 )</v>
      </c>
      <c r="P1304" s="43"/>
      <c r="Q1304" s="36" t="s">
        <v>86</v>
      </c>
      <c r="R1304" s="39"/>
      <c r="T1304" s="55"/>
      <c r="U1304" s="73" t="str">
        <f>F1304&amp;"-"&amp;COUNTIF($F$2:F1304,F1304)</f>
        <v>142104-1</v>
      </c>
      <c r="V1304" s="50">
        <f t="shared" si="83"/>
        <v>1293</v>
      </c>
      <c r="Y1304" s="38" t="s">
        <v>2942</v>
      </c>
      <c r="Z1304" s="38">
        <v>1293</v>
      </c>
      <c r="AP1304" s="185">
        <v>1293</v>
      </c>
      <c r="AQ1304" s="185" t="s">
        <v>12</v>
      </c>
      <c r="AR1304" s="195" t="s">
        <v>12</v>
      </c>
    </row>
    <row r="1305" spans="1:44" ht="20.100000000000001" customHeight="1" x14ac:dyDescent="0.25">
      <c r="A1305" s="183">
        <v>1294</v>
      </c>
      <c r="B1305" s="183" t="s">
        <v>1128</v>
      </c>
      <c r="C1305" s="34" t="str">
        <f t="shared" si="80"/>
        <v>BSCS  - 142136</v>
      </c>
      <c r="D1305" s="186" t="s">
        <v>35</v>
      </c>
      <c r="E1305" s="35"/>
      <c r="F1305" s="185">
        <v>142136</v>
      </c>
      <c r="G1305" s="191" t="s">
        <v>379</v>
      </c>
      <c r="H1305" s="34" t="str">
        <f t="shared" si="81"/>
        <v>A  - NB - 1 - 8</v>
      </c>
      <c r="I1305" s="185" t="s">
        <v>16</v>
      </c>
      <c r="J1305" s="185" t="s">
        <v>94</v>
      </c>
      <c r="K1305" s="185" t="s">
        <v>13</v>
      </c>
      <c r="L1305" s="192">
        <v>24</v>
      </c>
      <c r="M1305" s="196" t="s">
        <v>764</v>
      </c>
      <c r="N1305" s="196" t="s">
        <v>765</v>
      </c>
      <c r="O1305" s="44" t="str">
        <f t="shared" si="82"/>
        <v xml:space="preserve"> Dr. Sadaf Hussain   ( 3331432028 )</v>
      </c>
      <c r="P1305" s="43"/>
      <c r="Q1305" s="36" t="s">
        <v>86</v>
      </c>
      <c r="R1305" s="39"/>
      <c r="T1305" s="55"/>
      <c r="U1305" s="73" t="str">
        <f>F1305&amp;"-"&amp;COUNTIF($F$2:F1305,F1305)</f>
        <v>142136-1</v>
      </c>
      <c r="V1305" s="50">
        <f t="shared" si="83"/>
        <v>1294</v>
      </c>
      <c r="Y1305" s="38" t="s">
        <v>2943</v>
      </c>
      <c r="Z1305" s="38">
        <v>1294</v>
      </c>
      <c r="AP1305" s="185">
        <v>1294</v>
      </c>
      <c r="AQ1305" s="185" t="s">
        <v>12</v>
      </c>
      <c r="AR1305" s="195" t="s">
        <v>12</v>
      </c>
    </row>
    <row r="1306" spans="1:44" ht="20.100000000000001" customHeight="1" x14ac:dyDescent="0.25">
      <c r="A1306" s="183">
        <v>1295</v>
      </c>
      <c r="B1306" s="183" t="s">
        <v>1128</v>
      </c>
      <c r="C1306" s="34" t="str">
        <f t="shared" si="80"/>
        <v>ADP (MC)   - 142266</v>
      </c>
      <c r="D1306" s="186" t="s">
        <v>866</v>
      </c>
      <c r="E1306" s="35"/>
      <c r="F1306" s="185">
        <v>142266</v>
      </c>
      <c r="G1306" s="191" t="s">
        <v>1540</v>
      </c>
      <c r="H1306" s="34" t="str">
        <f t="shared" si="81"/>
        <v>B  - NB - 9 - 16</v>
      </c>
      <c r="I1306" s="185" t="s">
        <v>16</v>
      </c>
      <c r="J1306" s="185" t="s">
        <v>95</v>
      </c>
      <c r="K1306" s="185" t="s">
        <v>14</v>
      </c>
      <c r="L1306" s="192">
        <v>1</v>
      </c>
      <c r="M1306" s="196" t="s">
        <v>589</v>
      </c>
      <c r="N1306" s="196" t="s">
        <v>590</v>
      </c>
      <c r="O1306" s="44" t="str">
        <f t="shared" si="82"/>
        <v xml:space="preserve"> Arshad Hameed  ( 0343-4473113 )</v>
      </c>
      <c r="P1306" s="43"/>
      <c r="Q1306" s="36" t="s">
        <v>86</v>
      </c>
      <c r="R1306" s="39"/>
      <c r="T1306" s="55"/>
      <c r="U1306" s="73" t="str">
        <f>F1306&amp;"-"&amp;COUNTIF($F$2:F1306,F1306)</f>
        <v>142266-1</v>
      </c>
      <c r="V1306" s="50">
        <f t="shared" si="83"/>
        <v>1295</v>
      </c>
      <c r="Y1306" s="38" t="s">
        <v>2944</v>
      </c>
      <c r="Z1306" s="38">
        <v>1295</v>
      </c>
      <c r="AP1306" s="185">
        <v>1295</v>
      </c>
      <c r="AQ1306" s="185" t="s">
        <v>12</v>
      </c>
      <c r="AR1306" s="195" t="s">
        <v>12</v>
      </c>
    </row>
    <row r="1307" spans="1:44" ht="20.100000000000001" customHeight="1" x14ac:dyDescent="0.25">
      <c r="A1307" s="183">
        <v>1296</v>
      </c>
      <c r="B1307" s="183" t="s">
        <v>1128</v>
      </c>
      <c r="C1307" s="34" t="str">
        <f t="shared" si="80"/>
        <v>BBA (Hons)  - 142164</v>
      </c>
      <c r="D1307" s="186" t="s">
        <v>42</v>
      </c>
      <c r="E1307" s="35"/>
      <c r="F1307" s="185">
        <v>142164</v>
      </c>
      <c r="G1307" s="191" t="s">
        <v>1541</v>
      </c>
      <c r="H1307" s="34" t="str">
        <f t="shared" si="81"/>
        <v>B  - NB - 9 - 16</v>
      </c>
      <c r="I1307" s="185" t="s">
        <v>16</v>
      </c>
      <c r="J1307" s="185" t="s">
        <v>95</v>
      </c>
      <c r="K1307" s="185" t="s">
        <v>14</v>
      </c>
      <c r="L1307" s="192">
        <v>18</v>
      </c>
      <c r="M1307" s="196" t="s">
        <v>3334</v>
      </c>
      <c r="N1307" s="196" t="s">
        <v>681</v>
      </c>
      <c r="O1307" s="44" t="str">
        <f t="shared" si="82"/>
        <v xml:space="preserve"> Mr. Anas Tariq   ( 3474105839 )</v>
      </c>
      <c r="P1307" s="43"/>
      <c r="Q1307" s="36" t="s">
        <v>86</v>
      </c>
      <c r="R1307" s="39"/>
      <c r="T1307" s="55"/>
      <c r="U1307" s="73" t="str">
        <f>F1307&amp;"-"&amp;COUNTIF($F$2:F1307,F1307)</f>
        <v>142164-1</v>
      </c>
      <c r="V1307" s="50">
        <f t="shared" si="83"/>
        <v>1296</v>
      </c>
      <c r="Y1307" s="38" t="s">
        <v>2945</v>
      </c>
      <c r="Z1307" s="38">
        <v>1296</v>
      </c>
      <c r="AP1307" s="185">
        <v>1296</v>
      </c>
      <c r="AQ1307" s="185" t="s">
        <v>12</v>
      </c>
      <c r="AR1307" s="195" t="s">
        <v>12</v>
      </c>
    </row>
    <row r="1308" spans="1:44" ht="20.100000000000001" customHeight="1" x14ac:dyDescent="0.25">
      <c r="A1308" s="183">
        <v>1297</v>
      </c>
      <c r="B1308" s="183" t="s">
        <v>1128</v>
      </c>
      <c r="C1308" s="34" t="str">
        <f t="shared" si="80"/>
        <v>BBA (Hons)  - 142215</v>
      </c>
      <c r="D1308" s="186" t="s">
        <v>42</v>
      </c>
      <c r="E1308" s="35"/>
      <c r="F1308" s="185">
        <v>142215</v>
      </c>
      <c r="G1308" s="191" t="s">
        <v>923</v>
      </c>
      <c r="H1308" s="34" t="str">
        <f t="shared" si="81"/>
        <v>B  - NB - 9 - 16</v>
      </c>
      <c r="I1308" s="185" t="s">
        <v>16</v>
      </c>
      <c r="J1308" s="185" t="s">
        <v>95</v>
      </c>
      <c r="K1308" s="185" t="s">
        <v>14</v>
      </c>
      <c r="L1308" s="192">
        <v>20</v>
      </c>
      <c r="M1308" s="196" t="s">
        <v>428</v>
      </c>
      <c r="N1308" s="196" t="s">
        <v>429</v>
      </c>
      <c r="O1308" s="44" t="str">
        <f t="shared" si="82"/>
        <v xml:space="preserve"> Ms. Iram Sarwar  ( 0323-4120418 )</v>
      </c>
      <c r="P1308" s="43"/>
      <c r="Q1308" s="36" t="s">
        <v>86</v>
      </c>
      <c r="R1308" s="39"/>
      <c r="T1308" s="55"/>
      <c r="U1308" s="73" t="str">
        <f>F1308&amp;"-"&amp;COUNTIF($F$2:F1308,F1308)</f>
        <v>142215-1</v>
      </c>
      <c r="V1308" s="50">
        <f t="shared" si="83"/>
        <v>1297</v>
      </c>
      <c r="Y1308" s="38" t="s">
        <v>2946</v>
      </c>
      <c r="Z1308" s="38">
        <v>1297</v>
      </c>
      <c r="AP1308" s="185">
        <v>1297</v>
      </c>
      <c r="AQ1308" s="185" t="s">
        <v>12</v>
      </c>
      <c r="AR1308" s="195" t="s">
        <v>12</v>
      </c>
    </row>
    <row r="1309" spans="1:44" ht="20.100000000000001" customHeight="1" x14ac:dyDescent="0.25">
      <c r="A1309" s="183">
        <v>1298</v>
      </c>
      <c r="B1309" s="183" t="s">
        <v>1128</v>
      </c>
      <c r="C1309" s="34" t="str">
        <f t="shared" si="80"/>
        <v>BS SE  - 142286</v>
      </c>
      <c r="D1309" s="186" t="s">
        <v>43</v>
      </c>
      <c r="E1309" s="35"/>
      <c r="F1309" s="185">
        <v>142286</v>
      </c>
      <c r="G1309" s="191" t="s">
        <v>923</v>
      </c>
      <c r="H1309" s="34" t="str">
        <f t="shared" si="81"/>
        <v>B  - NB - 9 - 16</v>
      </c>
      <c r="I1309" s="185" t="s">
        <v>16</v>
      </c>
      <c r="J1309" s="185" t="s">
        <v>95</v>
      </c>
      <c r="K1309" s="185" t="s">
        <v>14</v>
      </c>
      <c r="L1309" s="192">
        <v>49</v>
      </c>
      <c r="M1309" s="196" t="s">
        <v>1052</v>
      </c>
      <c r="N1309" s="196" t="s">
        <v>1053</v>
      </c>
      <c r="O1309" s="44" t="str">
        <f t="shared" si="82"/>
        <v xml:space="preserve"> Muhammad Ajmal  ( 3069731978 )</v>
      </c>
      <c r="P1309" s="43"/>
      <c r="Q1309" s="36" t="s">
        <v>86</v>
      </c>
      <c r="R1309" s="39"/>
      <c r="T1309" s="55"/>
      <c r="U1309" s="73" t="str">
        <f>F1309&amp;"-"&amp;COUNTIF($F$2:F1309,F1309)</f>
        <v>142286-1</v>
      </c>
      <c r="V1309" s="50">
        <f t="shared" si="83"/>
        <v>1298</v>
      </c>
      <c r="Y1309" s="38" t="s">
        <v>2947</v>
      </c>
      <c r="Z1309" s="38">
        <v>1298</v>
      </c>
      <c r="AP1309" s="185">
        <v>1298</v>
      </c>
      <c r="AQ1309" s="185" t="s">
        <v>12</v>
      </c>
      <c r="AR1309" s="195" t="s">
        <v>12</v>
      </c>
    </row>
    <row r="1310" spans="1:44" ht="20.100000000000001" customHeight="1" x14ac:dyDescent="0.25">
      <c r="A1310" s="183">
        <v>1299</v>
      </c>
      <c r="B1310" s="183" t="s">
        <v>1128</v>
      </c>
      <c r="C1310" s="34" t="str">
        <f t="shared" si="80"/>
        <v>BS SE  - 142306</v>
      </c>
      <c r="D1310" s="186" t="s">
        <v>43</v>
      </c>
      <c r="E1310" s="35"/>
      <c r="F1310" s="185">
        <v>142306</v>
      </c>
      <c r="G1310" s="191" t="s">
        <v>926</v>
      </c>
      <c r="H1310" s="34" t="str">
        <f t="shared" si="81"/>
        <v>B  - NB - 9 - 16</v>
      </c>
      <c r="I1310" s="185" t="s">
        <v>16</v>
      </c>
      <c r="J1310" s="185" t="s">
        <v>95</v>
      </c>
      <c r="K1310" s="185" t="s">
        <v>14</v>
      </c>
      <c r="L1310" s="192">
        <v>40</v>
      </c>
      <c r="M1310" s="196" t="s">
        <v>692</v>
      </c>
      <c r="N1310" s="196" t="s">
        <v>693</v>
      </c>
      <c r="O1310" s="44" t="str">
        <f t="shared" si="82"/>
        <v xml:space="preserve"> Ms. Maryam Fatima  ( 0345-4785877 )</v>
      </c>
      <c r="Q1310" s="36" t="s">
        <v>86</v>
      </c>
      <c r="T1310" s="55"/>
      <c r="U1310" s="73" t="str">
        <f>F1310&amp;"-"&amp;COUNTIF($F$2:F1310,F1310)</f>
        <v>142306-1</v>
      </c>
      <c r="V1310" s="50">
        <f t="shared" si="83"/>
        <v>1299</v>
      </c>
      <c r="Y1310" s="38" t="s">
        <v>2948</v>
      </c>
      <c r="Z1310" s="38">
        <v>1299</v>
      </c>
      <c r="AP1310" s="185">
        <v>1299</v>
      </c>
      <c r="AQ1310" s="185" t="s">
        <v>12</v>
      </c>
      <c r="AR1310" s="195" t="s">
        <v>12</v>
      </c>
    </row>
    <row r="1311" spans="1:44" ht="20.100000000000001" customHeight="1" x14ac:dyDescent="0.25">
      <c r="A1311" s="183">
        <v>1300</v>
      </c>
      <c r="B1311" s="183" t="s">
        <v>1128</v>
      </c>
      <c r="C1311" s="34" t="str">
        <f t="shared" si="80"/>
        <v>BS Urdu  - 142198</v>
      </c>
      <c r="D1311" s="186" t="s">
        <v>139</v>
      </c>
      <c r="E1311" s="35"/>
      <c r="F1311" s="185">
        <v>142198</v>
      </c>
      <c r="G1311" s="191" t="s">
        <v>1538</v>
      </c>
      <c r="H1311" s="34" t="str">
        <f t="shared" si="81"/>
        <v>B  - NB - 9 - 16</v>
      </c>
      <c r="I1311" s="185" t="s">
        <v>16</v>
      </c>
      <c r="J1311" s="185" t="s">
        <v>95</v>
      </c>
      <c r="K1311" s="185" t="s">
        <v>14</v>
      </c>
      <c r="L1311" s="192">
        <v>1</v>
      </c>
      <c r="M1311" s="196" t="s">
        <v>1052</v>
      </c>
      <c r="N1311" s="196" t="s">
        <v>1053</v>
      </c>
      <c r="O1311" s="44" t="str">
        <f t="shared" si="82"/>
        <v xml:space="preserve"> Muhammad Ajmal  ( 3069731978 )</v>
      </c>
      <c r="Q1311" s="36" t="s">
        <v>86</v>
      </c>
      <c r="T1311" s="55"/>
      <c r="U1311" s="73" t="str">
        <f>F1311&amp;"-"&amp;COUNTIF($F$2:F1311,F1311)</f>
        <v>142198-1</v>
      </c>
      <c r="V1311" s="50">
        <f t="shared" si="83"/>
        <v>1300</v>
      </c>
      <c r="Y1311" s="38" t="s">
        <v>2949</v>
      </c>
      <c r="Z1311" s="38">
        <v>1300</v>
      </c>
      <c r="AP1311" s="185">
        <v>1300</v>
      </c>
      <c r="AQ1311" s="185" t="s">
        <v>12</v>
      </c>
      <c r="AR1311" s="195" t="s">
        <v>12</v>
      </c>
    </row>
    <row r="1312" spans="1:44" ht="20.100000000000001" customHeight="1" x14ac:dyDescent="0.25">
      <c r="A1312" s="183">
        <v>1301</v>
      </c>
      <c r="B1312" s="183" t="s">
        <v>1128</v>
      </c>
      <c r="C1312" s="34" t="str">
        <f t="shared" si="80"/>
        <v>BSCS  - 142136</v>
      </c>
      <c r="D1312" s="186" t="s">
        <v>35</v>
      </c>
      <c r="E1312" s="35"/>
      <c r="F1312" s="185">
        <v>142136</v>
      </c>
      <c r="G1312" s="191" t="s">
        <v>379</v>
      </c>
      <c r="H1312" s="34" t="str">
        <f t="shared" si="81"/>
        <v>B  - NB - 9 - 16</v>
      </c>
      <c r="I1312" s="185" t="s">
        <v>16</v>
      </c>
      <c r="J1312" s="185" t="s">
        <v>95</v>
      </c>
      <c r="K1312" s="185" t="s">
        <v>14</v>
      </c>
      <c r="L1312" s="192">
        <v>25</v>
      </c>
      <c r="M1312" s="196" t="s">
        <v>764</v>
      </c>
      <c r="N1312" s="196" t="s">
        <v>765</v>
      </c>
      <c r="O1312" s="44" t="str">
        <f t="shared" si="82"/>
        <v xml:space="preserve"> Dr. Sadaf Hussain   ( 3331432028 )</v>
      </c>
      <c r="Q1312" s="36" t="s">
        <v>86</v>
      </c>
      <c r="T1312" s="55"/>
      <c r="U1312" s="73" t="str">
        <f>F1312&amp;"-"&amp;COUNTIF($F$2:F1312,F1312)</f>
        <v>142136-2</v>
      </c>
      <c r="V1312" s="50">
        <f t="shared" si="83"/>
        <v>1301</v>
      </c>
      <c r="Y1312" s="38" t="s">
        <v>2950</v>
      </c>
      <c r="Z1312" s="38">
        <v>1301</v>
      </c>
      <c r="AP1312" s="185">
        <v>1301</v>
      </c>
      <c r="AQ1312" s="185" t="s">
        <v>12</v>
      </c>
      <c r="AR1312" s="195" t="s">
        <v>12</v>
      </c>
    </row>
    <row r="1313" spans="1:44" ht="20.100000000000001" customHeight="1" x14ac:dyDescent="0.25">
      <c r="A1313" s="183">
        <v>1302</v>
      </c>
      <c r="B1313" s="183" t="s">
        <v>1128</v>
      </c>
      <c r="C1313" s="34" t="str">
        <f t="shared" si="80"/>
        <v>ADP (AF)   - 142483</v>
      </c>
      <c r="D1313" s="186" t="s">
        <v>1137</v>
      </c>
      <c r="E1313" s="35"/>
      <c r="F1313" s="185">
        <v>142483</v>
      </c>
      <c r="G1313" s="191" t="s">
        <v>924</v>
      </c>
      <c r="H1313" s="34" t="str">
        <f t="shared" si="81"/>
        <v>C  - NB - 17 - 24</v>
      </c>
      <c r="I1313" s="185" t="s">
        <v>16</v>
      </c>
      <c r="J1313" s="185" t="s">
        <v>96</v>
      </c>
      <c r="K1313" s="185" t="s">
        <v>15</v>
      </c>
      <c r="L1313" s="192">
        <v>1</v>
      </c>
      <c r="M1313" s="196" t="s">
        <v>428</v>
      </c>
      <c r="N1313" s="196" t="s">
        <v>429</v>
      </c>
      <c r="O1313" s="44" t="str">
        <f t="shared" si="82"/>
        <v xml:space="preserve"> Ms. Iram Sarwar  ( 0323-4120418 )</v>
      </c>
      <c r="Q1313" s="36" t="s">
        <v>86</v>
      </c>
      <c r="T1313" s="55"/>
      <c r="U1313" s="73" t="str">
        <f>F1313&amp;"-"&amp;COUNTIF($F$2:F1313,F1313)</f>
        <v>142483-1</v>
      </c>
      <c r="V1313" s="50">
        <f t="shared" si="83"/>
        <v>1302</v>
      </c>
      <c r="Y1313" s="38" t="s">
        <v>2951</v>
      </c>
      <c r="Z1313" s="38">
        <v>1302</v>
      </c>
      <c r="AP1313" s="185">
        <v>1302</v>
      </c>
      <c r="AQ1313" s="185" t="s">
        <v>12</v>
      </c>
      <c r="AR1313" s="195" t="s">
        <v>12</v>
      </c>
    </row>
    <row r="1314" spans="1:44" ht="22.5" x14ac:dyDescent="0.25">
      <c r="A1314" s="183">
        <v>1303</v>
      </c>
      <c r="B1314" s="183" t="s">
        <v>1128</v>
      </c>
      <c r="C1314" s="34" t="str">
        <f t="shared" si="80"/>
        <v>ADP (BBA)  - 142528</v>
      </c>
      <c r="D1314" s="186" t="s">
        <v>1138</v>
      </c>
      <c r="E1314" s="35"/>
      <c r="F1314" s="185">
        <v>142528</v>
      </c>
      <c r="G1314" s="191" t="s">
        <v>924</v>
      </c>
      <c r="H1314" s="34" t="str">
        <f t="shared" si="81"/>
        <v>C  - NB - 17 - 24</v>
      </c>
      <c r="I1314" s="185" t="s">
        <v>16</v>
      </c>
      <c r="J1314" s="185" t="s">
        <v>96</v>
      </c>
      <c r="K1314" s="185" t="s">
        <v>15</v>
      </c>
      <c r="L1314" s="192">
        <v>2</v>
      </c>
      <c r="M1314" s="196" t="s">
        <v>428</v>
      </c>
      <c r="N1314" s="196" t="s">
        <v>429</v>
      </c>
      <c r="O1314" s="44" t="str">
        <f t="shared" si="82"/>
        <v xml:space="preserve"> Ms. Iram Sarwar  ( 0323-4120418 )</v>
      </c>
      <c r="Q1314" s="36" t="s">
        <v>86</v>
      </c>
      <c r="T1314" s="55"/>
      <c r="U1314" s="73" t="str">
        <f>F1314&amp;"-"&amp;COUNTIF($F$2:F1314,F1314)</f>
        <v>142528-1</v>
      </c>
      <c r="V1314" s="50">
        <f t="shared" si="83"/>
        <v>1303</v>
      </c>
      <c r="Y1314" s="38" t="s">
        <v>2952</v>
      </c>
      <c r="Z1314" s="38">
        <v>1303</v>
      </c>
      <c r="AP1314" s="185">
        <v>1303</v>
      </c>
      <c r="AQ1314" s="185" t="s">
        <v>12</v>
      </c>
      <c r="AR1314" s="195" t="s">
        <v>12</v>
      </c>
    </row>
    <row r="1315" spans="1:44" ht="22.5" x14ac:dyDescent="0.25">
      <c r="A1315" s="183">
        <v>1304</v>
      </c>
      <c r="B1315" s="183" t="s">
        <v>1128</v>
      </c>
      <c r="C1315" s="34" t="str">
        <f t="shared" si="80"/>
        <v>ADP (Eng.)   - 142493</v>
      </c>
      <c r="D1315" s="186" t="s">
        <v>1141</v>
      </c>
      <c r="E1315" s="35"/>
      <c r="F1315" s="185">
        <v>142493</v>
      </c>
      <c r="G1315" s="191" t="s">
        <v>924</v>
      </c>
      <c r="H1315" s="34" t="str">
        <f t="shared" si="81"/>
        <v>C  - NB - 17 - 24</v>
      </c>
      <c r="I1315" s="185" t="s">
        <v>16</v>
      </c>
      <c r="J1315" s="185" t="s">
        <v>96</v>
      </c>
      <c r="K1315" s="185" t="s">
        <v>15</v>
      </c>
      <c r="L1315" s="192">
        <v>1</v>
      </c>
      <c r="M1315" s="196" t="s">
        <v>675</v>
      </c>
      <c r="N1315" s="196" t="s">
        <v>676</v>
      </c>
      <c r="O1315" s="44" t="str">
        <f t="shared" si="82"/>
        <v xml:space="preserve"> Zarnoor   ( 3471557952 )</v>
      </c>
      <c r="Q1315" s="36" t="s">
        <v>86</v>
      </c>
      <c r="T1315" s="55"/>
      <c r="U1315" s="73" t="str">
        <f>F1315&amp;"-"&amp;COUNTIF($F$2:F1315,F1315)</f>
        <v>142493-1</v>
      </c>
      <c r="V1315" s="50">
        <f t="shared" si="83"/>
        <v>1304</v>
      </c>
      <c r="Y1315" s="38" t="s">
        <v>2953</v>
      </c>
      <c r="Z1315" s="38">
        <v>1304</v>
      </c>
      <c r="AP1315" s="185">
        <v>1304</v>
      </c>
      <c r="AQ1315" s="185" t="s">
        <v>12</v>
      </c>
      <c r="AR1315" s="195" t="s">
        <v>12</v>
      </c>
    </row>
    <row r="1316" spans="1:44" ht="22.5" x14ac:dyDescent="0.25">
      <c r="A1316" s="183">
        <v>1305</v>
      </c>
      <c r="B1316" s="183" t="s">
        <v>1128</v>
      </c>
      <c r="C1316" s="34" t="str">
        <f t="shared" si="80"/>
        <v>ADP (MC)   - 142387</v>
      </c>
      <c r="D1316" s="186" t="s">
        <v>866</v>
      </c>
      <c r="E1316" s="35"/>
      <c r="F1316" s="185">
        <v>142387</v>
      </c>
      <c r="G1316" s="191" t="s">
        <v>924</v>
      </c>
      <c r="H1316" s="34" t="str">
        <f t="shared" si="81"/>
        <v>C  - NB - 17 - 24</v>
      </c>
      <c r="I1316" s="185" t="s">
        <v>16</v>
      </c>
      <c r="J1316" s="185" t="s">
        <v>96</v>
      </c>
      <c r="K1316" s="185" t="s">
        <v>15</v>
      </c>
      <c r="L1316" s="192">
        <v>2</v>
      </c>
      <c r="M1316" s="196" t="s">
        <v>583</v>
      </c>
      <c r="N1316" s="196" t="s">
        <v>584</v>
      </c>
      <c r="O1316" s="44" t="str">
        <f t="shared" si="82"/>
        <v xml:space="preserve"> Miss Rubina Shuaib  ( 0321-4045411 )</v>
      </c>
      <c r="Q1316" s="36" t="s">
        <v>86</v>
      </c>
      <c r="T1316" s="55"/>
      <c r="U1316" s="73" t="str">
        <f>F1316&amp;"-"&amp;COUNTIF($F$2:F1316,F1316)</f>
        <v>142387-1</v>
      </c>
      <c r="V1316" s="50">
        <f t="shared" si="83"/>
        <v>1305</v>
      </c>
      <c r="Y1316" s="38" t="s">
        <v>2954</v>
      </c>
      <c r="Z1316" s="38">
        <v>1305</v>
      </c>
      <c r="AP1316" s="185">
        <v>1305</v>
      </c>
      <c r="AQ1316" s="185" t="s">
        <v>12</v>
      </c>
      <c r="AR1316" s="195" t="s">
        <v>12</v>
      </c>
    </row>
    <row r="1317" spans="1:44" ht="22.5" x14ac:dyDescent="0.25">
      <c r="A1317" s="183">
        <v>1306</v>
      </c>
      <c r="B1317" s="184" t="s">
        <v>1128</v>
      </c>
      <c r="C1317" s="34" t="str">
        <f t="shared" si="80"/>
        <v>ADP (SE)   - 142425</v>
      </c>
      <c r="D1317" s="186" t="s">
        <v>1142</v>
      </c>
      <c r="E1317" s="35"/>
      <c r="F1317" s="185">
        <v>142425</v>
      </c>
      <c r="G1317" s="191" t="s">
        <v>924</v>
      </c>
      <c r="H1317" s="34" t="str">
        <f t="shared" si="81"/>
        <v>C  - NB - 17 - 24</v>
      </c>
      <c r="I1317" s="185" t="s">
        <v>16</v>
      </c>
      <c r="J1317" s="185" t="s">
        <v>96</v>
      </c>
      <c r="K1317" s="185" t="s">
        <v>15</v>
      </c>
      <c r="L1317" s="192">
        <v>2</v>
      </c>
      <c r="M1317" s="196" t="s">
        <v>692</v>
      </c>
      <c r="N1317" s="196" t="s">
        <v>693</v>
      </c>
      <c r="O1317" s="44" t="str">
        <f t="shared" si="82"/>
        <v xml:space="preserve"> Ms. Maryam Fatima  ( 0345-4785877 )</v>
      </c>
      <c r="Q1317" s="36" t="s">
        <v>86</v>
      </c>
      <c r="T1317" s="55"/>
      <c r="U1317" s="73" t="str">
        <f>F1317&amp;"-"&amp;COUNTIF($F$2:F1317,F1317)</f>
        <v>142425-1</v>
      </c>
      <c r="V1317" s="50">
        <f t="shared" si="83"/>
        <v>1306</v>
      </c>
      <c r="Y1317" s="38" t="s">
        <v>2955</v>
      </c>
      <c r="Z1317" s="38">
        <v>1306</v>
      </c>
      <c r="AP1317" s="185">
        <v>1306</v>
      </c>
      <c r="AQ1317" s="185" t="s">
        <v>12</v>
      </c>
      <c r="AR1317" s="195" t="s">
        <v>12</v>
      </c>
    </row>
    <row r="1318" spans="1:44" ht="22.5" x14ac:dyDescent="0.25">
      <c r="A1318" s="183">
        <v>1307</v>
      </c>
      <c r="B1318" s="184" t="s">
        <v>1128</v>
      </c>
      <c r="C1318" s="34" t="str">
        <f t="shared" si="80"/>
        <v>BS AF  - 142418</v>
      </c>
      <c r="D1318" s="186" t="s">
        <v>36</v>
      </c>
      <c r="E1318" s="35"/>
      <c r="F1318" s="185">
        <v>142418</v>
      </c>
      <c r="G1318" s="191" t="s">
        <v>923</v>
      </c>
      <c r="H1318" s="34" t="str">
        <f t="shared" si="81"/>
        <v>C  - NB - 17 - 24</v>
      </c>
      <c r="I1318" s="185" t="s">
        <v>16</v>
      </c>
      <c r="J1318" s="185" t="s">
        <v>96</v>
      </c>
      <c r="K1318" s="185" t="s">
        <v>15</v>
      </c>
      <c r="L1318" s="192">
        <v>12</v>
      </c>
      <c r="M1318" s="196" t="s">
        <v>428</v>
      </c>
      <c r="N1318" s="196" t="s">
        <v>429</v>
      </c>
      <c r="O1318" s="44" t="str">
        <f t="shared" si="82"/>
        <v xml:space="preserve"> Ms. Iram Sarwar  ( 0323-4120418 )</v>
      </c>
      <c r="Q1318" s="36" t="s">
        <v>86</v>
      </c>
      <c r="T1318" s="55"/>
      <c r="U1318" s="73" t="str">
        <f>F1318&amp;"-"&amp;COUNTIF($F$2:F1318,F1318)</f>
        <v>142418-1</v>
      </c>
      <c r="V1318" s="50">
        <f t="shared" si="83"/>
        <v>1307</v>
      </c>
      <c r="Y1318" s="38" t="s">
        <v>2956</v>
      </c>
      <c r="Z1318" s="38">
        <v>1307</v>
      </c>
      <c r="AP1318" s="185">
        <v>1307</v>
      </c>
      <c r="AQ1318" s="185" t="s">
        <v>12</v>
      </c>
      <c r="AR1318" s="195" t="s">
        <v>12</v>
      </c>
    </row>
    <row r="1319" spans="1:44" ht="22.5" x14ac:dyDescent="0.25">
      <c r="A1319" s="183">
        <v>1308</v>
      </c>
      <c r="B1319" s="184" t="s">
        <v>1128</v>
      </c>
      <c r="C1319" s="34" t="str">
        <f t="shared" si="80"/>
        <v>BS AP  - 142331</v>
      </c>
      <c r="D1319" s="186" t="s">
        <v>40</v>
      </c>
      <c r="E1319" s="35"/>
      <c r="F1319" s="185">
        <v>142331</v>
      </c>
      <c r="G1319" s="191" t="s">
        <v>923</v>
      </c>
      <c r="H1319" s="34" t="str">
        <f t="shared" si="81"/>
        <v>C  - NB - 17 - 24</v>
      </c>
      <c r="I1319" s="185" t="s">
        <v>16</v>
      </c>
      <c r="J1319" s="185" t="s">
        <v>96</v>
      </c>
      <c r="K1319" s="185" t="s">
        <v>15</v>
      </c>
      <c r="L1319" s="192">
        <v>10</v>
      </c>
      <c r="M1319" s="196" t="s">
        <v>612</v>
      </c>
      <c r="N1319" s="196" t="s">
        <v>613</v>
      </c>
      <c r="O1319" s="44" t="str">
        <f t="shared" si="82"/>
        <v xml:space="preserve"> Hafiz Muhammad Bilal   ( 3354165258 )</v>
      </c>
      <c r="Q1319" s="36" t="s">
        <v>86</v>
      </c>
      <c r="T1319" s="55"/>
      <c r="U1319" s="73" t="str">
        <f>F1319&amp;"-"&amp;COUNTIF($F$2:F1319,F1319)</f>
        <v>142331-1</v>
      </c>
      <c r="V1319" s="50">
        <f t="shared" si="83"/>
        <v>1308</v>
      </c>
      <c r="Y1319" s="38" t="s">
        <v>2957</v>
      </c>
      <c r="Z1319" s="38">
        <v>1308</v>
      </c>
      <c r="AP1319" s="185">
        <v>1308</v>
      </c>
      <c r="AQ1319" s="185" t="s">
        <v>12</v>
      </c>
      <c r="AR1319" s="195" t="s">
        <v>12</v>
      </c>
    </row>
    <row r="1320" spans="1:44" ht="22.5" x14ac:dyDescent="0.25">
      <c r="A1320" s="183">
        <v>1309</v>
      </c>
      <c r="B1320" s="183" t="s">
        <v>1128</v>
      </c>
      <c r="C1320" s="34" t="str">
        <f t="shared" si="80"/>
        <v>BS Eng.  - 142433</v>
      </c>
      <c r="D1320" s="186" t="s">
        <v>30</v>
      </c>
      <c r="E1320" s="35"/>
      <c r="F1320" s="185">
        <v>142433</v>
      </c>
      <c r="G1320" s="191" t="s">
        <v>923</v>
      </c>
      <c r="H1320" s="34" t="str">
        <f t="shared" si="81"/>
        <v>C  - NB - 17 - 24</v>
      </c>
      <c r="I1320" s="185" t="s">
        <v>16</v>
      </c>
      <c r="J1320" s="185" t="s">
        <v>96</v>
      </c>
      <c r="K1320" s="185" t="s">
        <v>15</v>
      </c>
      <c r="L1320" s="192">
        <v>8</v>
      </c>
      <c r="M1320" s="196" t="s">
        <v>675</v>
      </c>
      <c r="N1320" s="196" t="s">
        <v>676</v>
      </c>
      <c r="O1320" s="44" t="str">
        <f t="shared" si="82"/>
        <v xml:space="preserve"> Zarnoor   ( 3471557952 )</v>
      </c>
      <c r="Q1320" s="36" t="s">
        <v>86</v>
      </c>
      <c r="T1320" s="55"/>
      <c r="U1320" s="73" t="str">
        <f>F1320&amp;"-"&amp;COUNTIF($F$2:F1320,F1320)</f>
        <v>142433-1</v>
      </c>
      <c r="V1320" s="50">
        <f t="shared" si="83"/>
        <v>1309</v>
      </c>
      <c r="Y1320" s="38" t="s">
        <v>2958</v>
      </c>
      <c r="Z1320" s="38">
        <v>1309</v>
      </c>
      <c r="AP1320" s="185">
        <v>1309</v>
      </c>
      <c r="AQ1320" s="185" t="s">
        <v>12</v>
      </c>
      <c r="AR1320" s="195" t="s">
        <v>12</v>
      </c>
    </row>
    <row r="1321" spans="1:44" ht="22.5" x14ac:dyDescent="0.25">
      <c r="A1321" s="183">
        <v>1310</v>
      </c>
      <c r="B1321" s="183" t="s">
        <v>1128</v>
      </c>
      <c r="C1321" s="34" t="str">
        <f t="shared" si="80"/>
        <v>BS MC  - 142489</v>
      </c>
      <c r="D1321" s="186" t="s">
        <v>41</v>
      </c>
      <c r="E1321" s="35"/>
      <c r="F1321" s="185">
        <v>142489</v>
      </c>
      <c r="G1321" s="191" t="s">
        <v>923</v>
      </c>
      <c r="H1321" s="34" t="str">
        <f t="shared" si="81"/>
        <v>C  - NB - 17 - 24</v>
      </c>
      <c r="I1321" s="185" t="s">
        <v>16</v>
      </c>
      <c r="J1321" s="185" t="s">
        <v>96</v>
      </c>
      <c r="K1321" s="185" t="s">
        <v>15</v>
      </c>
      <c r="L1321" s="192">
        <v>21</v>
      </c>
      <c r="M1321" s="196" t="s">
        <v>583</v>
      </c>
      <c r="N1321" s="196" t="s">
        <v>584</v>
      </c>
      <c r="O1321" s="44" t="str">
        <f t="shared" si="82"/>
        <v xml:space="preserve"> Miss Rubina Shuaib  ( 0321-4045411 )</v>
      </c>
      <c r="Q1321" s="36" t="s">
        <v>86</v>
      </c>
      <c r="T1321" s="55"/>
      <c r="U1321" s="73" t="str">
        <f>F1321&amp;"-"&amp;COUNTIF($F$2:F1321,F1321)</f>
        <v>142489-1</v>
      </c>
      <c r="V1321" s="50">
        <f t="shared" si="83"/>
        <v>1310</v>
      </c>
      <c r="Y1321" s="38" t="s">
        <v>2959</v>
      </c>
      <c r="Z1321" s="38">
        <v>1310</v>
      </c>
      <c r="AP1321" s="185">
        <v>1310</v>
      </c>
      <c r="AQ1321" s="185" t="s">
        <v>12</v>
      </c>
      <c r="AR1321" s="195" t="s">
        <v>12</v>
      </c>
    </row>
    <row r="1322" spans="1:44" ht="22.5" x14ac:dyDescent="0.25">
      <c r="A1322" s="183">
        <v>1311</v>
      </c>
      <c r="B1322" s="183" t="s">
        <v>1128</v>
      </c>
      <c r="C1322" s="34" t="str">
        <f t="shared" si="80"/>
        <v>BS SE  - 142306</v>
      </c>
      <c r="D1322" s="186" t="s">
        <v>43</v>
      </c>
      <c r="E1322" s="35"/>
      <c r="F1322" s="185">
        <v>142306</v>
      </c>
      <c r="G1322" s="191" t="s">
        <v>926</v>
      </c>
      <c r="H1322" s="34" t="str">
        <f t="shared" si="81"/>
        <v>C  - NB - 17 - 24</v>
      </c>
      <c r="I1322" s="185" t="s">
        <v>16</v>
      </c>
      <c r="J1322" s="185" t="s">
        <v>96</v>
      </c>
      <c r="K1322" s="185" t="s">
        <v>15</v>
      </c>
      <c r="L1322" s="192">
        <v>11</v>
      </c>
      <c r="M1322" s="196" t="s">
        <v>692</v>
      </c>
      <c r="N1322" s="196" t="s">
        <v>693</v>
      </c>
      <c r="O1322" s="44" t="str">
        <f t="shared" si="82"/>
        <v xml:space="preserve"> Ms. Maryam Fatima  ( 0345-4785877 )</v>
      </c>
      <c r="Q1322" s="36" t="s">
        <v>86</v>
      </c>
      <c r="T1322" s="55"/>
      <c r="U1322" s="73" t="str">
        <f>F1322&amp;"-"&amp;COUNTIF($F$2:F1322,F1322)</f>
        <v>142306-2</v>
      </c>
      <c r="V1322" s="50">
        <f t="shared" si="83"/>
        <v>1311</v>
      </c>
      <c r="Y1322" s="38" t="s">
        <v>2960</v>
      </c>
      <c r="Z1322" s="38">
        <v>1311</v>
      </c>
      <c r="AP1322" s="185">
        <v>1311</v>
      </c>
      <c r="AQ1322" s="185" t="s">
        <v>12</v>
      </c>
      <c r="AR1322" s="195" t="s">
        <v>12</v>
      </c>
    </row>
    <row r="1323" spans="1:44" ht="22.5" x14ac:dyDescent="0.25">
      <c r="A1323" s="183">
        <v>1312</v>
      </c>
      <c r="B1323" s="183" t="s">
        <v>1128</v>
      </c>
      <c r="C1323" s="34" t="str">
        <f t="shared" si="80"/>
        <v>BS SE  - 142308</v>
      </c>
      <c r="D1323" s="186" t="s">
        <v>43</v>
      </c>
      <c r="E1323" s="35"/>
      <c r="F1323" s="185">
        <v>142308</v>
      </c>
      <c r="G1323" s="191" t="s">
        <v>927</v>
      </c>
      <c r="H1323" s="34" t="str">
        <f t="shared" si="81"/>
        <v>C  - NB - 17 - 24</v>
      </c>
      <c r="I1323" s="185" t="s">
        <v>16</v>
      </c>
      <c r="J1323" s="185" t="s">
        <v>96</v>
      </c>
      <c r="K1323" s="185" t="s">
        <v>15</v>
      </c>
      <c r="L1323" s="192">
        <v>25</v>
      </c>
      <c r="M1323" s="196" t="s">
        <v>692</v>
      </c>
      <c r="N1323" s="196" t="s">
        <v>693</v>
      </c>
      <c r="O1323" s="44" t="str">
        <f t="shared" si="82"/>
        <v xml:space="preserve"> Ms. Maryam Fatima  ( 0345-4785877 )</v>
      </c>
      <c r="Q1323" s="36" t="s">
        <v>86</v>
      </c>
      <c r="T1323" s="55"/>
      <c r="U1323" s="73" t="str">
        <f>F1323&amp;"-"&amp;COUNTIF($F$2:F1323,F1323)</f>
        <v>142308-1</v>
      </c>
      <c r="V1323" s="50">
        <f t="shared" si="83"/>
        <v>1312</v>
      </c>
      <c r="Y1323" s="38" t="s">
        <v>2961</v>
      </c>
      <c r="Z1323" s="38">
        <v>1312</v>
      </c>
      <c r="AP1323" s="185">
        <v>1312</v>
      </c>
      <c r="AQ1323" s="185" t="s">
        <v>12</v>
      </c>
      <c r="AR1323" s="195" t="s">
        <v>12</v>
      </c>
    </row>
    <row r="1324" spans="1:44" ht="22.5" x14ac:dyDescent="0.25">
      <c r="A1324" s="183">
        <v>1313</v>
      </c>
      <c r="B1324" s="183" t="s">
        <v>1128</v>
      </c>
      <c r="C1324" s="34" t="str">
        <f t="shared" si="80"/>
        <v>BS SE  - 142353</v>
      </c>
      <c r="D1324" s="186" t="s">
        <v>43</v>
      </c>
      <c r="E1324" s="35"/>
      <c r="F1324" s="185">
        <v>142353</v>
      </c>
      <c r="G1324" s="191" t="s">
        <v>128</v>
      </c>
      <c r="H1324" s="34" t="str">
        <f t="shared" si="81"/>
        <v>C  - NB - 17 - 24</v>
      </c>
      <c r="I1324" s="185" t="s">
        <v>16</v>
      </c>
      <c r="J1324" s="185" t="s">
        <v>96</v>
      </c>
      <c r="K1324" s="185" t="s">
        <v>15</v>
      </c>
      <c r="L1324" s="192">
        <v>2</v>
      </c>
      <c r="M1324" s="196" t="s">
        <v>692</v>
      </c>
      <c r="N1324" s="196" t="s">
        <v>693</v>
      </c>
      <c r="O1324" s="44" t="str">
        <f t="shared" si="82"/>
        <v xml:space="preserve"> Ms. Maryam Fatima  ( 0345-4785877 )</v>
      </c>
      <c r="Q1324" s="36" t="s">
        <v>86</v>
      </c>
      <c r="T1324" s="55"/>
      <c r="U1324" s="73" t="str">
        <f>F1324&amp;"-"&amp;COUNTIF($F$2:F1324,F1324)</f>
        <v>142353-1</v>
      </c>
      <c r="V1324" s="50">
        <f t="shared" si="83"/>
        <v>1313</v>
      </c>
      <c r="Y1324" s="38" t="s">
        <v>2962</v>
      </c>
      <c r="Z1324" s="38">
        <v>1313</v>
      </c>
      <c r="AP1324" s="185">
        <v>1313</v>
      </c>
      <c r="AQ1324" s="185" t="s">
        <v>12</v>
      </c>
      <c r="AR1324" s="195" t="s">
        <v>12</v>
      </c>
    </row>
    <row r="1325" spans="1:44" ht="22.5" x14ac:dyDescent="0.25">
      <c r="A1325" s="183">
        <v>1314</v>
      </c>
      <c r="B1325" s="183" t="s">
        <v>1128</v>
      </c>
      <c r="C1325" s="34" t="str">
        <f t="shared" si="80"/>
        <v>BSCP  - 142338</v>
      </c>
      <c r="D1325" s="186" t="s">
        <v>300</v>
      </c>
      <c r="E1325" s="33"/>
      <c r="F1325" s="189">
        <v>142338</v>
      </c>
      <c r="G1325" s="191" t="s">
        <v>923</v>
      </c>
      <c r="H1325" s="34" t="str">
        <f t="shared" si="81"/>
        <v>C  - NB - 17 - 24</v>
      </c>
      <c r="I1325" s="185" t="s">
        <v>16</v>
      </c>
      <c r="J1325" s="185" t="s">
        <v>96</v>
      </c>
      <c r="K1325" s="185" t="s">
        <v>15</v>
      </c>
      <c r="L1325" s="193">
        <v>17</v>
      </c>
      <c r="M1325" s="196" t="s">
        <v>612</v>
      </c>
      <c r="N1325" s="196" t="s">
        <v>613</v>
      </c>
      <c r="O1325" s="44" t="str">
        <f t="shared" si="82"/>
        <v xml:space="preserve"> Hafiz Muhammad Bilal   ( 3354165258 )</v>
      </c>
      <c r="Q1325" s="36" t="s">
        <v>86</v>
      </c>
      <c r="S1325" t="s">
        <v>124</v>
      </c>
      <c r="T1325" s="55"/>
      <c r="U1325" s="73" t="str">
        <f>F1325&amp;"-"&amp;COUNTIF($F$2:F1325,F1325)</f>
        <v>142338-1</v>
      </c>
      <c r="V1325" s="50">
        <f t="shared" si="83"/>
        <v>1314</v>
      </c>
      <c r="Y1325" s="38" t="s">
        <v>2963</v>
      </c>
      <c r="Z1325" s="38">
        <v>1314</v>
      </c>
      <c r="AP1325" s="185">
        <v>1314</v>
      </c>
      <c r="AQ1325" s="185" t="s">
        <v>12</v>
      </c>
      <c r="AR1325" s="195" t="s">
        <v>12</v>
      </c>
    </row>
    <row r="1326" spans="1:44" ht="22.5" x14ac:dyDescent="0.25">
      <c r="A1326" s="183">
        <v>1315</v>
      </c>
      <c r="B1326" s="183" t="s">
        <v>1128</v>
      </c>
      <c r="C1326" s="34" t="str">
        <f t="shared" si="80"/>
        <v>BSCS  - 142376</v>
      </c>
      <c r="D1326" s="186" t="s">
        <v>35</v>
      </c>
      <c r="E1326" s="35"/>
      <c r="F1326" s="185">
        <v>142376</v>
      </c>
      <c r="G1326" s="191" t="s">
        <v>380</v>
      </c>
      <c r="H1326" s="34" t="str">
        <f t="shared" si="81"/>
        <v>C  - NB - 17 - 24</v>
      </c>
      <c r="I1326" s="185" t="s">
        <v>16</v>
      </c>
      <c r="J1326" s="185" t="s">
        <v>96</v>
      </c>
      <c r="K1326" s="185" t="s">
        <v>15</v>
      </c>
      <c r="L1326" s="192">
        <v>12</v>
      </c>
      <c r="M1326" s="196" t="s">
        <v>764</v>
      </c>
      <c r="N1326" s="196" t="s">
        <v>765</v>
      </c>
      <c r="O1326" s="44" t="str">
        <f t="shared" si="82"/>
        <v xml:space="preserve"> Dr. Sadaf Hussain   ( 3331432028 )</v>
      </c>
      <c r="Q1326" s="36" t="s">
        <v>86</v>
      </c>
      <c r="T1326" s="55"/>
      <c r="U1326" s="73" t="str">
        <f>F1326&amp;"-"&amp;COUNTIF($F$2:F1326,F1326)</f>
        <v>142376-1</v>
      </c>
      <c r="V1326" s="50">
        <f t="shared" si="83"/>
        <v>1315</v>
      </c>
      <c r="Y1326" s="38" t="s">
        <v>2964</v>
      </c>
      <c r="Z1326" s="38">
        <v>1315</v>
      </c>
      <c r="AP1326" s="185">
        <v>1315</v>
      </c>
      <c r="AQ1326" s="185" t="s">
        <v>12</v>
      </c>
      <c r="AR1326" s="195" t="s">
        <v>12</v>
      </c>
    </row>
    <row r="1327" spans="1:44" ht="22.5" x14ac:dyDescent="0.25">
      <c r="A1327" s="183">
        <v>1316</v>
      </c>
      <c r="B1327" s="183" t="s">
        <v>1128</v>
      </c>
      <c r="C1327" s="34" t="str">
        <f t="shared" si="80"/>
        <v>BSCS  - 142609</v>
      </c>
      <c r="D1327" s="186" t="s">
        <v>35</v>
      </c>
      <c r="E1327" s="35"/>
      <c r="F1327" s="185">
        <v>142609</v>
      </c>
      <c r="G1327" s="191" t="s">
        <v>128</v>
      </c>
      <c r="H1327" s="34" t="str">
        <f t="shared" si="81"/>
        <v>C  - NB - 17 - 24</v>
      </c>
      <c r="I1327" s="185" t="s">
        <v>16</v>
      </c>
      <c r="J1327" s="185" t="s">
        <v>96</v>
      </c>
      <c r="K1327" s="185" t="s">
        <v>15</v>
      </c>
      <c r="L1327" s="192">
        <v>1</v>
      </c>
      <c r="M1327" s="196" t="s">
        <v>704</v>
      </c>
      <c r="N1327" s="196" t="s">
        <v>705</v>
      </c>
      <c r="O1327" s="44" t="str">
        <f t="shared" si="82"/>
        <v xml:space="preserve"> Mobeen Ashraf  ( 0336-4077480 )</v>
      </c>
      <c r="Q1327" s="36" t="s">
        <v>86</v>
      </c>
      <c r="T1327" s="55"/>
      <c r="U1327" s="73" t="str">
        <f>F1327&amp;"-"&amp;COUNTIF($F$2:F1327,F1327)</f>
        <v>142609-1</v>
      </c>
      <c r="V1327" s="50">
        <f t="shared" si="83"/>
        <v>1316</v>
      </c>
      <c r="Y1327" s="38" t="s">
        <v>2965</v>
      </c>
      <c r="Z1327" s="38">
        <v>1316</v>
      </c>
      <c r="AP1327" s="185">
        <v>1316</v>
      </c>
      <c r="AQ1327" s="185" t="s">
        <v>12</v>
      </c>
      <c r="AR1327" s="195" t="s">
        <v>12</v>
      </c>
    </row>
    <row r="1328" spans="1:44" ht="22.5" x14ac:dyDescent="0.25">
      <c r="A1328" s="183">
        <v>1317</v>
      </c>
      <c r="B1328" s="183" t="s">
        <v>1128</v>
      </c>
      <c r="C1328" s="34" t="str">
        <f t="shared" si="80"/>
        <v>ADP (AP)  - 140818</v>
      </c>
      <c r="D1328" s="186" t="s">
        <v>1135</v>
      </c>
      <c r="E1328" s="35"/>
      <c r="F1328" s="185">
        <v>140818</v>
      </c>
      <c r="G1328" s="191" t="s">
        <v>923</v>
      </c>
      <c r="H1328" s="34" t="str">
        <f t="shared" si="81"/>
        <v>H  - OB - 78 - 79</v>
      </c>
      <c r="I1328" s="185" t="s">
        <v>16</v>
      </c>
      <c r="J1328" s="185" t="s">
        <v>253</v>
      </c>
      <c r="K1328" s="185" t="s">
        <v>19</v>
      </c>
      <c r="L1328" s="192">
        <v>1</v>
      </c>
      <c r="M1328" s="196" t="s">
        <v>612</v>
      </c>
      <c r="N1328" s="196" t="s">
        <v>613</v>
      </c>
      <c r="O1328" s="44" t="str">
        <f t="shared" si="82"/>
        <v xml:space="preserve"> Hafiz Muhammad Bilal   ( 3354165258 )</v>
      </c>
      <c r="Q1328" s="36" t="s">
        <v>86</v>
      </c>
      <c r="T1328" s="55"/>
      <c r="U1328" s="73" t="str">
        <f>F1328&amp;"-"&amp;COUNTIF($F$2:F1328,F1328)</f>
        <v>140818-1</v>
      </c>
      <c r="V1328" s="50">
        <f t="shared" si="83"/>
        <v>1317</v>
      </c>
      <c r="Y1328" s="38" t="s">
        <v>2966</v>
      </c>
      <c r="Z1328" s="38">
        <v>1317</v>
      </c>
      <c r="AP1328" s="185">
        <v>1317</v>
      </c>
      <c r="AQ1328" s="185" t="s">
        <v>12</v>
      </c>
      <c r="AR1328" s="195" t="s">
        <v>12</v>
      </c>
    </row>
    <row r="1329" spans="1:44" ht="22.5" x14ac:dyDescent="0.25">
      <c r="A1329" s="183">
        <v>1318</v>
      </c>
      <c r="B1329" s="183" t="s">
        <v>1128</v>
      </c>
      <c r="C1329" s="34" t="str">
        <f t="shared" si="80"/>
        <v>ADP (CP)   - 140812</v>
      </c>
      <c r="D1329" s="186" t="s">
        <v>1136</v>
      </c>
      <c r="E1329" s="35"/>
      <c r="F1329" s="185">
        <v>140812</v>
      </c>
      <c r="G1329" s="191" t="s">
        <v>923</v>
      </c>
      <c r="H1329" s="34" t="str">
        <f t="shared" si="81"/>
        <v>H  - OB - 78 - 79</v>
      </c>
      <c r="I1329" s="185" t="s">
        <v>16</v>
      </c>
      <c r="J1329" s="185" t="s">
        <v>253</v>
      </c>
      <c r="K1329" s="185" t="s">
        <v>19</v>
      </c>
      <c r="L1329" s="192">
        <v>1</v>
      </c>
      <c r="M1329" s="196" t="s">
        <v>612</v>
      </c>
      <c r="N1329" s="196" t="s">
        <v>613</v>
      </c>
      <c r="O1329" s="44" t="str">
        <f t="shared" si="82"/>
        <v xml:space="preserve"> Hafiz Muhammad Bilal   ( 3354165258 )</v>
      </c>
      <c r="Q1329" s="36" t="s">
        <v>86</v>
      </c>
      <c r="T1329" s="55"/>
      <c r="U1329" s="73" t="str">
        <f>F1329&amp;"-"&amp;COUNTIF($F$2:F1329,F1329)</f>
        <v>140812-1</v>
      </c>
      <c r="V1329" s="50">
        <f t="shared" si="83"/>
        <v>1318</v>
      </c>
      <c r="Y1329" s="38" t="s">
        <v>2967</v>
      </c>
      <c r="Z1329" s="38">
        <v>1318</v>
      </c>
      <c r="AP1329" s="185">
        <v>1318</v>
      </c>
      <c r="AQ1329" s="185" t="s">
        <v>12</v>
      </c>
      <c r="AR1329" s="195" t="s">
        <v>12</v>
      </c>
    </row>
    <row r="1330" spans="1:44" ht="22.5" x14ac:dyDescent="0.25">
      <c r="A1330" s="183">
        <v>1319</v>
      </c>
      <c r="B1330" s="183" t="s">
        <v>1128</v>
      </c>
      <c r="C1330" s="34" t="str">
        <f t="shared" si="80"/>
        <v>BS AP  - 140821</v>
      </c>
      <c r="D1330" s="186" t="s">
        <v>40</v>
      </c>
      <c r="E1330" s="35"/>
      <c r="F1330" s="185">
        <v>140821</v>
      </c>
      <c r="G1330" s="191" t="s">
        <v>1538</v>
      </c>
      <c r="H1330" s="34" t="str">
        <f t="shared" si="81"/>
        <v>H  - OB - 78 - 79</v>
      </c>
      <c r="I1330" s="185" t="s">
        <v>16</v>
      </c>
      <c r="J1330" s="185" t="s">
        <v>253</v>
      </c>
      <c r="K1330" s="185" t="s">
        <v>19</v>
      </c>
      <c r="L1330" s="192">
        <v>12</v>
      </c>
      <c r="M1330" s="196" t="s">
        <v>589</v>
      </c>
      <c r="N1330" s="196" t="s">
        <v>590</v>
      </c>
      <c r="O1330" s="44" t="str">
        <f t="shared" si="82"/>
        <v xml:space="preserve"> Arshad Hameed  ( 0343-4473113 )</v>
      </c>
      <c r="Q1330" s="36" t="s">
        <v>86</v>
      </c>
      <c r="T1330" s="55"/>
      <c r="U1330" s="73" t="str">
        <f>F1330&amp;"-"&amp;COUNTIF($F$2:F1330,F1330)</f>
        <v>140821-1</v>
      </c>
      <c r="V1330" s="50">
        <f t="shared" si="83"/>
        <v>1319</v>
      </c>
      <c r="Y1330" s="38" t="s">
        <v>2968</v>
      </c>
      <c r="Z1330" s="38">
        <v>1319</v>
      </c>
      <c r="AP1330" s="185">
        <v>1319</v>
      </c>
      <c r="AQ1330" s="185" t="s">
        <v>12</v>
      </c>
      <c r="AR1330" s="195" t="s">
        <v>12</v>
      </c>
    </row>
    <row r="1331" spans="1:44" ht="22.5" x14ac:dyDescent="0.25">
      <c r="A1331" s="183">
        <v>1320</v>
      </c>
      <c r="B1331" s="183" t="s">
        <v>1128</v>
      </c>
      <c r="C1331" s="34" t="str">
        <f t="shared" si="80"/>
        <v>BS AP  - 140842</v>
      </c>
      <c r="D1331" s="186" t="s">
        <v>40</v>
      </c>
      <c r="E1331" s="35"/>
      <c r="F1331" s="185">
        <v>140842</v>
      </c>
      <c r="G1331" s="191" t="s">
        <v>396</v>
      </c>
      <c r="H1331" s="34" t="str">
        <f t="shared" si="81"/>
        <v>H  - OB - 78 - 79</v>
      </c>
      <c r="I1331" s="185" t="s">
        <v>16</v>
      </c>
      <c r="J1331" s="185" t="s">
        <v>253</v>
      </c>
      <c r="K1331" s="185" t="s">
        <v>19</v>
      </c>
      <c r="L1331" s="192">
        <v>29</v>
      </c>
      <c r="M1331" s="196" t="s">
        <v>617</v>
      </c>
      <c r="N1331" s="196" t="s">
        <v>618</v>
      </c>
      <c r="O1331" s="44" t="str">
        <f t="shared" si="82"/>
        <v xml:space="preserve"> SAIRA MAQSOOD  ( 0310-4720314 )</v>
      </c>
      <c r="Q1331" s="36" t="s">
        <v>86</v>
      </c>
      <c r="T1331" s="55"/>
      <c r="U1331" s="73" t="str">
        <f>F1331&amp;"-"&amp;COUNTIF($F$2:F1331,F1331)</f>
        <v>140842-1</v>
      </c>
      <c r="V1331" s="50">
        <f t="shared" si="83"/>
        <v>1320</v>
      </c>
      <c r="Y1331" s="38" t="s">
        <v>2969</v>
      </c>
      <c r="Z1331" s="38">
        <v>1320</v>
      </c>
      <c r="AP1331" s="185">
        <v>1320</v>
      </c>
      <c r="AQ1331" s="185" t="s">
        <v>12</v>
      </c>
      <c r="AR1331" s="195" t="s">
        <v>12</v>
      </c>
    </row>
    <row r="1332" spans="1:44" ht="22.5" x14ac:dyDescent="0.25">
      <c r="A1332" s="183">
        <v>1321</v>
      </c>
      <c r="B1332" s="183" t="s">
        <v>1128</v>
      </c>
      <c r="C1332" s="34" t="str">
        <f t="shared" si="80"/>
        <v>BS AP  - 140846</v>
      </c>
      <c r="D1332" s="186" t="s">
        <v>40</v>
      </c>
      <c r="E1332" s="35"/>
      <c r="F1332" s="185">
        <v>140846</v>
      </c>
      <c r="G1332" s="191" t="s">
        <v>1542</v>
      </c>
      <c r="H1332" s="34" t="str">
        <f t="shared" si="81"/>
        <v>H  - OB - 78 - 79</v>
      </c>
      <c r="I1332" s="185" t="s">
        <v>16</v>
      </c>
      <c r="J1332" s="185" t="s">
        <v>253</v>
      </c>
      <c r="K1332" s="185" t="s">
        <v>19</v>
      </c>
      <c r="L1332" s="192">
        <v>1</v>
      </c>
      <c r="M1332" s="196" t="s">
        <v>617</v>
      </c>
      <c r="N1332" s="196" t="s">
        <v>618</v>
      </c>
      <c r="O1332" s="44" t="str">
        <f t="shared" si="82"/>
        <v xml:space="preserve"> SAIRA MAQSOOD  ( 0310-4720314 )</v>
      </c>
      <c r="Q1332" s="36" t="s">
        <v>86</v>
      </c>
      <c r="T1332" s="55"/>
      <c r="U1332" s="73" t="str">
        <f>F1332&amp;"-"&amp;COUNTIF($F$2:F1332,F1332)</f>
        <v>140846-1</v>
      </c>
      <c r="V1332" s="50">
        <f t="shared" si="83"/>
        <v>1321</v>
      </c>
      <c r="Y1332" s="38" t="s">
        <v>2970</v>
      </c>
      <c r="Z1332" s="38">
        <v>1321</v>
      </c>
      <c r="AP1332" s="185">
        <v>1321</v>
      </c>
      <c r="AQ1332" s="185" t="s">
        <v>12</v>
      </c>
      <c r="AR1332" s="195" t="s">
        <v>12</v>
      </c>
    </row>
    <row r="1333" spans="1:44" ht="22.5" x14ac:dyDescent="0.25">
      <c r="A1333" s="183">
        <v>1322</v>
      </c>
      <c r="B1333" s="183" t="s">
        <v>1128</v>
      </c>
      <c r="C1333" s="34" t="str">
        <f t="shared" si="80"/>
        <v>BBA (Hons)  - 141020</v>
      </c>
      <c r="D1333" s="186" t="s">
        <v>42</v>
      </c>
      <c r="E1333" s="35"/>
      <c r="F1333" s="185">
        <v>141020</v>
      </c>
      <c r="G1333" s="191" t="s">
        <v>156</v>
      </c>
      <c r="H1333" s="34" t="str">
        <f t="shared" si="81"/>
        <v>I  - OB - 64 - 67</v>
      </c>
      <c r="I1333" s="185" t="s">
        <v>16</v>
      </c>
      <c r="J1333" s="185" t="s">
        <v>344</v>
      </c>
      <c r="K1333" s="185" t="s">
        <v>17</v>
      </c>
      <c r="L1333" s="192">
        <v>31</v>
      </c>
      <c r="M1333" s="196" t="s">
        <v>3334</v>
      </c>
      <c r="N1333" s="196" t="s">
        <v>681</v>
      </c>
      <c r="O1333" s="44" t="str">
        <f t="shared" si="82"/>
        <v xml:space="preserve"> Mr. Anas Tariq   ( 3474105839 )</v>
      </c>
      <c r="Q1333" s="36" t="s">
        <v>86</v>
      </c>
      <c r="T1333" s="55"/>
      <c r="U1333" s="73" t="str">
        <f>F1333&amp;"-"&amp;COUNTIF($F$2:F1333,F1333)</f>
        <v>141020-1</v>
      </c>
      <c r="V1333" s="50">
        <f t="shared" si="83"/>
        <v>1322</v>
      </c>
      <c r="Y1333" s="38" t="s">
        <v>2971</v>
      </c>
      <c r="Z1333" s="38">
        <v>1322</v>
      </c>
      <c r="AP1333" s="185">
        <v>1322</v>
      </c>
      <c r="AQ1333" s="185" t="s">
        <v>12</v>
      </c>
      <c r="AR1333" s="195" t="s">
        <v>12</v>
      </c>
    </row>
    <row r="1334" spans="1:44" ht="22.5" x14ac:dyDescent="0.25">
      <c r="A1334" s="183">
        <v>1323</v>
      </c>
      <c r="B1334" s="183" t="s">
        <v>1128</v>
      </c>
      <c r="C1334" s="34" t="str">
        <f t="shared" si="80"/>
        <v>BBA (Hons)  - 141026</v>
      </c>
      <c r="D1334" s="186" t="s">
        <v>42</v>
      </c>
      <c r="E1334" s="35"/>
      <c r="F1334" s="185">
        <v>141026</v>
      </c>
      <c r="G1334" s="191" t="s">
        <v>1543</v>
      </c>
      <c r="H1334" s="34" t="str">
        <f t="shared" si="81"/>
        <v>I  - OB - 64 - 67</v>
      </c>
      <c r="I1334" s="185" t="s">
        <v>16</v>
      </c>
      <c r="J1334" s="185" t="s">
        <v>344</v>
      </c>
      <c r="K1334" s="185" t="s">
        <v>17</v>
      </c>
      <c r="L1334" s="192">
        <v>23</v>
      </c>
      <c r="M1334" s="196" t="s">
        <v>3334</v>
      </c>
      <c r="N1334" s="196" t="s">
        <v>681</v>
      </c>
      <c r="O1334" s="44" t="str">
        <f t="shared" si="82"/>
        <v xml:space="preserve"> Mr. Anas Tariq   ( 3474105839 )</v>
      </c>
      <c r="Q1334" s="36" t="s">
        <v>86</v>
      </c>
      <c r="T1334" s="55"/>
      <c r="U1334" s="73" t="str">
        <f>F1334&amp;"-"&amp;COUNTIF($F$2:F1334,F1334)</f>
        <v>141026-1</v>
      </c>
      <c r="V1334" s="50">
        <f t="shared" si="83"/>
        <v>1323</v>
      </c>
      <c r="Y1334" s="38" t="s">
        <v>2972</v>
      </c>
      <c r="Z1334" s="38">
        <v>1323</v>
      </c>
      <c r="AP1334" s="185">
        <v>1323</v>
      </c>
      <c r="AQ1334" s="185" t="s">
        <v>12</v>
      </c>
      <c r="AR1334" s="195" t="s">
        <v>12</v>
      </c>
    </row>
    <row r="1335" spans="1:44" ht="22.5" x14ac:dyDescent="0.25">
      <c r="A1335" s="183">
        <v>1324</v>
      </c>
      <c r="B1335" s="183" t="s">
        <v>1128</v>
      </c>
      <c r="C1335" s="34" t="str">
        <f t="shared" si="80"/>
        <v>BS AP  - 140846</v>
      </c>
      <c r="D1335" s="186" t="s">
        <v>40</v>
      </c>
      <c r="E1335" s="35"/>
      <c r="F1335" s="185">
        <v>140846</v>
      </c>
      <c r="G1335" s="191" t="s">
        <v>1542</v>
      </c>
      <c r="H1335" s="34" t="str">
        <f t="shared" si="81"/>
        <v>I  - OB - 64 - 67</v>
      </c>
      <c r="I1335" s="185" t="s">
        <v>16</v>
      </c>
      <c r="J1335" s="185" t="s">
        <v>344</v>
      </c>
      <c r="K1335" s="185" t="s">
        <v>17</v>
      </c>
      <c r="L1335" s="192">
        <v>29</v>
      </c>
      <c r="M1335" s="196" t="s">
        <v>617</v>
      </c>
      <c r="N1335" s="196" t="s">
        <v>618</v>
      </c>
      <c r="O1335" s="44" t="str">
        <f t="shared" si="82"/>
        <v xml:space="preserve"> SAIRA MAQSOOD  ( 0310-4720314 )</v>
      </c>
      <c r="Q1335" s="36" t="s">
        <v>86</v>
      </c>
      <c r="T1335" s="55"/>
      <c r="U1335" s="73" t="str">
        <f>F1335&amp;"-"&amp;COUNTIF($F$2:F1335,F1335)</f>
        <v>140846-2</v>
      </c>
      <c r="V1335" s="50">
        <f t="shared" si="83"/>
        <v>1324</v>
      </c>
      <c r="Y1335" s="38" t="s">
        <v>2973</v>
      </c>
      <c r="Z1335" s="38">
        <v>1324</v>
      </c>
      <c r="AP1335" s="185">
        <v>1324</v>
      </c>
      <c r="AQ1335" s="185" t="s">
        <v>12</v>
      </c>
      <c r="AR1335" s="195" t="s">
        <v>12</v>
      </c>
    </row>
    <row r="1336" spans="1:44" ht="22.5" x14ac:dyDescent="0.25">
      <c r="A1336" s="183">
        <v>1325</v>
      </c>
      <c r="B1336" s="183" t="s">
        <v>1128</v>
      </c>
      <c r="C1336" s="34" t="str">
        <f t="shared" si="80"/>
        <v>BS SE  - 141251</v>
      </c>
      <c r="D1336" s="186" t="s">
        <v>43</v>
      </c>
      <c r="E1336" s="35"/>
      <c r="F1336" s="185">
        <v>141251</v>
      </c>
      <c r="G1336" s="191" t="s">
        <v>895</v>
      </c>
      <c r="H1336" s="34" t="str">
        <f t="shared" si="81"/>
        <v>I  - OB - 64 - 67</v>
      </c>
      <c r="I1336" s="185" t="s">
        <v>16</v>
      </c>
      <c r="J1336" s="185" t="s">
        <v>344</v>
      </c>
      <c r="K1336" s="185" t="s">
        <v>17</v>
      </c>
      <c r="L1336" s="192">
        <v>5</v>
      </c>
      <c r="M1336" s="196" t="s">
        <v>500</v>
      </c>
      <c r="N1336" s="196" t="s">
        <v>501</v>
      </c>
      <c r="O1336" s="44" t="str">
        <f t="shared" si="82"/>
        <v xml:space="preserve"> Arooj Abid  ( 3046754313 )</v>
      </c>
      <c r="Q1336" s="36" t="s">
        <v>86</v>
      </c>
      <c r="T1336" s="55"/>
      <c r="U1336" s="73" t="str">
        <f>F1336&amp;"-"&amp;COUNTIF($F$2:F1336,F1336)</f>
        <v>141251-1</v>
      </c>
      <c r="V1336" s="50">
        <f t="shared" si="83"/>
        <v>1325</v>
      </c>
      <c r="Y1336" s="38" t="s">
        <v>2974</v>
      </c>
      <c r="Z1336" s="38">
        <v>1325</v>
      </c>
      <c r="AP1336" s="185">
        <v>1325</v>
      </c>
      <c r="AQ1336" s="185" t="s">
        <v>12</v>
      </c>
      <c r="AR1336" s="195" t="s">
        <v>12</v>
      </c>
    </row>
    <row r="1337" spans="1:44" ht="22.5" x14ac:dyDescent="0.25">
      <c r="A1337" s="183">
        <v>1326</v>
      </c>
      <c r="B1337" s="183" t="s">
        <v>1128</v>
      </c>
      <c r="C1337" s="34" t="str">
        <f t="shared" si="80"/>
        <v>BS SE  - 141251</v>
      </c>
      <c r="D1337" s="186" t="s">
        <v>43</v>
      </c>
      <c r="E1337" s="35"/>
      <c r="F1337" s="185">
        <v>141251</v>
      </c>
      <c r="G1337" s="191" t="s">
        <v>895</v>
      </c>
      <c r="H1337" s="34" t="str">
        <f t="shared" si="81"/>
        <v>J  - OB - 60 - 63</v>
      </c>
      <c r="I1337" s="185" t="s">
        <v>16</v>
      </c>
      <c r="J1337" s="185" t="s">
        <v>254</v>
      </c>
      <c r="K1337" s="185" t="s">
        <v>25</v>
      </c>
      <c r="L1337" s="192">
        <v>37</v>
      </c>
      <c r="M1337" s="196" t="s">
        <v>500</v>
      </c>
      <c r="N1337" s="196" t="s">
        <v>501</v>
      </c>
      <c r="O1337" s="44" t="str">
        <f t="shared" si="82"/>
        <v xml:space="preserve"> Arooj Abid  ( 3046754313 )</v>
      </c>
      <c r="Q1337" s="36" t="s">
        <v>86</v>
      </c>
      <c r="T1337" s="55"/>
      <c r="U1337" s="73" t="str">
        <f>F1337&amp;"-"&amp;COUNTIF($F$2:F1337,F1337)</f>
        <v>141251-2</v>
      </c>
      <c r="V1337" s="50">
        <f t="shared" si="83"/>
        <v>1326</v>
      </c>
      <c r="Y1337" s="38" t="s">
        <v>2975</v>
      </c>
      <c r="Z1337" s="38">
        <v>1326</v>
      </c>
      <c r="AP1337" s="185">
        <v>1326</v>
      </c>
      <c r="AQ1337" s="185" t="s">
        <v>12</v>
      </c>
      <c r="AR1337" s="195" t="s">
        <v>12</v>
      </c>
    </row>
    <row r="1338" spans="1:44" ht="22.5" x14ac:dyDescent="0.25">
      <c r="A1338" s="183">
        <v>1327</v>
      </c>
      <c r="B1338" s="183" t="s">
        <v>1128</v>
      </c>
      <c r="C1338" s="34" t="str">
        <f t="shared" si="80"/>
        <v>BS SE  - 141252</v>
      </c>
      <c r="D1338" s="186" t="s">
        <v>43</v>
      </c>
      <c r="E1338" s="35"/>
      <c r="F1338" s="185">
        <v>141252</v>
      </c>
      <c r="G1338" s="191" t="s">
        <v>896</v>
      </c>
      <c r="H1338" s="34" t="str">
        <f t="shared" si="81"/>
        <v>J  - OB - 60 - 63</v>
      </c>
      <c r="I1338" s="185" t="s">
        <v>16</v>
      </c>
      <c r="J1338" s="185" t="s">
        <v>254</v>
      </c>
      <c r="K1338" s="185" t="s">
        <v>25</v>
      </c>
      <c r="L1338" s="192">
        <v>38</v>
      </c>
      <c r="M1338" s="196" t="s">
        <v>688</v>
      </c>
      <c r="N1338" s="196" t="s">
        <v>689</v>
      </c>
      <c r="O1338" s="44" t="str">
        <f t="shared" si="82"/>
        <v xml:space="preserve"> Muhammad Zubair  ( 3012116270 )</v>
      </c>
      <c r="Q1338" s="36" t="s">
        <v>86</v>
      </c>
      <c r="T1338" s="55"/>
      <c r="U1338" s="73" t="str">
        <f>F1338&amp;"-"&amp;COUNTIF($F$2:F1338,F1338)</f>
        <v>141252-1</v>
      </c>
      <c r="V1338" s="50">
        <f t="shared" si="83"/>
        <v>1327</v>
      </c>
      <c r="Y1338" s="38" t="s">
        <v>2976</v>
      </c>
      <c r="Z1338" s="38">
        <v>1327</v>
      </c>
      <c r="AP1338" s="185">
        <v>1327</v>
      </c>
      <c r="AQ1338" s="185" t="s">
        <v>12</v>
      </c>
      <c r="AR1338" s="195" t="s">
        <v>12</v>
      </c>
    </row>
    <row r="1339" spans="1:44" ht="22.5" x14ac:dyDescent="0.25">
      <c r="A1339" s="183">
        <v>1328</v>
      </c>
      <c r="B1339" s="183" t="s">
        <v>1128</v>
      </c>
      <c r="C1339" s="34" t="str">
        <f t="shared" si="80"/>
        <v>BS SE  - 141253</v>
      </c>
      <c r="D1339" s="186" t="s">
        <v>43</v>
      </c>
      <c r="E1339" s="35"/>
      <c r="F1339" s="185">
        <v>141253</v>
      </c>
      <c r="G1339" s="191" t="s">
        <v>1544</v>
      </c>
      <c r="H1339" s="34" t="str">
        <f t="shared" si="81"/>
        <v>J  - OB - 60 - 63</v>
      </c>
      <c r="I1339" s="185" t="s">
        <v>16</v>
      </c>
      <c r="J1339" s="185" t="s">
        <v>254</v>
      </c>
      <c r="K1339" s="185" t="s">
        <v>25</v>
      </c>
      <c r="L1339" s="192">
        <v>12</v>
      </c>
      <c r="M1339" s="196" t="s">
        <v>500</v>
      </c>
      <c r="N1339" s="196" t="s">
        <v>501</v>
      </c>
      <c r="O1339" s="44" t="str">
        <f t="shared" si="82"/>
        <v xml:space="preserve"> Arooj Abid  ( 3046754313 )</v>
      </c>
      <c r="Q1339" s="36" t="s">
        <v>86</v>
      </c>
      <c r="T1339" s="55"/>
      <c r="U1339" s="73" t="str">
        <f>F1339&amp;"-"&amp;COUNTIF($F$2:F1339,F1339)</f>
        <v>141253-1</v>
      </c>
      <c r="V1339" s="50">
        <f t="shared" si="83"/>
        <v>1328</v>
      </c>
      <c r="Y1339" s="38" t="s">
        <v>2977</v>
      </c>
      <c r="Z1339" s="38">
        <v>1328</v>
      </c>
      <c r="AP1339" s="185">
        <v>1328</v>
      </c>
      <c r="AQ1339" s="185" t="s">
        <v>12</v>
      </c>
      <c r="AR1339" s="195" t="s">
        <v>12</v>
      </c>
    </row>
    <row r="1340" spans="1:44" ht="33.75" x14ac:dyDescent="0.25">
      <c r="A1340" s="183">
        <v>1329</v>
      </c>
      <c r="B1340" s="183" t="s">
        <v>1128</v>
      </c>
      <c r="C1340" s="34" t="str">
        <f t="shared" si="80"/>
        <v>Post ADP (SE)   - 141251</v>
      </c>
      <c r="D1340" s="186" t="s">
        <v>1139</v>
      </c>
      <c r="E1340" s="35"/>
      <c r="F1340" s="185">
        <v>141251</v>
      </c>
      <c r="G1340" s="191" t="s">
        <v>895</v>
      </c>
      <c r="H1340" s="34" t="str">
        <f t="shared" si="81"/>
        <v>J  - OB - 60 - 63</v>
      </c>
      <c r="I1340" s="185" t="s">
        <v>16</v>
      </c>
      <c r="J1340" s="185" t="s">
        <v>254</v>
      </c>
      <c r="K1340" s="185" t="s">
        <v>25</v>
      </c>
      <c r="L1340" s="192">
        <v>1</v>
      </c>
      <c r="M1340" s="196" t="s">
        <v>500</v>
      </c>
      <c r="N1340" s="196" t="s">
        <v>501</v>
      </c>
      <c r="O1340" s="44" t="str">
        <f t="shared" si="82"/>
        <v xml:space="preserve"> Arooj Abid  ( 3046754313 )</v>
      </c>
      <c r="Q1340" s="36" t="s">
        <v>86</v>
      </c>
      <c r="T1340" s="55"/>
      <c r="U1340" s="73" t="str">
        <f>F1340&amp;"-"&amp;COUNTIF($F$2:F1340,F1340)</f>
        <v>141251-3</v>
      </c>
      <c r="V1340" s="50">
        <f t="shared" si="83"/>
        <v>1329</v>
      </c>
      <c r="Y1340" s="38" t="s">
        <v>2978</v>
      </c>
      <c r="Z1340" s="38">
        <v>1329</v>
      </c>
      <c r="AP1340" s="185">
        <v>1329</v>
      </c>
      <c r="AQ1340" s="185" t="s">
        <v>12</v>
      </c>
      <c r="AR1340" s="195" t="s">
        <v>12</v>
      </c>
    </row>
    <row r="1341" spans="1:44" ht="22.5" x14ac:dyDescent="0.25">
      <c r="A1341" s="183">
        <v>1330</v>
      </c>
      <c r="B1341" s="183" t="s">
        <v>1128</v>
      </c>
      <c r="C1341" s="34" t="str">
        <f t="shared" si="80"/>
        <v>BS SE  - 141253</v>
      </c>
      <c r="D1341" s="186" t="s">
        <v>43</v>
      </c>
      <c r="E1341" s="35"/>
      <c r="F1341" s="185">
        <v>141253</v>
      </c>
      <c r="G1341" s="191" t="s">
        <v>1544</v>
      </c>
      <c r="H1341" s="34" t="str">
        <f t="shared" si="81"/>
        <v>K  - OB - 33 - 34</v>
      </c>
      <c r="I1341" s="185" t="s">
        <v>16</v>
      </c>
      <c r="J1341" s="185" t="s">
        <v>255</v>
      </c>
      <c r="K1341" s="185" t="s">
        <v>100</v>
      </c>
      <c r="L1341" s="192">
        <v>31</v>
      </c>
      <c r="M1341" s="196" t="s">
        <v>500</v>
      </c>
      <c r="N1341" s="196" t="s">
        <v>501</v>
      </c>
      <c r="O1341" s="44" t="str">
        <f t="shared" si="82"/>
        <v xml:space="preserve"> Arooj Abid  ( 3046754313 )</v>
      </c>
      <c r="Q1341" s="36" t="s">
        <v>86</v>
      </c>
      <c r="T1341" s="55"/>
      <c r="U1341" s="73" t="str">
        <f>F1341&amp;"-"&amp;COUNTIF($F$2:F1341,F1341)</f>
        <v>141253-2</v>
      </c>
      <c r="V1341" s="50">
        <f t="shared" si="83"/>
        <v>1330</v>
      </c>
      <c r="Y1341" s="38" t="s">
        <v>2979</v>
      </c>
      <c r="Z1341" s="38">
        <v>1330</v>
      </c>
      <c r="AP1341" s="185">
        <v>1330</v>
      </c>
      <c r="AQ1341" s="185" t="s">
        <v>12</v>
      </c>
      <c r="AR1341" s="195" t="s">
        <v>12</v>
      </c>
    </row>
    <row r="1342" spans="1:44" ht="22.5" x14ac:dyDescent="0.25">
      <c r="A1342" s="183">
        <v>1331</v>
      </c>
      <c r="B1342" s="183" t="s">
        <v>1128</v>
      </c>
      <c r="C1342" s="34" t="str">
        <f t="shared" si="80"/>
        <v>BS SE  - 141255</v>
      </c>
      <c r="D1342" s="186" t="s">
        <v>43</v>
      </c>
      <c r="E1342" s="35"/>
      <c r="F1342" s="185">
        <v>141255</v>
      </c>
      <c r="G1342" s="191" t="s">
        <v>1545</v>
      </c>
      <c r="H1342" s="34" t="str">
        <f t="shared" si="81"/>
        <v>K  - OB - 33 - 34</v>
      </c>
      <c r="I1342" s="185" t="s">
        <v>16</v>
      </c>
      <c r="J1342" s="185" t="s">
        <v>255</v>
      </c>
      <c r="K1342" s="185" t="s">
        <v>100</v>
      </c>
      <c r="L1342" s="192">
        <v>13</v>
      </c>
      <c r="M1342" s="196" t="s">
        <v>688</v>
      </c>
      <c r="N1342" s="196" t="s">
        <v>689</v>
      </c>
      <c r="O1342" s="44" t="str">
        <f t="shared" si="82"/>
        <v xml:space="preserve"> Muhammad Zubair  ( 3012116270 )</v>
      </c>
      <c r="Q1342" s="36" t="s">
        <v>86</v>
      </c>
      <c r="T1342" s="55"/>
      <c r="U1342" s="73" t="str">
        <f>F1342&amp;"-"&amp;COUNTIF($F$2:F1342,F1342)</f>
        <v>141255-1</v>
      </c>
      <c r="V1342" s="50">
        <f t="shared" si="83"/>
        <v>1331</v>
      </c>
      <c r="Y1342" s="38" t="s">
        <v>2980</v>
      </c>
      <c r="Z1342" s="38">
        <v>1331</v>
      </c>
      <c r="AP1342" s="185">
        <v>1331</v>
      </c>
      <c r="AQ1342" s="185" t="s">
        <v>12</v>
      </c>
      <c r="AR1342" s="195" t="s">
        <v>12</v>
      </c>
    </row>
    <row r="1343" spans="1:44" ht="22.5" x14ac:dyDescent="0.25">
      <c r="A1343" s="183">
        <v>1332</v>
      </c>
      <c r="B1343" s="184" t="s">
        <v>1128</v>
      </c>
      <c r="C1343" s="34" t="str">
        <f t="shared" si="80"/>
        <v>BS DFCS  - 141333</v>
      </c>
      <c r="D1343" s="186" t="s">
        <v>91</v>
      </c>
      <c r="E1343" s="35"/>
      <c r="F1343" s="185">
        <v>141333</v>
      </c>
      <c r="G1343" s="191" t="s">
        <v>362</v>
      </c>
      <c r="H1343" s="34" t="str">
        <f t="shared" si="81"/>
        <v>M  - OB - 35 - 37</v>
      </c>
      <c r="I1343" s="185" t="s">
        <v>16</v>
      </c>
      <c r="J1343" s="185" t="s">
        <v>256</v>
      </c>
      <c r="K1343" s="185" t="s">
        <v>101</v>
      </c>
      <c r="L1343" s="192">
        <v>34</v>
      </c>
      <c r="M1343" s="196" t="s">
        <v>682</v>
      </c>
      <c r="N1343" s="196" t="s">
        <v>683</v>
      </c>
      <c r="O1343" s="44" t="str">
        <f t="shared" si="82"/>
        <v xml:space="preserve"> Imran Khalid  ( 0305-4244212 )</v>
      </c>
      <c r="Q1343" s="36" t="s">
        <v>86</v>
      </c>
      <c r="T1343" s="55"/>
      <c r="U1343" s="73" t="str">
        <f>F1343&amp;"-"&amp;COUNTIF($F$2:F1343,F1343)</f>
        <v>141333-1</v>
      </c>
      <c r="V1343" s="50">
        <f t="shared" si="83"/>
        <v>1332</v>
      </c>
      <c r="Y1343" s="38" t="s">
        <v>2981</v>
      </c>
      <c r="Z1343" s="38">
        <v>1332</v>
      </c>
      <c r="AP1343" s="185">
        <v>1332</v>
      </c>
      <c r="AQ1343" s="185" t="s">
        <v>12</v>
      </c>
      <c r="AR1343" s="195" t="s">
        <v>12</v>
      </c>
    </row>
    <row r="1344" spans="1:44" ht="22.5" x14ac:dyDescent="0.25">
      <c r="A1344" s="183">
        <v>1333</v>
      </c>
      <c r="B1344" s="183" t="s">
        <v>1128</v>
      </c>
      <c r="C1344" s="34" t="str">
        <f t="shared" si="80"/>
        <v>BS DFCS  - 141334</v>
      </c>
      <c r="D1344" s="186" t="s">
        <v>91</v>
      </c>
      <c r="E1344" s="35"/>
      <c r="F1344" s="185">
        <v>141334</v>
      </c>
      <c r="G1344" s="191" t="s">
        <v>1546</v>
      </c>
      <c r="H1344" s="34" t="str">
        <f t="shared" si="81"/>
        <v>M  - OB - 35 - 37</v>
      </c>
      <c r="I1344" s="185" t="s">
        <v>16</v>
      </c>
      <c r="J1344" s="185" t="s">
        <v>256</v>
      </c>
      <c r="K1344" s="185" t="s">
        <v>101</v>
      </c>
      <c r="L1344" s="192">
        <v>9</v>
      </c>
      <c r="M1344" s="196" t="s">
        <v>682</v>
      </c>
      <c r="N1344" s="196" t="s">
        <v>683</v>
      </c>
      <c r="O1344" s="44" t="str">
        <f t="shared" si="82"/>
        <v xml:space="preserve"> Imran Khalid  ( 0305-4244212 )</v>
      </c>
      <c r="Q1344" s="36" t="s">
        <v>86</v>
      </c>
      <c r="T1344" s="55"/>
      <c r="U1344" s="73" t="str">
        <f>F1344&amp;"-"&amp;COUNTIF($F$2:F1344,F1344)</f>
        <v>141334-1</v>
      </c>
      <c r="V1344" s="50">
        <f t="shared" si="83"/>
        <v>1333</v>
      </c>
      <c r="Y1344" s="38" t="s">
        <v>2982</v>
      </c>
      <c r="Z1344" s="38">
        <v>1333</v>
      </c>
      <c r="AP1344" s="185">
        <v>1333</v>
      </c>
      <c r="AQ1344" s="185" t="s">
        <v>12</v>
      </c>
      <c r="AR1344" s="195" t="s">
        <v>12</v>
      </c>
    </row>
    <row r="1345" spans="1:44" ht="22.5" x14ac:dyDescent="0.25">
      <c r="A1345" s="183">
        <v>1334</v>
      </c>
      <c r="B1345" s="183" t="s">
        <v>1128</v>
      </c>
      <c r="C1345" s="34" t="str">
        <f t="shared" si="80"/>
        <v>BS SE  - 141255</v>
      </c>
      <c r="D1345" s="186" t="s">
        <v>43</v>
      </c>
      <c r="E1345" s="35"/>
      <c r="F1345" s="185">
        <v>141255</v>
      </c>
      <c r="G1345" s="191" t="s">
        <v>1545</v>
      </c>
      <c r="H1345" s="34" t="str">
        <f t="shared" si="81"/>
        <v>M  - OB - 35 - 37</v>
      </c>
      <c r="I1345" s="185" t="s">
        <v>16</v>
      </c>
      <c r="J1345" s="185" t="s">
        <v>256</v>
      </c>
      <c r="K1345" s="185" t="s">
        <v>101</v>
      </c>
      <c r="L1345" s="192">
        <v>23</v>
      </c>
      <c r="M1345" s="196" t="s">
        <v>688</v>
      </c>
      <c r="N1345" s="196" t="s">
        <v>689</v>
      </c>
      <c r="O1345" s="44" t="str">
        <f t="shared" si="82"/>
        <v xml:space="preserve"> Muhammad Zubair  ( 3012116270 )</v>
      </c>
      <c r="Q1345" s="36" t="s">
        <v>86</v>
      </c>
      <c r="T1345" s="55"/>
      <c r="U1345" s="73" t="str">
        <f>F1345&amp;"-"&amp;COUNTIF($F$2:F1345,F1345)</f>
        <v>141255-2</v>
      </c>
      <c r="V1345" s="50">
        <f t="shared" si="83"/>
        <v>1334</v>
      </c>
      <c r="Y1345" s="38" t="s">
        <v>2983</v>
      </c>
      <c r="Z1345" s="38">
        <v>1334</v>
      </c>
      <c r="AP1345" s="185">
        <v>1334</v>
      </c>
      <c r="AQ1345" s="185" t="s">
        <v>12</v>
      </c>
      <c r="AR1345" s="195" t="s">
        <v>12</v>
      </c>
    </row>
    <row r="1346" spans="1:44" ht="22.5" x14ac:dyDescent="0.25">
      <c r="A1346" s="183">
        <v>1335</v>
      </c>
      <c r="B1346" s="183" t="s">
        <v>1128</v>
      </c>
      <c r="C1346" s="34" t="str">
        <f t="shared" si="80"/>
        <v>BBA (Hons)  - 141354</v>
      </c>
      <c r="D1346" s="186" t="s">
        <v>42</v>
      </c>
      <c r="E1346" s="35"/>
      <c r="F1346" s="185">
        <v>141354</v>
      </c>
      <c r="G1346" s="191" t="s">
        <v>281</v>
      </c>
      <c r="H1346" s="34" t="str">
        <f t="shared" si="81"/>
        <v>N  - OB - 26 - 30</v>
      </c>
      <c r="I1346" s="185" t="s">
        <v>16</v>
      </c>
      <c r="J1346" s="185" t="s">
        <v>98</v>
      </c>
      <c r="K1346" s="185" t="s">
        <v>102</v>
      </c>
      <c r="L1346" s="192">
        <v>26</v>
      </c>
      <c r="M1346" s="196" t="s">
        <v>615</v>
      </c>
      <c r="N1346" s="196" t="s">
        <v>616</v>
      </c>
      <c r="O1346" s="44" t="str">
        <f t="shared" si="82"/>
        <v xml:space="preserve"> Seerat Batool  ( 3035202490 )</v>
      </c>
      <c r="Q1346" s="36" t="s">
        <v>86</v>
      </c>
      <c r="T1346" s="55"/>
      <c r="U1346" s="73" t="str">
        <f>F1346&amp;"-"&amp;COUNTIF($F$2:F1346,F1346)</f>
        <v>141354-1</v>
      </c>
      <c r="V1346" s="50">
        <f t="shared" si="83"/>
        <v>1335</v>
      </c>
      <c r="Y1346" s="38" t="s">
        <v>2984</v>
      </c>
      <c r="Z1346" s="38">
        <v>1335</v>
      </c>
      <c r="AP1346" s="185">
        <v>1335</v>
      </c>
      <c r="AQ1346" s="185" t="s">
        <v>12</v>
      </c>
      <c r="AR1346" s="195" t="s">
        <v>12</v>
      </c>
    </row>
    <row r="1347" spans="1:44" ht="22.5" x14ac:dyDescent="0.25">
      <c r="A1347" s="183">
        <v>1336</v>
      </c>
      <c r="B1347" s="183" t="s">
        <v>1128</v>
      </c>
      <c r="C1347" s="34" t="str">
        <f t="shared" si="80"/>
        <v>BBA (Hons)  - 141355</v>
      </c>
      <c r="D1347" s="186" t="s">
        <v>42</v>
      </c>
      <c r="E1347" s="35"/>
      <c r="F1347" s="185">
        <v>141355</v>
      </c>
      <c r="G1347" s="191" t="s">
        <v>1547</v>
      </c>
      <c r="H1347" s="34" t="str">
        <f t="shared" si="81"/>
        <v>N  - OB - 26 - 30</v>
      </c>
      <c r="I1347" s="185" t="s">
        <v>16</v>
      </c>
      <c r="J1347" s="185" t="s">
        <v>98</v>
      </c>
      <c r="K1347" s="185" t="s">
        <v>102</v>
      </c>
      <c r="L1347" s="192">
        <v>21</v>
      </c>
      <c r="M1347" s="196" t="s">
        <v>615</v>
      </c>
      <c r="N1347" s="196" t="s">
        <v>616</v>
      </c>
      <c r="O1347" s="44" t="str">
        <f t="shared" si="82"/>
        <v xml:space="preserve"> Seerat Batool  ( 3035202490 )</v>
      </c>
      <c r="Q1347" s="36" t="s">
        <v>86</v>
      </c>
      <c r="T1347" s="55"/>
      <c r="U1347" s="73" t="str">
        <f>F1347&amp;"-"&amp;COUNTIF($F$2:F1347,F1347)</f>
        <v>141355-1</v>
      </c>
      <c r="V1347" s="50">
        <f t="shared" si="83"/>
        <v>1336</v>
      </c>
      <c r="Y1347" s="38" t="s">
        <v>2985</v>
      </c>
      <c r="Z1347" s="38">
        <v>1336</v>
      </c>
      <c r="AP1347" s="185">
        <v>1336</v>
      </c>
      <c r="AQ1347" s="185" t="s">
        <v>12</v>
      </c>
      <c r="AR1347" s="195" t="s">
        <v>12</v>
      </c>
    </row>
    <row r="1348" spans="1:44" ht="22.5" x14ac:dyDescent="0.25">
      <c r="A1348" s="183">
        <v>1337</v>
      </c>
      <c r="B1348" s="183" t="s">
        <v>1128</v>
      </c>
      <c r="C1348" s="34" t="str">
        <f t="shared" si="80"/>
        <v>BBA (Hons)  - 141356</v>
      </c>
      <c r="D1348" s="186" t="s">
        <v>42</v>
      </c>
      <c r="E1348" s="35"/>
      <c r="F1348" s="185">
        <v>141356</v>
      </c>
      <c r="G1348" s="191" t="s">
        <v>1548</v>
      </c>
      <c r="H1348" s="34" t="str">
        <f t="shared" si="81"/>
        <v>N  - OB - 26 - 30</v>
      </c>
      <c r="I1348" s="185" t="s">
        <v>16</v>
      </c>
      <c r="J1348" s="185" t="s">
        <v>98</v>
      </c>
      <c r="K1348" s="185" t="s">
        <v>102</v>
      </c>
      <c r="L1348" s="192">
        <v>14</v>
      </c>
      <c r="M1348" s="196" t="s">
        <v>615</v>
      </c>
      <c r="N1348" s="196" t="s">
        <v>616</v>
      </c>
      <c r="O1348" s="44" t="str">
        <f t="shared" si="82"/>
        <v xml:space="preserve"> Seerat Batool  ( 3035202490 )</v>
      </c>
      <c r="Q1348" s="36" t="s">
        <v>86</v>
      </c>
      <c r="T1348" s="55"/>
      <c r="U1348" s="73" t="str">
        <f>F1348&amp;"-"&amp;COUNTIF($F$2:F1348,F1348)</f>
        <v>141356-1</v>
      </c>
      <c r="V1348" s="50">
        <f t="shared" si="83"/>
        <v>1337</v>
      </c>
      <c r="Y1348" s="38" t="s">
        <v>2986</v>
      </c>
      <c r="Z1348" s="38">
        <v>1337</v>
      </c>
      <c r="AP1348" s="185">
        <v>1337</v>
      </c>
      <c r="AQ1348" s="185" t="s">
        <v>12</v>
      </c>
      <c r="AR1348" s="195" t="s">
        <v>12</v>
      </c>
    </row>
    <row r="1349" spans="1:44" ht="22.5" x14ac:dyDescent="0.25">
      <c r="A1349" s="183">
        <v>1338</v>
      </c>
      <c r="B1349" s="183" t="s">
        <v>1128</v>
      </c>
      <c r="C1349" s="34" t="str">
        <f t="shared" si="80"/>
        <v>BS DFCS  - 141334</v>
      </c>
      <c r="D1349" s="186" t="s">
        <v>91</v>
      </c>
      <c r="E1349" s="35"/>
      <c r="F1349" s="185">
        <v>141334</v>
      </c>
      <c r="G1349" s="191" t="s">
        <v>1546</v>
      </c>
      <c r="H1349" s="34" t="str">
        <f t="shared" si="81"/>
        <v>N  - OB - 26 - 30</v>
      </c>
      <c r="I1349" s="185" t="s">
        <v>16</v>
      </c>
      <c r="J1349" s="185" t="s">
        <v>98</v>
      </c>
      <c r="K1349" s="185" t="s">
        <v>102</v>
      </c>
      <c r="L1349" s="192">
        <v>23</v>
      </c>
      <c r="M1349" s="196" t="s">
        <v>682</v>
      </c>
      <c r="N1349" s="196" t="s">
        <v>683</v>
      </c>
      <c r="O1349" s="44" t="str">
        <f t="shared" si="82"/>
        <v xml:space="preserve"> Imran Khalid  ( 0305-4244212 )</v>
      </c>
      <c r="Q1349" s="36" t="s">
        <v>86</v>
      </c>
      <c r="T1349" s="55"/>
      <c r="U1349" s="73" t="str">
        <f>F1349&amp;"-"&amp;COUNTIF($F$2:F1349,F1349)</f>
        <v>141334-2</v>
      </c>
      <c r="V1349" s="50">
        <f t="shared" si="83"/>
        <v>1338</v>
      </c>
      <c r="Y1349" s="38" t="s">
        <v>2987</v>
      </c>
      <c r="Z1349" s="38">
        <v>1338</v>
      </c>
      <c r="AP1349" s="185">
        <v>1338</v>
      </c>
      <c r="AQ1349" s="185" t="s">
        <v>12</v>
      </c>
      <c r="AR1349" s="195" t="s">
        <v>12</v>
      </c>
    </row>
    <row r="1350" spans="1:44" ht="22.5" x14ac:dyDescent="0.25">
      <c r="A1350" s="183">
        <v>1339</v>
      </c>
      <c r="B1350" s="183" t="s">
        <v>1128</v>
      </c>
      <c r="C1350" s="34" t="str">
        <f t="shared" si="80"/>
        <v>BS DFCS  - 141335</v>
      </c>
      <c r="D1350" s="186" t="s">
        <v>91</v>
      </c>
      <c r="E1350" s="35"/>
      <c r="F1350" s="185">
        <v>141335</v>
      </c>
      <c r="G1350" s="191" t="s">
        <v>1549</v>
      </c>
      <c r="H1350" s="34" t="str">
        <f t="shared" si="81"/>
        <v>N  - OB - 26 - 30</v>
      </c>
      <c r="I1350" s="185" t="s">
        <v>16</v>
      </c>
      <c r="J1350" s="185" t="s">
        <v>98</v>
      </c>
      <c r="K1350" s="185" t="s">
        <v>102</v>
      </c>
      <c r="L1350" s="192">
        <v>26</v>
      </c>
      <c r="M1350" s="196" t="s">
        <v>682</v>
      </c>
      <c r="N1350" s="196" t="s">
        <v>683</v>
      </c>
      <c r="O1350" s="44" t="str">
        <f t="shared" si="82"/>
        <v xml:space="preserve"> Imran Khalid  ( 0305-4244212 )</v>
      </c>
      <c r="Q1350" s="36" t="s">
        <v>86</v>
      </c>
      <c r="T1350" s="55"/>
      <c r="U1350" s="73" t="str">
        <f>F1350&amp;"-"&amp;COUNTIF($F$2:F1350,F1350)</f>
        <v>141335-1</v>
      </c>
      <c r="V1350" s="50">
        <f t="shared" si="83"/>
        <v>1339</v>
      </c>
      <c r="Y1350" s="38" t="s">
        <v>2988</v>
      </c>
      <c r="Z1350" s="38">
        <v>1339</v>
      </c>
      <c r="AP1350" s="185">
        <v>1339</v>
      </c>
      <c r="AQ1350" s="185" t="s">
        <v>12</v>
      </c>
      <c r="AR1350" s="195" t="s">
        <v>12</v>
      </c>
    </row>
    <row r="1351" spans="1:44" ht="22.5" x14ac:dyDescent="0.25">
      <c r="A1351" s="183">
        <v>1340</v>
      </c>
      <c r="B1351" s="183" t="s">
        <v>1128</v>
      </c>
      <c r="C1351" s="34" t="str">
        <f t="shared" si="80"/>
        <v>BBA (Hons)  - 141356</v>
      </c>
      <c r="D1351" s="186" t="s">
        <v>42</v>
      </c>
      <c r="E1351" s="35"/>
      <c r="F1351" s="185">
        <v>141356</v>
      </c>
      <c r="G1351" s="191" t="s">
        <v>1548</v>
      </c>
      <c r="H1351" s="34" t="str">
        <f t="shared" si="81"/>
        <v>P  - OB - 69 - 71</v>
      </c>
      <c r="I1351" s="185" t="s">
        <v>16</v>
      </c>
      <c r="J1351" s="185" t="s">
        <v>293</v>
      </c>
      <c r="K1351" s="185" t="s">
        <v>250</v>
      </c>
      <c r="L1351" s="192">
        <v>15</v>
      </c>
      <c r="M1351" s="196" t="s">
        <v>615</v>
      </c>
      <c r="N1351" s="196" t="s">
        <v>616</v>
      </c>
      <c r="O1351" s="44" t="str">
        <f t="shared" si="82"/>
        <v xml:space="preserve"> Seerat Batool  ( 3035202490 )</v>
      </c>
      <c r="T1351" s="55"/>
      <c r="U1351" s="73" t="str">
        <f>F1351&amp;"-"&amp;COUNTIF($F$2:F1351,F1351)</f>
        <v>141356-2</v>
      </c>
      <c r="V1351" s="50">
        <f t="shared" si="83"/>
        <v>1340</v>
      </c>
      <c r="Y1351" s="38" t="s">
        <v>2989</v>
      </c>
      <c r="Z1351" s="38">
        <v>1340</v>
      </c>
      <c r="AP1351" s="185">
        <v>1340</v>
      </c>
      <c r="AQ1351" s="185" t="s">
        <v>12</v>
      </c>
      <c r="AR1351" s="195" t="s">
        <v>12</v>
      </c>
    </row>
    <row r="1352" spans="1:44" ht="22.5" x14ac:dyDescent="0.25">
      <c r="A1352" s="183">
        <v>1341</v>
      </c>
      <c r="B1352" s="183" t="s">
        <v>1128</v>
      </c>
      <c r="C1352" s="34" t="str">
        <f t="shared" si="80"/>
        <v>BS DFCS  - 141400</v>
      </c>
      <c r="D1352" s="186" t="s">
        <v>91</v>
      </c>
      <c r="E1352" s="35"/>
      <c r="F1352" s="185">
        <v>141400</v>
      </c>
      <c r="G1352" s="191" t="s">
        <v>923</v>
      </c>
      <c r="H1352" s="34" t="str">
        <f t="shared" si="81"/>
        <v>P  - OB - 69 - 71</v>
      </c>
      <c r="I1352" s="185" t="s">
        <v>16</v>
      </c>
      <c r="J1352" s="185" t="s">
        <v>293</v>
      </c>
      <c r="K1352" s="185" t="s">
        <v>250</v>
      </c>
      <c r="L1352" s="192">
        <v>51</v>
      </c>
      <c r="M1352" s="196" t="s">
        <v>428</v>
      </c>
      <c r="N1352" s="196" t="s">
        <v>429</v>
      </c>
      <c r="O1352" s="44" t="str">
        <f t="shared" si="82"/>
        <v xml:space="preserve"> Ms. Iram Sarwar  ( 0323-4120418 )</v>
      </c>
      <c r="T1352" s="55"/>
      <c r="U1352" s="73" t="str">
        <f>F1352&amp;"-"&amp;COUNTIF($F$2:F1352,F1352)</f>
        <v>141400-1</v>
      </c>
      <c r="V1352" s="50">
        <f t="shared" si="83"/>
        <v>1341</v>
      </c>
      <c r="Y1352" s="38" t="s">
        <v>2990</v>
      </c>
      <c r="Z1352" s="38">
        <v>1341</v>
      </c>
      <c r="AP1352" s="185">
        <v>1341</v>
      </c>
      <c r="AQ1352" s="185" t="s">
        <v>12</v>
      </c>
      <c r="AR1352" s="195" t="s">
        <v>12</v>
      </c>
    </row>
    <row r="1353" spans="1:44" ht="22.5" x14ac:dyDescent="0.25">
      <c r="A1353" s="183">
        <v>1342</v>
      </c>
      <c r="B1353" s="183" t="s">
        <v>1128</v>
      </c>
      <c r="C1353" s="34" t="str">
        <f t="shared" si="80"/>
        <v>BS DFCS  - 141400</v>
      </c>
      <c r="D1353" s="186" t="s">
        <v>91</v>
      </c>
      <c r="E1353" s="35"/>
      <c r="F1353" s="185">
        <v>141400</v>
      </c>
      <c r="G1353" s="191" t="s">
        <v>923</v>
      </c>
      <c r="H1353" s="34" t="str">
        <f t="shared" si="81"/>
        <v>Q  - OB - 38 - 42</v>
      </c>
      <c r="I1353" s="185" t="s">
        <v>16</v>
      </c>
      <c r="J1353" s="185" t="s">
        <v>257</v>
      </c>
      <c r="K1353" s="185" t="s">
        <v>251</v>
      </c>
      <c r="L1353" s="192">
        <v>6</v>
      </c>
      <c r="M1353" s="196" t="s">
        <v>428</v>
      </c>
      <c r="N1353" s="196" t="s">
        <v>429</v>
      </c>
      <c r="O1353" s="44" t="str">
        <f t="shared" si="82"/>
        <v xml:space="preserve"> Ms. Iram Sarwar  ( 0323-4120418 )</v>
      </c>
      <c r="T1353" s="55"/>
      <c r="U1353" s="73" t="str">
        <f>F1353&amp;"-"&amp;COUNTIF($F$2:F1353,F1353)</f>
        <v>141400-2</v>
      </c>
      <c r="V1353" s="50">
        <f t="shared" si="83"/>
        <v>1342</v>
      </c>
      <c r="Y1353" s="38" t="s">
        <v>2991</v>
      </c>
      <c r="Z1353" s="38">
        <v>1342</v>
      </c>
      <c r="AP1353" s="185">
        <v>1342</v>
      </c>
      <c r="AQ1353" s="185" t="s">
        <v>12</v>
      </c>
      <c r="AR1353" s="195" t="s">
        <v>12</v>
      </c>
    </row>
    <row r="1354" spans="1:44" ht="22.5" x14ac:dyDescent="0.25">
      <c r="A1354" s="183">
        <v>1343</v>
      </c>
      <c r="B1354" s="183" t="s">
        <v>1128</v>
      </c>
      <c r="C1354" s="34" t="str">
        <f t="shared" si="80"/>
        <v>BS DFCS  - 141408</v>
      </c>
      <c r="D1354" s="186" t="s">
        <v>91</v>
      </c>
      <c r="E1354" s="35"/>
      <c r="F1354" s="185">
        <v>141408</v>
      </c>
      <c r="G1354" s="191" t="s">
        <v>1538</v>
      </c>
      <c r="H1354" s="34" t="str">
        <f t="shared" si="81"/>
        <v>Q  - OB - 38 - 42</v>
      </c>
      <c r="I1354" s="185" t="s">
        <v>16</v>
      </c>
      <c r="J1354" s="185" t="s">
        <v>257</v>
      </c>
      <c r="K1354" s="185" t="s">
        <v>251</v>
      </c>
      <c r="L1354" s="192">
        <v>35</v>
      </c>
      <c r="M1354" s="196" t="s">
        <v>1052</v>
      </c>
      <c r="N1354" s="196" t="s">
        <v>1053</v>
      </c>
      <c r="O1354" s="44" t="str">
        <f t="shared" si="82"/>
        <v xml:space="preserve"> Muhammad Ajmal  ( 3069731978 )</v>
      </c>
      <c r="T1354" s="55"/>
      <c r="U1354" s="73" t="str">
        <f>F1354&amp;"-"&amp;COUNTIF($F$2:F1354,F1354)</f>
        <v>141408-1</v>
      </c>
      <c r="V1354" s="50">
        <f t="shared" si="83"/>
        <v>1343</v>
      </c>
      <c r="Y1354" s="38" t="s">
        <v>2992</v>
      </c>
      <c r="Z1354" s="38">
        <v>1343</v>
      </c>
      <c r="AP1354" s="185">
        <v>1343</v>
      </c>
      <c r="AQ1354" s="185" t="s">
        <v>12</v>
      </c>
      <c r="AR1354" s="195" t="s">
        <v>12</v>
      </c>
    </row>
    <row r="1355" spans="1:44" ht="22.5" x14ac:dyDescent="0.25">
      <c r="A1355" s="183">
        <v>1344</v>
      </c>
      <c r="B1355" s="183" t="s">
        <v>1128</v>
      </c>
      <c r="C1355" s="34" t="str">
        <f t="shared" si="80"/>
        <v>BS DFCS  - 141411</v>
      </c>
      <c r="D1355" s="186" t="s">
        <v>91</v>
      </c>
      <c r="E1355" s="35"/>
      <c r="F1355" s="185">
        <v>141411</v>
      </c>
      <c r="G1355" s="191" t="s">
        <v>1550</v>
      </c>
      <c r="H1355" s="34" t="str">
        <f t="shared" si="81"/>
        <v>Q  - OB - 38 - 42</v>
      </c>
      <c r="I1355" s="185" t="s">
        <v>16</v>
      </c>
      <c r="J1355" s="185" t="s">
        <v>257</v>
      </c>
      <c r="K1355" s="185" t="s">
        <v>251</v>
      </c>
      <c r="L1355" s="192">
        <v>33</v>
      </c>
      <c r="M1355" s="196" t="s">
        <v>581</v>
      </c>
      <c r="N1355" s="196" t="s">
        <v>582</v>
      </c>
      <c r="O1355" s="44" t="str">
        <f t="shared" si="82"/>
        <v xml:space="preserve"> Shumaila Nisar  ( 0300-4550354 )</v>
      </c>
      <c r="T1355" s="55"/>
      <c r="U1355" s="73" t="str">
        <f>F1355&amp;"-"&amp;COUNTIF($F$2:F1355,F1355)</f>
        <v>141411-1</v>
      </c>
      <c r="V1355" s="50">
        <f t="shared" si="83"/>
        <v>1344</v>
      </c>
      <c r="Y1355" s="38" t="s">
        <v>2993</v>
      </c>
      <c r="Z1355" s="38">
        <v>1344</v>
      </c>
      <c r="AP1355" s="185">
        <v>1344</v>
      </c>
      <c r="AQ1355" s="185" t="s">
        <v>12</v>
      </c>
      <c r="AR1355" s="195" t="s">
        <v>12</v>
      </c>
    </row>
    <row r="1356" spans="1:44" ht="22.5" x14ac:dyDescent="0.25">
      <c r="A1356" s="183">
        <v>1345</v>
      </c>
      <c r="B1356" s="183" t="s">
        <v>1128</v>
      </c>
      <c r="C1356" s="34" t="str">
        <f t="shared" ref="C1356:C1419" si="84">CONCATENATE(D1356," "," - ",F1356)</f>
        <v>BS DFCS  - 141413</v>
      </c>
      <c r="D1356" s="186" t="s">
        <v>91</v>
      </c>
      <c r="E1356" s="35"/>
      <c r="F1356" s="185">
        <v>141413</v>
      </c>
      <c r="G1356" s="191" t="s">
        <v>1551</v>
      </c>
      <c r="H1356" s="34" t="str">
        <f t="shared" ref="H1356:H1419" si="85">CONCATENATE(K1356," "," - ",J1356)</f>
        <v>Q  - OB - 38 - 42</v>
      </c>
      <c r="I1356" s="185" t="s">
        <v>16</v>
      </c>
      <c r="J1356" s="185" t="s">
        <v>257</v>
      </c>
      <c r="K1356" s="185" t="s">
        <v>251</v>
      </c>
      <c r="L1356" s="192">
        <v>33</v>
      </c>
      <c r="M1356" s="196" t="s">
        <v>686</v>
      </c>
      <c r="N1356" s="196" t="s">
        <v>687</v>
      </c>
      <c r="O1356" s="44" t="str">
        <f t="shared" si="82"/>
        <v xml:space="preserve"> Ms. Sumaira Ajmal Khan  ( 0334-9851927 )</v>
      </c>
      <c r="T1356" s="55"/>
      <c r="U1356" s="73" t="str">
        <f>F1356&amp;"-"&amp;COUNTIF($F$2:F1356,F1356)</f>
        <v>141413-1</v>
      </c>
      <c r="V1356" s="50">
        <f t="shared" si="83"/>
        <v>1345</v>
      </c>
      <c r="Y1356" s="38" t="s">
        <v>2994</v>
      </c>
      <c r="Z1356" s="38">
        <v>1345</v>
      </c>
      <c r="AP1356" s="185">
        <v>1345</v>
      </c>
      <c r="AQ1356" s="185" t="s">
        <v>12</v>
      </c>
      <c r="AR1356" s="195" t="s">
        <v>12</v>
      </c>
    </row>
    <row r="1357" spans="1:44" ht="22.5" x14ac:dyDescent="0.25">
      <c r="A1357" s="183">
        <v>1346</v>
      </c>
      <c r="B1357" s="183" t="s">
        <v>1128</v>
      </c>
      <c r="C1357" s="34" t="str">
        <f t="shared" si="84"/>
        <v>BS WCCI  - 141469</v>
      </c>
      <c r="D1357" s="186" t="s">
        <v>301</v>
      </c>
      <c r="E1357" s="35"/>
      <c r="F1357" s="185">
        <v>141469</v>
      </c>
      <c r="G1357" s="191" t="s">
        <v>1538</v>
      </c>
      <c r="H1357" s="34" t="str">
        <f t="shared" si="85"/>
        <v>Q  - OB - 38 - 42</v>
      </c>
      <c r="I1357" s="185" t="s">
        <v>16</v>
      </c>
      <c r="J1357" s="185" t="s">
        <v>257</v>
      </c>
      <c r="K1357" s="185" t="s">
        <v>251</v>
      </c>
      <c r="L1357" s="192">
        <v>3</v>
      </c>
      <c r="M1357" s="196" t="s">
        <v>1052</v>
      </c>
      <c r="N1357" s="196" t="s">
        <v>1053</v>
      </c>
      <c r="O1357" s="44" t="str">
        <f t="shared" ref="O1357:O1420" si="86">CONCATENATE(" ", M1357, " ", " ("," ",N1357, " ",")")</f>
        <v xml:space="preserve"> Muhammad Ajmal  ( 3069731978 )</v>
      </c>
      <c r="T1357" s="55"/>
      <c r="U1357" s="73" t="str">
        <f>F1357&amp;"-"&amp;COUNTIF($F$2:F1357,F1357)</f>
        <v>141469-1</v>
      </c>
      <c r="V1357" s="50">
        <f t="shared" ref="V1357:V1420" si="87">+A1357</f>
        <v>1346</v>
      </c>
      <c r="Y1357" s="38" t="s">
        <v>2995</v>
      </c>
      <c r="Z1357" s="38">
        <v>1346</v>
      </c>
      <c r="AP1357" s="185">
        <v>1346</v>
      </c>
      <c r="AQ1357" s="185" t="s">
        <v>12</v>
      </c>
      <c r="AR1357" s="195" t="s">
        <v>12</v>
      </c>
    </row>
    <row r="1358" spans="1:44" ht="22.5" x14ac:dyDescent="0.25">
      <c r="A1358" s="183">
        <v>1347</v>
      </c>
      <c r="B1358" s="183" t="s">
        <v>1128</v>
      </c>
      <c r="C1358" s="34" t="str">
        <f t="shared" si="84"/>
        <v>BBA (Hons)  - 141507</v>
      </c>
      <c r="D1358" s="186" t="s">
        <v>42</v>
      </c>
      <c r="E1358" s="35"/>
      <c r="F1358" s="185">
        <v>141507</v>
      </c>
      <c r="G1358" s="191" t="s">
        <v>156</v>
      </c>
      <c r="H1358" s="34" t="str">
        <f t="shared" si="85"/>
        <v>R  - OB - 45 - 49</v>
      </c>
      <c r="I1358" s="185" t="s">
        <v>16</v>
      </c>
      <c r="J1358" s="185" t="s">
        <v>258</v>
      </c>
      <c r="K1358" s="185" t="s">
        <v>252</v>
      </c>
      <c r="L1358" s="192">
        <v>1</v>
      </c>
      <c r="M1358" s="196" t="s">
        <v>3334</v>
      </c>
      <c r="N1358" s="196" t="s">
        <v>681</v>
      </c>
      <c r="O1358" s="44" t="str">
        <f t="shared" si="86"/>
        <v xml:space="preserve"> Mr. Anas Tariq   ( 3474105839 )</v>
      </c>
      <c r="T1358" s="55"/>
      <c r="U1358" s="73" t="str">
        <f>F1358&amp;"-"&amp;COUNTIF($F$2:F1358,F1358)</f>
        <v>141507-1</v>
      </c>
      <c r="V1358" s="50">
        <f t="shared" si="87"/>
        <v>1347</v>
      </c>
      <c r="Y1358" s="38" t="s">
        <v>2996</v>
      </c>
      <c r="Z1358" s="38">
        <v>1347</v>
      </c>
      <c r="AP1358" s="185">
        <v>1347</v>
      </c>
      <c r="AQ1358" s="185" t="s">
        <v>12</v>
      </c>
      <c r="AR1358" s="195" t="s">
        <v>12</v>
      </c>
    </row>
    <row r="1359" spans="1:44" ht="22.5" x14ac:dyDescent="0.25">
      <c r="A1359" s="183">
        <v>1348</v>
      </c>
      <c r="B1359" s="183" t="s">
        <v>1128</v>
      </c>
      <c r="C1359" s="34" t="str">
        <f t="shared" si="84"/>
        <v>BS IT  - 141565</v>
      </c>
      <c r="D1359" s="186" t="s">
        <v>37</v>
      </c>
      <c r="E1359" s="35"/>
      <c r="F1359" s="185">
        <v>141565</v>
      </c>
      <c r="G1359" s="191" t="s">
        <v>923</v>
      </c>
      <c r="H1359" s="34" t="str">
        <f t="shared" si="85"/>
        <v>R  - OB - 45 - 49</v>
      </c>
      <c r="I1359" s="185" t="s">
        <v>16</v>
      </c>
      <c r="J1359" s="185" t="s">
        <v>258</v>
      </c>
      <c r="K1359" s="185" t="s">
        <v>252</v>
      </c>
      <c r="L1359" s="192">
        <v>30</v>
      </c>
      <c r="M1359" s="196" t="s">
        <v>704</v>
      </c>
      <c r="N1359" s="196" t="s">
        <v>705</v>
      </c>
      <c r="O1359" s="44" t="str">
        <f t="shared" si="86"/>
        <v xml:space="preserve"> Mobeen Ashraf  ( 0336-4077480 )</v>
      </c>
      <c r="T1359" s="55"/>
      <c r="U1359" s="73" t="str">
        <f>F1359&amp;"-"&amp;COUNTIF($F$2:F1359,F1359)</f>
        <v>141565-1</v>
      </c>
      <c r="V1359" s="50">
        <f t="shared" si="87"/>
        <v>1348</v>
      </c>
      <c r="Y1359" s="38" t="s">
        <v>2997</v>
      </c>
      <c r="Z1359" s="38">
        <v>1348</v>
      </c>
      <c r="AP1359" s="185">
        <v>1348</v>
      </c>
      <c r="AQ1359" s="185" t="s">
        <v>12</v>
      </c>
      <c r="AR1359" s="195" t="s">
        <v>12</v>
      </c>
    </row>
    <row r="1360" spans="1:44" ht="22.5" x14ac:dyDescent="0.25">
      <c r="A1360" s="183">
        <v>1349</v>
      </c>
      <c r="B1360" s="183" t="s">
        <v>1128</v>
      </c>
      <c r="C1360" s="34" t="str">
        <f t="shared" si="84"/>
        <v>BS IT  - 141593</v>
      </c>
      <c r="D1360" s="186" t="s">
        <v>37</v>
      </c>
      <c r="E1360" s="35"/>
      <c r="F1360" s="185">
        <v>141593</v>
      </c>
      <c r="G1360" s="191" t="s">
        <v>895</v>
      </c>
      <c r="H1360" s="34" t="str">
        <f t="shared" si="85"/>
        <v>R  - OB - 45 - 49</v>
      </c>
      <c r="I1360" s="185" t="s">
        <v>16</v>
      </c>
      <c r="J1360" s="185" t="s">
        <v>258</v>
      </c>
      <c r="K1360" s="185" t="s">
        <v>252</v>
      </c>
      <c r="L1360" s="192">
        <v>18</v>
      </c>
      <c r="M1360" s="196" t="s">
        <v>744</v>
      </c>
      <c r="N1360" s="196" t="s">
        <v>745</v>
      </c>
      <c r="O1360" s="44" t="str">
        <f t="shared" si="86"/>
        <v xml:space="preserve"> Mr. Sabir Abbas  ( 0334-4449832 )</v>
      </c>
      <c r="T1360" s="55"/>
      <c r="U1360" s="73" t="str">
        <f>F1360&amp;"-"&amp;COUNTIF($F$2:F1360,F1360)</f>
        <v>141593-1</v>
      </c>
      <c r="V1360" s="50">
        <f t="shared" si="87"/>
        <v>1349</v>
      </c>
      <c r="Y1360" s="38" t="s">
        <v>2998</v>
      </c>
      <c r="Z1360" s="38">
        <v>1349</v>
      </c>
      <c r="AP1360" s="185">
        <v>1349</v>
      </c>
      <c r="AQ1360" s="185" t="s">
        <v>12</v>
      </c>
      <c r="AR1360" s="195" t="s">
        <v>12</v>
      </c>
    </row>
    <row r="1361" spans="1:44" ht="22.5" x14ac:dyDescent="0.25">
      <c r="A1361" s="183">
        <v>1350</v>
      </c>
      <c r="B1361" s="183" t="s">
        <v>1128</v>
      </c>
      <c r="C1361" s="34" t="str">
        <f t="shared" si="84"/>
        <v>BS IT  - 141608</v>
      </c>
      <c r="D1361" s="186" t="s">
        <v>37</v>
      </c>
      <c r="E1361" s="35"/>
      <c r="F1361" s="185">
        <v>141608</v>
      </c>
      <c r="G1361" s="191" t="s">
        <v>196</v>
      </c>
      <c r="H1361" s="34" t="str">
        <f t="shared" si="85"/>
        <v>R  - OB - 45 - 49</v>
      </c>
      <c r="I1361" s="185" t="s">
        <v>16</v>
      </c>
      <c r="J1361" s="185" t="s">
        <v>258</v>
      </c>
      <c r="K1361" s="185" t="s">
        <v>252</v>
      </c>
      <c r="L1361" s="192">
        <v>25</v>
      </c>
      <c r="M1361" s="196" t="s">
        <v>815</v>
      </c>
      <c r="N1361" s="196" t="s">
        <v>816</v>
      </c>
      <c r="O1361" s="44" t="str">
        <f t="shared" si="86"/>
        <v xml:space="preserve"> Dr. Rabia Afzaal  ( 3218801219 )</v>
      </c>
      <c r="T1361" s="55"/>
      <c r="U1361" s="73" t="str">
        <f>F1361&amp;"-"&amp;COUNTIF($F$2:F1361,F1361)</f>
        <v>141608-1</v>
      </c>
      <c r="V1361" s="50">
        <f t="shared" si="87"/>
        <v>1350</v>
      </c>
      <c r="Y1361" s="38" t="s">
        <v>2999</v>
      </c>
      <c r="Z1361" s="38">
        <v>1350</v>
      </c>
      <c r="AP1361" s="185">
        <v>1350</v>
      </c>
      <c r="AQ1361" s="185" t="s">
        <v>12</v>
      </c>
      <c r="AR1361" s="195" t="s">
        <v>12</v>
      </c>
    </row>
    <row r="1362" spans="1:44" ht="22.5" x14ac:dyDescent="0.25">
      <c r="A1362" s="183">
        <v>1351</v>
      </c>
      <c r="B1362" s="183" t="s">
        <v>1128</v>
      </c>
      <c r="C1362" s="34" t="str">
        <f t="shared" si="84"/>
        <v>BS IT  - 141620</v>
      </c>
      <c r="D1362" s="186" t="s">
        <v>37</v>
      </c>
      <c r="E1362" s="35"/>
      <c r="F1362" s="185">
        <v>141620</v>
      </c>
      <c r="G1362" s="191" t="s">
        <v>1552</v>
      </c>
      <c r="H1362" s="34" t="str">
        <f t="shared" si="85"/>
        <v>R  - OB - 45 - 49</v>
      </c>
      <c r="I1362" s="185" t="s">
        <v>16</v>
      </c>
      <c r="J1362" s="185" t="s">
        <v>258</v>
      </c>
      <c r="K1362" s="185" t="s">
        <v>252</v>
      </c>
      <c r="L1362" s="192">
        <v>8</v>
      </c>
      <c r="M1362" s="196" t="s">
        <v>815</v>
      </c>
      <c r="N1362" s="196" t="s">
        <v>816</v>
      </c>
      <c r="O1362" s="44" t="str">
        <f t="shared" si="86"/>
        <v xml:space="preserve"> Dr. Rabia Afzaal  ( 3218801219 )</v>
      </c>
      <c r="T1362" s="55"/>
      <c r="U1362" s="73" t="str">
        <f>F1362&amp;"-"&amp;COUNTIF($F$2:F1362,F1362)</f>
        <v>141620-1</v>
      </c>
      <c r="V1362" s="50">
        <f t="shared" si="87"/>
        <v>1351</v>
      </c>
      <c r="Y1362" s="38" t="s">
        <v>3000</v>
      </c>
      <c r="Z1362" s="38">
        <v>1351</v>
      </c>
      <c r="AP1362" s="185">
        <v>1351</v>
      </c>
      <c r="AQ1362" s="185" t="s">
        <v>12</v>
      </c>
      <c r="AR1362" s="195" t="s">
        <v>12</v>
      </c>
    </row>
    <row r="1363" spans="1:44" ht="22.5" x14ac:dyDescent="0.25">
      <c r="A1363" s="183">
        <v>1352</v>
      </c>
      <c r="B1363" s="183" t="s">
        <v>1128</v>
      </c>
      <c r="C1363" s="34" t="str">
        <f t="shared" si="84"/>
        <v>BS WCCI  - 141469</v>
      </c>
      <c r="D1363" s="186" t="s">
        <v>301</v>
      </c>
      <c r="E1363" s="35"/>
      <c r="F1363" s="185">
        <v>141469</v>
      </c>
      <c r="G1363" s="191" t="s">
        <v>1538</v>
      </c>
      <c r="H1363" s="34" t="str">
        <f t="shared" si="85"/>
        <v>R  - OB - 45 - 49</v>
      </c>
      <c r="I1363" s="185" t="s">
        <v>16</v>
      </c>
      <c r="J1363" s="185" t="s">
        <v>258</v>
      </c>
      <c r="K1363" s="185" t="s">
        <v>252</v>
      </c>
      <c r="L1363" s="192">
        <v>3</v>
      </c>
      <c r="M1363" s="196" t="s">
        <v>1052</v>
      </c>
      <c r="N1363" s="196" t="s">
        <v>1053</v>
      </c>
      <c r="O1363" s="44" t="str">
        <f t="shared" si="86"/>
        <v xml:space="preserve"> Muhammad Ajmal  ( 3069731978 )</v>
      </c>
      <c r="T1363" s="55"/>
      <c r="U1363" s="73" t="str">
        <f>F1363&amp;"-"&amp;COUNTIF($F$2:F1363,F1363)</f>
        <v>141469-2</v>
      </c>
      <c r="V1363" s="50">
        <f t="shared" si="87"/>
        <v>1352</v>
      </c>
      <c r="Y1363" s="38" t="s">
        <v>3001</v>
      </c>
      <c r="Z1363" s="38">
        <v>1352</v>
      </c>
      <c r="AP1363" s="185">
        <v>1352</v>
      </c>
      <c r="AQ1363" s="185" t="s">
        <v>12</v>
      </c>
      <c r="AR1363" s="195" t="s">
        <v>12</v>
      </c>
    </row>
    <row r="1364" spans="1:44" ht="22.5" x14ac:dyDescent="0.25">
      <c r="A1364" s="183">
        <v>1353</v>
      </c>
      <c r="B1364" s="183" t="s">
        <v>1128</v>
      </c>
      <c r="C1364" s="34" t="str">
        <f t="shared" si="84"/>
        <v>BSCP  - 141482</v>
      </c>
      <c r="D1364" s="186" t="s">
        <v>300</v>
      </c>
      <c r="E1364" s="35"/>
      <c r="F1364" s="185">
        <v>141482</v>
      </c>
      <c r="G1364" s="191" t="s">
        <v>1538</v>
      </c>
      <c r="H1364" s="34" t="str">
        <f t="shared" si="85"/>
        <v>R  - OB - 45 - 49</v>
      </c>
      <c r="I1364" s="185" t="s">
        <v>16</v>
      </c>
      <c r="J1364" s="185" t="s">
        <v>258</v>
      </c>
      <c r="K1364" s="185" t="s">
        <v>252</v>
      </c>
      <c r="L1364" s="192">
        <v>25</v>
      </c>
      <c r="M1364" s="196" t="s">
        <v>589</v>
      </c>
      <c r="N1364" s="196" t="s">
        <v>590</v>
      </c>
      <c r="O1364" s="44" t="str">
        <f t="shared" si="86"/>
        <v xml:space="preserve"> Arshad Hameed  ( 0343-4473113 )</v>
      </c>
      <c r="T1364" s="55"/>
      <c r="U1364" s="73" t="str">
        <f>F1364&amp;"-"&amp;COUNTIF($F$2:F1364,F1364)</f>
        <v>141482-1</v>
      </c>
      <c r="V1364" s="50">
        <f t="shared" si="87"/>
        <v>1353</v>
      </c>
      <c r="Y1364" s="38" t="s">
        <v>3002</v>
      </c>
      <c r="Z1364" s="38">
        <v>1353</v>
      </c>
      <c r="AP1364" s="185">
        <v>1353</v>
      </c>
      <c r="AQ1364" s="185" t="s">
        <v>12</v>
      </c>
      <c r="AR1364" s="195" t="s">
        <v>12</v>
      </c>
    </row>
    <row r="1365" spans="1:44" ht="22.5" x14ac:dyDescent="0.25">
      <c r="A1365" s="183">
        <v>1354</v>
      </c>
      <c r="B1365" s="183" t="s">
        <v>1128</v>
      </c>
      <c r="C1365" s="34" t="str">
        <f t="shared" si="84"/>
        <v>BS IT  - 141620</v>
      </c>
      <c r="D1365" s="186" t="s">
        <v>37</v>
      </c>
      <c r="E1365" s="35"/>
      <c r="F1365" s="185">
        <v>141620</v>
      </c>
      <c r="G1365" s="191" t="s">
        <v>1552</v>
      </c>
      <c r="H1365" s="34" t="str">
        <f t="shared" si="85"/>
        <v>S  - NB - SEMINAR - 1</v>
      </c>
      <c r="I1365" s="185" t="s">
        <v>16</v>
      </c>
      <c r="J1365" s="185" t="s">
        <v>292</v>
      </c>
      <c r="K1365" s="185" t="s">
        <v>103</v>
      </c>
      <c r="L1365" s="192">
        <v>23</v>
      </c>
      <c r="M1365" s="196" t="s">
        <v>815</v>
      </c>
      <c r="N1365" s="196" t="s">
        <v>816</v>
      </c>
      <c r="O1365" s="44" t="str">
        <f t="shared" si="86"/>
        <v xml:space="preserve"> Dr. Rabia Afzaal  ( 3218801219 )</v>
      </c>
      <c r="T1365" s="55"/>
      <c r="U1365" s="73" t="str">
        <f>F1365&amp;"-"&amp;COUNTIF($F$2:F1365,F1365)</f>
        <v>141620-2</v>
      </c>
      <c r="V1365" s="50">
        <f t="shared" si="87"/>
        <v>1354</v>
      </c>
      <c r="Y1365" s="38" t="s">
        <v>3003</v>
      </c>
      <c r="Z1365" s="38">
        <v>1354</v>
      </c>
      <c r="AP1365" s="185">
        <v>1354</v>
      </c>
      <c r="AQ1365" s="185" t="s">
        <v>12</v>
      </c>
      <c r="AR1365" s="195" t="s">
        <v>12</v>
      </c>
    </row>
    <row r="1366" spans="1:44" ht="22.5" x14ac:dyDescent="0.25">
      <c r="A1366" s="183">
        <v>1355</v>
      </c>
      <c r="B1366" s="183" t="s">
        <v>1128</v>
      </c>
      <c r="C1366" s="34" t="str">
        <f t="shared" si="84"/>
        <v>BS SE  - 141712</v>
      </c>
      <c r="D1366" s="186" t="s">
        <v>43</v>
      </c>
      <c r="E1366" s="35"/>
      <c r="F1366" s="185">
        <v>141712</v>
      </c>
      <c r="G1366" s="191" t="s">
        <v>379</v>
      </c>
      <c r="H1366" s="34" t="str">
        <f t="shared" si="85"/>
        <v>S  - NB - SEMINAR - 1</v>
      </c>
      <c r="I1366" s="185" t="s">
        <v>16</v>
      </c>
      <c r="J1366" s="185" t="s">
        <v>292</v>
      </c>
      <c r="K1366" s="185" t="s">
        <v>103</v>
      </c>
      <c r="L1366" s="192">
        <v>21</v>
      </c>
      <c r="M1366" s="196" t="s">
        <v>778</v>
      </c>
      <c r="N1366" s="196" t="s">
        <v>779</v>
      </c>
      <c r="O1366" s="44" t="str">
        <f t="shared" si="86"/>
        <v xml:space="preserve"> Hafiz Muhammad Qadir  ( 3333355039 )</v>
      </c>
      <c r="T1366" s="55"/>
      <c r="U1366" s="73" t="str">
        <f>F1366&amp;"-"&amp;COUNTIF($F$2:F1366,F1366)</f>
        <v>141712-1</v>
      </c>
      <c r="V1366" s="50">
        <f t="shared" si="87"/>
        <v>1355</v>
      </c>
      <c r="Y1366" s="38" t="s">
        <v>3004</v>
      </c>
      <c r="Z1366" s="38">
        <v>1355</v>
      </c>
      <c r="AP1366" s="185">
        <v>1355</v>
      </c>
      <c r="AQ1366" s="185" t="s">
        <v>12</v>
      </c>
      <c r="AR1366" s="195" t="s">
        <v>12</v>
      </c>
    </row>
    <row r="1367" spans="1:44" ht="22.5" x14ac:dyDescent="0.25">
      <c r="A1367" s="183">
        <v>1356</v>
      </c>
      <c r="B1367" s="183" t="s">
        <v>1128</v>
      </c>
      <c r="C1367" s="34" t="str">
        <f t="shared" si="84"/>
        <v>BS SE  - 141712</v>
      </c>
      <c r="D1367" s="186" t="s">
        <v>43</v>
      </c>
      <c r="E1367" s="35"/>
      <c r="F1367" s="185">
        <v>141712</v>
      </c>
      <c r="G1367" s="191" t="s">
        <v>379</v>
      </c>
      <c r="H1367" s="34" t="str">
        <f t="shared" si="85"/>
        <v>T  - NB - SEMINAR - 3</v>
      </c>
      <c r="I1367" s="185" t="s">
        <v>16</v>
      </c>
      <c r="J1367" s="185" t="s">
        <v>259</v>
      </c>
      <c r="K1367" s="185" t="s">
        <v>104</v>
      </c>
      <c r="L1367" s="192">
        <v>8</v>
      </c>
      <c r="M1367" s="196" t="s">
        <v>778</v>
      </c>
      <c r="N1367" s="196" t="s">
        <v>779</v>
      </c>
      <c r="O1367" s="44" t="str">
        <f t="shared" si="86"/>
        <v xml:space="preserve"> Hafiz Muhammad Qadir  ( 3333355039 )</v>
      </c>
      <c r="T1367" s="55"/>
      <c r="U1367" s="73" t="str">
        <f>F1367&amp;"-"&amp;COUNTIF($F$2:F1367,F1367)</f>
        <v>141712-2</v>
      </c>
      <c r="V1367" s="50">
        <f t="shared" si="87"/>
        <v>1356</v>
      </c>
      <c r="Y1367" s="38" t="s">
        <v>3005</v>
      </c>
      <c r="Z1367" s="38">
        <v>1356</v>
      </c>
      <c r="AP1367" s="185">
        <v>1356</v>
      </c>
      <c r="AQ1367" s="185" t="s">
        <v>12</v>
      </c>
      <c r="AR1367" s="195" t="s">
        <v>12</v>
      </c>
    </row>
    <row r="1368" spans="1:44" ht="22.5" x14ac:dyDescent="0.25">
      <c r="A1368" s="183">
        <v>1357</v>
      </c>
      <c r="B1368" s="183" t="s">
        <v>1128</v>
      </c>
      <c r="C1368" s="34" t="str">
        <f t="shared" si="84"/>
        <v>BS SE  - 141729</v>
      </c>
      <c r="D1368" s="186" t="s">
        <v>43</v>
      </c>
      <c r="E1368" s="35"/>
      <c r="F1368" s="185">
        <v>141729</v>
      </c>
      <c r="G1368" s="191" t="s">
        <v>380</v>
      </c>
      <c r="H1368" s="34" t="str">
        <f t="shared" si="85"/>
        <v>T  - NB - SEMINAR - 3</v>
      </c>
      <c r="I1368" s="185" t="s">
        <v>16</v>
      </c>
      <c r="J1368" s="185" t="s">
        <v>259</v>
      </c>
      <c r="K1368" s="185" t="s">
        <v>104</v>
      </c>
      <c r="L1368" s="192">
        <v>36</v>
      </c>
      <c r="M1368" s="196" t="s">
        <v>857</v>
      </c>
      <c r="N1368" s="196" t="s">
        <v>858</v>
      </c>
      <c r="O1368" s="44" t="str">
        <f t="shared" si="86"/>
        <v xml:space="preserve"> Gulshan Saleem  ( 3205087255 )</v>
      </c>
      <c r="T1368" s="55"/>
      <c r="U1368" s="73" t="str">
        <f>F1368&amp;"-"&amp;COUNTIF($F$2:F1368,F1368)</f>
        <v>141729-1</v>
      </c>
      <c r="V1368" s="50">
        <f t="shared" si="87"/>
        <v>1357</v>
      </c>
      <c r="Y1368" s="38" t="s">
        <v>3006</v>
      </c>
      <c r="Z1368" s="38">
        <v>1357</v>
      </c>
      <c r="AP1368" s="185">
        <v>1357</v>
      </c>
      <c r="AQ1368" s="185" t="s">
        <v>12</v>
      </c>
      <c r="AR1368" s="195" t="s">
        <v>12</v>
      </c>
    </row>
    <row r="1369" spans="1:44" ht="22.5" x14ac:dyDescent="0.25">
      <c r="A1369" s="183">
        <v>1358</v>
      </c>
      <c r="B1369" s="183" t="s">
        <v>1128</v>
      </c>
      <c r="C1369" s="34" t="str">
        <f t="shared" si="84"/>
        <v>BS SE  - 141729</v>
      </c>
      <c r="D1369" s="186" t="s">
        <v>43</v>
      </c>
      <c r="E1369" s="35"/>
      <c r="F1369" s="185">
        <v>141729</v>
      </c>
      <c r="G1369" s="191" t="s">
        <v>380</v>
      </c>
      <c r="H1369" s="34" t="str">
        <f t="shared" si="85"/>
        <v>U  - NB - SEMINAR - 4</v>
      </c>
      <c r="I1369" s="185" t="s">
        <v>16</v>
      </c>
      <c r="J1369" s="185" t="s">
        <v>1099</v>
      </c>
      <c r="K1369" s="185" t="s">
        <v>1100</v>
      </c>
      <c r="L1369" s="192">
        <v>2</v>
      </c>
      <c r="M1369" s="196" t="s">
        <v>857</v>
      </c>
      <c r="N1369" s="196" t="s">
        <v>858</v>
      </c>
      <c r="O1369" s="44" t="str">
        <f t="shared" si="86"/>
        <v xml:space="preserve"> Gulshan Saleem  ( 3205087255 )</v>
      </c>
      <c r="T1369" s="55"/>
      <c r="U1369" s="73" t="str">
        <f>F1369&amp;"-"&amp;COUNTIF($F$2:F1369,F1369)</f>
        <v>141729-2</v>
      </c>
      <c r="V1369" s="50">
        <f t="shared" si="87"/>
        <v>1358</v>
      </c>
      <c r="Y1369" s="38" t="s">
        <v>3007</v>
      </c>
      <c r="Z1369" s="38">
        <v>1358</v>
      </c>
      <c r="AP1369" s="185">
        <v>1358</v>
      </c>
      <c r="AQ1369" s="185" t="s">
        <v>12</v>
      </c>
      <c r="AR1369" s="195" t="s">
        <v>12</v>
      </c>
    </row>
    <row r="1370" spans="1:44" ht="22.5" x14ac:dyDescent="0.25">
      <c r="A1370" s="183">
        <v>1359</v>
      </c>
      <c r="B1370" s="183" t="s">
        <v>1128</v>
      </c>
      <c r="C1370" s="34" t="str">
        <f t="shared" si="84"/>
        <v>BS SE  - 141731</v>
      </c>
      <c r="D1370" s="186" t="s">
        <v>43</v>
      </c>
      <c r="E1370" s="35"/>
      <c r="F1370" s="185">
        <v>141731</v>
      </c>
      <c r="G1370" s="191" t="s">
        <v>1553</v>
      </c>
      <c r="H1370" s="34" t="str">
        <f t="shared" si="85"/>
        <v>U  - NB - SEMINAR - 4</v>
      </c>
      <c r="I1370" s="185" t="s">
        <v>16</v>
      </c>
      <c r="J1370" s="185" t="s">
        <v>1099</v>
      </c>
      <c r="K1370" s="185" t="s">
        <v>1100</v>
      </c>
      <c r="L1370" s="192">
        <v>37</v>
      </c>
      <c r="M1370" s="196" t="s">
        <v>857</v>
      </c>
      <c r="N1370" s="196" t="s">
        <v>858</v>
      </c>
      <c r="O1370" s="44" t="str">
        <f t="shared" si="86"/>
        <v xml:space="preserve"> Gulshan Saleem  ( 3205087255 )</v>
      </c>
      <c r="T1370" s="55"/>
      <c r="U1370" s="73" t="str">
        <f>F1370&amp;"-"&amp;COUNTIF($F$2:F1370,F1370)</f>
        <v>141731-1</v>
      </c>
      <c r="V1370" s="50">
        <f t="shared" si="87"/>
        <v>1359</v>
      </c>
      <c r="Y1370" s="38" t="s">
        <v>3008</v>
      </c>
      <c r="Z1370" s="38">
        <v>1359</v>
      </c>
      <c r="AP1370" s="185">
        <v>1359</v>
      </c>
      <c r="AQ1370" s="185" t="s">
        <v>12</v>
      </c>
      <c r="AR1370" s="195" t="s">
        <v>12</v>
      </c>
    </row>
    <row r="1371" spans="1:44" ht="22.5" x14ac:dyDescent="0.25">
      <c r="A1371" s="183">
        <v>1360</v>
      </c>
      <c r="B1371" s="183" t="s">
        <v>1128</v>
      </c>
      <c r="C1371" s="34" t="str">
        <f t="shared" si="84"/>
        <v>BS SE  - 141733</v>
      </c>
      <c r="D1371" s="186" t="s">
        <v>43</v>
      </c>
      <c r="E1371" s="35"/>
      <c r="F1371" s="185">
        <v>141733</v>
      </c>
      <c r="G1371" s="191" t="s">
        <v>1539</v>
      </c>
      <c r="H1371" s="34" t="str">
        <f t="shared" si="85"/>
        <v>U  - NB - SEMINAR - 4</v>
      </c>
      <c r="I1371" s="185" t="s">
        <v>16</v>
      </c>
      <c r="J1371" s="185" t="s">
        <v>1099</v>
      </c>
      <c r="K1371" s="185" t="s">
        <v>1100</v>
      </c>
      <c r="L1371" s="192">
        <v>5</v>
      </c>
      <c r="M1371" s="196" t="s">
        <v>857</v>
      </c>
      <c r="N1371" s="196" t="s">
        <v>858</v>
      </c>
      <c r="O1371" s="44" t="str">
        <f t="shared" si="86"/>
        <v xml:space="preserve"> Gulshan Saleem  ( 3205087255 )</v>
      </c>
      <c r="T1371" s="55"/>
      <c r="U1371" s="73" t="str">
        <f>F1371&amp;"-"&amp;COUNTIF($F$2:F1371,F1371)</f>
        <v>141733-2</v>
      </c>
      <c r="V1371" s="50">
        <f t="shared" si="87"/>
        <v>1360</v>
      </c>
      <c r="Y1371" s="38" t="s">
        <v>3009</v>
      </c>
      <c r="Z1371" s="38">
        <v>1360</v>
      </c>
      <c r="AP1371" s="185">
        <v>1360</v>
      </c>
      <c r="AQ1371" s="185" t="s">
        <v>12</v>
      </c>
      <c r="AR1371" s="195" t="s">
        <v>12</v>
      </c>
    </row>
    <row r="1372" spans="1:44" ht="22.5" x14ac:dyDescent="0.25">
      <c r="A1372" s="183">
        <v>1361</v>
      </c>
      <c r="B1372" s="183" t="s">
        <v>1128</v>
      </c>
      <c r="C1372" s="34" t="str">
        <f t="shared" si="84"/>
        <v>BSCS  - 142375</v>
      </c>
      <c r="D1372" s="186" t="s">
        <v>35</v>
      </c>
      <c r="E1372" s="35"/>
      <c r="F1372" s="185">
        <v>142375</v>
      </c>
      <c r="G1372" s="191" t="s">
        <v>1554</v>
      </c>
      <c r="H1372" s="34" t="str">
        <f t="shared" si="85"/>
        <v>A  - NB - 1 - 8</v>
      </c>
      <c r="I1372" s="185" t="s">
        <v>93</v>
      </c>
      <c r="J1372" s="185" t="s">
        <v>94</v>
      </c>
      <c r="K1372" s="185" t="s">
        <v>13</v>
      </c>
      <c r="L1372" s="192">
        <v>12</v>
      </c>
      <c r="M1372" s="196" t="s">
        <v>3377</v>
      </c>
      <c r="N1372" s="196" t="s">
        <v>3378</v>
      </c>
      <c r="O1372" s="44" t="str">
        <f t="shared" si="86"/>
        <v xml:space="preserve"> Mr. Hanan Sharif  ( 3338753863 )</v>
      </c>
      <c r="T1372" s="55"/>
      <c r="U1372" s="73" t="str">
        <f>F1372&amp;"-"&amp;COUNTIF($F$2:F1372,F1372)</f>
        <v>142375-1</v>
      </c>
      <c r="V1372" s="50">
        <f t="shared" si="87"/>
        <v>1361</v>
      </c>
      <c r="Y1372" s="38" t="s">
        <v>3010</v>
      </c>
      <c r="Z1372" s="38">
        <v>1361</v>
      </c>
      <c r="AP1372" s="185">
        <v>1361</v>
      </c>
      <c r="AQ1372" s="185" t="s">
        <v>12</v>
      </c>
      <c r="AR1372" s="195" t="s">
        <v>12</v>
      </c>
    </row>
    <row r="1373" spans="1:44" ht="22.5" x14ac:dyDescent="0.25">
      <c r="A1373" s="183">
        <v>1362</v>
      </c>
      <c r="B1373" s="183" t="s">
        <v>1128</v>
      </c>
      <c r="C1373" s="34" t="str">
        <f t="shared" si="84"/>
        <v>BSCS  - 142602</v>
      </c>
      <c r="D1373" s="186" t="s">
        <v>35</v>
      </c>
      <c r="E1373" s="35"/>
      <c r="F1373" s="185">
        <v>142602</v>
      </c>
      <c r="G1373" s="191" t="s">
        <v>1555</v>
      </c>
      <c r="H1373" s="34" t="str">
        <f t="shared" si="85"/>
        <v>A  - NB - 1 - 8</v>
      </c>
      <c r="I1373" s="185" t="s">
        <v>93</v>
      </c>
      <c r="J1373" s="185" t="s">
        <v>94</v>
      </c>
      <c r="K1373" s="185" t="s">
        <v>13</v>
      </c>
      <c r="L1373" s="192">
        <v>11</v>
      </c>
      <c r="M1373" s="196" t="s">
        <v>482</v>
      </c>
      <c r="N1373" s="196" t="s">
        <v>483</v>
      </c>
      <c r="O1373" s="44" t="str">
        <f t="shared" si="86"/>
        <v xml:space="preserve"> Mr. Umer Ahmed  ( 0321-3810784 )</v>
      </c>
      <c r="T1373" s="55"/>
      <c r="U1373" s="73" t="str">
        <f>F1373&amp;"-"&amp;COUNTIF($F$2:F1373,F1373)</f>
        <v>142602-1</v>
      </c>
      <c r="V1373" s="50">
        <f t="shared" si="87"/>
        <v>1362</v>
      </c>
      <c r="Y1373" s="38" t="s">
        <v>3011</v>
      </c>
      <c r="Z1373" s="38">
        <v>1362</v>
      </c>
      <c r="AP1373" s="185">
        <v>1362</v>
      </c>
      <c r="AQ1373" s="185" t="s">
        <v>12</v>
      </c>
      <c r="AR1373" s="195" t="s">
        <v>12</v>
      </c>
    </row>
    <row r="1374" spans="1:44" ht="22.5" x14ac:dyDescent="0.25">
      <c r="A1374" s="183">
        <v>1363</v>
      </c>
      <c r="B1374" s="183" t="s">
        <v>1128</v>
      </c>
      <c r="C1374" s="34" t="str">
        <f t="shared" si="84"/>
        <v>BSCS  - 142603</v>
      </c>
      <c r="D1374" s="186" t="s">
        <v>35</v>
      </c>
      <c r="E1374" s="35"/>
      <c r="F1374" s="185">
        <v>142603</v>
      </c>
      <c r="G1374" s="191" t="s">
        <v>1556</v>
      </c>
      <c r="H1374" s="34" t="str">
        <f t="shared" si="85"/>
        <v>A  - NB - 1 - 8</v>
      </c>
      <c r="I1374" s="185" t="s">
        <v>93</v>
      </c>
      <c r="J1374" s="185" t="s">
        <v>94</v>
      </c>
      <c r="K1374" s="185" t="s">
        <v>13</v>
      </c>
      <c r="L1374" s="192">
        <v>5</v>
      </c>
      <c r="M1374" s="196" t="s">
        <v>1018</v>
      </c>
      <c r="N1374" s="196" t="s">
        <v>1019</v>
      </c>
      <c r="O1374" s="44" t="str">
        <f t="shared" si="86"/>
        <v xml:space="preserve"> Uzma Ghulam Muhammad   ( 3034623467 )</v>
      </c>
      <c r="T1374" s="55"/>
      <c r="U1374" s="73" t="str">
        <f>F1374&amp;"-"&amp;COUNTIF($F$2:F1374,F1374)</f>
        <v>142603-1</v>
      </c>
      <c r="V1374" s="50">
        <f t="shared" si="87"/>
        <v>1363</v>
      </c>
      <c r="Y1374" s="38" t="s">
        <v>3012</v>
      </c>
      <c r="Z1374" s="38">
        <v>1363</v>
      </c>
      <c r="AP1374" s="185">
        <v>1363</v>
      </c>
      <c r="AQ1374" s="185" t="s">
        <v>12</v>
      </c>
      <c r="AR1374" s="195" t="s">
        <v>12</v>
      </c>
    </row>
    <row r="1375" spans="1:44" ht="33.75" x14ac:dyDescent="0.25">
      <c r="A1375" s="183">
        <v>1364</v>
      </c>
      <c r="B1375" s="183" t="s">
        <v>1128</v>
      </c>
      <c r="C1375" s="34" t="str">
        <f t="shared" si="84"/>
        <v>M.Phil CHEM.  - 142458</v>
      </c>
      <c r="D1375" s="186" t="s">
        <v>146</v>
      </c>
      <c r="E1375" s="45"/>
      <c r="F1375" s="185">
        <v>142458</v>
      </c>
      <c r="G1375" s="191" t="s">
        <v>1557</v>
      </c>
      <c r="H1375" s="34" t="str">
        <f t="shared" si="85"/>
        <v>A  - NB - 1 - 8</v>
      </c>
      <c r="I1375" s="192" t="s">
        <v>93</v>
      </c>
      <c r="J1375" s="185" t="s">
        <v>94</v>
      </c>
      <c r="K1375" s="185" t="s">
        <v>13</v>
      </c>
      <c r="L1375" s="192">
        <v>7</v>
      </c>
      <c r="M1375" s="196" t="s">
        <v>522</v>
      </c>
      <c r="N1375" s="196" t="s">
        <v>523</v>
      </c>
      <c r="O1375" s="44" t="str">
        <f t="shared" si="86"/>
        <v xml:space="preserve"> Dr. Farwa Batool  ( 03461113772 )</v>
      </c>
      <c r="T1375" s="55"/>
      <c r="U1375" s="73" t="str">
        <f>F1375&amp;"-"&amp;COUNTIF($F$2:F1375,F1375)</f>
        <v>142458-1</v>
      </c>
      <c r="V1375" s="50">
        <f t="shared" si="87"/>
        <v>1364</v>
      </c>
      <c r="Y1375" s="38" t="s">
        <v>3013</v>
      </c>
      <c r="Z1375" s="38">
        <v>1364</v>
      </c>
      <c r="AP1375" s="185">
        <v>1364</v>
      </c>
      <c r="AQ1375" s="185" t="s">
        <v>12</v>
      </c>
      <c r="AR1375" s="195" t="s">
        <v>12</v>
      </c>
    </row>
    <row r="1376" spans="1:44" ht="22.5" x14ac:dyDescent="0.25">
      <c r="A1376" s="183">
        <v>1365</v>
      </c>
      <c r="B1376" s="183" t="s">
        <v>1128</v>
      </c>
      <c r="C1376" s="34" t="str">
        <f t="shared" si="84"/>
        <v>M.Phil MB  - 142496</v>
      </c>
      <c r="D1376" s="186" t="s">
        <v>142</v>
      </c>
      <c r="E1376" s="45"/>
      <c r="F1376" s="185">
        <v>142496</v>
      </c>
      <c r="G1376" s="191" t="s">
        <v>1558</v>
      </c>
      <c r="H1376" s="34" t="str">
        <f t="shared" si="85"/>
        <v>A  - NB - 1 - 8</v>
      </c>
      <c r="I1376" s="192" t="s">
        <v>93</v>
      </c>
      <c r="J1376" s="185" t="s">
        <v>94</v>
      </c>
      <c r="K1376" s="185" t="s">
        <v>13</v>
      </c>
      <c r="L1376" s="192">
        <v>2</v>
      </c>
      <c r="M1376" s="196" t="s">
        <v>450</v>
      </c>
      <c r="N1376" s="196" t="s">
        <v>451</v>
      </c>
      <c r="O1376" s="44" t="str">
        <f t="shared" si="86"/>
        <v xml:space="preserve"> Dr. Hafiz Zeshan Wadood  ( 0321-4802569 )</v>
      </c>
      <c r="T1376" s="55"/>
      <c r="U1376" s="73" t="str">
        <f>F1376&amp;"-"&amp;COUNTIF($F$2:F1376,F1376)</f>
        <v>142496-1</v>
      </c>
      <c r="V1376" s="50">
        <f t="shared" si="87"/>
        <v>1365</v>
      </c>
      <c r="Y1376" s="38" t="s">
        <v>3014</v>
      </c>
      <c r="Z1376" s="38">
        <v>1365</v>
      </c>
      <c r="AP1376" s="185">
        <v>1365</v>
      </c>
      <c r="AQ1376" s="185" t="s">
        <v>12</v>
      </c>
      <c r="AR1376" s="195" t="s">
        <v>12</v>
      </c>
    </row>
    <row r="1377" spans="1:44" ht="22.5" x14ac:dyDescent="0.25">
      <c r="A1377" s="183">
        <v>1366</v>
      </c>
      <c r="B1377" s="183" t="s">
        <v>1128</v>
      </c>
      <c r="C1377" s="34" t="str">
        <f t="shared" si="84"/>
        <v>M.Phil MC  - 142397</v>
      </c>
      <c r="D1377" s="186" t="s">
        <v>127</v>
      </c>
      <c r="E1377" s="45"/>
      <c r="F1377" s="185">
        <v>142397</v>
      </c>
      <c r="G1377" s="191" t="s">
        <v>1559</v>
      </c>
      <c r="H1377" s="34" t="str">
        <f t="shared" si="85"/>
        <v>A  - NB - 1 - 8</v>
      </c>
      <c r="I1377" s="192" t="s">
        <v>93</v>
      </c>
      <c r="J1377" s="185" t="s">
        <v>94</v>
      </c>
      <c r="K1377" s="185" t="s">
        <v>13</v>
      </c>
      <c r="L1377" s="192">
        <v>4</v>
      </c>
      <c r="M1377" s="196" t="s">
        <v>3372</v>
      </c>
      <c r="N1377" s="196" t="s">
        <v>708</v>
      </c>
      <c r="O1377" s="44" t="str">
        <f t="shared" si="86"/>
        <v xml:space="preserve"> Dr. Javeria Nzaeer  ( 0322-4521910 )</v>
      </c>
      <c r="T1377" s="55"/>
      <c r="U1377" s="73" t="str">
        <f>F1377&amp;"-"&amp;COUNTIF($F$2:F1377,F1377)</f>
        <v>142397-1</v>
      </c>
      <c r="V1377" s="50">
        <f t="shared" si="87"/>
        <v>1366</v>
      </c>
      <c r="Y1377" s="38" t="s">
        <v>3015</v>
      </c>
      <c r="Z1377" s="38">
        <v>1366</v>
      </c>
      <c r="AP1377" s="185">
        <v>1366</v>
      </c>
      <c r="AQ1377" s="185" t="s">
        <v>12</v>
      </c>
      <c r="AR1377" s="195" t="s">
        <v>12</v>
      </c>
    </row>
    <row r="1378" spans="1:44" ht="33.75" x14ac:dyDescent="0.25">
      <c r="A1378" s="183">
        <v>1367</v>
      </c>
      <c r="B1378" s="183" t="s">
        <v>1128</v>
      </c>
      <c r="C1378" s="34" t="str">
        <f t="shared" si="84"/>
        <v>MBA (2 Years)  - 142442</v>
      </c>
      <c r="D1378" s="186" t="s">
        <v>151</v>
      </c>
      <c r="E1378" s="45"/>
      <c r="F1378" s="185">
        <v>142442</v>
      </c>
      <c r="G1378" s="191" t="s">
        <v>403</v>
      </c>
      <c r="H1378" s="34" t="str">
        <f t="shared" si="85"/>
        <v>A  - NB - 1 - 8</v>
      </c>
      <c r="I1378" s="192" t="s">
        <v>93</v>
      </c>
      <c r="J1378" s="185" t="s">
        <v>94</v>
      </c>
      <c r="K1378" s="185" t="s">
        <v>13</v>
      </c>
      <c r="L1378" s="192">
        <v>2</v>
      </c>
      <c r="M1378" s="196" t="s">
        <v>821</v>
      </c>
      <c r="N1378" s="196" t="s">
        <v>822</v>
      </c>
      <c r="O1378" s="44" t="str">
        <f t="shared" si="86"/>
        <v xml:space="preserve"> Tehmina Khan  ( 3335338925 )</v>
      </c>
      <c r="T1378" s="55"/>
      <c r="U1378" s="73" t="str">
        <f>F1378&amp;"-"&amp;COUNTIF($F$2:F1378,F1378)</f>
        <v>142442-1</v>
      </c>
      <c r="V1378" s="50">
        <f t="shared" si="87"/>
        <v>1367</v>
      </c>
      <c r="Y1378" s="38" t="s">
        <v>3016</v>
      </c>
      <c r="Z1378" s="38">
        <v>1367</v>
      </c>
      <c r="AP1378" s="185">
        <v>1367</v>
      </c>
      <c r="AQ1378" s="185" t="s">
        <v>12</v>
      </c>
      <c r="AR1378" s="195" t="s">
        <v>12</v>
      </c>
    </row>
    <row r="1379" spans="1:44" ht="33.75" x14ac:dyDescent="0.25">
      <c r="A1379" s="183">
        <v>1368</v>
      </c>
      <c r="B1379" s="183" t="s">
        <v>1128</v>
      </c>
      <c r="C1379" s="34" t="str">
        <f t="shared" si="84"/>
        <v>Post ADP (AF)   - 142487</v>
      </c>
      <c r="D1379" s="186" t="s">
        <v>865</v>
      </c>
      <c r="E1379" s="45"/>
      <c r="F1379" s="185">
        <v>142487</v>
      </c>
      <c r="G1379" s="191" t="s">
        <v>925</v>
      </c>
      <c r="H1379" s="34" t="str">
        <f t="shared" si="85"/>
        <v>A  - NB - 1 - 8</v>
      </c>
      <c r="I1379" s="192" t="s">
        <v>93</v>
      </c>
      <c r="J1379" s="185" t="s">
        <v>94</v>
      </c>
      <c r="K1379" s="185" t="s">
        <v>13</v>
      </c>
      <c r="L1379" s="192">
        <v>1</v>
      </c>
      <c r="M1379" s="196" t="s">
        <v>422</v>
      </c>
      <c r="N1379" s="196" t="s">
        <v>423</v>
      </c>
      <c r="O1379" s="44" t="str">
        <f t="shared" si="86"/>
        <v xml:space="preserve"> Abdul Khaliq Alvi  ( 0333-4287808 )</v>
      </c>
      <c r="T1379" s="55"/>
      <c r="U1379" s="73" t="str">
        <f>F1379&amp;"-"&amp;COUNTIF($F$2:F1379,F1379)</f>
        <v>142487-1</v>
      </c>
      <c r="V1379" s="50">
        <f t="shared" si="87"/>
        <v>1368</v>
      </c>
      <c r="Y1379" s="38" t="s">
        <v>3017</v>
      </c>
      <c r="Z1379" s="38">
        <v>1368</v>
      </c>
      <c r="AP1379" s="185">
        <v>1368</v>
      </c>
      <c r="AQ1379" s="185" t="s">
        <v>12</v>
      </c>
      <c r="AR1379" s="195" t="s">
        <v>12</v>
      </c>
    </row>
    <row r="1380" spans="1:44" ht="33.75" x14ac:dyDescent="0.25">
      <c r="A1380" s="183">
        <v>1369</v>
      </c>
      <c r="B1380" s="183" t="s">
        <v>1128</v>
      </c>
      <c r="C1380" s="34" t="str">
        <f t="shared" si="84"/>
        <v>Post ADP (AP)  - 142540</v>
      </c>
      <c r="D1380" s="186" t="s">
        <v>1087</v>
      </c>
      <c r="E1380" s="33"/>
      <c r="F1380" s="189">
        <v>142540</v>
      </c>
      <c r="G1380" s="191" t="s">
        <v>1089</v>
      </c>
      <c r="H1380" s="34" t="str">
        <f t="shared" si="85"/>
        <v>A  - NB - 1 - 8</v>
      </c>
      <c r="I1380" s="185" t="s">
        <v>93</v>
      </c>
      <c r="J1380" s="185" t="s">
        <v>94</v>
      </c>
      <c r="K1380" s="185" t="s">
        <v>13</v>
      </c>
      <c r="L1380" s="193">
        <v>3</v>
      </c>
      <c r="M1380" s="196" t="s">
        <v>478</v>
      </c>
      <c r="N1380" s="196" t="s">
        <v>479</v>
      </c>
      <c r="O1380" s="44" t="str">
        <f t="shared" si="86"/>
        <v xml:space="preserve"> Maliha Khalid  ( 0332-4129585 )</v>
      </c>
      <c r="S1380" t="s">
        <v>124</v>
      </c>
      <c r="T1380" s="55"/>
      <c r="U1380" s="73" t="str">
        <f>F1380&amp;"-"&amp;COUNTIF($F$2:F1380,F1380)</f>
        <v>142540-1</v>
      </c>
      <c r="V1380" s="50">
        <f t="shared" si="87"/>
        <v>1369</v>
      </c>
      <c r="Y1380" s="38" t="s">
        <v>3018</v>
      </c>
      <c r="Z1380" s="38">
        <v>1369</v>
      </c>
      <c r="AP1380" s="185">
        <v>1369</v>
      </c>
      <c r="AQ1380" s="185" t="s">
        <v>12</v>
      </c>
      <c r="AR1380" s="195" t="s">
        <v>12</v>
      </c>
    </row>
    <row r="1381" spans="1:44" ht="33.75" x14ac:dyDescent="0.25">
      <c r="A1381" s="183">
        <v>1370</v>
      </c>
      <c r="B1381" s="183" t="s">
        <v>1128</v>
      </c>
      <c r="C1381" s="34" t="str">
        <f t="shared" si="84"/>
        <v>Post ADP (Eng.)   - 142544</v>
      </c>
      <c r="D1381" s="186" t="s">
        <v>1140</v>
      </c>
      <c r="E1381" s="33"/>
      <c r="F1381" s="189">
        <v>142544</v>
      </c>
      <c r="G1381" s="191" t="s">
        <v>1560</v>
      </c>
      <c r="H1381" s="34" t="str">
        <f t="shared" si="85"/>
        <v>A  - NB - 1 - 8</v>
      </c>
      <c r="I1381" s="185" t="s">
        <v>93</v>
      </c>
      <c r="J1381" s="185" t="s">
        <v>94</v>
      </c>
      <c r="K1381" s="185" t="s">
        <v>13</v>
      </c>
      <c r="L1381" s="193">
        <v>2</v>
      </c>
      <c r="M1381" s="196" t="s">
        <v>623</v>
      </c>
      <c r="N1381" s="196" t="s">
        <v>624</v>
      </c>
      <c r="O1381" s="44" t="str">
        <f t="shared" si="86"/>
        <v xml:space="preserve"> Hassan Khan  ( 3314343808 )</v>
      </c>
      <c r="S1381" t="s">
        <v>124</v>
      </c>
      <c r="T1381" s="55"/>
      <c r="U1381" s="73" t="str">
        <f>F1381&amp;"-"&amp;COUNTIF($F$2:F1381,F1381)</f>
        <v>142544-1</v>
      </c>
      <c r="V1381" s="50">
        <f t="shared" si="87"/>
        <v>1370</v>
      </c>
      <c r="Y1381" s="38" t="s">
        <v>3019</v>
      </c>
      <c r="Z1381" s="38">
        <v>1370</v>
      </c>
      <c r="AP1381" s="185">
        <v>1370</v>
      </c>
      <c r="AQ1381" s="185" t="s">
        <v>12</v>
      </c>
      <c r="AR1381" s="195" t="s">
        <v>12</v>
      </c>
    </row>
    <row r="1382" spans="1:44" ht="33.75" x14ac:dyDescent="0.25">
      <c r="A1382" s="183">
        <v>1371</v>
      </c>
      <c r="B1382" s="183" t="s">
        <v>1128</v>
      </c>
      <c r="C1382" s="34" t="str">
        <f t="shared" si="84"/>
        <v>Post ADP (IR)   - 142612</v>
      </c>
      <c r="D1382" s="186" t="s">
        <v>863</v>
      </c>
      <c r="E1382" s="45"/>
      <c r="F1382" s="185">
        <v>142612</v>
      </c>
      <c r="G1382" s="191" t="s">
        <v>1561</v>
      </c>
      <c r="H1382" s="34" t="str">
        <f t="shared" si="85"/>
        <v>A  - NB - 1 - 8</v>
      </c>
      <c r="I1382" s="192" t="s">
        <v>93</v>
      </c>
      <c r="J1382" s="185" t="s">
        <v>94</v>
      </c>
      <c r="K1382" s="185" t="s">
        <v>13</v>
      </c>
      <c r="L1382" s="192">
        <v>2</v>
      </c>
      <c r="M1382" s="196">
        <v>0</v>
      </c>
      <c r="N1382" s="196" t="s">
        <v>3383</v>
      </c>
      <c r="O1382" s="44" t="str">
        <f t="shared" si="86"/>
        <v xml:space="preserve"> 0  ( - - - )</v>
      </c>
      <c r="T1382" s="55"/>
      <c r="U1382" s="73" t="str">
        <f>F1382&amp;"-"&amp;COUNTIF($F$2:F1382,F1382)</f>
        <v>142612-1</v>
      </c>
      <c r="V1382" s="50">
        <f t="shared" si="87"/>
        <v>1371</v>
      </c>
      <c r="Y1382" s="38" t="s">
        <v>3020</v>
      </c>
      <c r="Z1382" s="38">
        <v>1371</v>
      </c>
      <c r="AP1382" s="185">
        <v>1371</v>
      </c>
      <c r="AQ1382" s="185" t="s">
        <v>12</v>
      </c>
      <c r="AR1382" s="195" t="s">
        <v>12</v>
      </c>
    </row>
    <row r="1383" spans="1:44" ht="33.75" x14ac:dyDescent="0.25">
      <c r="A1383" s="183">
        <v>1372</v>
      </c>
      <c r="B1383" s="183" t="s">
        <v>1128</v>
      </c>
      <c r="C1383" s="34" t="str">
        <f t="shared" si="84"/>
        <v>Post ADP (IT)   - 142408</v>
      </c>
      <c r="D1383" s="186" t="s">
        <v>864</v>
      </c>
      <c r="E1383" s="45"/>
      <c r="F1383" s="185">
        <v>142408</v>
      </c>
      <c r="G1383" s="191" t="s">
        <v>222</v>
      </c>
      <c r="H1383" s="34" t="str">
        <f t="shared" si="85"/>
        <v>A  - NB - 1 - 8</v>
      </c>
      <c r="I1383" s="192" t="s">
        <v>93</v>
      </c>
      <c r="J1383" s="185" t="s">
        <v>94</v>
      </c>
      <c r="K1383" s="185" t="s">
        <v>13</v>
      </c>
      <c r="L1383" s="192">
        <v>2</v>
      </c>
      <c r="M1383" s="196" t="s">
        <v>498</v>
      </c>
      <c r="N1383" s="196" t="s">
        <v>499</v>
      </c>
      <c r="O1383" s="44" t="str">
        <f t="shared" si="86"/>
        <v xml:space="preserve"> Rabia aslam Khan  ( 0324-8462381 )</v>
      </c>
      <c r="T1383" s="55"/>
      <c r="U1383" s="73" t="str">
        <f>F1383&amp;"-"&amp;COUNTIF($F$2:F1383,F1383)</f>
        <v>142408-1</v>
      </c>
      <c r="V1383" s="50">
        <f t="shared" si="87"/>
        <v>1372</v>
      </c>
      <c r="Y1383" s="38" t="s">
        <v>3021</v>
      </c>
      <c r="Z1383" s="38">
        <v>1372</v>
      </c>
      <c r="AP1383" s="185">
        <v>1372</v>
      </c>
      <c r="AQ1383" s="185" t="s">
        <v>12</v>
      </c>
      <c r="AR1383" s="195" t="s">
        <v>12</v>
      </c>
    </row>
    <row r="1384" spans="1:44" ht="22.5" x14ac:dyDescent="0.25">
      <c r="A1384" s="183">
        <v>1373</v>
      </c>
      <c r="B1384" s="183" t="s">
        <v>1128</v>
      </c>
      <c r="C1384" s="34" t="str">
        <f t="shared" si="84"/>
        <v>BS AP  - 140827</v>
      </c>
      <c r="D1384" s="186" t="s">
        <v>40</v>
      </c>
      <c r="E1384" s="45"/>
      <c r="F1384" s="185">
        <v>140827</v>
      </c>
      <c r="G1384" s="191" t="s">
        <v>979</v>
      </c>
      <c r="H1384" s="34" t="str">
        <f t="shared" si="85"/>
        <v>D  - NB - 25 - 32</v>
      </c>
      <c r="I1384" s="192" t="s">
        <v>93</v>
      </c>
      <c r="J1384" s="185" t="s">
        <v>97</v>
      </c>
      <c r="K1384" s="185" t="s">
        <v>24</v>
      </c>
      <c r="L1384" s="192">
        <v>23</v>
      </c>
      <c r="M1384" s="196" t="s">
        <v>486</v>
      </c>
      <c r="N1384" s="196" t="s">
        <v>487</v>
      </c>
      <c r="O1384" s="44" t="str">
        <f t="shared" si="86"/>
        <v xml:space="preserve"> Hafiza Saadia Sharif  ( 0331-9693573 )</v>
      </c>
      <c r="T1384" s="55"/>
      <c r="U1384" s="73" t="str">
        <f>F1384&amp;"-"&amp;COUNTIF($F$2:F1384,F1384)</f>
        <v>140827-1</v>
      </c>
      <c r="V1384" s="50">
        <f t="shared" si="87"/>
        <v>1373</v>
      </c>
      <c r="Y1384" s="38" t="s">
        <v>3022</v>
      </c>
      <c r="Z1384" s="38">
        <v>1373</v>
      </c>
      <c r="AP1384" s="185">
        <v>1373</v>
      </c>
      <c r="AQ1384" s="185" t="s">
        <v>12</v>
      </c>
      <c r="AR1384" s="195" t="s">
        <v>12</v>
      </c>
    </row>
    <row r="1385" spans="1:44" ht="22.5" x14ac:dyDescent="0.25">
      <c r="A1385" s="183">
        <v>1374</v>
      </c>
      <c r="B1385" s="183" t="s">
        <v>1128</v>
      </c>
      <c r="C1385" s="34" t="str">
        <f t="shared" si="84"/>
        <v>BS AP  - 140833</v>
      </c>
      <c r="D1385" s="186" t="s">
        <v>40</v>
      </c>
      <c r="E1385" s="45"/>
      <c r="F1385" s="185">
        <v>140833</v>
      </c>
      <c r="G1385" s="191" t="s">
        <v>320</v>
      </c>
      <c r="H1385" s="34" t="str">
        <f t="shared" si="85"/>
        <v>D  - NB - 25 - 32</v>
      </c>
      <c r="I1385" s="192" t="s">
        <v>93</v>
      </c>
      <c r="J1385" s="185" t="s">
        <v>97</v>
      </c>
      <c r="K1385" s="185" t="s">
        <v>24</v>
      </c>
      <c r="L1385" s="192">
        <v>11</v>
      </c>
      <c r="M1385" s="196" t="s">
        <v>478</v>
      </c>
      <c r="N1385" s="196" t="s">
        <v>479</v>
      </c>
      <c r="O1385" s="44" t="str">
        <f t="shared" si="86"/>
        <v xml:space="preserve"> Maliha Khalid  ( 0332-4129585 )</v>
      </c>
      <c r="T1385" s="55"/>
      <c r="U1385" s="73" t="str">
        <f>F1385&amp;"-"&amp;COUNTIF($F$2:F1385,F1385)</f>
        <v>140833-1</v>
      </c>
      <c r="V1385" s="50">
        <f t="shared" si="87"/>
        <v>1374</v>
      </c>
      <c r="Y1385" s="38" t="s">
        <v>3023</v>
      </c>
      <c r="Z1385" s="38">
        <v>1374</v>
      </c>
      <c r="AP1385" s="185">
        <v>1374</v>
      </c>
      <c r="AQ1385" s="185" t="s">
        <v>12</v>
      </c>
      <c r="AR1385" s="195" t="s">
        <v>12</v>
      </c>
    </row>
    <row r="1386" spans="1:44" ht="22.5" x14ac:dyDescent="0.25">
      <c r="A1386" s="183">
        <v>1375</v>
      </c>
      <c r="B1386" s="183" t="s">
        <v>1128</v>
      </c>
      <c r="C1386" s="34" t="str">
        <f t="shared" si="84"/>
        <v>BS CHEM.  - 140761</v>
      </c>
      <c r="D1386" s="186" t="s">
        <v>34</v>
      </c>
      <c r="E1386" s="45"/>
      <c r="F1386" s="185">
        <v>140761</v>
      </c>
      <c r="G1386" s="191" t="s">
        <v>1562</v>
      </c>
      <c r="H1386" s="34" t="str">
        <f t="shared" si="85"/>
        <v>D  - NB - 25 - 32</v>
      </c>
      <c r="I1386" s="192" t="s">
        <v>93</v>
      </c>
      <c r="J1386" s="185" t="s">
        <v>97</v>
      </c>
      <c r="K1386" s="185" t="s">
        <v>24</v>
      </c>
      <c r="L1386" s="192">
        <v>16</v>
      </c>
      <c r="M1386" s="196" t="s">
        <v>573</v>
      </c>
      <c r="N1386" s="196" t="s">
        <v>574</v>
      </c>
      <c r="O1386" s="44" t="str">
        <f t="shared" si="86"/>
        <v xml:space="preserve"> Dr Manzar Zahra Awan  ( 0336-5963609 )</v>
      </c>
      <c r="T1386" s="55"/>
      <c r="U1386" s="73" t="str">
        <f>F1386&amp;"-"&amp;COUNTIF($F$2:F1386,F1386)</f>
        <v>140761-1</v>
      </c>
      <c r="V1386" s="50">
        <f t="shared" si="87"/>
        <v>1375</v>
      </c>
      <c r="Y1386" s="38" t="s">
        <v>3024</v>
      </c>
      <c r="Z1386" s="38">
        <v>1375</v>
      </c>
      <c r="AP1386" s="185">
        <v>1375</v>
      </c>
      <c r="AQ1386" s="185" t="s">
        <v>12</v>
      </c>
      <c r="AR1386" s="195" t="s">
        <v>12</v>
      </c>
    </row>
    <row r="1387" spans="1:44" ht="22.5" x14ac:dyDescent="0.25">
      <c r="A1387" s="183">
        <v>1376</v>
      </c>
      <c r="B1387" s="183" t="s">
        <v>1128</v>
      </c>
      <c r="C1387" s="34" t="str">
        <f t="shared" si="84"/>
        <v>BS CHEM.  - 140775</v>
      </c>
      <c r="D1387" s="186" t="s">
        <v>34</v>
      </c>
      <c r="E1387" s="45"/>
      <c r="F1387" s="185">
        <v>140775</v>
      </c>
      <c r="G1387" s="191" t="s">
        <v>383</v>
      </c>
      <c r="H1387" s="34" t="str">
        <f t="shared" si="85"/>
        <v>D  - NB - 25 - 32</v>
      </c>
      <c r="I1387" s="192" t="s">
        <v>93</v>
      </c>
      <c r="J1387" s="185" t="s">
        <v>97</v>
      </c>
      <c r="K1387" s="185" t="s">
        <v>24</v>
      </c>
      <c r="L1387" s="192">
        <v>9</v>
      </c>
      <c r="M1387" s="196" t="s">
        <v>410</v>
      </c>
      <c r="N1387" s="196" t="s">
        <v>411</v>
      </c>
      <c r="O1387" s="44" t="str">
        <f t="shared" si="86"/>
        <v xml:space="preserve"> Iqra Zubair Awan  ( 3000144584 )</v>
      </c>
      <c r="T1387" s="55"/>
      <c r="U1387" s="73" t="str">
        <f>F1387&amp;"-"&amp;COUNTIF($F$2:F1387,F1387)</f>
        <v>140775-1</v>
      </c>
      <c r="V1387" s="50">
        <f t="shared" si="87"/>
        <v>1376</v>
      </c>
      <c r="Y1387" s="38" t="s">
        <v>3025</v>
      </c>
      <c r="Z1387" s="38">
        <v>1376</v>
      </c>
      <c r="AP1387" s="185">
        <v>1376</v>
      </c>
      <c r="AQ1387" s="185" t="s">
        <v>12</v>
      </c>
      <c r="AR1387" s="195" t="s">
        <v>12</v>
      </c>
    </row>
    <row r="1388" spans="1:44" ht="22.5" x14ac:dyDescent="0.25">
      <c r="A1388" s="183">
        <v>1377</v>
      </c>
      <c r="B1388" s="183" t="s">
        <v>1128</v>
      </c>
      <c r="C1388" s="34" t="str">
        <f t="shared" si="84"/>
        <v>BS DFCS  - 140745</v>
      </c>
      <c r="D1388" s="186" t="s">
        <v>91</v>
      </c>
      <c r="E1388" s="45"/>
      <c r="F1388" s="185">
        <v>140745</v>
      </c>
      <c r="G1388" s="191" t="s">
        <v>1563</v>
      </c>
      <c r="H1388" s="34" t="str">
        <f t="shared" si="85"/>
        <v>D  - NB - 25 - 32</v>
      </c>
      <c r="I1388" s="192" t="s">
        <v>93</v>
      </c>
      <c r="J1388" s="185" t="s">
        <v>97</v>
      </c>
      <c r="K1388" s="185" t="s">
        <v>24</v>
      </c>
      <c r="L1388" s="192">
        <v>28</v>
      </c>
      <c r="M1388" s="196" t="s">
        <v>3340</v>
      </c>
      <c r="N1388" s="196" t="s">
        <v>3341</v>
      </c>
      <c r="O1388" s="44" t="str">
        <f t="shared" si="86"/>
        <v xml:space="preserve"> Dr. Zohaib Ahmad  ( 3106794759 )</v>
      </c>
      <c r="T1388" s="55"/>
      <c r="U1388" s="73" t="str">
        <f>F1388&amp;"-"&amp;COUNTIF($F$2:F1388,F1388)</f>
        <v>140745-1</v>
      </c>
      <c r="V1388" s="50">
        <f t="shared" si="87"/>
        <v>1377</v>
      </c>
      <c r="Y1388" s="38" t="s">
        <v>3026</v>
      </c>
      <c r="Z1388" s="38">
        <v>1377</v>
      </c>
      <c r="AP1388" s="185">
        <v>1377</v>
      </c>
      <c r="AQ1388" s="185" t="s">
        <v>12</v>
      </c>
      <c r="AR1388" s="195" t="s">
        <v>12</v>
      </c>
    </row>
    <row r="1389" spans="1:44" ht="22.5" x14ac:dyDescent="0.25">
      <c r="A1389" s="183">
        <v>1378</v>
      </c>
      <c r="B1389" s="183" t="s">
        <v>1128</v>
      </c>
      <c r="C1389" s="34" t="str">
        <f t="shared" si="84"/>
        <v>BS DFCS  - 140749</v>
      </c>
      <c r="D1389" s="186" t="s">
        <v>91</v>
      </c>
      <c r="E1389" s="45"/>
      <c r="F1389" s="185">
        <v>140749</v>
      </c>
      <c r="G1389" s="191" t="s">
        <v>1564</v>
      </c>
      <c r="H1389" s="34" t="str">
        <f t="shared" si="85"/>
        <v>D  - NB - 25 - 32</v>
      </c>
      <c r="I1389" s="192" t="s">
        <v>93</v>
      </c>
      <c r="J1389" s="185" t="s">
        <v>97</v>
      </c>
      <c r="K1389" s="185" t="s">
        <v>24</v>
      </c>
      <c r="L1389" s="192">
        <v>25</v>
      </c>
      <c r="M1389" s="196" t="s">
        <v>3340</v>
      </c>
      <c r="N1389" s="196" t="s">
        <v>3341</v>
      </c>
      <c r="O1389" s="44" t="str">
        <f t="shared" si="86"/>
        <v xml:space="preserve"> Dr. Zohaib Ahmad  ( 3106794759 )</v>
      </c>
      <c r="T1389" s="55"/>
      <c r="U1389" s="73" t="str">
        <f>F1389&amp;"-"&amp;COUNTIF($F$2:F1389,F1389)</f>
        <v>140749-1</v>
      </c>
      <c r="V1389" s="50">
        <f t="shared" si="87"/>
        <v>1378</v>
      </c>
      <c r="Y1389" s="38" t="s">
        <v>3027</v>
      </c>
      <c r="Z1389" s="38">
        <v>1378</v>
      </c>
      <c r="AP1389" s="185">
        <v>1378</v>
      </c>
      <c r="AQ1389" s="185" t="s">
        <v>12</v>
      </c>
      <c r="AR1389" s="195" t="s">
        <v>12</v>
      </c>
    </row>
    <row r="1390" spans="1:44" ht="22.5" x14ac:dyDescent="0.25">
      <c r="A1390" s="183">
        <v>1379</v>
      </c>
      <c r="B1390" s="183" t="s">
        <v>1128</v>
      </c>
      <c r="C1390" s="34" t="str">
        <f t="shared" si="84"/>
        <v>BSCP  - 140791</v>
      </c>
      <c r="D1390" s="186" t="s">
        <v>300</v>
      </c>
      <c r="E1390" s="45"/>
      <c r="F1390" s="185">
        <v>140791</v>
      </c>
      <c r="G1390" s="191" t="s">
        <v>947</v>
      </c>
      <c r="H1390" s="34" t="str">
        <f t="shared" si="85"/>
        <v>D  - NB - 25 - 32</v>
      </c>
      <c r="I1390" s="192" t="s">
        <v>93</v>
      </c>
      <c r="J1390" s="185" t="s">
        <v>97</v>
      </c>
      <c r="K1390" s="185" t="s">
        <v>24</v>
      </c>
      <c r="L1390" s="192">
        <v>30</v>
      </c>
      <c r="M1390" s="196" t="s">
        <v>516</v>
      </c>
      <c r="N1390" s="196" t="s">
        <v>517</v>
      </c>
      <c r="O1390" s="44" t="str">
        <f t="shared" si="86"/>
        <v xml:space="preserve"> Muhammad Adeel Isrhad  ( 0333-4900756 )</v>
      </c>
      <c r="T1390" s="55"/>
      <c r="U1390" s="73" t="str">
        <f>F1390&amp;"-"&amp;COUNTIF($F$2:F1390,F1390)</f>
        <v>140791-1</v>
      </c>
      <c r="V1390" s="50">
        <f t="shared" si="87"/>
        <v>1379</v>
      </c>
      <c r="Y1390" s="38" t="s">
        <v>3028</v>
      </c>
      <c r="Z1390" s="38">
        <v>1379</v>
      </c>
      <c r="AP1390" s="185">
        <v>1379</v>
      </c>
      <c r="AQ1390" s="185" t="s">
        <v>12</v>
      </c>
      <c r="AR1390" s="195" t="s">
        <v>12</v>
      </c>
    </row>
    <row r="1391" spans="1:44" ht="22.5" x14ac:dyDescent="0.25">
      <c r="A1391" s="183">
        <v>1380</v>
      </c>
      <c r="B1391" s="183" t="s">
        <v>1128</v>
      </c>
      <c r="C1391" s="34" t="str">
        <f t="shared" si="84"/>
        <v>BSCP  - 140796</v>
      </c>
      <c r="D1391" s="186" t="s">
        <v>300</v>
      </c>
      <c r="E1391" s="45"/>
      <c r="F1391" s="185">
        <v>140796</v>
      </c>
      <c r="G1391" s="191" t="s">
        <v>320</v>
      </c>
      <c r="H1391" s="34" t="str">
        <f t="shared" si="85"/>
        <v>D  - NB - 25 - 32</v>
      </c>
      <c r="I1391" s="192" t="s">
        <v>93</v>
      </c>
      <c r="J1391" s="185" t="s">
        <v>97</v>
      </c>
      <c r="K1391" s="185" t="s">
        <v>24</v>
      </c>
      <c r="L1391" s="192">
        <v>23</v>
      </c>
      <c r="M1391" s="196" t="s">
        <v>478</v>
      </c>
      <c r="N1391" s="196" t="s">
        <v>479</v>
      </c>
      <c r="O1391" s="44" t="str">
        <f t="shared" si="86"/>
        <v xml:space="preserve"> Maliha Khalid  ( 0332-4129585 )</v>
      </c>
      <c r="T1391" s="55"/>
      <c r="U1391" s="73" t="str">
        <f>F1391&amp;"-"&amp;COUNTIF($F$2:F1391,F1391)</f>
        <v>140796-1</v>
      </c>
      <c r="V1391" s="50">
        <f t="shared" si="87"/>
        <v>1380</v>
      </c>
      <c r="Y1391" s="38" t="s">
        <v>3029</v>
      </c>
      <c r="Z1391" s="38">
        <v>1380</v>
      </c>
      <c r="AP1391" s="185">
        <v>1380</v>
      </c>
      <c r="AQ1391" s="185" t="s">
        <v>12</v>
      </c>
      <c r="AR1391" s="195" t="s">
        <v>12</v>
      </c>
    </row>
    <row r="1392" spans="1:44" ht="33.75" x14ac:dyDescent="0.25">
      <c r="A1392" s="183">
        <v>1381</v>
      </c>
      <c r="B1392" s="183" t="s">
        <v>1128</v>
      </c>
      <c r="C1392" s="34" t="str">
        <f t="shared" si="84"/>
        <v>M.Phil CHEM.  - 140778</v>
      </c>
      <c r="D1392" s="186" t="s">
        <v>146</v>
      </c>
      <c r="E1392" s="45"/>
      <c r="F1392" s="185">
        <v>140778</v>
      </c>
      <c r="G1392" s="191" t="s">
        <v>1565</v>
      </c>
      <c r="H1392" s="34" t="str">
        <f t="shared" si="85"/>
        <v>D  - NB - 25 - 32</v>
      </c>
      <c r="I1392" s="192" t="s">
        <v>93</v>
      </c>
      <c r="J1392" s="185" t="s">
        <v>97</v>
      </c>
      <c r="K1392" s="185" t="s">
        <v>24</v>
      </c>
      <c r="L1392" s="192">
        <v>11</v>
      </c>
      <c r="M1392" s="196" t="s">
        <v>522</v>
      </c>
      <c r="N1392" s="196" t="s">
        <v>523</v>
      </c>
      <c r="O1392" s="44" t="str">
        <f t="shared" si="86"/>
        <v xml:space="preserve"> Dr. Farwa Batool  ( 03461113772 )</v>
      </c>
      <c r="T1392" s="55"/>
      <c r="U1392" s="73" t="str">
        <f>F1392&amp;"-"&amp;COUNTIF($F$2:F1392,F1392)</f>
        <v>140778-1</v>
      </c>
      <c r="V1392" s="50">
        <f t="shared" si="87"/>
        <v>1381</v>
      </c>
      <c r="Y1392" s="38" t="s">
        <v>3030</v>
      </c>
      <c r="Z1392" s="38">
        <v>1381</v>
      </c>
      <c r="AP1392" s="194">
        <v>1381</v>
      </c>
      <c r="AQ1392" s="185" t="s">
        <v>12</v>
      </c>
      <c r="AR1392" s="195" t="s">
        <v>12</v>
      </c>
    </row>
    <row r="1393" spans="1:44" ht="22.5" x14ac:dyDescent="0.25">
      <c r="A1393" s="183">
        <v>1382</v>
      </c>
      <c r="B1393" s="183" t="s">
        <v>1128</v>
      </c>
      <c r="C1393" s="34" t="str">
        <f t="shared" si="84"/>
        <v>BS AF  - 140951</v>
      </c>
      <c r="D1393" s="186" t="s">
        <v>36</v>
      </c>
      <c r="E1393" s="45"/>
      <c r="F1393" s="185">
        <v>140951</v>
      </c>
      <c r="G1393" s="191" t="s">
        <v>398</v>
      </c>
      <c r="H1393" s="34" t="str">
        <f t="shared" si="85"/>
        <v>E  - OB - 18 , 51 - 52</v>
      </c>
      <c r="I1393" s="192" t="s">
        <v>93</v>
      </c>
      <c r="J1393" s="185" t="s">
        <v>1096</v>
      </c>
      <c r="K1393" s="185" t="s">
        <v>294</v>
      </c>
      <c r="L1393" s="192">
        <v>7</v>
      </c>
      <c r="M1393" s="196" t="s">
        <v>835</v>
      </c>
      <c r="N1393" s="196" t="s">
        <v>836</v>
      </c>
      <c r="O1393" s="44" t="str">
        <f t="shared" si="86"/>
        <v xml:space="preserve"> Muhammad Zulqarnain  ( 0314-4043262 )</v>
      </c>
      <c r="T1393" s="55"/>
      <c r="U1393" s="73" t="str">
        <f>F1393&amp;"-"&amp;COUNTIF($F$2:F1393,F1393)</f>
        <v>140951-1</v>
      </c>
      <c r="V1393" s="50">
        <f t="shared" si="87"/>
        <v>1382</v>
      </c>
      <c r="Y1393" s="38" t="s">
        <v>3031</v>
      </c>
      <c r="Z1393" s="38">
        <v>1382</v>
      </c>
      <c r="AP1393" s="194">
        <v>1382</v>
      </c>
      <c r="AQ1393" s="185" t="s">
        <v>12</v>
      </c>
      <c r="AR1393" s="195" t="s">
        <v>12</v>
      </c>
    </row>
    <row r="1394" spans="1:44" ht="22.5" x14ac:dyDescent="0.25">
      <c r="A1394" s="183">
        <v>1383</v>
      </c>
      <c r="B1394" s="183" t="s">
        <v>1128</v>
      </c>
      <c r="C1394" s="34" t="str">
        <f t="shared" si="84"/>
        <v>BS AP  - 140833</v>
      </c>
      <c r="D1394" s="186" t="s">
        <v>40</v>
      </c>
      <c r="E1394" s="45"/>
      <c r="F1394" s="185">
        <v>140833</v>
      </c>
      <c r="G1394" s="191" t="s">
        <v>320</v>
      </c>
      <c r="H1394" s="34" t="str">
        <f t="shared" si="85"/>
        <v>E  - OB - 18 , 51 - 52</v>
      </c>
      <c r="I1394" s="192" t="s">
        <v>93</v>
      </c>
      <c r="J1394" s="185" t="s">
        <v>1096</v>
      </c>
      <c r="K1394" s="185" t="s">
        <v>294</v>
      </c>
      <c r="L1394" s="192">
        <v>8</v>
      </c>
      <c r="M1394" s="196" t="s">
        <v>478</v>
      </c>
      <c r="N1394" s="196" t="s">
        <v>479</v>
      </c>
      <c r="O1394" s="44" t="str">
        <f t="shared" si="86"/>
        <v xml:space="preserve"> Maliha Khalid  ( 0332-4129585 )</v>
      </c>
      <c r="T1394" s="55"/>
      <c r="U1394" s="73" t="str">
        <f>F1394&amp;"-"&amp;COUNTIF($F$2:F1394,F1394)</f>
        <v>140833-2</v>
      </c>
      <c r="V1394" s="50">
        <f t="shared" si="87"/>
        <v>1383</v>
      </c>
      <c r="Y1394" s="38" t="s">
        <v>3032</v>
      </c>
      <c r="Z1394" s="38">
        <v>1383</v>
      </c>
      <c r="AP1394" s="194">
        <v>1383</v>
      </c>
      <c r="AQ1394" s="185" t="s">
        <v>12</v>
      </c>
      <c r="AR1394" s="195" t="s">
        <v>12</v>
      </c>
    </row>
    <row r="1395" spans="1:44" ht="22.5" x14ac:dyDescent="0.25">
      <c r="A1395" s="183">
        <v>1384</v>
      </c>
      <c r="B1395" s="183" t="s">
        <v>1128</v>
      </c>
      <c r="C1395" s="34" t="str">
        <f t="shared" si="84"/>
        <v>BS BCH  - 140886</v>
      </c>
      <c r="D1395" s="186" t="s">
        <v>138</v>
      </c>
      <c r="E1395" s="45"/>
      <c r="F1395" s="185">
        <v>140886</v>
      </c>
      <c r="G1395" s="191" t="s">
        <v>1566</v>
      </c>
      <c r="H1395" s="34" t="str">
        <f t="shared" si="85"/>
        <v>E  - OB - 18 , 51 - 52</v>
      </c>
      <c r="I1395" s="192" t="s">
        <v>93</v>
      </c>
      <c r="J1395" s="185" t="s">
        <v>1096</v>
      </c>
      <c r="K1395" s="185" t="s">
        <v>294</v>
      </c>
      <c r="L1395" s="192">
        <v>11</v>
      </c>
      <c r="M1395" s="196" t="s">
        <v>561</v>
      </c>
      <c r="N1395" s="196" t="s">
        <v>562</v>
      </c>
      <c r="O1395" s="44" t="str">
        <f t="shared" si="86"/>
        <v xml:space="preserve"> Dr. Qamar Abbas  ( 0300-7203237 )</v>
      </c>
      <c r="T1395" s="55"/>
      <c r="U1395" s="73" t="str">
        <f>F1395&amp;"-"&amp;COUNTIF($F$2:F1395,F1395)</f>
        <v>140886-1</v>
      </c>
      <c r="V1395" s="50">
        <f t="shared" si="87"/>
        <v>1384</v>
      </c>
      <c r="Y1395" s="38" t="s">
        <v>3033</v>
      </c>
      <c r="Z1395" s="38">
        <v>1384</v>
      </c>
      <c r="AP1395" s="194">
        <v>1384</v>
      </c>
      <c r="AQ1395" s="185" t="s">
        <v>12</v>
      </c>
      <c r="AR1395" s="195" t="s">
        <v>12</v>
      </c>
    </row>
    <row r="1396" spans="1:44" ht="22.5" x14ac:dyDescent="0.25">
      <c r="A1396" s="183">
        <v>1385</v>
      </c>
      <c r="B1396" s="183" t="s">
        <v>1128</v>
      </c>
      <c r="C1396" s="34" t="str">
        <f t="shared" si="84"/>
        <v>BS BT  - 140884</v>
      </c>
      <c r="D1396" s="186" t="s">
        <v>33</v>
      </c>
      <c r="E1396" s="45"/>
      <c r="F1396" s="185">
        <v>140884</v>
      </c>
      <c r="G1396" s="191" t="s">
        <v>335</v>
      </c>
      <c r="H1396" s="34" t="str">
        <f t="shared" si="85"/>
        <v>E  - OB - 18 , 51 - 52</v>
      </c>
      <c r="I1396" s="192" t="s">
        <v>93</v>
      </c>
      <c r="J1396" s="185" t="s">
        <v>1096</v>
      </c>
      <c r="K1396" s="185" t="s">
        <v>294</v>
      </c>
      <c r="L1396" s="192">
        <v>14</v>
      </c>
      <c r="M1396" s="196" t="s">
        <v>753</v>
      </c>
      <c r="N1396" s="196" t="s">
        <v>754</v>
      </c>
      <c r="O1396" s="44" t="str">
        <f t="shared" si="86"/>
        <v xml:space="preserve"> Dr. Hammad Arshad  ( 0333-4757008 )</v>
      </c>
      <c r="T1396" s="55"/>
      <c r="U1396" s="73" t="str">
        <f>F1396&amp;"-"&amp;COUNTIF($F$2:F1396,F1396)</f>
        <v>140884-1</v>
      </c>
      <c r="V1396" s="50">
        <f t="shared" si="87"/>
        <v>1385</v>
      </c>
      <c r="Y1396" s="38" t="s">
        <v>3034</v>
      </c>
      <c r="Z1396" s="38">
        <v>1385</v>
      </c>
      <c r="AP1396" s="194">
        <v>1385</v>
      </c>
      <c r="AQ1396" s="185" t="s">
        <v>12</v>
      </c>
      <c r="AR1396" s="195" t="s">
        <v>12</v>
      </c>
    </row>
    <row r="1397" spans="1:44" ht="22.5" x14ac:dyDescent="0.25">
      <c r="A1397" s="183">
        <v>1386</v>
      </c>
      <c r="B1397" s="184" t="s">
        <v>1128</v>
      </c>
      <c r="C1397" s="34" t="str">
        <f t="shared" si="84"/>
        <v>BS BT  - 140892</v>
      </c>
      <c r="D1397" s="186" t="s">
        <v>33</v>
      </c>
      <c r="E1397" s="45"/>
      <c r="F1397" s="185">
        <v>140892</v>
      </c>
      <c r="G1397" s="191" t="s">
        <v>971</v>
      </c>
      <c r="H1397" s="34" t="str">
        <f t="shared" si="85"/>
        <v>E  - OB - 18 , 51 - 52</v>
      </c>
      <c r="I1397" s="185" t="s">
        <v>93</v>
      </c>
      <c r="J1397" s="185" t="s">
        <v>1096</v>
      </c>
      <c r="K1397" s="185" t="s">
        <v>294</v>
      </c>
      <c r="L1397" s="192">
        <v>21</v>
      </c>
      <c r="M1397" s="196" t="s">
        <v>518</v>
      </c>
      <c r="N1397" s="196" t="s">
        <v>519</v>
      </c>
      <c r="O1397" s="44" t="str">
        <f t="shared" si="86"/>
        <v xml:space="preserve"> Ms. Asmara Imtiaz  ( 0334-9631277 )</v>
      </c>
      <c r="T1397" s="55"/>
      <c r="U1397" s="73" t="str">
        <f>F1397&amp;"-"&amp;COUNTIF($F$2:F1397,F1397)</f>
        <v>140892-1</v>
      </c>
      <c r="V1397" s="50">
        <f t="shared" si="87"/>
        <v>1386</v>
      </c>
      <c r="Y1397" s="38" t="s">
        <v>3035</v>
      </c>
      <c r="Z1397" s="38">
        <v>1386</v>
      </c>
      <c r="AP1397" s="194">
        <v>1386</v>
      </c>
      <c r="AQ1397" s="185" t="s">
        <v>12</v>
      </c>
      <c r="AR1397" s="195" t="s">
        <v>12</v>
      </c>
    </row>
    <row r="1398" spans="1:44" ht="22.5" x14ac:dyDescent="0.25">
      <c r="A1398" s="183">
        <v>1387</v>
      </c>
      <c r="B1398" s="184" t="s">
        <v>1128</v>
      </c>
      <c r="C1398" s="34" t="str">
        <f t="shared" si="84"/>
        <v>Ph. D CHEM.  - 140878</v>
      </c>
      <c r="D1398" s="186" t="s">
        <v>859</v>
      </c>
      <c r="E1398" s="45"/>
      <c r="F1398" s="185">
        <v>140878</v>
      </c>
      <c r="G1398" s="191" t="s">
        <v>1567</v>
      </c>
      <c r="H1398" s="34" t="str">
        <f t="shared" si="85"/>
        <v>E  - OB - 18 , 51 - 52</v>
      </c>
      <c r="I1398" s="185" t="s">
        <v>93</v>
      </c>
      <c r="J1398" s="185" t="s">
        <v>1096</v>
      </c>
      <c r="K1398" s="185" t="s">
        <v>294</v>
      </c>
      <c r="L1398" s="192">
        <v>5</v>
      </c>
      <c r="M1398" s="196" t="s">
        <v>533</v>
      </c>
      <c r="N1398" s="196" t="s">
        <v>534</v>
      </c>
      <c r="O1398" s="44" t="str">
        <f t="shared" si="86"/>
        <v xml:space="preserve"> Dr. Syeda Shaista Gillani  ( 0300-4126540 )</v>
      </c>
      <c r="T1398" s="55"/>
      <c r="U1398" s="73" t="str">
        <f>F1398&amp;"-"&amp;COUNTIF($F$2:F1398,F1398)</f>
        <v>140878-1</v>
      </c>
      <c r="V1398" s="50">
        <f t="shared" si="87"/>
        <v>1387</v>
      </c>
      <c r="Y1398" s="38" t="s">
        <v>3036</v>
      </c>
      <c r="Z1398" s="38">
        <v>1387</v>
      </c>
      <c r="AP1398" s="194">
        <v>1387</v>
      </c>
      <c r="AQ1398" s="185" t="s">
        <v>12</v>
      </c>
      <c r="AR1398" s="195" t="s">
        <v>12</v>
      </c>
    </row>
    <row r="1399" spans="1:44" ht="22.5" x14ac:dyDescent="0.25">
      <c r="A1399" s="183">
        <v>1388</v>
      </c>
      <c r="B1399" s="183" t="s">
        <v>1128</v>
      </c>
      <c r="C1399" s="34" t="str">
        <f t="shared" si="84"/>
        <v>BBA (Hons)  - 141010</v>
      </c>
      <c r="D1399" s="186" t="s">
        <v>42</v>
      </c>
      <c r="E1399" s="45"/>
      <c r="F1399" s="185">
        <v>141010</v>
      </c>
      <c r="G1399" s="191" t="s">
        <v>169</v>
      </c>
      <c r="H1399" s="34" t="str">
        <f t="shared" si="85"/>
        <v>F  - OB - 53 - 57</v>
      </c>
      <c r="I1399" s="192" t="s">
        <v>93</v>
      </c>
      <c r="J1399" s="185" t="s">
        <v>1097</v>
      </c>
      <c r="K1399" s="185" t="s">
        <v>22</v>
      </c>
      <c r="L1399" s="192">
        <v>25</v>
      </c>
      <c r="M1399" s="196" t="s">
        <v>422</v>
      </c>
      <c r="N1399" s="196" t="s">
        <v>423</v>
      </c>
      <c r="O1399" s="44" t="str">
        <f t="shared" si="86"/>
        <v xml:space="preserve"> Abdul Khaliq Alvi  ( 0333-4287808 )</v>
      </c>
      <c r="T1399" s="55"/>
      <c r="U1399" s="73" t="str">
        <f>F1399&amp;"-"&amp;COUNTIF($F$2:F1399,F1399)</f>
        <v>141010-1</v>
      </c>
      <c r="V1399" s="50">
        <f t="shared" si="87"/>
        <v>1388</v>
      </c>
      <c r="Y1399" s="38" t="s">
        <v>3037</v>
      </c>
      <c r="Z1399" s="38">
        <v>1388</v>
      </c>
      <c r="AP1399" s="194">
        <v>1388</v>
      </c>
      <c r="AQ1399" s="185" t="s">
        <v>12</v>
      </c>
      <c r="AR1399" s="195" t="s">
        <v>12</v>
      </c>
    </row>
    <row r="1400" spans="1:44" ht="22.5" x14ac:dyDescent="0.25">
      <c r="A1400" s="183">
        <v>1389</v>
      </c>
      <c r="B1400" s="183" t="s">
        <v>1128</v>
      </c>
      <c r="C1400" s="34" t="str">
        <f t="shared" si="84"/>
        <v>BBA (Hons)  - 141029</v>
      </c>
      <c r="D1400" s="186" t="s">
        <v>42</v>
      </c>
      <c r="E1400" s="45"/>
      <c r="F1400" s="185">
        <v>141029</v>
      </c>
      <c r="G1400" s="191" t="s">
        <v>188</v>
      </c>
      <c r="H1400" s="34" t="str">
        <f t="shared" si="85"/>
        <v>F  - OB - 53 - 57</v>
      </c>
      <c r="I1400" s="192" t="s">
        <v>93</v>
      </c>
      <c r="J1400" s="185" t="s">
        <v>1097</v>
      </c>
      <c r="K1400" s="185" t="s">
        <v>22</v>
      </c>
      <c r="L1400" s="192">
        <v>11</v>
      </c>
      <c r="M1400" s="196" t="s">
        <v>1050</v>
      </c>
      <c r="N1400" s="196" t="s">
        <v>1051</v>
      </c>
      <c r="O1400" s="44" t="str">
        <f t="shared" si="86"/>
        <v xml:space="preserve"> Anum Ali Bukhari   ( 3004872121 )</v>
      </c>
      <c r="T1400" s="55"/>
      <c r="U1400" s="73" t="str">
        <f>F1400&amp;"-"&amp;COUNTIF($F$2:F1400,F1400)</f>
        <v>141029-1</v>
      </c>
      <c r="V1400" s="50">
        <f t="shared" si="87"/>
        <v>1389</v>
      </c>
      <c r="Y1400" s="38" t="s">
        <v>3038</v>
      </c>
      <c r="Z1400" s="38">
        <v>1389</v>
      </c>
      <c r="AP1400" s="194">
        <v>1389</v>
      </c>
      <c r="AQ1400" s="185" t="s">
        <v>12</v>
      </c>
      <c r="AR1400" s="195" t="s">
        <v>12</v>
      </c>
    </row>
    <row r="1401" spans="1:44" ht="22.5" x14ac:dyDescent="0.25">
      <c r="A1401" s="183">
        <v>1390</v>
      </c>
      <c r="B1401" s="183" t="s">
        <v>1128</v>
      </c>
      <c r="C1401" s="34" t="str">
        <f t="shared" si="84"/>
        <v>BS AF  - 140951</v>
      </c>
      <c r="D1401" s="186" t="s">
        <v>36</v>
      </c>
      <c r="E1401" s="45"/>
      <c r="F1401" s="185">
        <v>140951</v>
      </c>
      <c r="G1401" s="191" t="s">
        <v>398</v>
      </c>
      <c r="H1401" s="34" t="str">
        <f t="shared" si="85"/>
        <v>F  - OB - 53 - 57</v>
      </c>
      <c r="I1401" s="192" t="s">
        <v>93</v>
      </c>
      <c r="J1401" s="185" t="s">
        <v>1097</v>
      </c>
      <c r="K1401" s="185" t="s">
        <v>22</v>
      </c>
      <c r="L1401" s="192">
        <v>24</v>
      </c>
      <c r="M1401" s="196" t="s">
        <v>835</v>
      </c>
      <c r="N1401" s="196" t="s">
        <v>836</v>
      </c>
      <c r="O1401" s="44" t="str">
        <f t="shared" si="86"/>
        <v xml:space="preserve"> Muhammad Zulqarnain  ( 0314-4043262 )</v>
      </c>
      <c r="T1401" s="55"/>
      <c r="U1401" s="73" t="str">
        <f>F1401&amp;"-"&amp;COUNTIF($F$2:F1401,F1401)</f>
        <v>140951-2</v>
      </c>
      <c r="V1401" s="50">
        <f t="shared" si="87"/>
        <v>1390</v>
      </c>
      <c r="Y1401" s="38" t="s">
        <v>3039</v>
      </c>
      <c r="Z1401" s="38">
        <v>1390</v>
      </c>
      <c r="AP1401" s="194">
        <v>1390</v>
      </c>
      <c r="AQ1401" s="185" t="s">
        <v>12</v>
      </c>
      <c r="AR1401" s="195" t="s">
        <v>12</v>
      </c>
    </row>
    <row r="1402" spans="1:44" ht="22.5" x14ac:dyDescent="0.25">
      <c r="A1402" s="183">
        <v>1391</v>
      </c>
      <c r="B1402" s="183" t="s">
        <v>1128</v>
      </c>
      <c r="C1402" s="34" t="str">
        <f t="shared" si="84"/>
        <v>BS AF  - 140959</v>
      </c>
      <c r="D1402" s="186" t="s">
        <v>36</v>
      </c>
      <c r="E1402" s="45"/>
      <c r="F1402" s="185">
        <v>140959</v>
      </c>
      <c r="G1402" s="191" t="s">
        <v>925</v>
      </c>
      <c r="H1402" s="34" t="str">
        <f t="shared" si="85"/>
        <v>F  - OB - 53 - 57</v>
      </c>
      <c r="I1402" s="192" t="s">
        <v>93</v>
      </c>
      <c r="J1402" s="185" t="s">
        <v>1097</v>
      </c>
      <c r="K1402" s="185" t="s">
        <v>22</v>
      </c>
      <c r="L1402" s="192">
        <v>10</v>
      </c>
      <c r="M1402" s="196" t="s">
        <v>422</v>
      </c>
      <c r="N1402" s="196" t="s">
        <v>423</v>
      </c>
      <c r="O1402" s="44" t="str">
        <f t="shared" si="86"/>
        <v xml:space="preserve"> Abdul Khaliq Alvi  ( 0333-4287808 )</v>
      </c>
      <c r="T1402" s="55"/>
      <c r="U1402" s="73" t="str">
        <f>F1402&amp;"-"&amp;COUNTIF($F$2:F1402,F1402)</f>
        <v>140959-1</v>
      </c>
      <c r="V1402" s="50">
        <f t="shared" si="87"/>
        <v>1391</v>
      </c>
      <c r="Y1402" s="38" t="s">
        <v>3040</v>
      </c>
      <c r="Z1402" s="38">
        <v>1391</v>
      </c>
      <c r="AP1402" s="194">
        <v>1391</v>
      </c>
      <c r="AQ1402" s="185" t="s">
        <v>12</v>
      </c>
      <c r="AR1402" s="195" t="s">
        <v>12</v>
      </c>
    </row>
    <row r="1403" spans="1:44" ht="22.5" x14ac:dyDescent="0.25">
      <c r="A1403" s="183">
        <v>1392</v>
      </c>
      <c r="B1403" s="183" t="s">
        <v>1128</v>
      </c>
      <c r="C1403" s="34" t="str">
        <f t="shared" si="84"/>
        <v>BS IR  - 140983</v>
      </c>
      <c r="D1403" s="186" t="s">
        <v>92</v>
      </c>
      <c r="E1403" s="45"/>
      <c r="F1403" s="185">
        <v>140983</v>
      </c>
      <c r="G1403" s="191" t="s">
        <v>1561</v>
      </c>
      <c r="H1403" s="34" t="str">
        <f t="shared" si="85"/>
        <v>F  - OB - 53 - 57</v>
      </c>
      <c r="I1403" s="192" t="s">
        <v>93</v>
      </c>
      <c r="J1403" s="185" t="s">
        <v>1097</v>
      </c>
      <c r="K1403" s="185" t="s">
        <v>22</v>
      </c>
      <c r="L1403" s="192">
        <v>22</v>
      </c>
      <c r="M1403" s="196" t="s">
        <v>671</v>
      </c>
      <c r="N1403" s="196" t="s">
        <v>672</v>
      </c>
      <c r="O1403" s="44" t="str">
        <f t="shared" si="86"/>
        <v xml:space="preserve"> Maryam Asif  ( 3434613818 )</v>
      </c>
      <c r="T1403" s="55"/>
      <c r="U1403" s="73" t="str">
        <f>F1403&amp;"-"&amp;COUNTIF($F$2:F1403,F1403)</f>
        <v>140983-1</v>
      </c>
      <c r="V1403" s="50">
        <f t="shared" si="87"/>
        <v>1392</v>
      </c>
      <c r="Y1403" s="38" t="s">
        <v>3041</v>
      </c>
      <c r="Z1403" s="38">
        <v>1392</v>
      </c>
      <c r="AP1403" s="194">
        <v>1392</v>
      </c>
      <c r="AQ1403" s="185" t="s">
        <v>12</v>
      </c>
      <c r="AR1403" s="195" t="s">
        <v>12</v>
      </c>
    </row>
    <row r="1404" spans="1:44" ht="22.5" x14ac:dyDescent="0.25">
      <c r="A1404" s="183">
        <v>1393</v>
      </c>
      <c r="B1404" s="183" t="s">
        <v>1128</v>
      </c>
      <c r="C1404" s="34" t="str">
        <f t="shared" si="84"/>
        <v>BS IR  - 140990</v>
      </c>
      <c r="D1404" s="186" t="s">
        <v>92</v>
      </c>
      <c r="E1404" s="45"/>
      <c r="F1404" s="185">
        <v>140990</v>
      </c>
      <c r="G1404" s="191" t="s">
        <v>1568</v>
      </c>
      <c r="H1404" s="34" t="str">
        <f t="shared" si="85"/>
        <v>F  - OB - 53 - 57</v>
      </c>
      <c r="I1404" s="192" t="s">
        <v>93</v>
      </c>
      <c r="J1404" s="185" t="s">
        <v>1097</v>
      </c>
      <c r="K1404" s="185" t="s">
        <v>22</v>
      </c>
      <c r="L1404" s="192">
        <v>10</v>
      </c>
      <c r="M1404" s="196" t="s">
        <v>837</v>
      </c>
      <c r="N1404" s="196" t="s">
        <v>838</v>
      </c>
      <c r="O1404" s="44" t="str">
        <f t="shared" si="86"/>
        <v xml:space="preserve"> Zainab Ahmed  ( 03224525483 )</v>
      </c>
      <c r="T1404" s="55"/>
      <c r="U1404" s="73" t="str">
        <f>F1404&amp;"-"&amp;COUNTIF($F$2:F1404,F1404)</f>
        <v>140990-1</v>
      </c>
      <c r="V1404" s="50">
        <f t="shared" si="87"/>
        <v>1393</v>
      </c>
      <c r="Y1404" s="38" t="s">
        <v>3042</v>
      </c>
      <c r="Z1404" s="38">
        <v>1393</v>
      </c>
      <c r="AP1404" s="194">
        <v>1393</v>
      </c>
      <c r="AQ1404" s="185" t="s">
        <v>12</v>
      </c>
      <c r="AR1404" s="195" t="s">
        <v>12</v>
      </c>
    </row>
    <row r="1405" spans="1:44" ht="22.5" x14ac:dyDescent="0.25">
      <c r="A1405" s="183">
        <v>1394</v>
      </c>
      <c r="B1405" s="183" t="s">
        <v>1128</v>
      </c>
      <c r="C1405" s="34" t="str">
        <f t="shared" si="84"/>
        <v>M.Phil IR  - 140994</v>
      </c>
      <c r="D1405" s="186" t="s">
        <v>148</v>
      </c>
      <c r="E1405" s="45"/>
      <c r="F1405" s="185">
        <v>140994</v>
      </c>
      <c r="G1405" s="191" t="s">
        <v>1569</v>
      </c>
      <c r="H1405" s="34" t="str">
        <f t="shared" si="85"/>
        <v>F  - OB - 53 - 57</v>
      </c>
      <c r="I1405" s="192" t="s">
        <v>93</v>
      </c>
      <c r="J1405" s="185" t="s">
        <v>1097</v>
      </c>
      <c r="K1405" s="185" t="s">
        <v>22</v>
      </c>
      <c r="L1405" s="192">
        <v>8</v>
      </c>
      <c r="M1405" s="196" t="s">
        <v>837</v>
      </c>
      <c r="N1405" s="196" t="s">
        <v>838</v>
      </c>
      <c r="O1405" s="44" t="str">
        <f t="shared" si="86"/>
        <v xml:space="preserve"> Zainab Ahmed  ( 03224525483 )</v>
      </c>
      <c r="T1405" s="55"/>
      <c r="U1405" s="73" t="str">
        <f>F1405&amp;"-"&amp;COUNTIF($F$2:F1405,F1405)</f>
        <v>140994-1</v>
      </c>
      <c r="V1405" s="50">
        <f t="shared" si="87"/>
        <v>1394</v>
      </c>
      <c r="Y1405" s="38" t="s">
        <v>3043</v>
      </c>
      <c r="Z1405" s="38">
        <v>1394</v>
      </c>
      <c r="AP1405" s="194">
        <v>1394</v>
      </c>
      <c r="AQ1405" s="185" t="s">
        <v>12</v>
      </c>
      <c r="AR1405" s="195" t="s">
        <v>12</v>
      </c>
    </row>
    <row r="1406" spans="1:44" ht="22.5" x14ac:dyDescent="0.25">
      <c r="A1406" s="183">
        <v>1395</v>
      </c>
      <c r="B1406" s="183" t="s">
        <v>1128</v>
      </c>
      <c r="C1406" s="34" t="str">
        <f t="shared" si="84"/>
        <v>BBA (Hons)  - 141029</v>
      </c>
      <c r="D1406" s="186" t="s">
        <v>42</v>
      </c>
      <c r="E1406" s="45"/>
      <c r="F1406" s="185">
        <v>141029</v>
      </c>
      <c r="G1406" s="191" t="s">
        <v>188</v>
      </c>
      <c r="H1406" s="34" t="str">
        <f t="shared" si="85"/>
        <v>G  - OB - 21 - 25</v>
      </c>
      <c r="I1406" s="192" t="s">
        <v>93</v>
      </c>
      <c r="J1406" s="185" t="s">
        <v>1098</v>
      </c>
      <c r="K1406" s="185" t="s">
        <v>18</v>
      </c>
      <c r="L1406" s="192">
        <v>13</v>
      </c>
      <c r="M1406" s="196" t="s">
        <v>1050</v>
      </c>
      <c r="N1406" s="196" t="s">
        <v>1051</v>
      </c>
      <c r="O1406" s="44" t="str">
        <f t="shared" si="86"/>
        <v xml:space="preserve"> Anum Ali Bukhari   ( 3004872121 )</v>
      </c>
      <c r="T1406" s="55"/>
      <c r="U1406" s="73" t="str">
        <f>F1406&amp;"-"&amp;COUNTIF($F$2:F1406,F1406)</f>
        <v>141029-2</v>
      </c>
      <c r="V1406" s="50">
        <f t="shared" si="87"/>
        <v>1395</v>
      </c>
      <c r="Y1406" s="38" t="s">
        <v>3044</v>
      </c>
      <c r="Z1406" s="38">
        <v>1395</v>
      </c>
      <c r="AP1406" s="194">
        <v>1395</v>
      </c>
      <c r="AQ1406" s="185" t="s">
        <v>12</v>
      </c>
      <c r="AR1406" s="195" t="s">
        <v>12</v>
      </c>
    </row>
    <row r="1407" spans="1:44" ht="22.5" x14ac:dyDescent="0.25">
      <c r="A1407" s="183">
        <v>1396</v>
      </c>
      <c r="B1407" s="183" t="s">
        <v>1128</v>
      </c>
      <c r="C1407" s="34" t="str">
        <f t="shared" si="84"/>
        <v>BS Eng.  - 141066</v>
      </c>
      <c r="D1407" s="186" t="s">
        <v>30</v>
      </c>
      <c r="E1407" s="45"/>
      <c r="F1407" s="185">
        <v>141066</v>
      </c>
      <c r="G1407" s="191" t="s">
        <v>1560</v>
      </c>
      <c r="H1407" s="34" t="str">
        <f t="shared" si="85"/>
        <v>G  - OB - 21 - 25</v>
      </c>
      <c r="I1407" s="192" t="s">
        <v>93</v>
      </c>
      <c r="J1407" s="185" t="s">
        <v>1098</v>
      </c>
      <c r="K1407" s="185" t="s">
        <v>18</v>
      </c>
      <c r="L1407" s="192">
        <v>26</v>
      </c>
      <c r="M1407" s="196" t="s">
        <v>623</v>
      </c>
      <c r="N1407" s="196" t="s">
        <v>624</v>
      </c>
      <c r="O1407" s="44" t="str">
        <f t="shared" si="86"/>
        <v xml:space="preserve"> Hassan Khan  ( 3314343808 )</v>
      </c>
      <c r="T1407" s="55"/>
      <c r="U1407" s="73" t="str">
        <f>F1407&amp;"-"&amp;COUNTIF($F$2:F1407,F1407)</f>
        <v>141066-1</v>
      </c>
      <c r="V1407" s="50">
        <f t="shared" si="87"/>
        <v>1396</v>
      </c>
      <c r="Y1407" s="38" t="s">
        <v>3045</v>
      </c>
      <c r="Z1407" s="38">
        <v>1396</v>
      </c>
      <c r="AP1407" s="194">
        <v>1396</v>
      </c>
      <c r="AQ1407" s="185" t="s">
        <v>12</v>
      </c>
      <c r="AR1407" s="195" t="s">
        <v>12</v>
      </c>
    </row>
    <row r="1408" spans="1:44" ht="22.5" x14ac:dyDescent="0.25">
      <c r="A1408" s="183">
        <v>1397</v>
      </c>
      <c r="B1408" s="183" t="s">
        <v>1128</v>
      </c>
      <c r="C1408" s="34" t="str">
        <f t="shared" si="84"/>
        <v>BS Eng.  - 141076</v>
      </c>
      <c r="D1408" s="186" t="s">
        <v>30</v>
      </c>
      <c r="E1408" s="45"/>
      <c r="F1408" s="185">
        <v>141076</v>
      </c>
      <c r="G1408" s="191" t="s">
        <v>290</v>
      </c>
      <c r="H1408" s="34" t="str">
        <f t="shared" si="85"/>
        <v>G  - OB - 21 - 25</v>
      </c>
      <c r="I1408" s="192" t="s">
        <v>93</v>
      </c>
      <c r="J1408" s="185" t="s">
        <v>1098</v>
      </c>
      <c r="K1408" s="185" t="s">
        <v>18</v>
      </c>
      <c r="L1408" s="192">
        <v>32</v>
      </c>
      <c r="M1408" s="196" t="s">
        <v>717</v>
      </c>
      <c r="N1408" s="196" t="s">
        <v>718</v>
      </c>
      <c r="O1408" s="44" t="str">
        <f t="shared" si="86"/>
        <v xml:space="preserve"> Ms. Kalsoom Jahan  ( 0308-4408536 )</v>
      </c>
      <c r="T1408" s="55"/>
      <c r="U1408" s="73" t="str">
        <f>F1408&amp;"-"&amp;COUNTIF($F$2:F1408,F1408)</f>
        <v>141076-1</v>
      </c>
      <c r="V1408" s="50">
        <f t="shared" si="87"/>
        <v>1397</v>
      </c>
      <c r="Y1408" s="38" t="s">
        <v>3046</v>
      </c>
      <c r="Z1408" s="38">
        <v>1397</v>
      </c>
      <c r="AP1408" s="194">
        <v>1397</v>
      </c>
      <c r="AQ1408" s="185" t="s">
        <v>12</v>
      </c>
      <c r="AR1408" s="195" t="s">
        <v>12</v>
      </c>
    </row>
    <row r="1409" spans="1:44" ht="22.5" x14ac:dyDescent="0.25">
      <c r="A1409" s="183">
        <v>1398</v>
      </c>
      <c r="B1409" s="183" t="s">
        <v>1128</v>
      </c>
      <c r="C1409" s="34" t="str">
        <f t="shared" si="84"/>
        <v>BS Eng.  - 141078</v>
      </c>
      <c r="D1409" s="186" t="s">
        <v>30</v>
      </c>
      <c r="E1409" s="45"/>
      <c r="F1409" s="185">
        <v>141078</v>
      </c>
      <c r="G1409" s="191" t="s">
        <v>314</v>
      </c>
      <c r="H1409" s="34" t="str">
        <f t="shared" si="85"/>
        <v>G  - OB - 21 - 25</v>
      </c>
      <c r="I1409" s="192" t="s">
        <v>93</v>
      </c>
      <c r="J1409" s="185" t="s">
        <v>1098</v>
      </c>
      <c r="K1409" s="185" t="s">
        <v>18</v>
      </c>
      <c r="L1409" s="192">
        <v>12</v>
      </c>
      <c r="M1409" s="196" t="s">
        <v>740</v>
      </c>
      <c r="N1409" s="196" t="s">
        <v>741</v>
      </c>
      <c r="O1409" s="44" t="str">
        <f t="shared" si="86"/>
        <v xml:space="preserve"> Nabiha Ishtiaq  ( 0321-4438131 )</v>
      </c>
      <c r="T1409" s="55"/>
      <c r="U1409" s="73" t="str">
        <f>F1409&amp;"-"&amp;COUNTIF($F$2:F1409,F1409)</f>
        <v>141078-1</v>
      </c>
      <c r="V1409" s="50">
        <f t="shared" si="87"/>
        <v>1398</v>
      </c>
      <c r="Y1409" s="38" t="s">
        <v>3047</v>
      </c>
      <c r="Z1409" s="38">
        <v>1398</v>
      </c>
      <c r="AP1409" s="194">
        <v>1398</v>
      </c>
      <c r="AQ1409" s="185" t="s">
        <v>12</v>
      </c>
      <c r="AR1409" s="195" t="s">
        <v>12</v>
      </c>
    </row>
    <row r="1410" spans="1:44" ht="22.5" x14ac:dyDescent="0.25">
      <c r="A1410" s="183">
        <v>1399</v>
      </c>
      <c r="B1410" s="183" t="s">
        <v>1128</v>
      </c>
      <c r="C1410" s="34" t="str">
        <f t="shared" si="84"/>
        <v>BS Urdu  - 141064</v>
      </c>
      <c r="D1410" s="186" t="s">
        <v>139</v>
      </c>
      <c r="E1410" s="45"/>
      <c r="F1410" s="185">
        <v>141064</v>
      </c>
      <c r="G1410" s="191" t="s">
        <v>1570</v>
      </c>
      <c r="H1410" s="34" t="str">
        <f t="shared" si="85"/>
        <v>G  - OB - 21 - 25</v>
      </c>
      <c r="I1410" s="192" t="s">
        <v>93</v>
      </c>
      <c r="J1410" s="185" t="s">
        <v>1098</v>
      </c>
      <c r="K1410" s="185" t="s">
        <v>18</v>
      </c>
      <c r="L1410" s="192">
        <v>4</v>
      </c>
      <c r="M1410" s="196" t="s">
        <v>1064</v>
      </c>
      <c r="N1410" s="196" t="s">
        <v>1065</v>
      </c>
      <c r="O1410" s="44" t="str">
        <f t="shared" si="86"/>
        <v xml:space="preserve"> Dr.Ata-ur-Rehman  ( 0334-4783090 )</v>
      </c>
      <c r="T1410" s="55"/>
      <c r="U1410" s="73" t="str">
        <f>F1410&amp;"-"&amp;COUNTIF($F$2:F1410,F1410)</f>
        <v>141064-1</v>
      </c>
      <c r="V1410" s="50">
        <f t="shared" si="87"/>
        <v>1399</v>
      </c>
      <c r="Y1410" s="38" t="s">
        <v>3048</v>
      </c>
      <c r="Z1410" s="38">
        <v>1399</v>
      </c>
      <c r="AP1410" s="194">
        <v>1399</v>
      </c>
      <c r="AQ1410" s="185" t="s">
        <v>12</v>
      </c>
      <c r="AR1410" s="195" t="s">
        <v>12</v>
      </c>
    </row>
    <row r="1411" spans="1:44" ht="22.5" x14ac:dyDescent="0.25">
      <c r="A1411" s="183">
        <v>1400</v>
      </c>
      <c r="B1411" s="183" t="s">
        <v>1128</v>
      </c>
      <c r="C1411" s="34" t="str">
        <f t="shared" si="84"/>
        <v>M.Phil Urdu  - 141039</v>
      </c>
      <c r="D1411" s="186" t="s">
        <v>869</v>
      </c>
      <c r="E1411" s="45"/>
      <c r="F1411" s="185">
        <v>141039</v>
      </c>
      <c r="G1411" s="191" t="s">
        <v>1571</v>
      </c>
      <c r="H1411" s="34" t="str">
        <f t="shared" si="85"/>
        <v>G  - OB - 21 - 25</v>
      </c>
      <c r="I1411" s="192" t="s">
        <v>93</v>
      </c>
      <c r="J1411" s="185" t="s">
        <v>1098</v>
      </c>
      <c r="K1411" s="185" t="s">
        <v>18</v>
      </c>
      <c r="L1411" s="192">
        <v>8</v>
      </c>
      <c r="M1411" s="196" t="s">
        <v>554</v>
      </c>
      <c r="N1411" s="196" t="s">
        <v>555</v>
      </c>
      <c r="O1411" s="44" t="str">
        <f t="shared" si="86"/>
        <v xml:space="preserve"> Dr. Muhammad Ijaz Tabassam  ( 0300-4050354 )</v>
      </c>
      <c r="T1411" s="55"/>
      <c r="U1411" s="73" t="str">
        <f>F1411&amp;"-"&amp;COUNTIF($F$2:F1411,F1411)</f>
        <v>141039-1</v>
      </c>
      <c r="V1411" s="50">
        <f t="shared" si="87"/>
        <v>1400</v>
      </c>
      <c r="Y1411" s="38" t="s">
        <v>3049</v>
      </c>
      <c r="Z1411" s="38">
        <v>1400</v>
      </c>
      <c r="AP1411" s="194">
        <v>1400</v>
      </c>
      <c r="AQ1411" s="185" t="s">
        <v>12</v>
      </c>
      <c r="AR1411" s="195" t="s">
        <v>12</v>
      </c>
    </row>
    <row r="1412" spans="1:44" ht="22.5" x14ac:dyDescent="0.25">
      <c r="A1412" s="183">
        <v>1401</v>
      </c>
      <c r="B1412" s="183" t="s">
        <v>1128</v>
      </c>
      <c r="C1412" s="34" t="str">
        <f t="shared" si="84"/>
        <v>Ph. D CS  - 141035</v>
      </c>
      <c r="D1412" s="186" t="s">
        <v>345</v>
      </c>
      <c r="E1412" s="45"/>
      <c r="F1412" s="185">
        <v>141035</v>
      </c>
      <c r="G1412" s="191" t="s">
        <v>872</v>
      </c>
      <c r="H1412" s="34" t="str">
        <f t="shared" si="85"/>
        <v>G  - OB - 21 - 25</v>
      </c>
      <c r="I1412" s="192" t="s">
        <v>93</v>
      </c>
      <c r="J1412" s="185" t="s">
        <v>1098</v>
      </c>
      <c r="K1412" s="185" t="s">
        <v>18</v>
      </c>
      <c r="L1412" s="192">
        <v>4</v>
      </c>
      <c r="M1412" s="196" t="s">
        <v>482</v>
      </c>
      <c r="N1412" s="196" t="s">
        <v>483</v>
      </c>
      <c r="O1412" s="44" t="str">
        <f t="shared" si="86"/>
        <v xml:space="preserve"> Mr. Umer Ahmed  ( 0321-3810784 )</v>
      </c>
      <c r="T1412" s="55"/>
      <c r="U1412" s="73" t="str">
        <f>F1412&amp;"-"&amp;COUNTIF($F$2:F1412,F1412)</f>
        <v>141035-1</v>
      </c>
      <c r="V1412" s="50">
        <f t="shared" si="87"/>
        <v>1401</v>
      </c>
      <c r="Y1412" s="38" t="s">
        <v>3050</v>
      </c>
      <c r="Z1412" s="38">
        <v>1401</v>
      </c>
      <c r="AP1412" s="194">
        <v>1401</v>
      </c>
      <c r="AQ1412" s="185" t="s">
        <v>12</v>
      </c>
      <c r="AR1412" s="195" t="s">
        <v>12</v>
      </c>
    </row>
    <row r="1413" spans="1:44" ht="22.5" x14ac:dyDescent="0.25">
      <c r="A1413" s="183">
        <v>1402</v>
      </c>
      <c r="B1413" s="183" t="s">
        <v>1128</v>
      </c>
      <c r="C1413" s="34" t="str">
        <f t="shared" si="84"/>
        <v>Ph. D URDU  - 141053</v>
      </c>
      <c r="D1413" s="186" t="s">
        <v>868</v>
      </c>
      <c r="E1413" s="45"/>
      <c r="F1413" s="185">
        <v>141053</v>
      </c>
      <c r="G1413" s="191" t="s">
        <v>951</v>
      </c>
      <c r="H1413" s="34" t="str">
        <f t="shared" si="85"/>
        <v>G  - OB - 21 - 25</v>
      </c>
      <c r="I1413" s="192" t="s">
        <v>93</v>
      </c>
      <c r="J1413" s="185" t="s">
        <v>1098</v>
      </c>
      <c r="K1413" s="185" t="s">
        <v>18</v>
      </c>
      <c r="L1413" s="192">
        <v>5</v>
      </c>
      <c r="M1413" s="196" t="s">
        <v>715</v>
      </c>
      <c r="N1413" s="196" t="s">
        <v>716</v>
      </c>
      <c r="O1413" s="44" t="str">
        <f t="shared" si="86"/>
        <v xml:space="preserve"> Rafaqat Ali Shahid  ( 3214039249 )</v>
      </c>
      <c r="T1413" s="55"/>
      <c r="U1413" s="73" t="str">
        <f>F1413&amp;"-"&amp;COUNTIF($F$2:F1413,F1413)</f>
        <v>141053-1</v>
      </c>
      <c r="V1413" s="50">
        <f t="shared" si="87"/>
        <v>1402</v>
      </c>
      <c r="Y1413" s="38" t="s">
        <v>3051</v>
      </c>
      <c r="Z1413" s="38">
        <v>1402</v>
      </c>
      <c r="AP1413" s="194">
        <v>1402</v>
      </c>
      <c r="AQ1413" s="185" t="s">
        <v>12</v>
      </c>
      <c r="AR1413" s="195" t="s">
        <v>12</v>
      </c>
    </row>
    <row r="1414" spans="1:44" ht="22.5" x14ac:dyDescent="0.25">
      <c r="A1414" s="183">
        <v>1403</v>
      </c>
      <c r="B1414" s="183" t="s">
        <v>1128</v>
      </c>
      <c r="C1414" s="34" t="str">
        <f t="shared" si="84"/>
        <v>Ph. D URDU  - 141060</v>
      </c>
      <c r="D1414" s="186" t="s">
        <v>868</v>
      </c>
      <c r="E1414" s="45"/>
      <c r="F1414" s="185">
        <v>141060</v>
      </c>
      <c r="G1414" s="191" t="s">
        <v>1572</v>
      </c>
      <c r="H1414" s="34" t="str">
        <f t="shared" si="85"/>
        <v>G  - OB - 21 - 25</v>
      </c>
      <c r="I1414" s="192" t="s">
        <v>93</v>
      </c>
      <c r="J1414" s="185" t="s">
        <v>1098</v>
      </c>
      <c r="K1414" s="185" t="s">
        <v>18</v>
      </c>
      <c r="L1414" s="192">
        <v>6</v>
      </c>
      <c r="M1414" s="196" t="s">
        <v>1070</v>
      </c>
      <c r="N1414" s="196" t="s">
        <v>1071</v>
      </c>
      <c r="O1414" s="44" t="str">
        <f t="shared" si="86"/>
        <v xml:space="preserve"> Dr. Muhammad Arshad Ovaisi  ( 0300-8032676 )</v>
      </c>
      <c r="T1414" s="55"/>
      <c r="U1414" s="73" t="str">
        <f>F1414&amp;"-"&amp;COUNTIF($F$2:F1414,F1414)</f>
        <v>141060-1</v>
      </c>
      <c r="V1414" s="50">
        <f t="shared" si="87"/>
        <v>1403</v>
      </c>
      <c r="Y1414" s="38" t="s">
        <v>3052</v>
      </c>
      <c r="Z1414" s="38">
        <v>1403</v>
      </c>
      <c r="AP1414" s="194">
        <v>1403</v>
      </c>
      <c r="AQ1414" s="185" t="s">
        <v>12</v>
      </c>
      <c r="AR1414" s="195" t="s">
        <v>12</v>
      </c>
    </row>
    <row r="1415" spans="1:44" ht="22.5" x14ac:dyDescent="0.25">
      <c r="A1415" s="183">
        <v>1404</v>
      </c>
      <c r="B1415" s="183" t="s">
        <v>1128</v>
      </c>
      <c r="C1415" s="34" t="str">
        <f t="shared" si="84"/>
        <v>BS Eng.  - 141078</v>
      </c>
      <c r="D1415" s="186" t="s">
        <v>30</v>
      </c>
      <c r="E1415" s="45"/>
      <c r="F1415" s="185">
        <v>141078</v>
      </c>
      <c r="G1415" s="191" t="s">
        <v>314</v>
      </c>
      <c r="H1415" s="34" t="str">
        <f t="shared" si="85"/>
        <v>H  - OB - 78 - 79</v>
      </c>
      <c r="I1415" s="192" t="s">
        <v>93</v>
      </c>
      <c r="J1415" s="185" t="s">
        <v>253</v>
      </c>
      <c r="K1415" s="185" t="s">
        <v>19</v>
      </c>
      <c r="L1415" s="192">
        <v>7</v>
      </c>
      <c r="M1415" s="196" t="s">
        <v>740</v>
      </c>
      <c r="N1415" s="196" t="s">
        <v>741</v>
      </c>
      <c r="O1415" s="44" t="str">
        <f t="shared" si="86"/>
        <v xml:space="preserve"> Nabiha Ishtiaq  ( 0321-4438131 )</v>
      </c>
      <c r="T1415" s="55"/>
      <c r="U1415" s="73" t="str">
        <f>F1415&amp;"-"&amp;COUNTIF($F$2:F1415,F1415)</f>
        <v>141078-2</v>
      </c>
      <c r="V1415" s="50">
        <f t="shared" si="87"/>
        <v>1404</v>
      </c>
      <c r="Y1415" s="38" t="s">
        <v>3053</v>
      </c>
      <c r="Z1415" s="38">
        <v>1404</v>
      </c>
      <c r="AP1415" s="194">
        <v>1404</v>
      </c>
      <c r="AQ1415" s="185" t="s">
        <v>12</v>
      </c>
      <c r="AR1415" s="195" t="s">
        <v>12</v>
      </c>
    </row>
    <row r="1416" spans="1:44" ht="22.5" x14ac:dyDescent="0.25">
      <c r="A1416" s="183">
        <v>1405</v>
      </c>
      <c r="B1416" s="183" t="s">
        <v>1128</v>
      </c>
      <c r="C1416" s="34" t="str">
        <f t="shared" si="84"/>
        <v>BS Eng.  - 141085</v>
      </c>
      <c r="D1416" s="186" t="s">
        <v>30</v>
      </c>
      <c r="E1416" s="45"/>
      <c r="F1416" s="185">
        <v>141085</v>
      </c>
      <c r="G1416" s="191" t="s">
        <v>368</v>
      </c>
      <c r="H1416" s="34" t="str">
        <f t="shared" si="85"/>
        <v>H  - OB - 78 - 79</v>
      </c>
      <c r="I1416" s="192" t="s">
        <v>93</v>
      </c>
      <c r="J1416" s="185" t="s">
        <v>253</v>
      </c>
      <c r="K1416" s="185" t="s">
        <v>19</v>
      </c>
      <c r="L1416" s="192">
        <v>20</v>
      </c>
      <c r="M1416" s="196" t="s">
        <v>3379</v>
      </c>
      <c r="N1416" s="196" t="s">
        <v>3380</v>
      </c>
      <c r="O1416" s="44" t="str">
        <f t="shared" si="86"/>
        <v xml:space="preserve"> Dr. Nousheen Ishaque  ( 3216444433 )</v>
      </c>
      <c r="T1416" s="55"/>
      <c r="U1416" s="73" t="str">
        <f>F1416&amp;"-"&amp;COUNTIF($F$2:F1416,F1416)</f>
        <v>141085-1</v>
      </c>
      <c r="V1416" s="50">
        <f t="shared" si="87"/>
        <v>1405</v>
      </c>
      <c r="Y1416" s="38" t="s">
        <v>3054</v>
      </c>
      <c r="Z1416" s="38">
        <v>1405</v>
      </c>
      <c r="AP1416" s="194">
        <v>1405</v>
      </c>
      <c r="AQ1416" s="185" t="s">
        <v>12</v>
      </c>
      <c r="AR1416" s="195" t="s">
        <v>12</v>
      </c>
    </row>
    <row r="1417" spans="1:44" ht="22.5" x14ac:dyDescent="0.25">
      <c r="A1417" s="183">
        <v>1406</v>
      </c>
      <c r="B1417" s="183" t="s">
        <v>1128</v>
      </c>
      <c r="C1417" s="34" t="str">
        <f t="shared" si="84"/>
        <v>BS Eng.  - 141117</v>
      </c>
      <c r="D1417" s="186" t="s">
        <v>30</v>
      </c>
      <c r="E1417" s="45"/>
      <c r="F1417" s="185">
        <v>141117</v>
      </c>
      <c r="G1417" s="191" t="s">
        <v>1573</v>
      </c>
      <c r="H1417" s="34" t="str">
        <f t="shared" si="85"/>
        <v>H  - OB - 78 - 79</v>
      </c>
      <c r="I1417" s="192" t="s">
        <v>93</v>
      </c>
      <c r="J1417" s="185" t="s">
        <v>253</v>
      </c>
      <c r="K1417" s="185" t="s">
        <v>19</v>
      </c>
      <c r="L1417" s="192">
        <v>11</v>
      </c>
      <c r="M1417" s="196" t="s">
        <v>438</v>
      </c>
      <c r="N1417" s="196" t="s">
        <v>439</v>
      </c>
      <c r="O1417" s="44" t="str">
        <f t="shared" si="86"/>
        <v xml:space="preserve"> Uzma Shaheen  ( 0336-6004000 )</v>
      </c>
      <c r="T1417" s="55"/>
      <c r="U1417" s="73" t="str">
        <f>F1417&amp;"-"&amp;COUNTIF($F$2:F1417,F1417)</f>
        <v>141117-1</v>
      </c>
      <c r="V1417" s="50">
        <f t="shared" si="87"/>
        <v>1406</v>
      </c>
      <c r="Y1417" s="38" t="s">
        <v>3055</v>
      </c>
      <c r="Z1417" s="38">
        <v>1406</v>
      </c>
      <c r="AP1417" s="194">
        <v>1406</v>
      </c>
      <c r="AQ1417" s="185" t="s">
        <v>12</v>
      </c>
      <c r="AR1417" s="195" t="s">
        <v>12</v>
      </c>
    </row>
    <row r="1418" spans="1:44" ht="22.5" x14ac:dyDescent="0.25">
      <c r="A1418" s="183">
        <v>1407</v>
      </c>
      <c r="B1418" s="183" t="s">
        <v>1128</v>
      </c>
      <c r="C1418" s="34" t="str">
        <f t="shared" si="84"/>
        <v>Ph.D. Maths  - 141091</v>
      </c>
      <c r="D1418" s="186" t="s">
        <v>860</v>
      </c>
      <c r="E1418" s="45"/>
      <c r="F1418" s="185">
        <v>141091</v>
      </c>
      <c r="G1418" s="191" t="s">
        <v>1574</v>
      </c>
      <c r="H1418" s="34" t="str">
        <f t="shared" si="85"/>
        <v>H  - OB - 78 - 79</v>
      </c>
      <c r="I1418" s="192" t="s">
        <v>93</v>
      </c>
      <c r="J1418" s="185" t="s">
        <v>253</v>
      </c>
      <c r="K1418" s="185" t="s">
        <v>19</v>
      </c>
      <c r="L1418" s="192">
        <v>6</v>
      </c>
      <c r="M1418" s="196" t="s">
        <v>1058</v>
      </c>
      <c r="N1418" s="196" t="s">
        <v>1059</v>
      </c>
      <c r="O1418" s="44" t="str">
        <f t="shared" si="86"/>
        <v xml:space="preserve"> Dr. Zeeshan Afzal   ( 3067338880 )</v>
      </c>
      <c r="T1418" s="55"/>
      <c r="U1418" s="73" t="str">
        <f>F1418&amp;"-"&amp;COUNTIF($F$2:F1418,F1418)</f>
        <v>141091-1</v>
      </c>
      <c r="V1418" s="50">
        <f t="shared" si="87"/>
        <v>1407</v>
      </c>
      <c r="Y1418" s="38" t="s">
        <v>3056</v>
      </c>
      <c r="Z1418" s="38">
        <v>1407</v>
      </c>
      <c r="AP1418" s="194">
        <v>1407</v>
      </c>
      <c r="AQ1418" s="185" t="s">
        <v>12</v>
      </c>
      <c r="AR1418" s="195" t="s">
        <v>12</v>
      </c>
    </row>
    <row r="1419" spans="1:44" ht="22.5" x14ac:dyDescent="0.25">
      <c r="A1419" s="183">
        <v>1408</v>
      </c>
      <c r="B1419" s="183" t="s">
        <v>1128</v>
      </c>
      <c r="C1419" s="34" t="str">
        <f t="shared" si="84"/>
        <v>BS BT  - 141134</v>
      </c>
      <c r="D1419" s="186" t="s">
        <v>33</v>
      </c>
      <c r="E1419" s="45"/>
      <c r="F1419" s="185">
        <v>141134</v>
      </c>
      <c r="G1419" s="191" t="s">
        <v>400</v>
      </c>
      <c r="H1419" s="34" t="str">
        <f t="shared" si="85"/>
        <v>I  - OB - 64 - 67</v>
      </c>
      <c r="I1419" s="192" t="s">
        <v>93</v>
      </c>
      <c r="J1419" s="185" t="s">
        <v>344</v>
      </c>
      <c r="K1419" s="185" t="s">
        <v>17</v>
      </c>
      <c r="L1419" s="192">
        <v>11</v>
      </c>
      <c r="M1419" s="196" t="s">
        <v>412</v>
      </c>
      <c r="N1419" s="196" t="s">
        <v>413</v>
      </c>
      <c r="O1419" s="44" t="str">
        <f t="shared" si="86"/>
        <v xml:space="preserve"> Dr. Aisha Khalid  ( 3368732862 )</v>
      </c>
      <c r="T1419" s="55"/>
      <c r="U1419" s="73" t="str">
        <f>F1419&amp;"-"&amp;COUNTIF($F$2:F1419,F1419)</f>
        <v>141134-1</v>
      </c>
      <c r="V1419" s="50">
        <f t="shared" si="87"/>
        <v>1408</v>
      </c>
      <c r="Y1419" s="38" t="s">
        <v>3057</v>
      </c>
      <c r="Z1419" s="38">
        <v>1408</v>
      </c>
      <c r="AP1419" s="194">
        <v>1408</v>
      </c>
      <c r="AQ1419" s="185" t="s">
        <v>12</v>
      </c>
      <c r="AR1419" s="195" t="s">
        <v>12</v>
      </c>
    </row>
    <row r="1420" spans="1:44" ht="22.5" x14ac:dyDescent="0.25">
      <c r="A1420" s="183">
        <v>1409</v>
      </c>
      <c r="B1420" s="183" t="s">
        <v>1128</v>
      </c>
      <c r="C1420" s="34" t="str">
        <f t="shared" ref="C1420:C1483" si="88">CONCATENATE(D1420," "," - ",F1420)</f>
        <v>BS BT  - 141161</v>
      </c>
      <c r="D1420" s="186" t="s">
        <v>33</v>
      </c>
      <c r="E1420" s="45"/>
      <c r="F1420" s="185">
        <v>141161</v>
      </c>
      <c r="G1420" s="191" t="s">
        <v>360</v>
      </c>
      <c r="H1420" s="34" t="str">
        <f t="shared" ref="H1420:H1483" si="89">CONCATENATE(K1420," "," - ",J1420)</f>
        <v>I  - OB - 64 - 67</v>
      </c>
      <c r="I1420" s="192" t="s">
        <v>93</v>
      </c>
      <c r="J1420" s="185" t="s">
        <v>344</v>
      </c>
      <c r="K1420" s="185" t="s">
        <v>17</v>
      </c>
      <c r="L1420" s="192">
        <v>30</v>
      </c>
      <c r="M1420" s="196" t="s">
        <v>1101</v>
      </c>
      <c r="N1420" s="196" t="s">
        <v>1107</v>
      </c>
      <c r="O1420" s="44" t="str">
        <f t="shared" si="86"/>
        <v xml:space="preserve"> Ms. Hina Qaiser  ( 0331-4188087 )</v>
      </c>
      <c r="T1420" s="55"/>
      <c r="U1420" s="73" t="str">
        <f>F1420&amp;"-"&amp;COUNTIF($F$2:F1420,F1420)</f>
        <v>141161-1</v>
      </c>
      <c r="V1420" s="50">
        <f t="shared" si="87"/>
        <v>1409</v>
      </c>
      <c r="Y1420" s="38" t="s">
        <v>3058</v>
      </c>
      <c r="Z1420" s="38">
        <v>1409</v>
      </c>
      <c r="AP1420" s="194">
        <v>1409</v>
      </c>
      <c r="AQ1420" s="185" t="s">
        <v>12</v>
      </c>
      <c r="AR1420" s="195" t="s">
        <v>12</v>
      </c>
    </row>
    <row r="1421" spans="1:44" ht="22.5" x14ac:dyDescent="0.25">
      <c r="A1421" s="183">
        <v>1410</v>
      </c>
      <c r="B1421" s="183" t="s">
        <v>1128</v>
      </c>
      <c r="C1421" s="34" t="str">
        <f t="shared" si="88"/>
        <v>BS Eng.  - 141117</v>
      </c>
      <c r="D1421" s="186" t="s">
        <v>30</v>
      </c>
      <c r="E1421" s="45"/>
      <c r="F1421" s="185">
        <v>141117</v>
      </c>
      <c r="G1421" s="191" t="s">
        <v>1573</v>
      </c>
      <c r="H1421" s="34" t="str">
        <f t="shared" si="89"/>
        <v>I  - OB - 64 - 67</v>
      </c>
      <c r="I1421" s="192" t="s">
        <v>93</v>
      </c>
      <c r="J1421" s="185" t="s">
        <v>344</v>
      </c>
      <c r="K1421" s="185" t="s">
        <v>17</v>
      </c>
      <c r="L1421" s="192">
        <v>11</v>
      </c>
      <c r="M1421" s="196" t="s">
        <v>438</v>
      </c>
      <c r="N1421" s="196" t="s">
        <v>439</v>
      </c>
      <c r="O1421" s="44" t="str">
        <f t="shared" ref="O1421:O1484" si="90">CONCATENATE(" ", M1421, " ", " ("," ",N1421, " ",")")</f>
        <v xml:space="preserve"> Uzma Shaheen  ( 0336-6004000 )</v>
      </c>
      <c r="T1421" s="55"/>
      <c r="U1421" s="73" t="str">
        <f>F1421&amp;"-"&amp;COUNTIF($F$2:F1421,F1421)</f>
        <v>141117-2</v>
      </c>
      <c r="V1421" s="50">
        <f t="shared" ref="V1421:V1484" si="91">+A1421</f>
        <v>1410</v>
      </c>
      <c r="Y1421" s="38" t="s">
        <v>3059</v>
      </c>
      <c r="Z1421" s="38">
        <v>1410</v>
      </c>
      <c r="AP1421" s="194">
        <v>1410</v>
      </c>
      <c r="AQ1421" s="185" t="s">
        <v>12</v>
      </c>
      <c r="AR1421" s="195" t="s">
        <v>12</v>
      </c>
    </row>
    <row r="1422" spans="1:44" ht="22.5" x14ac:dyDescent="0.25">
      <c r="A1422" s="183">
        <v>1411</v>
      </c>
      <c r="B1422" s="183" t="s">
        <v>1128</v>
      </c>
      <c r="C1422" s="34" t="str">
        <f t="shared" si="88"/>
        <v>BS MB  - 141145</v>
      </c>
      <c r="D1422" s="186" t="s">
        <v>38</v>
      </c>
      <c r="E1422" s="45"/>
      <c r="F1422" s="185">
        <v>141145</v>
      </c>
      <c r="G1422" s="191" t="s">
        <v>888</v>
      </c>
      <c r="H1422" s="34" t="str">
        <f t="shared" si="89"/>
        <v>I  - OB - 64 - 67</v>
      </c>
      <c r="I1422" s="192" t="s">
        <v>93</v>
      </c>
      <c r="J1422" s="185" t="s">
        <v>344</v>
      </c>
      <c r="K1422" s="185" t="s">
        <v>17</v>
      </c>
      <c r="L1422" s="192">
        <v>7</v>
      </c>
      <c r="M1422" s="196" t="s">
        <v>544</v>
      </c>
      <c r="N1422" s="196" t="s">
        <v>545</v>
      </c>
      <c r="O1422" s="44" t="str">
        <f t="shared" si="90"/>
        <v xml:space="preserve"> Ms. Humaira Niamat  ( 0321-4642374 )</v>
      </c>
      <c r="T1422" s="55"/>
      <c r="U1422" s="73" t="str">
        <f>F1422&amp;"-"&amp;COUNTIF($F$2:F1422,F1422)</f>
        <v>141145-1</v>
      </c>
      <c r="V1422" s="50">
        <f t="shared" si="91"/>
        <v>1411</v>
      </c>
      <c r="Y1422" s="38" t="s">
        <v>3060</v>
      </c>
      <c r="Z1422" s="38">
        <v>1411</v>
      </c>
      <c r="AP1422" s="194">
        <v>1411</v>
      </c>
      <c r="AQ1422" s="185" t="s">
        <v>12</v>
      </c>
      <c r="AR1422" s="195" t="s">
        <v>12</v>
      </c>
    </row>
    <row r="1423" spans="1:44" ht="22.5" x14ac:dyDescent="0.25">
      <c r="A1423" s="183">
        <v>1412</v>
      </c>
      <c r="B1423" s="183" t="s">
        <v>1128</v>
      </c>
      <c r="C1423" s="34" t="str">
        <f t="shared" si="88"/>
        <v>BS MB  - 141156</v>
      </c>
      <c r="D1423" s="186" t="s">
        <v>38</v>
      </c>
      <c r="E1423" s="45"/>
      <c r="F1423" s="185">
        <v>141156</v>
      </c>
      <c r="G1423" s="191" t="s">
        <v>1575</v>
      </c>
      <c r="H1423" s="34" t="str">
        <f t="shared" si="89"/>
        <v>I  - OB - 64 - 67</v>
      </c>
      <c r="I1423" s="192" t="s">
        <v>93</v>
      </c>
      <c r="J1423" s="185" t="s">
        <v>344</v>
      </c>
      <c r="K1423" s="185" t="s">
        <v>17</v>
      </c>
      <c r="L1423" s="192">
        <v>9</v>
      </c>
      <c r="M1423" s="196" t="s">
        <v>450</v>
      </c>
      <c r="N1423" s="196" t="s">
        <v>451</v>
      </c>
      <c r="O1423" s="44" t="str">
        <f t="shared" si="90"/>
        <v xml:space="preserve"> Dr. Hafiz Zeshan Wadood  ( 0321-4802569 )</v>
      </c>
      <c r="T1423" s="55"/>
      <c r="U1423" s="73" t="str">
        <f>F1423&amp;"-"&amp;COUNTIF($F$2:F1423,F1423)</f>
        <v>141156-1</v>
      </c>
      <c r="V1423" s="50">
        <f t="shared" si="91"/>
        <v>1412</v>
      </c>
      <c r="Y1423" s="38" t="s">
        <v>3061</v>
      </c>
      <c r="Z1423" s="38">
        <v>1412</v>
      </c>
      <c r="AP1423" s="194">
        <v>1412</v>
      </c>
      <c r="AQ1423" s="185" t="s">
        <v>12</v>
      </c>
      <c r="AR1423" s="195" t="s">
        <v>12</v>
      </c>
    </row>
    <row r="1424" spans="1:44" ht="22.5" x14ac:dyDescent="0.25">
      <c r="A1424" s="183">
        <v>1413</v>
      </c>
      <c r="B1424" s="183" t="s">
        <v>1128</v>
      </c>
      <c r="C1424" s="34" t="str">
        <f t="shared" si="88"/>
        <v>BS MB  - 141168</v>
      </c>
      <c r="D1424" s="186" t="s">
        <v>38</v>
      </c>
      <c r="E1424" s="45"/>
      <c r="F1424" s="185">
        <v>141168</v>
      </c>
      <c r="G1424" s="191" t="s">
        <v>1576</v>
      </c>
      <c r="H1424" s="34" t="str">
        <f t="shared" si="89"/>
        <v>I  - OB - 64 - 67</v>
      </c>
      <c r="I1424" s="192" t="s">
        <v>93</v>
      </c>
      <c r="J1424" s="185" t="s">
        <v>344</v>
      </c>
      <c r="K1424" s="185" t="s">
        <v>17</v>
      </c>
      <c r="L1424" s="192">
        <v>5</v>
      </c>
      <c r="M1424" s="196" t="s">
        <v>3361</v>
      </c>
      <c r="N1424" s="196" t="s">
        <v>633</v>
      </c>
      <c r="O1424" s="44" t="str">
        <f t="shared" si="90"/>
        <v xml:space="preserve"> Dr. Anum Kamal  ( 3452506951 )</v>
      </c>
      <c r="T1424" s="55"/>
      <c r="U1424" s="73" t="str">
        <f>F1424&amp;"-"&amp;COUNTIF($F$2:F1424,F1424)</f>
        <v>141168-1</v>
      </c>
      <c r="V1424" s="50">
        <f t="shared" si="91"/>
        <v>1413</v>
      </c>
      <c r="Y1424" s="38" t="s">
        <v>3062</v>
      </c>
      <c r="Z1424" s="38">
        <v>1413</v>
      </c>
      <c r="AP1424" s="194">
        <v>1413</v>
      </c>
      <c r="AQ1424" s="185" t="s">
        <v>12</v>
      </c>
      <c r="AR1424" s="195" t="s">
        <v>12</v>
      </c>
    </row>
    <row r="1425" spans="1:44" ht="22.5" x14ac:dyDescent="0.25">
      <c r="A1425" s="183">
        <v>1414</v>
      </c>
      <c r="B1425" s="183" t="s">
        <v>1128</v>
      </c>
      <c r="C1425" s="34" t="str">
        <f t="shared" si="88"/>
        <v>M.Phil Eng.  - 141127</v>
      </c>
      <c r="D1425" s="186" t="s">
        <v>147</v>
      </c>
      <c r="E1425" s="45"/>
      <c r="F1425" s="185">
        <v>141127</v>
      </c>
      <c r="G1425" s="191" t="s">
        <v>1577</v>
      </c>
      <c r="H1425" s="34" t="str">
        <f t="shared" si="89"/>
        <v>I  - OB - 64 - 67</v>
      </c>
      <c r="I1425" s="192" t="s">
        <v>93</v>
      </c>
      <c r="J1425" s="185" t="s">
        <v>344</v>
      </c>
      <c r="K1425" s="185" t="s">
        <v>17</v>
      </c>
      <c r="L1425" s="192">
        <v>15</v>
      </c>
      <c r="M1425" s="196" t="s">
        <v>3330</v>
      </c>
      <c r="N1425" s="196" t="s">
        <v>3331</v>
      </c>
      <c r="O1425" s="44" t="str">
        <f t="shared" si="90"/>
        <v xml:space="preserve"> Dr. Muhammad Ilyas   ( 3333322244 )</v>
      </c>
      <c r="T1425" s="55"/>
      <c r="U1425" s="73" t="str">
        <f>F1425&amp;"-"&amp;COUNTIF($F$2:F1425,F1425)</f>
        <v>141127-1</v>
      </c>
      <c r="V1425" s="50">
        <f t="shared" si="91"/>
        <v>1414</v>
      </c>
      <c r="Y1425" s="38" t="s">
        <v>3063</v>
      </c>
      <c r="Z1425" s="38">
        <v>1414</v>
      </c>
      <c r="AP1425" s="194">
        <v>1414</v>
      </c>
      <c r="AQ1425" s="185" t="s">
        <v>12</v>
      </c>
      <c r="AR1425" s="195" t="s">
        <v>12</v>
      </c>
    </row>
    <row r="1426" spans="1:44" ht="22.5" x14ac:dyDescent="0.25">
      <c r="A1426" s="183">
        <v>1415</v>
      </c>
      <c r="B1426" s="183" t="s">
        <v>1128</v>
      </c>
      <c r="C1426" s="34" t="str">
        <f t="shared" si="88"/>
        <v>BS Maths  - 141190</v>
      </c>
      <c r="D1426" s="186" t="s">
        <v>32</v>
      </c>
      <c r="E1426" s="45"/>
      <c r="F1426" s="185">
        <v>141190</v>
      </c>
      <c r="G1426" s="191" t="s">
        <v>1578</v>
      </c>
      <c r="H1426" s="34" t="str">
        <f t="shared" si="89"/>
        <v>J  - OB - 60 - 63</v>
      </c>
      <c r="I1426" s="192" t="s">
        <v>93</v>
      </c>
      <c r="J1426" s="185" t="s">
        <v>254</v>
      </c>
      <c r="K1426" s="185" t="s">
        <v>25</v>
      </c>
      <c r="L1426" s="192">
        <v>12</v>
      </c>
      <c r="M1426" s="196" t="s">
        <v>686</v>
      </c>
      <c r="N1426" s="196" t="s">
        <v>687</v>
      </c>
      <c r="O1426" s="44" t="str">
        <f t="shared" si="90"/>
        <v xml:space="preserve"> Ms. Sumaira Ajmal Khan  ( 0334-9851927 )</v>
      </c>
      <c r="T1426" s="55"/>
      <c r="U1426" s="73" t="str">
        <f>F1426&amp;"-"&amp;COUNTIF($F$2:F1426,F1426)</f>
        <v>141190-1</v>
      </c>
      <c r="V1426" s="50">
        <f t="shared" si="91"/>
        <v>1415</v>
      </c>
      <c r="Y1426" s="38" t="s">
        <v>3064</v>
      </c>
      <c r="Z1426" s="38">
        <v>1415</v>
      </c>
      <c r="AP1426" s="194">
        <v>1415</v>
      </c>
      <c r="AQ1426" s="185" t="s">
        <v>12</v>
      </c>
      <c r="AR1426" s="195" t="s">
        <v>12</v>
      </c>
    </row>
    <row r="1427" spans="1:44" ht="22.5" x14ac:dyDescent="0.25">
      <c r="A1427" s="183">
        <v>1416</v>
      </c>
      <c r="B1427" s="183" t="s">
        <v>1128</v>
      </c>
      <c r="C1427" s="34" t="str">
        <f t="shared" si="88"/>
        <v>BS MB  - 141168</v>
      </c>
      <c r="D1427" s="186" t="s">
        <v>38</v>
      </c>
      <c r="E1427" s="45"/>
      <c r="F1427" s="185">
        <v>141168</v>
      </c>
      <c r="G1427" s="191" t="s">
        <v>1576</v>
      </c>
      <c r="H1427" s="34" t="str">
        <f t="shared" si="89"/>
        <v>J  - OB - 60 - 63</v>
      </c>
      <c r="I1427" s="192" t="s">
        <v>93</v>
      </c>
      <c r="J1427" s="185" t="s">
        <v>254</v>
      </c>
      <c r="K1427" s="185" t="s">
        <v>25</v>
      </c>
      <c r="L1427" s="192">
        <v>7</v>
      </c>
      <c r="M1427" s="196" t="s">
        <v>3361</v>
      </c>
      <c r="N1427" s="196" t="s">
        <v>633</v>
      </c>
      <c r="O1427" s="44" t="str">
        <f t="shared" si="90"/>
        <v xml:space="preserve"> Dr. Anum Kamal  ( 3452506951 )</v>
      </c>
      <c r="T1427" s="55"/>
      <c r="U1427" s="73" t="str">
        <f>F1427&amp;"-"&amp;COUNTIF($F$2:F1427,F1427)</f>
        <v>141168-2</v>
      </c>
      <c r="V1427" s="50">
        <f t="shared" si="91"/>
        <v>1416</v>
      </c>
      <c r="Y1427" s="38" t="s">
        <v>3065</v>
      </c>
      <c r="Z1427" s="38">
        <v>1416</v>
      </c>
      <c r="AP1427" s="194">
        <v>1416</v>
      </c>
      <c r="AQ1427" s="185" t="s">
        <v>12</v>
      </c>
      <c r="AR1427" s="195" t="s">
        <v>12</v>
      </c>
    </row>
    <row r="1428" spans="1:44" ht="22.5" x14ac:dyDescent="0.25">
      <c r="A1428" s="183">
        <v>1417</v>
      </c>
      <c r="B1428" s="183" t="s">
        <v>1128</v>
      </c>
      <c r="C1428" s="34" t="str">
        <f t="shared" si="88"/>
        <v>BS MB  - 141174</v>
      </c>
      <c r="D1428" s="186" t="s">
        <v>38</v>
      </c>
      <c r="E1428" s="45"/>
      <c r="F1428" s="185">
        <v>141174</v>
      </c>
      <c r="G1428" s="191" t="s">
        <v>335</v>
      </c>
      <c r="H1428" s="34" t="str">
        <f t="shared" si="89"/>
        <v>J  - OB - 60 - 63</v>
      </c>
      <c r="I1428" s="192" t="s">
        <v>93</v>
      </c>
      <c r="J1428" s="185" t="s">
        <v>254</v>
      </c>
      <c r="K1428" s="185" t="s">
        <v>25</v>
      </c>
      <c r="L1428" s="192">
        <v>15</v>
      </c>
      <c r="M1428" s="196" t="s">
        <v>753</v>
      </c>
      <c r="N1428" s="196" t="s">
        <v>754</v>
      </c>
      <c r="O1428" s="44" t="str">
        <f t="shared" si="90"/>
        <v xml:space="preserve"> Dr. Hammad Arshad  ( 0333-4757008 )</v>
      </c>
      <c r="T1428" s="55"/>
      <c r="U1428" s="73" t="str">
        <f>F1428&amp;"-"&amp;COUNTIF($F$2:F1428,F1428)</f>
        <v>141174-1</v>
      </c>
      <c r="V1428" s="50">
        <f t="shared" si="91"/>
        <v>1417</v>
      </c>
      <c r="Y1428" s="38" t="s">
        <v>3066</v>
      </c>
      <c r="Z1428" s="38">
        <v>1417</v>
      </c>
      <c r="AP1428" s="194">
        <v>1417</v>
      </c>
      <c r="AQ1428" s="185" t="s">
        <v>12</v>
      </c>
      <c r="AR1428" s="195" t="s">
        <v>12</v>
      </c>
    </row>
    <row r="1429" spans="1:44" ht="22.5" x14ac:dyDescent="0.25">
      <c r="A1429" s="183">
        <v>1418</v>
      </c>
      <c r="B1429" s="183" t="s">
        <v>1128</v>
      </c>
      <c r="C1429" s="34" t="str">
        <f t="shared" si="88"/>
        <v>BS SE  - 141246</v>
      </c>
      <c r="D1429" s="186" t="s">
        <v>43</v>
      </c>
      <c r="E1429" s="45"/>
      <c r="F1429" s="185">
        <v>141246</v>
      </c>
      <c r="G1429" s="191" t="s">
        <v>212</v>
      </c>
      <c r="H1429" s="34" t="str">
        <f t="shared" si="89"/>
        <v>J  - OB - 60 - 63</v>
      </c>
      <c r="I1429" s="192" t="s">
        <v>93</v>
      </c>
      <c r="J1429" s="185" t="s">
        <v>254</v>
      </c>
      <c r="K1429" s="185" t="s">
        <v>25</v>
      </c>
      <c r="L1429" s="192">
        <v>34</v>
      </c>
      <c r="M1429" s="196" t="s">
        <v>470</v>
      </c>
      <c r="N1429" s="196" t="s">
        <v>471</v>
      </c>
      <c r="O1429" s="44" t="str">
        <f t="shared" si="90"/>
        <v xml:space="preserve"> Ms. Zarsha Nazim  ( 0301-4413653 )</v>
      </c>
      <c r="T1429" s="55"/>
      <c r="U1429" s="73" t="str">
        <f>F1429&amp;"-"&amp;COUNTIF($F$2:F1429,F1429)</f>
        <v>141246-1</v>
      </c>
      <c r="V1429" s="50">
        <f t="shared" si="91"/>
        <v>1418</v>
      </c>
      <c r="Y1429" s="38" t="s">
        <v>3067</v>
      </c>
      <c r="Z1429" s="38">
        <v>1418</v>
      </c>
      <c r="AP1429" s="194">
        <v>1418</v>
      </c>
      <c r="AQ1429" s="185" t="s">
        <v>12</v>
      </c>
      <c r="AR1429" s="195" t="s">
        <v>12</v>
      </c>
    </row>
    <row r="1430" spans="1:44" ht="22.5" x14ac:dyDescent="0.25">
      <c r="A1430" s="183">
        <v>1419</v>
      </c>
      <c r="B1430" s="183" t="s">
        <v>1128</v>
      </c>
      <c r="C1430" s="34" t="str">
        <f t="shared" si="88"/>
        <v>M.Phil MB  - 141187</v>
      </c>
      <c r="D1430" s="186" t="s">
        <v>142</v>
      </c>
      <c r="E1430" s="45"/>
      <c r="F1430" s="185">
        <v>141187</v>
      </c>
      <c r="G1430" s="191" t="s">
        <v>1558</v>
      </c>
      <c r="H1430" s="34" t="str">
        <f t="shared" si="89"/>
        <v>J  - OB - 60 - 63</v>
      </c>
      <c r="I1430" s="192" t="s">
        <v>93</v>
      </c>
      <c r="J1430" s="185" t="s">
        <v>254</v>
      </c>
      <c r="K1430" s="185" t="s">
        <v>25</v>
      </c>
      <c r="L1430" s="192">
        <v>9</v>
      </c>
      <c r="M1430" s="196" t="s">
        <v>450</v>
      </c>
      <c r="N1430" s="196" t="s">
        <v>451</v>
      </c>
      <c r="O1430" s="44" t="str">
        <f t="shared" si="90"/>
        <v xml:space="preserve"> Dr. Hafiz Zeshan Wadood  ( 0321-4802569 )</v>
      </c>
      <c r="T1430" s="55"/>
      <c r="U1430" s="73" t="str">
        <f>F1430&amp;"-"&amp;COUNTIF($F$2:F1430,F1430)</f>
        <v>141187-1</v>
      </c>
      <c r="V1430" s="50">
        <f t="shared" si="91"/>
        <v>1419</v>
      </c>
      <c r="Y1430" s="38" t="s">
        <v>3068</v>
      </c>
      <c r="Z1430" s="38">
        <v>1419</v>
      </c>
      <c r="AP1430" s="194">
        <v>1419</v>
      </c>
      <c r="AQ1430" s="185" t="s">
        <v>12</v>
      </c>
      <c r="AR1430" s="195" t="s">
        <v>12</v>
      </c>
    </row>
    <row r="1431" spans="1:44" ht="22.5" x14ac:dyDescent="0.25">
      <c r="A1431" s="183">
        <v>1420</v>
      </c>
      <c r="B1431" s="183" t="s">
        <v>1128</v>
      </c>
      <c r="C1431" s="34" t="str">
        <f t="shared" si="88"/>
        <v>M.Phil MB  - 141193</v>
      </c>
      <c r="D1431" s="186" t="s">
        <v>142</v>
      </c>
      <c r="E1431" s="45"/>
      <c r="F1431" s="185">
        <v>141193</v>
      </c>
      <c r="G1431" s="191" t="s">
        <v>1558</v>
      </c>
      <c r="H1431" s="34" t="str">
        <f t="shared" si="89"/>
        <v>J  - OB - 60 - 63</v>
      </c>
      <c r="I1431" s="192" t="s">
        <v>93</v>
      </c>
      <c r="J1431" s="185" t="s">
        <v>254</v>
      </c>
      <c r="K1431" s="185" t="s">
        <v>25</v>
      </c>
      <c r="L1431" s="192">
        <v>7</v>
      </c>
      <c r="M1431" s="196" t="s">
        <v>450</v>
      </c>
      <c r="N1431" s="196" t="s">
        <v>451</v>
      </c>
      <c r="O1431" s="44" t="str">
        <f t="shared" si="90"/>
        <v xml:space="preserve"> Dr. Hafiz Zeshan Wadood  ( 0321-4802569 )</v>
      </c>
      <c r="T1431" s="55"/>
      <c r="U1431" s="73" t="str">
        <f>F1431&amp;"-"&amp;COUNTIF($F$2:F1431,F1431)</f>
        <v>141193-1</v>
      </c>
      <c r="V1431" s="50">
        <f t="shared" si="91"/>
        <v>1420</v>
      </c>
      <c r="Y1431" s="38" t="s">
        <v>3069</v>
      </c>
      <c r="Z1431" s="38">
        <v>1420</v>
      </c>
      <c r="AP1431" s="194">
        <v>1420</v>
      </c>
      <c r="AQ1431" s="185" t="s">
        <v>12</v>
      </c>
      <c r="AR1431" s="195" t="s">
        <v>12</v>
      </c>
    </row>
    <row r="1432" spans="1:44" ht="22.5" x14ac:dyDescent="0.25">
      <c r="A1432" s="183">
        <v>1421</v>
      </c>
      <c r="B1432" s="183" t="s">
        <v>1128</v>
      </c>
      <c r="C1432" s="34" t="str">
        <f t="shared" si="88"/>
        <v>Ph.D. MB  - 141199</v>
      </c>
      <c r="D1432" s="186" t="s">
        <v>861</v>
      </c>
      <c r="E1432" s="45"/>
      <c r="F1432" s="185">
        <v>141199</v>
      </c>
      <c r="G1432" s="191" t="s">
        <v>1579</v>
      </c>
      <c r="H1432" s="34" t="str">
        <f t="shared" si="89"/>
        <v>J  - OB - 60 - 63</v>
      </c>
      <c r="I1432" s="192" t="s">
        <v>93</v>
      </c>
      <c r="J1432" s="185" t="s">
        <v>254</v>
      </c>
      <c r="K1432" s="185" t="s">
        <v>25</v>
      </c>
      <c r="L1432" s="192">
        <v>2</v>
      </c>
      <c r="M1432" s="196" t="s">
        <v>450</v>
      </c>
      <c r="N1432" s="196" t="s">
        <v>451</v>
      </c>
      <c r="O1432" s="44" t="str">
        <f t="shared" si="90"/>
        <v xml:space="preserve"> Dr. Hafiz Zeshan Wadood  ( 0321-4802569 )</v>
      </c>
      <c r="T1432" s="55"/>
      <c r="U1432" s="73" t="str">
        <f>F1432&amp;"-"&amp;COUNTIF($F$2:F1432,F1432)</f>
        <v>141199-1</v>
      </c>
      <c r="V1432" s="50">
        <f t="shared" si="91"/>
        <v>1421</v>
      </c>
      <c r="Y1432" s="38" t="s">
        <v>3070</v>
      </c>
      <c r="Z1432" s="38">
        <v>1421</v>
      </c>
      <c r="AP1432" s="194">
        <v>1421</v>
      </c>
      <c r="AQ1432" s="185" t="s">
        <v>12</v>
      </c>
      <c r="AR1432" s="195" t="s">
        <v>12</v>
      </c>
    </row>
    <row r="1433" spans="1:44" ht="22.5" x14ac:dyDescent="0.25">
      <c r="A1433" s="183">
        <v>1422</v>
      </c>
      <c r="B1433" s="183" t="s">
        <v>1128</v>
      </c>
      <c r="C1433" s="34" t="str">
        <f t="shared" si="88"/>
        <v>Ph.D. MB  - 141201</v>
      </c>
      <c r="D1433" s="186" t="s">
        <v>861</v>
      </c>
      <c r="E1433" s="45"/>
      <c r="F1433" s="185">
        <v>141201</v>
      </c>
      <c r="G1433" s="191" t="s">
        <v>1580</v>
      </c>
      <c r="H1433" s="34" t="str">
        <f t="shared" si="89"/>
        <v>J  - OB - 60 - 63</v>
      </c>
      <c r="I1433" s="192" t="s">
        <v>93</v>
      </c>
      <c r="J1433" s="185" t="s">
        <v>254</v>
      </c>
      <c r="K1433" s="185" t="s">
        <v>25</v>
      </c>
      <c r="L1433" s="192">
        <v>2</v>
      </c>
      <c r="M1433" s="196" t="s">
        <v>709</v>
      </c>
      <c r="N1433" s="196" t="s">
        <v>710</v>
      </c>
      <c r="O1433" s="44" t="str">
        <f t="shared" si="90"/>
        <v xml:space="preserve"> Dr. Sumaira Mazhar  ( 0307-4056359 )</v>
      </c>
      <c r="T1433" s="55"/>
      <c r="U1433" s="73" t="str">
        <f>F1433&amp;"-"&amp;COUNTIF($F$2:F1433,F1433)</f>
        <v>141201-1</v>
      </c>
      <c r="V1433" s="50">
        <f t="shared" si="91"/>
        <v>1422</v>
      </c>
      <c r="Y1433" s="38" t="s">
        <v>3071</v>
      </c>
      <c r="Z1433" s="38">
        <v>1422</v>
      </c>
      <c r="AP1433" s="194">
        <v>1422</v>
      </c>
      <c r="AQ1433" s="185" t="s">
        <v>12</v>
      </c>
      <c r="AR1433" s="195" t="s">
        <v>12</v>
      </c>
    </row>
    <row r="1434" spans="1:44" ht="22.5" x14ac:dyDescent="0.25">
      <c r="A1434" s="183">
        <v>1423</v>
      </c>
      <c r="B1434" s="183" t="s">
        <v>1128</v>
      </c>
      <c r="C1434" s="34" t="str">
        <f t="shared" si="88"/>
        <v>BS SE  - 141246</v>
      </c>
      <c r="D1434" s="186" t="s">
        <v>43</v>
      </c>
      <c r="E1434" s="45"/>
      <c r="F1434" s="185">
        <v>141246</v>
      </c>
      <c r="G1434" s="191" t="s">
        <v>212</v>
      </c>
      <c r="H1434" s="34" t="str">
        <f t="shared" si="89"/>
        <v>K  - OB - 33 - 34</v>
      </c>
      <c r="I1434" s="192" t="s">
        <v>93</v>
      </c>
      <c r="J1434" s="185" t="s">
        <v>255</v>
      </c>
      <c r="K1434" s="185" t="s">
        <v>100</v>
      </c>
      <c r="L1434" s="192">
        <v>4</v>
      </c>
      <c r="M1434" s="196" t="s">
        <v>470</v>
      </c>
      <c r="N1434" s="196" t="s">
        <v>471</v>
      </c>
      <c r="O1434" s="44" t="str">
        <f t="shared" si="90"/>
        <v xml:space="preserve"> Ms. Zarsha Nazim  ( 0301-4413653 )</v>
      </c>
      <c r="T1434" s="55"/>
      <c r="U1434" s="73" t="str">
        <f>F1434&amp;"-"&amp;COUNTIF($F$2:F1434,F1434)</f>
        <v>141246-2</v>
      </c>
      <c r="V1434" s="50">
        <f t="shared" si="91"/>
        <v>1423</v>
      </c>
      <c r="Y1434" s="38" t="s">
        <v>3072</v>
      </c>
      <c r="Z1434" s="38">
        <v>1423</v>
      </c>
      <c r="AP1434" s="194">
        <v>1423</v>
      </c>
      <c r="AQ1434" s="185" t="s">
        <v>12</v>
      </c>
      <c r="AR1434" s="195" t="s">
        <v>12</v>
      </c>
    </row>
    <row r="1435" spans="1:44" ht="22.5" x14ac:dyDescent="0.25">
      <c r="A1435" s="183">
        <v>1424</v>
      </c>
      <c r="B1435" s="183" t="s">
        <v>1128</v>
      </c>
      <c r="C1435" s="34" t="str">
        <f t="shared" si="88"/>
        <v>BS SE  - 141248</v>
      </c>
      <c r="D1435" s="186" t="s">
        <v>43</v>
      </c>
      <c r="E1435" s="45"/>
      <c r="F1435" s="185">
        <v>141248</v>
      </c>
      <c r="G1435" s="191" t="s">
        <v>375</v>
      </c>
      <c r="H1435" s="34" t="str">
        <f t="shared" si="89"/>
        <v>K  - OB - 33 - 34</v>
      </c>
      <c r="I1435" s="192" t="s">
        <v>93</v>
      </c>
      <c r="J1435" s="185" t="s">
        <v>255</v>
      </c>
      <c r="K1435" s="185" t="s">
        <v>100</v>
      </c>
      <c r="L1435" s="192">
        <v>39</v>
      </c>
      <c r="M1435" s="196" t="s">
        <v>496</v>
      </c>
      <c r="N1435" s="196" t="s">
        <v>497</v>
      </c>
      <c r="O1435" s="44" t="str">
        <f t="shared" si="90"/>
        <v xml:space="preserve"> Salah-ud-Din Ayubi  ( 3234764431 )</v>
      </c>
      <c r="T1435" s="55"/>
      <c r="U1435" s="73" t="str">
        <f>F1435&amp;"-"&amp;COUNTIF($F$2:F1435,F1435)</f>
        <v>141248-1</v>
      </c>
      <c r="V1435" s="50">
        <f t="shared" si="91"/>
        <v>1424</v>
      </c>
      <c r="Y1435" s="38" t="s">
        <v>3073</v>
      </c>
      <c r="Z1435" s="38">
        <v>1424</v>
      </c>
      <c r="AP1435" s="194">
        <v>1424</v>
      </c>
      <c r="AQ1435" s="185" t="s">
        <v>12</v>
      </c>
      <c r="AR1435" s="195" t="s">
        <v>12</v>
      </c>
    </row>
    <row r="1436" spans="1:44" ht="22.5" x14ac:dyDescent="0.25">
      <c r="A1436" s="183">
        <v>1425</v>
      </c>
      <c r="B1436" s="183" t="s">
        <v>1128</v>
      </c>
      <c r="C1436" s="34" t="str">
        <f t="shared" si="88"/>
        <v>BS SE  - 141249</v>
      </c>
      <c r="D1436" s="186" t="s">
        <v>43</v>
      </c>
      <c r="E1436" s="45"/>
      <c r="F1436" s="185">
        <v>141249</v>
      </c>
      <c r="G1436" s="191" t="s">
        <v>1581</v>
      </c>
      <c r="H1436" s="34" t="str">
        <f t="shared" si="89"/>
        <v>K  - OB - 33 - 34</v>
      </c>
      <c r="I1436" s="192" t="s">
        <v>93</v>
      </c>
      <c r="J1436" s="185" t="s">
        <v>255</v>
      </c>
      <c r="K1436" s="185" t="s">
        <v>100</v>
      </c>
      <c r="L1436" s="192">
        <v>1</v>
      </c>
      <c r="M1436" s="196" t="s">
        <v>496</v>
      </c>
      <c r="N1436" s="196" t="s">
        <v>497</v>
      </c>
      <c r="O1436" s="44" t="str">
        <f t="shared" si="90"/>
        <v xml:space="preserve"> Salah-ud-Din Ayubi  ( 3234764431 )</v>
      </c>
      <c r="T1436" s="55"/>
      <c r="U1436" s="73" t="str">
        <f>F1436&amp;"-"&amp;COUNTIF($F$2:F1436,F1436)</f>
        <v>141249-1</v>
      </c>
      <c r="V1436" s="50">
        <f t="shared" si="91"/>
        <v>1425</v>
      </c>
      <c r="Y1436" s="38" t="s">
        <v>3074</v>
      </c>
      <c r="Z1436" s="38">
        <v>1425</v>
      </c>
      <c r="AP1436" s="194">
        <v>1425</v>
      </c>
      <c r="AQ1436" s="185" t="s">
        <v>12</v>
      </c>
      <c r="AR1436" s="195" t="s">
        <v>12</v>
      </c>
    </row>
    <row r="1437" spans="1:44" ht="22.5" x14ac:dyDescent="0.25">
      <c r="A1437" s="183">
        <v>1426</v>
      </c>
      <c r="B1437" s="183" t="s">
        <v>1128</v>
      </c>
      <c r="C1437" s="34" t="str">
        <f t="shared" si="88"/>
        <v>BS SE  - 141249</v>
      </c>
      <c r="D1437" s="186" t="s">
        <v>43</v>
      </c>
      <c r="E1437" s="45"/>
      <c r="F1437" s="185">
        <v>141249</v>
      </c>
      <c r="G1437" s="191" t="s">
        <v>1581</v>
      </c>
      <c r="H1437" s="34" t="str">
        <f t="shared" si="89"/>
        <v>M  - OB - 35 - 37</v>
      </c>
      <c r="I1437" s="192" t="s">
        <v>93</v>
      </c>
      <c r="J1437" s="185" t="s">
        <v>256</v>
      </c>
      <c r="K1437" s="185" t="s">
        <v>101</v>
      </c>
      <c r="L1437" s="192">
        <v>46</v>
      </c>
      <c r="M1437" s="196" t="s">
        <v>496</v>
      </c>
      <c r="N1437" s="196" t="s">
        <v>497</v>
      </c>
      <c r="O1437" s="44" t="str">
        <f t="shared" si="90"/>
        <v xml:space="preserve"> Salah-ud-Din Ayubi  ( 3234764431 )</v>
      </c>
      <c r="T1437" s="55"/>
      <c r="U1437" s="73" t="str">
        <f>F1437&amp;"-"&amp;COUNTIF($F$2:F1437,F1437)</f>
        <v>141249-2</v>
      </c>
      <c r="V1437" s="50">
        <f t="shared" si="91"/>
        <v>1426</v>
      </c>
      <c r="Y1437" s="38" t="s">
        <v>3075</v>
      </c>
      <c r="Z1437" s="38">
        <v>1426</v>
      </c>
      <c r="AP1437" s="194">
        <v>1426</v>
      </c>
      <c r="AQ1437" s="185" t="s">
        <v>12</v>
      </c>
      <c r="AR1437" s="195" t="s">
        <v>12</v>
      </c>
    </row>
    <row r="1438" spans="1:44" ht="22.5" x14ac:dyDescent="0.25">
      <c r="A1438" s="183">
        <v>1427</v>
      </c>
      <c r="B1438" s="183" t="s">
        <v>1128</v>
      </c>
      <c r="C1438" s="34" t="str">
        <f t="shared" si="88"/>
        <v>BS SE  - 141250</v>
      </c>
      <c r="D1438" s="186" t="s">
        <v>43</v>
      </c>
      <c r="E1438" s="45"/>
      <c r="F1438" s="185">
        <v>141250</v>
      </c>
      <c r="G1438" s="191" t="s">
        <v>1582</v>
      </c>
      <c r="H1438" s="34" t="str">
        <f t="shared" si="89"/>
        <v>M  - OB - 35 - 37</v>
      </c>
      <c r="I1438" s="192" t="s">
        <v>93</v>
      </c>
      <c r="J1438" s="185" t="s">
        <v>256</v>
      </c>
      <c r="K1438" s="185" t="s">
        <v>101</v>
      </c>
      <c r="L1438" s="192">
        <v>20</v>
      </c>
      <c r="M1438" s="196" t="s">
        <v>496</v>
      </c>
      <c r="N1438" s="196" t="s">
        <v>497</v>
      </c>
      <c r="O1438" s="44" t="str">
        <f t="shared" si="90"/>
        <v xml:space="preserve"> Salah-ud-Din Ayubi  ( 3234764431 )</v>
      </c>
      <c r="T1438" s="55"/>
      <c r="U1438" s="73" t="str">
        <f>F1438&amp;"-"&amp;COUNTIF($F$2:F1438,F1438)</f>
        <v>141250-1</v>
      </c>
      <c r="V1438" s="50">
        <f t="shared" si="91"/>
        <v>1427</v>
      </c>
      <c r="Y1438" s="38" t="s">
        <v>3076</v>
      </c>
      <c r="Z1438" s="38">
        <v>1427</v>
      </c>
      <c r="AP1438" s="194">
        <v>1427</v>
      </c>
      <c r="AQ1438" s="185" t="s">
        <v>12</v>
      </c>
      <c r="AR1438" s="195" t="s">
        <v>12</v>
      </c>
    </row>
    <row r="1439" spans="1:44" ht="22.5" x14ac:dyDescent="0.25">
      <c r="A1439" s="183">
        <v>1428</v>
      </c>
      <c r="B1439" s="183" t="s">
        <v>1128</v>
      </c>
      <c r="C1439" s="34" t="str">
        <f t="shared" si="88"/>
        <v>BS AF  - 141348</v>
      </c>
      <c r="D1439" s="186" t="s">
        <v>36</v>
      </c>
      <c r="E1439" s="45"/>
      <c r="F1439" s="185">
        <v>141348</v>
      </c>
      <c r="G1439" s="191" t="s">
        <v>1583</v>
      </c>
      <c r="H1439" s="34" t="str">
        <f t="shared" si="89"/>
        <v>N  - OB - 26 - 30</v>
      </c>
      <c r="I1439" s="192" t="s">
        <v>93</v>
      </c>
      <c r="J1439" s="185" t="s">
        <v>98</v>
      </c>
      <c r="K1439" s="185" t="s">
        <v>102</v>
      </c>
      <c r="L1439" s="192">
        <v>18</v>
      </c>
      <c r="M1439" s="196" t="s">
        <v>430</v>
      </c>
      <c r="N1439" s="196" t="s">
        <v>431</v>
      </c>
      <c r="O1439" s="44" t="str">
        <f t="shared" si="90"/>
        <v xml:space="preserve"> Dr. Shoaib Nisar  ( 3014639446 )</v>
      </c>
      <c r="T1439" s="55"/>
      <c r="U1439" s="73" t="str">
        <f>F1439&amp;"-"&amp;COUNTIF($F$2:F1439,F1439)</f>
        <v>141348-1</v>
      </c>
      <c r="V1439" s="50">
        <f t="shared" si="91"/>
        <v>1428</v>
      </c>
      <c r="Y1439" s="38" t="s">
        <v>3077</v>
      </c>
      <c r="Z1439" s="38">
        <v>1428</v>
      </c>
      <c r="AP1439" s="194">
        <v>1428</v>
      </c>
      <c r="AQ1439" s="185" t="s">
        <v>12</v>
      </c>
      <c r="AR1439" s="195" t="s">
        <v>12</v>
      </c>
    </row>
    <row r="1440" spans="1:44" ht="22.5" x14ac:dyDescent="0.25">
      <c r="A1440" s="183">
        <v>1429</v>
      </c>
      <c r="B1440" s="183" t="s">
        <v>1128</v>
      </c>
      <c r="C1440" s="34" t="str">
        <f t="shared" si="88"/>
        <v>BS Phys  - 141495</v>
      </c>
      <c r="D1440" s="186" t="s">
        <v>31</v>
      </c>
      <c r="E1440" s="45"/>
      <c r="F1440" s="185">
        <v>141495</v>
      </c>
      <c r="G1440" s="191" t="s">
        <v>1584</v>
      </c>
      <c r="H1440" s="34" t="str">
        <f t="shared" si="89"/>
        <v>N  - OB - 26 - 30</v>
      </c>
      <c r="I1440" s="192" t="s">
        <v>93</v>
      </c>
      <c r="J1440" s="185" t="s">
        <v>98</v>
      </c>
      <c r="K1440" s="185" t="s">
        <v>102</v>
      </c>
      <c r="L1440" s="192">
        <v>7</v>
      </c>
      <c r="M1440" s="196" t="s">
        <v>550</v>
      </c>
      <c r="N1440" s="196" t="s">
        <v>551</v>
      </c>
      <c r="O1440" s="44" t="str">
        <f t="shared" si="90"/>
        <v xml:space="preserve"> Dr. Rabia Ahmad  ( 0322-4550701 )</v>
      </c>
      <c r="T1440" s="55"/>
      <c r="U1440" s="73" t="str">
        <f>F1440&amp;"-"&amp;COUNTIF($F$2:F1440,F1440)</f>
        <v>141495-1</v>
      </c>
      <c r="V1440" s="50">
        <f t="shared" si="91"/>
        <v>1429</v>
      </c>
      <c r="Y1440" s="38" t="s">
        <v>3078</v>
      </c>
      <c r="Z1440" s="38">
        <v>1429</v>
      </c>
      <c r="AP1440" s="194">
        <v>1429</v>
      </c>
      <c r="AQ1440" s="185" t="s">
        <v>12</v>
      </c>
      <c r="AR1440" s="195" t="s">
        <v>12</v>
      </c>
    </row>
    <row r="1441" spans="1:44" ht="22.5" x14ac:dyDescent="0.25">
      <c r="A1441" s="183">
        <v>1430</v>
      </c>
      <c r="B1441" s="183" t="s">
        <v>1128</v>
      </c>
      <c r="C1441" s="34" t="str">
        <f t="shared" si="88"/>
        <v>BS Phys  - 141502</v>
      </c>
      <c r="D1441" s="186" t="s">
        <v>31</v>
      </c>
      <c r="E1441" s="45"/>
      <c r="F1441" s="185">
        <v>141502</v>
      </c>
      <c r="G1441" s="191" t="s">
        <v>1585</v>
      </c>
      <c r="H1441" s="34" t="str">
        <f t="shared" si="89"/>
        <v>N  - OB - 26 - 30</v>
      </c>
      <c r="I1441" s="192" t="s">
        <v>93</v>
      </c>
      <c r="J1441" s="185" t="s">
        <v>98</v>
      </c>
      <c r="K1441" s="185" t="s">
        <v>102</v>
      </c>
      <c r="L1441" s="192">
        <v>9</v>
      </c>
      <c r="M1441" s="196" t="s">
        <v>552</v>
      </c>
      <c r="N1441" s="196" t="s">
        <v>553</v>
      </c>
      <c r="O1441" s="44" t="str">
        <f t="shared" si="90"/>
        <v xml:space="preserve"> IRFAN ASLAM  ( 0301-4435845 )</v>
      </c>
      <c r="T1441" s="55"/>
      <c r="U1441" s="73" t="str">
        <f>F1441&amp;"-"&amp;COUNTIF($F$2:F1441,F1441)</f>
        <v>141502-1</v>
      </c>
      <c r="V1441" s="50">
        <f t="shared" si="91"/>
        <v>1430</v>
      </c>
      <c r="Y1441" s="38" t="s">
        <v>3079</v>
      </c>
      <c r="Z1441" s="38">
        <v>1430</v>
      </c>
      <c r="AP1441" s="194">
        <v>1430</v>
      </c>
      <c r="AQ1441" s="185" t="s">
        <v>12</v>
      </c>
      <c r="AR1441" s="195" t="s">
        <v>12</v>
      </c>
    </row>
    <row r="1442" spans="1:44" ht="22.5" x14ac:dyDescent="0.25">
      <c r="A1442" s="183">
        <v>1431</v>
      </c>
      <c r="B1442" s="183" t="s">
        <v>1128</v>
      </c>
      <c r="C1442" s="34" t="str">
        <f t="shared" si="88"/>
        <v>BS SE  - 141250</v>
      </c>
      <c r="D1442" s="186" t="s">
        <v>43</v>
      </c>
      <c r="E1442" s="45"/>
      <c r="F1442" s="185">
        <v>141250</v>
      </c>
      <c r="G1442" s="191" t="s">
        <v>1582</v>
      </c>
      <c r="H1442" s="34" t="str">
        <f t="shared" si="89"/>
        <v>N  - OB - 26 - 30</v>
      </c>
      <c r="I1442" s="192" t="s">
        <v>93</v>
      </c>
      <c r="J1442" s="185" t="s">
        <v>98</v>
      </c>
      <c r="K1442" s="185" t="s">
        <v>102</v>
      </c>
      <c r="L1442" s="192">
        <v>29</v>
      </c>
      <c r="M1442" s="196" t="s">
        <v>496</v>
      </c>
      <c r="N1442" s="196" t="s">
        <v>497</v>
      </c>
      <c r="O1442" s="44" t="str">
        <f t="shared" si="90"/>
        <v xml:space="preserve"> Salah-ud-Din Ayubi  ( 3234764431 )</v>
      </c>
      <c r="T1442" s="55"/>
      <c r="U1442" s="73" t="str">
        <f>F1442&amp;"-"&amp;COUNTIF($F$2:F1442,F1442)</f>
        <v>141250-2</v>
      </c>
      <c r="V1442" s="50">
        <f t="shared" si="91"/>
        <v>1431</v>
      </c>
      <c r="Y1442" s="38" t="s">
        <v>3080</v>
      </c>
      <c r="Z1442" s="38">
        <v>1431</v>
      </c>
      <c r="AP1442" s="194">
        <v>1431</v>
      </c>
      <c r="AQ1442" s="185" t="s">
        <v>12</v>
      </c>
      <c r="AR1442" s="195" t="s">
        <v>12</v>
      </c>
    </row>
    <row r="1443" spans="1:44" ht="22.5" x14ac:dyDescent="0.25">
      <c r="A1443" s="183">
        <v>1432</v>
      </c>
      <c r="B1443" s="183" t="s">
        <v>1128</v>
      </c>
      <c r="C1443" s="34" t="str">
        <f t="shared" si="88"/>
        <v>BS WCCI  - 141471</v>
      </c>
      <c r="D1443" s="186" t="s">
        <v>301</v>
      </c>
      <c r="E1443" s="45"/>
      <c r="F1443" s="185">
        <v>141471</v>
      </c>
      <c r="G1443" s="191" t="s">
        <v>398</v>
      </c>
      <c r="H1443" s="34" t="str">
        <f t="shared" si="89"/>
        <v>N  - OB - 26 - 30</v>
      </c>
      <c r="I1443" s="192" t="s">
        <v>93</v>
      </c>
      <c r="J1443" s="185" t="s">
        <v>98</v>
      </c>
      <c r="K1443" s="185" t="s">
        <v>102</v>
      </c>
      <c r="L1443" s="192">
        <v>6</v>
      </c>
      <c r="M1443" s="196" t="s">
        <v>835</v>
      </c>
      <c r="N1443" s="196" t="s">
        <v>836</v>
      </c>
      <c r="O1443" s="44" t="str">
        <f t="shared" si="90"/>
        <v xml:space="preserve"> Muhammad Zulqarnain  ( 0314-4043262 )</v>
      </c>
      <c r="T1443" s="55"/>
      <c r="U1443" s="73" t="str">
        <f>F1443&amp;"-"&amp;COUNTIF($F$2:F1443,F1443)</f>
        <v>141471-1</v>
      </c>
      <c r="V1443" s="50">
        <f t="shared" si="91"/>
        <v>1432</v>
      </c>
      <c r="Y1443" s="38" t="s">
        <v>3081</v>
      </c>
      <c r="Z1443" s="38">
        <v>1432</v>
      </c>
      <c r="AP1443" s="194">
        <v>1432</v>
      </c>
      <c r="AQ1443" s="185" t="s">
        <v>12</v>
      </c>
      <c r="AR1443" s="195" t="s">
        <v>12</v>
      </c>
    </row>
    <row r="1444" spans="1:44" ht="33.75" x14ac:dyDescent="0.25">
      <c r="A1444" s="183">
        <v>1433</v>
      </c>
      <c r="B1444" s="183" t="s">
        <v>1128</v>
      </c>
      <c r="C1444" s="34" t="str">
        <f t="shared" si="88"/>
        <v>M.Phil Maths  - 141485</v>
      </c>
      <c r="D1444" s="186" t="s">
        <v>149</v>
      </c>
      <c r="E1444" s="45"/>
      <c r="F1444" s="185">
        <v>141485</v>
      </c>
      <c r="G1444" s="191" t="s">
        <v>1586</v>
      </c>
      <c r="H1444" s="34" t="str">
        <f t="shared" si="89"/>
        <v>N  - OB - 26 - 30</v>
      </c>
      <c r="I1444" s="192" t="s">
        <v>93</v>
      </c>
      <c r="J1444" s="185" t="s">
        <v>98</v>
      </c>
      <c r="K1444" s="185" t="s">
        <v>102</v>
      </c>
      <c r="L1444" s="192">
        <v>10</v>
      </c>
      <c r="M1444" s="196">
        <v>0</v>
      </c>
      <c r="N1444" s="196" t="s">
        <v>3383</v>
      </c>
      <c r="O1444" s="44" t="str">
        <f t="shared" si="90"/>
        <v xml:space="preserve"> 0  ( - - - )</v>
      </c>
      <c r="T1444" s="55"/>
      <c r="U1444" s="73" t="str">
        <f>F1444&amp;"-"&amp;COUNTIF($F$2:F1444,F1444)</f>
        <v>141485-1</v>
      </c>
      <c r="V1444" s="50">
        <f t="shared" si="91"/>
        <v>1433</v>
      </c>
      <c r="Y1444" s="38" t="s">
        <v>3082</v>
      </c>
      <c r="Z1444" s="38">
        <v>1433</v>
      </c>
      <c r="AP1444" s="194">
        <v>1433</v>
      </c>
      <c r="AQ1444" s="185" t="s">
        <v>12</v>
      </c>
      <c r="AR1444" s="195" t="s">
        <v>12</v>
      </c>
    </row>
    <row r="1445" spans="1:44" ht="22.5" x14ac:dyDescent="0.25">
      <c r="A1445" s="183">
        <v>1434</v>
      </c>
      <c r="B1445" s="183" t="s">
        <v>1128</v>
      </c>
      <c r="C1445" s="34" t="str">
        <f t="shared" si="88"/>
        <v>M.Phil Phys  - 141424</v>
      </c>
      <c r="D1445" s="186" t="s">
        <v>150</v>
      </c>
      <c r="E1445" s="45"/>
      <c r="F1445" s="185">
        <v>141424</v>
      </c>
      <c r="G1445" s="191" t="s">
        <v>1587</v>
      </c>
      <c r="H1445" s="34" t="str">
        <f t="shared" si="89"/>
        <v>N  - OB - 26 - 30</v>
      </c>
      <c r="I1445" s="192" t="s">
        <v>93</v>
      </c>
      <c r="J1445" s="185" t="s">
        <v>98</v>
      </c>
      <c r="K1445" s="185" t="s">
        <v>102</v>
      </c>
      <c r="L1445" s="192">
        <v>2</v>
      </c>
      <c r="M1445" s="196" t="s">
        <v>454</v>
      </c>
      <c r="N1445" s="196" t="s">
        <v>455</v>
      </c>
      <c r="O1445" s="44" t="str">
        <f t="shared" si="90"/>
        <v xml:space="preserve"> Dr. Hafsa Faiz  ( 3361111020 )</v>
      </c>
      <c r="T1445" s="55"/>
      <c r="U1445" s="73" t="str">
        <f>F1445&amp;"-"&amp;COUNTIF($F$2:F1445,F1445)</f>
        <v>141424-1</v>
      </c>
      <c r="V1445" s="50">
        <f t="shared" si="91"/>
        <v>1434</v>
      </c>
      <c r="Y1445" s="38" t="s">
        <v>3083</v>
      </c>
      <c r="Z1445" s="38">
        <v>1434</v>
      </c>
      <c r="AP1445" s="194">
        <v>1434</v>
      </c>
      <c r="AQ1445" s="185" t="s">
        <v>12</v>
      </c>
      <c r="AR1445" s="195" t="s">
        <v>12</v>
      </c>
    </row>
    <row r="1446" spans="1:44" ht="33.75" x14ac:dyDescent="0.25">
      <c r="A1446" s="183">
        <v>1435</v>
      </c>
      <c r="B1446" s="183" t="s">
        <v>1128</v>
      </c>
      <c r="C1446" s="34" t="str">
        <f t="shared" si="88"/>
        <v>MBA (2 Years)  - 141279</v>
      </c>
      <c r="D1446" s="186" t="s">
        <v>151</v>
      </c>
      <c r="E1446" s="45"/>
      <c r="F1446" s="185">
        <v>141279</v>
      </c>
      <c r="G1446" s="191" t="s">
        <v>403</v>
      </c>
      <c r="H1446" s="34" t="str">
        <f t="shared" si="89"/>
        <v>N  - OB - 26 - 30</v>
      </c>
      <c r="I1446" s="192" t="s">
        <v>93</v>
      </c>
      <c r="J1446" s="185" t="s">
        <v>98</v>
      </c>
      <c r="K1446" s="185" t="s">
        <v>102</v>
      </c>
      <c r="L1446" s="192">
        <v>2</v>
      </c>
      <c r="M1446" s="196" t="s">
        <v>821</v>
      </c>
      <c r="N1446" s="196" t="s">
        <v>822</v>
      </c>
      <c r="O1446" s="44" t="str">
        <f t="shared" si="90"/>
        <v xml:space="preserve"> Tehmina Khan  ( 3335338925 )</v>
      </c>
      <c r="T1446" s="55"/>
      <c r="U1446" s="73" t="str">
        <f>F1446&amp;"-"&amp;COUNTIF($F$2:F1446,F1446)</f>
        <v>141279-1</v>
      </c>
      <c r="V1446" s="50">
        <f t="shared" si="91"/>
        <v>1435</v>
      </c>
      <c r="Y1446" s="38" t="s">
        <v>3084</v>
      </c>
      <c r="Z1446" s="38">
        <v>1435</v>
      </c>
      <c r="AP1446" s="194">
        <v>1435</v>
      </c>
      <c r="AQ1446" s="185" t="s">
        <v>12</v>
      </c>
      <c r="AR1446" s="195" t="s">
        <v>12</v>
      </c>
    </row>
    <row r="1447" spans="1:44" ht="33.75" x14ac:dyDescent="0.25">
      <c r="A1447" s="183">
        <v>1436</v>
      </c>
      <c r="B1447" s="183" t="s">
        <v>1128</v>
      </c>
      <c r="C1447" s="34" t="str">
        <f t="shared" si="88"/>
        <v>MBA (2 Years)  - 141283</v>
      </c>
      <c r="D1447" s="186" t="s">
        <v>151</v>
      </c>
      <c r="E1447" s="45"/>
      <c r="F1447" s="185">
        <v>141283</v>
      </c>
      <c r="G1447" s="191" t="s">
        <v>1226</v>
      </c>
      <c r="H1447" s="34" t="str">
        <f t="shared" si="89"/>
        <v>N  - OB - 26 - 30</v>
      </c>
      <c r="I1447" s="192" t="s">
        <v>93</v>
      </c>
      <c r="J1447" s="185" t="s">
        <v>98</v>
      </c>
      <c r="K1447" s="185" t="s">
        <v>102</v>
      </c>
      <c r="L1447" s="192">
        <v>6</v>
      </c>
      <c r="M1447" s="196" t="s">
        <v>441</v>
      </c>
      <c r="N1447" s="196" t="s">
        <v>442</v>
      </c>
      <c r="O1447" s="44" t="str">
        <f t="shared" si="90"/>
        <v xml:space="preserve"> Shafqat Mehmood Khan  ( 0300-8106448 )</v>
      </c>
      <c r="T1447" s="55"/>
      <c r="U1447" s="73" t="str">
        <f>F1447&amp;"-"&amp;COUNTIF($F$2:F1447,F1447)</f>
        <v>141283-1</v>
      </c>
      <c r="V1447" s="50">
        <f t="shared" si="91"/>
        <v>1436</v>
      </c>
      <c r="Y1447" s="38" t="s">
        <v>3085</v>
      </c>
      <c r="Z1447" s="38">
        <v>1436</v>
      </c>
      <c r="AP1447" s="194">
        <v>1436</v>
      </c>
      <c r="AQ1447" s="185" t="s">
        <v>12</v>
      </c>
      <c r="AR1447" s="195" t="s">
        <v>12</v>
      </c>
    </row>
    <row r="1448" spans="1:44" ht="33.75" x14ac:dyDescent="0.25">
      <c r="A1448" s="183">
        <v>1437</v>
      </c>
      <c r="B1448" s="183" t="s">
        <v>1128</v>
      </c>
      <c r="C1448" s="34" t="str">
        <f t="shared" si="88"/>
        <v>MBA (2 Years)  - 141294</v>
      </c>
      <c r="D1448" s="186" t="s">
        <v>151</v>
      </c>
      <c r="E1448" s="45"/>
      <c r="F1448" s="185">
        <v>141294</v>
      </c>
      <c r="G1448" s="191" t="s">
        <v>1226</v>
      </c>
      <c r="H1448" s="34" t="str">
        <f t="shared" si="89"/>
        <v>N  - OB - 26 - 30</v>
      </c>
      <c r="I1448" s="192" t="s">
        <v>93</v>
      </c>
      <c r="J1448" s="185" t="s">
        <v>98</v>
      </c>
      <c r="K1448" s="185" t="s">
        <v>102</v>
      </c>
      <c r="L1448" s="192">
        <v>6</v>
      </c>
      <c r="M1448" s="196" t="s">
        <v>441</v>
      </c>
      <c r="N1448" s="196" t="s">
        <v>442</v>
      </c>
      <c r="O1448" s="44" t="str">
        <f t="shared" si="90"/>
        <v xml:space="preserve"> Shafqat Mehmood Khan  ( 0300-8106448 )</v>
      </c>
      <c r="T1448" s="55"/>
      <c r="U1448" s="73" t="str">
        <f>F1448&amp;"-"&amp;COUNTIF($F$2:F1448,F1448)</f>
        <v>141294-1</v>
      </c>
      <c r="V1448" s="50">
        <f t="shared" si="91"/>
        <v>1437</v>
      </c>
      <c r="Y1448" s="38" t="s">
        <v>3086</v>
      </c>
      <c r="Z1448" s="38">
        <v>1437</v>
      </c>
      <c r="AP1448" s="194">
        <v>1437</v>
      </c>
      <c r="AQ1448" s="185" t="s">
        <v>12</v>
      </c>
      <c r="AR1448" s="195" t="s">
        <v>12</v>
      </c>
    </row>
    <row r="1449" spans="1:44" ht="33.75" x14ac:dyDescent="0.25">
      <c r="A1449" s="183">
        <v>1438</v>
      </c>
      <c r="B1449" s="183" t="s">
        <v>1128</v>
      </c>
      <c r="C1449" s="34" t="str">
        <f t="shared" si="88"/>
        <v>MBA (2 Years)  - 141372</v>
      </c>
      <c r="D1449" s="186" t="s">
        <v>151</v>
      </c>
      <c r="E1449" s="45"/>
      <c r="F1449" s="185">
        <v>141372</v>
      </c>
      <c r="G1449" s="191" t="s">
        <v>1588</v>
      </c>
      <c r="H1449" s="34" t="str">
        <f t="shared" si="89"/>
        <v>N  - OB - 26 - 30</v>
      </c>
      <c r="I1449" s="192" t="s">
        <v>93</v>
      </c>
      <c r="J1449" s="185" t="s">
        <v>98</v>
      </c>
      <c r="K1449" s="185" t="s">
        <v>102</v>
      </c>
      <c r="L1449" s="192">
        <v>4</v>
      </c>
      <c r="M1449" s="196" t="s">
        <v>989</v>
      </c>
      <c r="N1449" s="196" t="s">
        <v>990</v>
      </c>
      <c r="O1449" s="44" t="str">
        <f t="shared" si="90"/>
        <v xml:space="preserve"> Dr Sajjad Ahmed   ( 3004272975 )</v>
      </c>
      <c r="T1449" s="55"/>
      <c r="U1449" s="73" t="str">
        <f>F1449&amp;"-"&amp;COUNTIF($F$2:F1449,F1449)</f>
        <v>141372-1</v>
      </c>
      <c r="V1449" s="50">
        <f t="shared" si="91"/>
        <v>1438</v>
      </c>
      <c r="Y1449" s="38" t="s">
        <v>3087</v>
      </c>
      <c r="Z1449" s="38">
        <v>1438</v>
      </c>
      <c r="AP1449" s="194">
        <v>1438</v>
      </c>
      <c r="AQ1449" s="185" t="s">
        <v>12</v>
      </c>
      <c r="AR1449" s="195" t="s">
        <v>12</v>
      </c>
    </row>
    <row r="1450" spans="1:44" ht="22.5" x14ac:dyDescent="0.25">
      <c r="A1450" s="183">
        <v>1439</v>
      </c>
      <c r="B1450" s="183" t="s">
        <v>1128</v>
      </c>
      <c r="C1450" s="34" t="str">
        <f t="shared" si="88"/>
        <v>MS DS  - 141519</v>
      </c>
      <c r="D1450" s="186" t="s">
        <v>299</v>
      </c>
      <c r="E1450" s="45"/>
      <c r="F1450" s="185">
        <v>141519</v>
      </c>
      <c r="G1450" s="191" t="s">
        <v>1589</v>
      </c>
      <c r="H1450" s="34" t="str">
        <f t="shared" si="89"/>
        <v>N  - OB - 26 - 30</v>
      </c>
      <c r="I1450" s="192" t="s">
        <v>93</v>
      </c>
      <c r="J1450" s="185" t="s">
        <v>98</v>
      </c>
      <c r="K1450" s="185" t="s">
        <v>102</v>
      </c>
      <c r="L1450" s="192">
        <v>1</v>
      </c>
      <c r="M1450" s="196" t="s">
        <v>1017</v>
      </c>
      <c r="N1450" s="196" t="s">
        <v>782</v>
      </c>
      <c r="O1450" s="44" t="str">
        <f t="shared" si="90"/>
        <v xml:space="preserve"> Dr. Ahmad Naeem Akhtar  ( 0345-5099718 )</v>
      </c>
      <c r="T1450" s="55"/>
      <c r="U1450" s="73" t="str">
        <f>F1450&amp;"-"&amp;COUNTIF($F$2:F1450,F1450)</f>
        <v>141519-1</v>
      </c>
      <c r="V1450" s="50">
        <f t="shared" si="91"/>
        <v>1439</v>
      </c>
      <c r="Y1450" s="38" t="s">
        <v>3088</v>
      </c>
      <c r="Z1450" s="38">
        <v>1439</v>
      </c>
      <c r="AP1450" s="194">
        <v>1439</v>
      </c>
      <c r="AQ1450" s="185" t="s">
        <v>12</v>
      </c>
      <c r="AR1450" s="195" t="s">
        <v>12</v>
      </c>
    </row>
    <row r="1451" spans="1:44" ht="22.5" x14ac:dyDescent="0.25">
      <c r="A1451" s="183">
        <v>1440</v>
      </c>
      <c r="B1451" s="183" t="s">
        <v>1128</v>
      </c>
      <c r="C1451" s="34" t="str">
        <f t="shared" si="88"/>
        <v>MS IT  - 141519</v>
      </c>
      <c r="D1451" s="186" t="s">
        <v>145</v>
      </c>
      <c r="E1451" s="45"/>
      <c r="F1451" s="185">
        <v>141519</v>
      </c>
      <c r="G1451" s="191" t="s">
        <v>1589</v>
      </c>
      <c r="H1451" s="34" t="str">
        <f t="shared" si="89"/>
        <v>N  - OB - 26 - 30</v>
      </c>
      <c r="I1451" s="192" t="s">
        <v>93</v>
      </c>
      <c r="J1451" s="185" t="s">
        <v>98</v>
      </c>
      <c r="K1451" s="185" t="s">
        <v>102</v>
      </c>
      <c r="L1451" s="192">
        <v>6</v>
      </c>
      <c r="M1451" s="196" t="s">
        <v>1017</v>
      </c>
      <c r="N1451" s="196" t="s">
        <v>782</v>
      </c>
      <c r="O1451" s="44" t="str">
        <f t="shared" si="90"/>
        <v xml:space="preserve"> Dr. Ahmad Naeem Akhtar  ( 0345-5099718 )</v>
      </c>
      <c r="T1451" s="55"/>
      <c r="U1451" s="73" t="str">
        <f>F1451&amp;"-"&amp;COUNTIF($F$2:F1451,F1451)</f>
        <v>141519-2</v>
      </c>
      <c r="V1451" s="50">
        <f t="shared" si="91"/>
        <v>1440</v>
      </c>
      <c r="Y1451" s="38" t="s">
        <v>3089</v>
      </c>
      <c r="Z1451" s="38">
        <v>1440</v>
      </c>
      <c r="AP1451" s="194">
        <v>1440</v>
      </c>
      <c r="AQ1451" s="185" t="s">
        <v>12</v>
      </c>
      <c r="AR1451" s="195" t="s">
        <v>12</v>
      </c>
    </row>
    <row r="1452" spans="1:44" ht="22.5" x14ac:dyDescent="0.25">
      <c r="A1452" s="183">
        <v>1441</v>
      </c>
      <c r="B1452" s="183" t="s">
        <v>1128</v>
      </c>
      <c r="C1452" s="34" t="str">
        <f t="shared" si="88"/>
        <v>MSBA  - 141319</v>
      </c>
      <c r="D1452" s="186" t="s">
        <v>152</v>
      </c>
      <c r="E1452" s="45"/>
      <c r="F1452" s="185">
        <v>141319</v>
      </c>
      <c r="G1452" s="191" t="s">
        <v>1588</v>
      </c>
      <c r="H1452" s="34" t="str">
        <f t="shared" si="89"/>
        <v>N  - OB - 26 - 30</v>
      </c>
      <c r="I1452" s="192" t="s">
        <v>93</v>
      </c>
      <c r="J1452" s="185" t="s">
        <v>98</v>
      </c>
      <c r="K1452" s="185" t="s">
        <v>102</v>
      </c>
      <c r="L1452" s="192">
        <v>4</v>
      </c>
      <c r="M1452" s="196" t="s">
        <v>989</v>
      </c>
      <c r="N1452" s="196" t="s">
        <v>990</v>
      </c>
      <c r="O1452" s="44" t="str">
        <f t="shared" si="90"/>
        <v xml:space="preserve"> Dr Sajjad Ahmed   ( 3004272975 )</v>
      </c>
      <c r="T1452" s="55"/>
      <c r="U1452" s="73" t="str">
        <f>F1452&amp;"-"&amp;COUNTIF($F$2:F1452,F1452)</f>
        <v>141319-1</v>
      </c>
      <c r="V1452" s="50">
        <f t="shared" si="91"/>
        <v>1441</v>
      </c>
      <c r="Y1452" s="38" t="s">
        <v>3090</v>
      </c>
      <c r="Z1452" s="38">
        <v>1441</v>
      </c>
      <c r="AP1452" s="194">
        <v>1441</v>
      </c>
      <c r="AQ1452" s="185" t="s">
        <v>12</v>
      </c>
      <c r="AR1452" s="195" t="s">
        <v>12</v>
      </c>
    </row>
    <row r="1453" spans="1:44" ht="22.5" x14ac:dyDescent="0.25">
      <c r="A1453" s="183">
        <v>1442</v>
      </c>
      <c r="B1453" s="183" t="s">
        <v>1128</v>
      </c>
      <c r="C1453" s="34" t="str">
        <f t="shared" si="88"/>
        <v>BS IT  - 141601</v>
      </c>
      <c r="D1453" s="186" t="s">
        <v>37</v>
      </c>
      <c r="E1453" s="45"/>
      <c r="F1453" s="185">
        <v>141601</v>
      </c>
      <c r="G1453" s="191" t="s">
        <v>222</v>
      </c>
      <c r="H1453" s="34" t="str">
        <f t="shared" si="89"/>
        <v>P  - OB - 69 - 71</v>
      </c>
      <c r="I1453" s="192" t="s">
        <v>93</v>
      </c>
      <c r="J1453" s="185" t="s">
        <v>293</v>
      </c>
      <c r="K1453" s="185" t="s">
        <v>250</v>
      </c>
      <c r="L1453" s="192">
        <v>29</v>
      </c>
      <c r="M1453" s="196" t="s">
        <v>625</v>
      </c>
      <c r="N1453" s="196" t="s">
        <v>626</v>
      </c>
      <c r="O1453" s="44" t="str">
        <f t="shared" si="90"/>
        <v xml:space="preserve"> Hafiz Burhan Ul Haq  ( 0323-8898067 )</v>
      </c>
      <c r="T1453" s="55"/>
      <c r="U1453" s="73" t="str">
        <f>F1453&amp;"-"&amp;COUNTIF($F$2:F1453,F1453)</f>
        <v>141601-1</v>
      </c>
      <c r="V1453" s="50">
        <f t="shared" si="91"/>
        <v>1442</v>
      </c>
      <c r="Y1453" s="38" t="s">
        <v>3091</v>
      </c>
      <c r="Z1453" s="38">
        <v>1442</v>
      </c>
      <c r="AP1453" s="194">
        <v>1442</v>
      </c>
      <c r="AQ1453" s="185" t="s">
        <v>12</v>
      </c>
      <c r="AR1453" s="195" t="s">
        <v>12</v>
      </c>
    </row>
    <row r="1454" spans="1:44" ht="22.5" x14ac:dyDescent="0.25">
      <c r="A1454" s="183">
        <v>1443</v>
      </c>
      <c r="B1454" s="183" t="s">
        <v>1128</v>
      </c>
      <c r="C1454" s="34" t="str">
        <f t="shared" si="88"/>
        <v>BS IT  - 141613</v>
      </c>
      <c r="D1454" s="186" t="s">
        <v>37</v>
      </c>
      <c r="E1454" s="45"/>
      <c r="F1454" s="185">
        <v>141613</v>
      </c>
      <c r="G1454" s="191" t="s">
        <v>1590</v>
      </c>
      <c r="H1454" s="34" t="str">
        <f t="shared" si="89"/>
        <v>P  - OB - 69 - 71</v>
      </c>
      <c r="I1454" s="192" t="s">
        <v>93</v>
      </c>
      <c r="J1454" s="185" t="s">
        <v>293</v>
      </c>
      <c r="K1454" s="185" t="s">
        <v>250</v>
      </c>
      <c r="L1454" s="192">
        <v>15</v>
      </c>
      <c r="M1454" s="196" t="s">
        <v>498</v>
      </c>
      <c r="N1454" s="196" t="s">
        <v>499</v>
      </c>
      <c r="O1454" s="44" t="str">
        <f t="shared" si="90"/>
        <v xml:space="preserve"> Rabia aslam Khan  ( 0324-8462381 )</v>
      </c>
      <c r="T1454" s="55"/>
      <c r="U1454" s="73" t="str">
        <f>F1454&amp;"-"&amp;COUNTIF($F$2:F1454,F1454)</f>
        <v>141613-1</v>
      </c>
      <c r="V1454" s="50">
        <f t="shared" si="91"/>
        <v>1443</v>
      </c>
      <c r="Y1454" s="38" t="s">
        <v>3092</v>
      </c>
      <c r="Z1454" s="38">
        <v>1443</v>
      </c>
      <c r="AP1454" s="194">
        <v>1443</v>
      </c>
      <c r="AQ1454" s="185" t="s">
        <v>12</v>
      </c>
      <c r="AR1454" s="195" t="s">
        <v>12</v>
      </c>
    </row>
    <row r="1455" spans="1:44" ht="22.5" x14ac:dyDescent="0.25">
      <c r="A1455" s="183">
        <v>1444</v>
      </c>
      <c r="B1455" s="183" t="s">
        <v>1128</v>
      </c>
      <c r="C1455" s="34" t="str">
        <f t="shared" si="88"/>
        <v>MS CS  - 141589</v>
      </c>
      <c r="D1455" s="186" t="s">
        <v>140</v>
      </c>
      <c r="E1455" s="45"/>
      <c r="F1455" s="185">
        <v>141589</v>
      </c>
      <c r="G1455" s="191" t="s">
        <v>1591</v>
      </c>
      <c r="H1455" s="34" t="str">
        <f t="shared" si="89"/>
        <v>P  - OB - 69 - 71</v>
      </c>
      <c r="I1455" s="192" t="s">
        <v>93</v>
      </c>
      <c r="J1455" s="185" t="s">
        <v>293</v>
      </c>
      <c r="K1455" s="185" t="s">
        <v>250</v>
      </c>
      <c r="L1455" s="192">
        <v>3</v>
      </c>
      <c r="M1455" s="196" t="s">
        <v>1025</v>
      </c>
      <c r="N1455" s="196" t="s">
        <v>597</v>
      </c>
      <c r="O1455" s="44" t="str">
        <f t="shared" si="90"/>
        <v xml:space="preserve"> Dr. Quratulain Rana  ( 0322-4600368 )</v>
      </c>
      <c r="T1455" s="55"/>
      <c r="U1455" s="73" t="str">
        <f>F1455&amp;"-"&amp;COUNTIF($F$2:F1455,F1455)</f>
        <v>141589-1</v>
      </c>
      <c r="V1455" s="50">
        <f t="shared" si="91"/>
        <v>1444</v>
      </c>
      <c r="Y1455" s="38" t="s">
        <v>3093</v>
      </c>
      <c r="Z1455" s="38">
        <v>1444</v>
      </c>
      <c r="AP1455" s="194">
        <v>1444</v>
      </c>
      <c r="AQ1455" s="185" t="s">
        <v>12</v>
      </c>
      <c r="AR1455" s="195" t="s">
        <v>12</v>
      </c>
    </row>
    <row r="1456" spans="1:44" ht="22.5" x14ac:dyDescent="0.25">
      <c r="A1456" s="183">
        <v>1445</v>
      </c>
      <c r="B1456" s="183" t="s">
        <v>1128</v>
      </c>
      <c r="C1456" s="34" t="str">
        <f t="shared" si="88"/>
        <v>MS DS  - 141519</v>
      </c>
      <c r="D1456" s="186" t="s">
        <v>299</v>
      </c>
      <c r="E1456" s="45"/>
      <c r="F1456" s="185">
        <v>141519</v>
      </c>
      <c r="G1456" s="191" t="s">
        <v>1589</v>
      </c>
      <c r="H1456" s="34" t="str">
        <f t="shared" si="89"/>
        <v>P  - OB - 69 - 71</v>
      </c>
      <c r="I1456" s="192" t="s">
        <v>93</v>
      </c>
      <c r="J1456" s="185" t="s">
        <v>293</v>
      </c>
      <c r="K1456" s="185" t="s">
        <v>250</v>
      </c>
      <c r="L1456" s="192">
        <v>1</v>
      </c>
      <c r="M1456" s="196" t="s">
        <v>1017</v>
      </c>
      <c r="N1456" s="196" t="s">
        <v>782</v>
      </c>
      <c r="O1456" s="44" t="str">
        <f t="shared" si="90"/>
        <v xml:space="preserve"> Dr. Ahmad Naeem Akhtar  ( 0345-5099718 )</v>
      </c>
      <c r="T1456" s="55"/>
      <c r="U1456" s="73" t="str">
        <f>F1456&amp;"-"&amp;COUNTIF($F$2:F1456,F1456)</f>
        <v>141519-3</v>
      </c>
      <c r="V1456" s="50">
        <f t="shared" si="91"/>
        <v>1445</v>
      </c>
      <c r="Y1456" s="38" t="s">
        <v>3094</v>
      </c>
      <c r="Z1456" s="38">
        <v>1445</v>
      </c>
      <c r="AP1456" s="194">
        <v>1445</v>
      </c>
      <c r="AQ1456" s="185" t="s">
        <v>12</v>
      </c>
      <c r="AR1456" s="195" t="s">
        <v>12</v>
      </c>
    </row>
    <row r="1457" spans="1:44" ht="22.5" x14ac:dyDescent="0.25">
      <c r="A1457" s="183">
        <v>1446</v>
      </c>
      <c r="B1457" s="183" t="s">
        <v>1128</v>
      </c>
      <c r="C1457" s="34" t="str">
        <f t="shared" si="88"/>
        <v>MS DS  - 141589</v>
      </c>
      <c r="D1457" s="186" t="s">
        <v>299</v>
      </c>
      <c r="E1457" s="45"/>
      <c r="F1457" s="185">
        <v>141589</v>
      </c>
      <c r="G1457" s="191" t="s">
        <v>1591</v>
      </c>
      <c r="H1457" s="34" t="str">
        <f t="shared" si="89"/>
        <v>P  - OB - 69 - 71</v>
      </c>
      <c r="I1457" s="192" t="s">
        <v>93</v>
      </c>
      <c r="J1457" s="185" t="s">
        <v>293</v>
      </c>
      <c r="K1457" s="185" t="s">
        <v>250</v>
      </c>
      <c r="L1457" s="192">
        <v>13</v>
      </c>
      <c r="M1457" s="196" t="s">
        <v>1025</v>
      </c>
      <c r="N1457" s="196" t="s">
        <v>597</v>
      </c>
      <c r="O1457" s="44" t="str">
        <f t="shared" si="90"/>
        <v xml:space="preserve"> Dr. Quratulain Rana  ( 0322-4600368 )</v>
      </c>
      <c r="T1457" s="55"/>
      <c r="U1457" s="73" t="str">
        <f>F1457&amp;"-"&amp;COUNTIF($F$2:F1457,F1457)</f>
        <v>141589-2</v>
      </c>
      <c r="V1457" s="50">
        <f t="shared" si="91"/>
        <v>1446</v>
      </c>
      <c r="Y1457" s="38" t="s">
        <v>3095</v>
      </c>
      <c r="Z1457" s="38">
        <v>1446</v>
      </c>
      <c r="AP1457" s="194">
        <v>1446</v>
      </c>
      <c r="AQ1457" s="185" t="s">
        <v>12</v>
      </c>
      <c r="AR1457" s="195" t="s">
        <v>12</v>
      </c>
    </row>
    <row r="1458" spans="1:44" ht="22.5" x14ac:dyDescent="0.25">
      <c r="A1458" s="183">
        <v>1447</v>
      </c>
      <c r="B1458" s="183" t="s">
        <v>1128</v>
      </c>
      <c r="C1458" s="34" t="str">
        <f t="shared" si="88"/>
        <v>MS IT  - 141519</v>
      </c>
      <c r="D1458" s="186" t="s">
        <v>145</v>
      </c>
      <c r="E1458" s="45"/>
      <c r="F1458" s="185">
        <v>141519</v>
      </c>
      <c r="G1458" s="191" t="s">
        <v>1589</v>
      </c>
      <c r="H1458" s="34" t="str">
        <f t="shared" si="89"/>
        <v>P  - OB - 69 - 71</v>
      </c>
      <c r="I1458" s="192" t="s">
        <v>93</v>
      </c>
      <c r="J1458" s="185" t="s">
        <v>293</v>
      </c>
      <c r="K1458" s="185" t="s">
        <v>250</v>
      </c>
      <c r="L1458" s="192">
        <v>5</v>
      </c>
      <c r="M1458" s="196" t="s">
        <v>1017</v>
      </c>
      <c r="N1458" s="196" t="s">
        <v>782</v>
      </c>
      <c r="O1458" s="44" t="str">
        <f t="shared" si="90"/>
        <v xml:space="preserve"> Dr. Ahmad Naeem Akhtar  ( 0345-5099718 )</v>
      </c>
      <c r="T1458" s="55"/>
      <c r="U1458" s="73" t="str">
        <f>F1458&amp;"-"&amp;COUNTIF($F$2:F1458,F1458)</f>
        <v>141519-4</v>
      </c>
      <c r="V1458" s="50">
        <f t="shared" si="91"/>
        <v>1447</v>
      </c>
      <c r="Y1458" s="38" t="s">
        <v>3096</v>
      </c>
      <c r="Z1458" s="38">
        <v>1447</v>
      </c>
      <c r="AP1458" s="194">
        <v>1447</v>
      </c>
      <c r="AQ1458" s="185" t="s">
        <v>12</v>
      </c>
      <c r="AR1458" s="195" t="s">
        <v>12</v>
      </c>
    </row>
    <row r="1459" spans="1:44" ht="22.5" x14ac:dyDescent="0.25">
      <c r="A1459" s="183">
        <v>1448</v>
      </c>
      <c r="B1459" s="183" t="s">
        <v>1128</v>
      </c>
      <c r="C1459" s="34" t="str">
        <f t="shared" si="88"/>
        <v>BS IT  - 141613</v>
      </c>
      <c r="D1459" s="186" t="s">
        <v>37</v>
      </c>
      <c r="E1459" s="45"/>
      <c r="F1459" s="185">
        <v>141613</v>
      </c>
      <c r="G1459" s="191" t="s">
        <v>1590</v>
      </c>
      <c r="H1459" s="34" t="str">
        <f t="shared" si="89"/>
        <v>Q  - OB - 38 - 42</v>
      </c>
      <c r="I1459" s="192" t="s">
        <v>93</v>
      </c>
      <c r="J1459" s="185" t="s">
        <v>257</v>
      </c>
      <c r="K1459" s="185" t="s">
        <v>251</v>
      </c>
      <c r="L1459" s="192">
        <v>14</v>
      </c>
      <c r="M1459" s="196" t="s">
        <v>498</v>
      </c>
      <c r="N1459" s="196" t="s">
        <v>499</v>
      </c>
      <c r="O1459" s="44" t="str">
        <f t="shared" si="90"/>
        <v xml:space="preserve"> Rabia aslam Khan  ( 0324-8462381 )</v>
      </c>
      <c r="T1459" s="55"/>
      <c r="U1459" s="73" t="str">
        <f>F1459&amp;"-"&amp;COUNTIF($F$2:F1459,F1459)</f>
        <v>141613-2</v>
      </c>
      <c r="V1459" s="50">
        <f t="shared" si="91"/>
        <v>1448</v>
      </c>
      <c r="Y1459" s="38" t="s">
        <v>3097</v>
      </c>
      <c r="Z1459" s="38">
        <v>1448</v>
      </c>
      <c r="AP1459" s="194">
        <v>1448</v>
      </c>
      <c r="AQ1459" s="185" t="s">
        <v>12</v>
      </c>
      <c r="AR1459" s="195" t="s">
        <v>12</v>
      </c>
    </row>
    <row r="1460" spans="1:44" ht="22.5" x14ac:dyDescent="0.25">
      <c r="A1460" s="183">
        <v>1449</v>
      </c>
      <c r="B1460" s="183" t="s">
        <v>1128</v>
      </c>
      <c r="C1460" s="34" t="str">
        <f t="shared" si="88"/>
        <v>BS MC  - 142036</v>
      </c>
      <c r="D1460" s="186" t="s">
        <v>41</v>
      </c>
      <c r="E1460" s="45"/>
      <c r="F1460" s="185">
        <v>142036</v>
      </c>
      <c r="G1460" s="191" t="s">
        <v>1592</v>
      </c>
      <c r="H1460" s="34" t="str">
        <f t="shared" si="89"/>
        <v>Q  - OB - 38 - 42</v>
      </c>
      <c r="I1460" s="192" t="s">
        <v>93</v>
      </c>
      <c r="J1460" s="185" t="s">
        <v>257</v>
      </c>
      <c r="K1460" s="185" t="s">
        <v>251</v>
      </c>
      <c r="L1460" s="192">
        <v>11</v>
      </c>
      <c r="M1460" s="196" t="s">
        <v>1039</v>
      </c>
      <c r="N1460" s="196" t="s">
        <v>1040</v>
      </c>
      <c r="O1460" s="44" t="str">
        <f t="shared" si="90"/>
        <v xml:space="preserve"> Komal Zehra Jafri  ( 3334862512 )</v>
      </c>
      <c r="T1460" s="55"/>
      <c r="U1460" s="73" t="str">
        <f>F1460&amp;"-"&amp;COUNTIF($F$2:F1460,F1460)</f>
        <v>142036-1</v>
      </c>
      <c r="V1460" s="50">
        <f t="shared" si="91"/>
        <v>1449</v>
      </c>
      <c r="Y1460" s="38" t="s">
        <v>3098</v>
      </c>
      <c r="Z1460" s="38">
        <v>1449</v>
      </c>
      <c r="AP1460" s="194">
        <v>1449</v>
      </c>
      <c r="AQ1460" s="185" t="s">
        <v>12</v>
      </c>
      <c r="AR1460" s="195" t="s">
        <v>12</v>
      </c>
    </row>
    <row r="1461" spans="1:44" ht="22.5" x14ac:dyDescent="0.25">
      <c r="A1461" s="183">
        <v>1450</v>
      </c>
      <c r="B1461" s="183" t="s">
        <v>1128</v>
      </c>
      <c r="C1461" s="34" t="str">
        <f t="shared" si="88"/>
        <v>BSCS  - 142043</v>
      </c>
      <c r="D1461" s="186" t="s">
        <v>35</v>
      </c>
      <c r="E1461" s="45"/>
      <c r="F1461" s="185">
        <v>142043</v>
      </c>
      <c r="G1461" s="191" t="s">
        <v>1593</v>
      </c>
      <c r="H1461" s="34" t="str">
        <f t="shared" si="89"/>
        <v>Q  - OB - 38 - 42</v>
      </c>
      <c r="I1461" s="192" t="s">
        <v>93</v>
      </c>
      <c r="J1461" s="185" t="s">
        <v>257</v>
      </c>
      <c r="K1461" s="185" t="s">
        <v>251</v>
      </c>
      <c r="L1461" s="192">
        <v>50</v>
      </c>
      <c r="M1461" s="196" t="s">
        <v>1018</v>
      </c>
      <c r="N1461" s="196" t="s">
        <v>1019</v>
      </c>
      <c r="O1461" s="44" t="str">
        <f t="shared" si="90"/>
        <v xml:space="preserve"> Uzma Ghulam Muhammad   ( 3034623467 )</v>
      </c>
      <c r="T1461" s="55"/>
      <c r="U1461" s="73" t="str">
        <f>F1461&amp;"-"&amp;COUNTIF($F$2:F1461,F1461)</f>
        <v>142043-1</v>
      </c>
      <c r="V1461" s="50">
        <f t="shared" si="91"/>
        <v>1450</v>
      </c>
      <c r="Y1461" s="38" t="s">
        <v>3099</v>
      </c>
      <c r="Z1461" s="38">
        <v>1450</v>
      </c>
      <c r="AP1461" s="194">
        <v>1450</v>
      </c>
      <c r="AQ1461" s="185" t="s">
        <v>12</v>
      </c>
      <c r="AR1461" s="195" t="s">
        <v>12</v>
      </c>
    </row>
    <row r="1462" spans="1:44" ht="22.5" x14ac:dyDescent="0.25">
      <c r="A1462" s="183">
        <v>1451</v>
      </c>
      <c r="B1462" s="183" t="s">
        <v>1128</v>
      </c>
      <c r="C1462" s="34" t="str">
        <f t="shared" si="88"/>
        <v>BSCS  - 142044</v>
      </c>
      <c r="D1462" s="186" t="s">
        <v>35</v>
      </c>
      <c r="E1462" s="45"/>
      <c r="F1462" s="185">
        <v>142044</v>
      </c>
      <c r="G1462" s="191" t="s">
        <v>1594</v>
      </c>
      <c r="H1462" s="34" t="str">
        <f t="shared" si="89"/>
        <v>Q  - OB - 38 - 42</v>
      </c>
      <c r="I1462" s="192" t="s">
        <v>93</v>
      </c>
      <c r="J1462" s="185" t="s">
        <v>257</v>
      </c>
      <c r="K1462" s="185" t="s">
        <v>251</v>
      </c>
      <c r="L1462" s="192">
        <v>26</v>
      </c>
      <c r="M1462" s="196" t="s">
        <v>1018</v>
      </c>
      <c r="N1462" s="196" t="s">
        <v>1019</v>
      </c>
      <c r="O1462" s="44" t="str">
        <f t="shared" si="90"/>
        <v xml:space="preserve"> Uzma Ghulam Muhammad   ( 3034623467 )</v>
      </c>
      <c r="T1462" s="55"/>
      <c r="U1462" s="73" t="str">
        <f>F1462&amp;"-"&amp;COUNTIF($F$2:F1462,F1462)</f>
        <v>142044-1</v>
      </c>
      <c r="V1462" s="50">
        <f t="shared" si="91"/>
        <v>1451</v>
      </c>
      <c r="Y1462" s="38" t="s">
        <v>3100</v>
      </c>
      <c r="Z1462" s="38">
        <v>1451</v>
      </c>
      <c r="AP1462" s="194">
        <v>1451</v>
      </c>
      <c r="AQ1462" s="185" t="s">
        <v>12</v>
      </c>
      <c r="AR1462" s="195" t="s">
        <v>12</v>
      </c>
    </row>
    <row r="1463" spans="1:44" ht="22.5" x14ac:dyDescent="0.25">
      <c r="A1463" s="183">
        <v>1452</v>
      </c>
      <c r="B1463" s="183" t="s">
        <v>1128</v>
      </c>
      <c r="C1463" s="34" t="str">
        <f t="shared" si="88"/>
        <v>M.Phil ISL  - 141966</v>
      </c>
      <c r="D1463" s="186" t="s">
        <v>141</v>
      </c>
      <c r="E1463" s="45"/>
      <c r="F1463" s="185">
        <v>141966</v>
      </c>
      <c r="G1463" s="191" t="s">
        <v>1595</v>
      </c>
      <c r="H1463" s="34" t="str">
        <f t="shared" si="89"/>
        <v>Q  - OB - 38 - 42</v>
      </c>
      <c r="I1463" s="192" t="s">
        <v>93</v>
      </c>
      <c r="J1463" s="185" t="s">
        <v>257</v>
      </c>
      <c r="K1463" s="185" t="s">
        <v>251</v>
      </c>
      <c r="L1463" s="192">
        <v>9</v>
      </c>
      <c r="M1463" s="196" t="s">
        <v>569</v>
      </c>
      <c r="N1463" s="196" t="s">
        <v>570</v>
      </c>
      <c r="O1463" s="44" t="str">
        <f t="shared" si="90"/>
        <v xml:space="preserve"> Dr. Hafiz Irfanullah  ( 0300-4264924 )</v>
      </c>
      <c r="T1463" s="55"/>
      <c r="U1463" s="73" t="str">
        <f>F1463&amp;"-"&amp;COUNTIF($F$2:F1463,F1463)</f>
        <v>141966-1</v>
      </c>
      <c r="V1463" s="50">
        <f t="shared" si="91"/>
        <v>1452</v>
      </c>
      <c r="Y1463" s="38" t="s">
        <v>3101</v>
      </c>
      <c r="Z1463" s="38">
        <v>1452</v>
      </c>
      <c r="AP1463" s="194">
        <v>1452</v>
      </c>
      <c r="AQ1463" s="185" t="s">
        <v>12</v>
      </c>
      <c r="AR1463" s="195" t="s">
        <v>12</v>
      </c>
    </row>
    <row r="1464" spans="1:44" ht="22.5" x14ac:dyDescent="0.25">
      <c r="A1464" s="183">
        <v>1453</v>
      </c>
      <c r="B1464" s="183" t="s">
        <v>1128</v>
      </c>
      <c r="C1464" s="34" t="str">
        <f t="shared" si="88"/>
        <v>BSCS  - 142044</v>
      </c>
      <c r="D1464" s="186" t="s">
        <v>35</v>
      </c>
      <c r="E1464" s="45"/>
      <c r="F1464" s="185">
        <v>142044</v>
      </c>
      <c r="G1464" s="191" t="s">
        <v>1594</v>
      </c>
      <c r="H1464" s="34" t="str">
        <f t="shared" si="89"/>
        <v>R  - OB - 45 - 49</v>
      </c>
      <c r="I1464" s="192" t="s">
        <v>93</v>
      </c>
      <c r="J1464" s="185" t="s">
        <v>258</v>
      </c>
      <c r="K1464" s="185" t="s">
        <v>252</v>
      </c>
      <c r="L1464" s="192">
        <v>20</v>
      </c>
      <c r="M1464" s="196" t="s">
        <v>1018</v>
      </c>
      <c r="N1464" s="196" t="s">
        <v>1019</v>
      </c>
      <c r="O1464" s="44" t="str">
        <f t="shared" si="90"/>
        <v xml:space="preserve"> Uzma Ghulam Muhammad   ( 3034623467 )</v>
      </c>
      <c r="T1464" s="55"/>
      <c r="U1464" s="73" t="str">
        <f>F1464&amp;"-"&amp;COUNTIF($F$2:F1464,F1464)</f>
        <v>142044-2</v>
      </c>
      <c r="V1464" s="50">
        <f t="shared" si="91"/>
        <v>1453</v>
      </c>
      <c r="Y1464" s="38" t="s">
        <v>3102</v>
      </c>
      <c r="Z1464" s="38">
        <v>1453</v>
      </c>
      <c r="AP1464" s="194">
        <v>1453</v>
      </c>
      <c r="AQ1464" s="185" t="s">
        <v>12</v>
      </c>
      <c r="AR1464" s="195" t="s">
        <v>12</v>
      </c>
    </row>
    <row r="1465" spans="1:44" ht="22.5" x14ac:dyDescent="0.25">
      <c r="A1465" s="183">
        <v>1454</v>
      </c>
      <c r="B1465" s="183" t="s">
        <v>1128</v>
      </c>
      <c r="C1465" s="34" t="str">
        <f t="shared" si="88"/>
        <v>BSCS  - 142045</v>
      </c>
      <c r="D1465" s="186" t="s">
        <v>35</v>
      </c>
      <c r="E1465" s="45"/>
      <c r="F1465" s="185">
        <v>142045</v>
      </c>
      <c r="G1465" s="191" t="s">
        <v>1596</v>
      </c>
      <c r="H1465" s="34" t="str">
        <f t="shared" si="89"/>
        <v>R  - OB - 45 - 49</v>
      </c>
      <c r="I1465" s="192" t="s">
        <v>93</v>
      </c>
      <c r="J1465" s="185" t="s">
        <v>258</v>
      </c>
      <c r="K1465" s="185" t="s">
        <v>252</v>
      </c>
      <c r="L1465" s="192">
        <v>52</v>
      </c>
      <c r="M1465" s="196" t="s">
        <v>3377</v>
      </c>
      <c r="N1465" s="196" t="s">
        <v>3378</v>
      </c>
      <c r="O1465" s="44" t="str">
        <f t="shared" si="90"/>
        <v xml:space="preserve"> Mr. Hanan Sharif  ( 3338753863 )</v>
      </c>
      <c r="T1465" s="55"/>
      <c r="U1465" s="73" t="str">
        <f>F1465&amp;"-"&amp;COUNTIF($F$2:F1465,F1465)</f>
        <v>142045-1</v>
      </c>
      <c r="V1465" s="50">
        <f t="shared" si="91"/>
        <v>1454</v>
      </c>
      <c r="Y1465" s="38" t="s">
        <v>3103</v>
      </c>
      <c r="Z1465" s="38">
        <v>1454</v>
      </c>
      <c r="AP1465" s="194">
        <v>1454</v>
      </c>
      <c r="AQ1465" s="185" t="s">
        <v>12</v>
      </c>
      <c r="AR1465" s="195" t="s">
        <v>12</v>
      </c>
    </row>
    <row r="1466" spans="1:44" ht="22.5" x14ac:dyDescent="0.25">
      <c r="A1466" s="183">
        <v>1455</v>
      </c>
      <c r="B1466" s="183" t="s">
        <v>1128</v>
      </c>
      <c r="C1466" s="34" t="str">
        <f t="shared" si="88"/>
        <v>BSCS  - 142046</v>
      </c>
      <c r="D1466" s="186" t="s">
        <v>35</v>
      </c>
      <c r="E1466" s="45"/>
      <c r="F1466" s="185">
        <v>142046</v>
      </c>
      <c r="G1466" s="191" t="s">
        <v>1597</v>
      </c>
      <c r="H1466" s="34" t="str">
        <f t="shared" si="89"/>
        <v>R  - OB - 45 - 49</v>
      </c>
      <c r="I1466" s="192" t="s">
        <v>93</v>
      </c>
      <c r="J1466" s="185" t="s">
        <v>258</v>
      </c>
      <c r="K1466" s="185" t="s">
        <v>252</v>
      </c>
      <c r="L1466" s="192">
        <v>38</v>
      </c>
      <c r="M1466" s="196" t="s">
        <v>3377</v>
      </c>
      <c r="N1466" s="196" t="s">
        <v>3378</v>
      </c>
      <c r="O1466" s="44" t="str">
        <f t="shared" si="90"/>
        <v xml:space="preserve"> Mr. Hanan Sharif  ( 3338753863 )</v>
      </c>
      <c r="T1466" s="55"/>
      <c r="U1466" s="73" t="str">
        <f>F1466&amp;"-"&amp;COUNTIF($F$2:F1466,F1466)</f>
        <v>142046-1</v>
      </c>
      <c r="V1466" s="50">
        <f t="shared" si="91"/>
        <v>1455</v>
      </c>
      <c r="Y1466" s="38" t="s">
        <v>3104</v>
      </c>
      <c r="Z1466" s="38">
        <v>1455</v>
      </c>
      <c r="AP1466" s="194">
        <v>1455</v>
      </c>
      <c r="AQ1466" s="185" t="s">
        <v>12</v>
      </c>
      <c r="AR1466" s="195" t="s">
        <v>12</v>
      </c>
    </row>
    <row r="1467" spans="1:44" ht="22.5" x14ac:dyDescent="0.25">
      <c r="A1467" s="183">
        <v>1456</v>
      </c>
      <c r="B1467" s="183" t="s">
        <v>1128</v>
      </c>
      <c r="C1467" s="34" t="str">
        <f t="shared" si="88"/>
        <v>BS MC  - 142085</v>
      </c>
      <c r="D1467" s="186" t="s">
        <v>41</v>
      </c>
      <c r="E1467" s="45"/>
      <c r="F1467" s="185">
        <v>142085</v>
      </c>
      <c r="G1467" s="191" t="s">
        <v>904</v>
      </c>
      <c r="H1467" s="34" t="str">
        <f t="shared" si="89"/>
        <v>S  - NB - SEMINAR - 1</v>
      </c>
      <c r="I1467" s="192" t="s">
        <v>93</v>
      </c>
      <c r="J1467" s="185" t="s">
        <v>292</v>
      </c>
      <c r="K1467" s="192" t="s">
        <v>103</v>
      </c>
      <c r="L1467" s="192">
        <v>16</v>
      </c>
      <c r="M1467" s="196" t="s">
        <v>1039</v>
      </c>
      <c r="N1467" s="196" t="s">
        <v>1040</v>
      </c>
      <c r="O1467" s="44" t="str">
        <f t="shared" si="90"/>
        <v xml:space="preserve"> Komal Zehra Jafri  ( 3334862512 )</v>
      </c>
      <c r="T1467" s="55"/>
      <c r="U1467" s="73" t="str">
        <f>F1467&amp;"-"&amp;COUNTIF($F$2:F1467,F1467)</f>
        <v>142085-1</v>
      </c>
      <c r="V1467" s="50">
        <f t="shared" si="91"/>
        <v>1456</v>
      </c>
      <c r="Y1467" s="38" t="s">
        <v>3105</v>
      </c>
      <c r="Z1467" s="38">
        <v>1456</v>
      </c>
      <c r="AP1467" s="194">
        <v>1456</v>
      </c>
      <c r="AQ1467" s="185" t="s">
        <v>12</v>
      </c>
      <c r="AR1467" s="195" t="s">
        <v>12</v>
      </c>
    </row>
    <row r="1468" spans="1:44" ht="22.5" x14ac:dyDescent="0.25">
      <c r="A1468" s="183">
        <v>1457</v>
      </c>
      <c r="B1468" s="183" t="s">
        <v>1128</v>
      </c>
      <c r="C1468" s="34" t="str">
        <f t="shared" si="88"/>
        <v>BS MC  - 142088</v>
      </c>
      <c r="D1468" s="186" t="s">
        <v>41</v>
      </c>
      <c r="E1468" s="45"/>
      <c r="F1468" s="185">
        <v>142088</v>
      </c>
      <c r="G1468" s="191" t="s">
        <v>279</v>
      </c>
      <c r="H1468" s="34" t="str">
        <f t="shared" si="89"/>
        <v>S  - NB - SEMINAR - 1</v>
      </c>
      <c r="I1468" s="192" t="s">
        <v>93</v>
      </c>
      <c r="J1468" s="188" t="s">
        <v>292</v>
      </c>
      <c r="K1468" s="192" t="s">
        <v>103</v>
      </c>
      <c r="L1468" s="192">
        <v>12</v>
      </c>
      <c r="M1468" s="196" t="s">
        <v>536</v>
      </c>
      <c r="N1468" s="196" t="s">
        <v>537</v>
      </c>
      <c r="O1468" s="44" t="str">
        <f t="shared" si="90"/>
        <v xml:space="preserve"> Ms. Umme Habiba  ( 0304-4411524 )</v>
      </c>
      <c r="T1468" s="55"/>
      <c r="U1468" s="73" t="str">
        <f>F1468&amp;"-"&amp;COUNTIF($F$2:F1468,F1468)</f>
        <v>142088-1</v>
      </c>
      <c r="V1468" s="50">
        <f t="shared" si="91"/>
        <v>1457</v>
      </c>
      <c r="Y1468" s="38" t="s">
        <v>3106</v>
      </c>
      <c r="Z1468" s="38">
        <v>1457</v>
      </c>
      <c r="AP1468" s="194">
        <v>1457</v>
      </c>
      <c r="AQ1468" s="185" t="s">
        <v>12</v>
      </c>
      <c r="AR1468" s="195" t="s">
        <v>12</v>
      </c>
    </row>
    <row r="1469" spans="1:44" ht="22.5" x14ac:dyDescent="0.25">
      <c r="A1469" s="183">
        <v>1458</v>
      </c>
      <c r="B1469" s="183" t="s">
        <v>1128</v>
      </c>
      <c r="C1469" s="34" t="str">
        <f t="shared" si="88"/>
        <v>BSCS  - 142046</v>
      </c>
      <c r="D1469" s="186" t="s">
        <v>35</v>
      </c>
      <c r="E1469" s="45"/>
      <c r="F1469" s="185">
        <v>142046</v>
      </c>
      <c r="G1469" s="191" t="s">
        <v>1597</v>
      </c>
      <c r="H1469" s="34" t="str">
        <f t="shared" si="89"/>
        <v>S  - NB - SEMINAR - 1</v>
      </c>
      <c r="I1469" s="192" t="s">
        <v>93</v>
      </c>
      <c r="J1469" s="188" t="s">
        <v>292</v>
      </c>
      <c r="K1469" s="192" t="s">
        <v>103</v>
      </c>
      <c r="L1469" s="192">
        <v>13</v>
      </c>
      <c r="M1469" s="196" t="s">
        <v>3377</v>
      </c>
      <c r="N1469" s="196" t="s">
        <v>3378</v>
      </c>
      <c r="O1469" s="44" t="str">
        <f t="shared" si="90"/>
        <v xml:space="preserve"> Mr. Hanan Sharif  ( 3338753863 )</v>
      </c>
      <c r="T1469" s="55"/>
      <c r="U1469" s="73" t="str">
        <f>F1469&amp;"-"&amp;COUNTIF($F$2:F1469,F1469)</f>
        <v>142046-2</v>
      </c>
      <c r="V1469" s="50">
        <f t="shared" si="91"/>
        <v>1458</v>
      </c>
      <c r="Y1469" s="38" t="s">
        <v>3107</v>
      </c>
      <c r="Z1469" s="38">
        <v>1458</v>
      </c>
      <c r="AP1469" s="194">
        <v>1458</v>
      </c>
      <c r="AQ1469" s="185" t="s">
        <v>12</v>
      </c>
      <c r="AR1469" s="195" t="s">
        <v>12</v>
      </c>
    </row>
    <row r="1470" spans="1:44" ht="22.5" x14ac:dyDescent="0.25">
      <c r="A1470" s="183">
        <v>1459</v>
      </c>
      <c r="B1470" s="183" t="s">
        <v>1128</v>
      </c>
      <c r="C1470" s="34" t="str">
        <f t="shared" si="88"/>
        <v>M.Phil ZOO  - 142117</v>
      </c>
      <c r="D1470" s="186" t="s">
        <v>143</v>
      </c>
      <c r="E1470" s="45"/>
      <c r="F1470" s="185">
        <v>142117</v>
      </c>
      <c r="G1470" s="191" t="s">
        <v>213</v>
      </c>
      <c r="H1470" s="34" t="str">
        <f t="shared" si="89"/>
        <v>S  - NB - SEMINAR - 1</v>
      </c>
      <c r="I1470" s="192" t="s">
        <v>93</v>
      </c>
      <c r="J1470" s="188" t="s">
        <v>292</v>
      </c>
      <c r="K1470" s="192" t="s">
        <v>103</v>
      </c>
      <c r="L1470" s="192">
        <v>3</v>
      </c>
      <c r="M1470" s="196" t="s">
        <v>709</v>
      </c>
      <c r="N1470" s="196" t="s">
        <v>710</v>
      </c>
      <c r="O1470" s="44" t="str">
        <f t="shared" si="90"/>
        <v xml:space="preserve"> Dr. Sumaira Mazhar  ( 0307-4056359 )</v>
      </c>
      <c r="T1470" s="55"/>
      <c r="U1470" s="73" t="str">
        <f>F1470&amp;"-"&amp;COUNTIF($F$2:F1470,F1470)</f>
        <v>142117-1</v>
      </c>
      <c r="V1470" s="50">
        <f t="shared" si="91"/>
        <v>1459</v>
      </c>
      <c r="Y1470" s="38" t="s">
        <v>3108</v>
      </c>
      <c r="Z1470" s="38">
        <v>1459</v>
      </c>
      <c r="AP1470" s="194">
        <v>1459</v>
      </c>
      <c r="AQ1470" s="185" t="s">
        <v>12</v>
      </c>
      <c r="AR1470" s="195" t="s">
        <v>12</v>
      </c>
    </row>
    <row r="1471" spans="1:44" ht="22.5" x14ac:dyDescent="0.25">
      <c r="A1471" s="183">
        <v>1460</v>
      </c>
      <c r="B1471" s="183" t="s">
        <v>1128</v>
      </c>
      <c r="C1471" s="34" t="str">
        <f t="shared" si="88"/>
        <v>BS MC  - 142194</v>
      </c>
      <c r="D1471" s="186" t="s">
        <v>41</v>
      </c>
      <c r="E1471" s="45"/>
      <c r="F1471" s="185">
        <v>142194</v>
      </c>
      <c r="G1471" s="191" t="s">
        <v>1598</v>
      </c>
      <c r="H1471" s="34" t="str">
        <f t="shared" si="89"/>
        <v>T  - NB - SEMINAR - 3</v>
      </c>
      <c r="I1471" s="192" t="s">
        <v>93</v>
      </c>
      <c r="J1471" s="188" t="s">
        <v>259</v>
      </c>
      <c r="K1471" s="192" t="s">
        <v>104</v>
      </c>
      <c r="L1471" s="192">
        <v>26</v>
      </c>
      <c r="M1471" s="196" t="s">
        <v>536</v>
      </c>
      <c r="N1471" s="196" t="s">
        <v>537</v>
      </c>
      <c r="O1471" s="44" t="str">
        <f t="shared" si="90"/>
        <v xml:space="preserve"> Ms. Umme Habiba  ( 0304-4411524 )</v>
      </c>
      <c r="T1471" s="55"/>
      <c r="U1471" s="73" t="str">
        <f>F1471&amp;"-"&amp;COUNTIF($F$2:F1471,F1471)</f>
        <v>142194-1</v>
      </c>
      <c r="V1471" s="50">
        <f t="shared" si="91"/>
        <v>1460</v>
      </c>
      <c r="Y1471" s="38" t="s">
        <v>3109</v>
      </c>
      <c r="Z1471" s="38">
        <v>1460</v>
      </c>
      <c r="AP1471" s="194">
        <v>1460</v>
      </c>
      <c r="AQ1471" s="185" t="s">
        <v>12</v>
      </c>
      <c r="AR1471" s="195" t="s">
        <v>12</v>
      </c>
    </row>
    <row r="1472" spans="1:44" ht="22.5" x14ac:dyDescent="0.25">
      <c r="A1472" s="183">
        <v>1461</v>
      </c>
      <c r="B1472" s="183" t="s">
        <v>1128</v>
      </c>
      <c r="C1472" s="34" t="str">
        <f t="shared" si="88"/>
        <v>M.Phil MC  - 142130</v>
      </c>
      <c r="D1472" s="186" t="s">
        <v>127</v>
      </c>
      <c r="E1472" s="45"/>
      <c r="F1472" s="185">
        <v>142130</v>
      </c>
      <c r="G1472" s="191" t="s">
        <v>1599</v>
      </c>
      <c r="H1472" s="34" t="str">
        <f t="shared" si="89"/>
        <v>T  - NB - SEMINAR - 3</v>
      </c>
      <c r="I1472" s="192" t="s">
        <v>93</v>
      </c>
      <c r="J1472" s="188" t="s">
        <v>259</v>
      </c>
      <c r="K1472" s="192" t="s">
        <v>104</v>
      </c>
      <c r="L1472" s="192">
        <v>5</v>
      </c>
      <c r="M1472" s="196" t="s">
        <v>792</v>
      </c>
      <c r="N1472" s="196" t="s">
        <v>793</v>
      </c>
      <c r="O1472" s="44" t="str">
        <f t="shared" si="90"/>
        <v xml:space="preserve"> Dr. Hassan Ali Maan  ( 0321-4919979 )</v>
      </c>
      <c r="T1472" s="55"/>
      <c r="U1472" s="73" t="str">
        <f>F1472&amp;"-"&amp;COUNTIF($F$2:F1472,F1472)</f>
        <v>142130-1</v>
      </c>
      <c r="V1472" s="50">
        <f t="shared" si="91"/>
        <v>1461</v>
      </c>
      <c r="Y1472" s="38" t="s">
        <v>3110</v>
      </c>
      <c r="Z1472" s="38">
        <v>1461</v>
      </c>
      <c r="AP1472" s="194">
        <v>1461</v>
      </c>
      <c r="AQ1472" s="185" t="s">
        <v>12</v>
      </c>
      <c r="AR1472" s="195" t="s">
        <v>12</v>
      </c>
    </row>
    <row r="1473" spans="1:44" ht="22.5" x14ac:dyDescent="0.25">
      <c r="A1473" s="183">
        <v>1462</v>
      </c>
      <c r="B1473" s="183" t="s">
        <v>1128</v>
      </c>
      <c r="C1473" s="34" t="str">
        <f t="shared" si="88"/>
        <v>M.Phil ZOO  - 142117</v>
      </c>
      <c r="D1473" s="186" t="s">
        <v>143</v>
      </c>
      <c r="E1473" s="45"/>
      <c r="F1473" s="185">
        <v>142117</v>
      </c>
      <c r="G1473" s="191" t="s">
        <v>213</v>
      </c>
      <c r="H1473" s="34" t="str">
        <f t="shared" si="89"/>
        <v>T  - NB - SEMINAR - 3</v>
      </c>
      <c r="I1473" s="192" t="s">
        <v>93</v>
      </c>
      <c r="J1473" s="188" t="s">
        <v>259</v>
      </c>
      <c r="K1473" s="192" t="s">
        <v>104</v>
      </c>
      <c r="L1473" s="192">
        <v>2</v>
      </c>
      <c r="M1473" s="196" t="s">
        <v>709</v>
      </c>
      <c r="N1473" s="196" t="s">
        <v>710</v>
      </c>
      <c r="O1473" s="44" t="str">
        <f t="shared" si="90"/>
        <v xml:space="preserve"> Dr. Sumaira Mazhar  ( 0307-4056359 )</v>
      </c>
      <c r="T1473" s="55"/>
      <c r="U1473" s="73" t="str">
        <f>F1473&amp;"-"&amp;COUNTIF($F$2:F1473,F1473)</f>
        <v>142117-2</v>
      </c>
      <c r="V1473" s="50">
        <f t="shared" si="91"/>
        <v>1462</v>
      </c>
      <c r="Y1473" s="38" t="s">
        <v>3111</v>
      </c>
      <c r="Z1473" s="38">
        <v>1462</v>
      </c>
      <c r="AP1473" s="194">
        <v>1462</v>
      </c>
      <c r="AQ1473" s="185" t="s">
        <v>12</v>
      </c>
      <c r="AR1473" s="195" t="s">
        <v>12</v>
      </c>
    </row>
    <row r="1474" spans="1:44" ht="22.5" x14ac:dyDescent="0.25">
      <c r="A1474" s="183">
        <v>1463</v>
      </c>
      <c r="B1474" s="183" t="s">
        <v>1128</v>
      </c>
      <c r="C1474" s="34" t="str">
        <f t="shared" si="88"/>
        <v>M.Phil ZOO  - 142122</v>
      </c>
      <c r="D1474" s="186" t="s">
        <v>143</v>
      </c>
      <c r="E1474" s="45"/>
      <c r="F1474" s="185">
        <v>142122</v>
      </c>
      <c r="G1474" s="191" t="s">
        <v>213</v>
      </c>
      <c r="H1474" s="34" t="str">
        <f t="shared" si="89"/>
        <v>T  - NB - SEMINAR - 3</v>
      </c>
      <c r="I1474" s="192" t="s">
        <v>93</v>
      </c>
      <c r="J1474" s="188" t="s">
        <v>259</v>
      </c>
      <c r="K1474" s="192" t="s">
        <v>104</v>
      </c>
      <c r="L1474" s="192">
        <v>10</v>
      </c>
      <c r="M1474" s="196" t="s">
        <v>709</v>
      </c>
      <c r="N1474" s="196" t="s">
        <v>710</v>
      </c>
      <c r="O1474" s="44" t="str">
        <f t="shared" si="90"/>
        <v xml:space="preserve"> Dr. Sumaira Mazhar  ( 0307-4056359 )</v>
      </c>
      <c r="T1474" s="55"/>
      <c r="U1474" s="73" t="str">
        <f>F1474&amp;"-"&amp;COUNTIF($F$2:F1474,F1474)</f>
        <v>142122-1</v>
      </c>
      <c r="V1474" s="50">
        <f t="shared" si="91"/>
        <v>1463</v>
      </c>
      <c r="Y1474" s="38" t="s">
        <v>3112</v>
      </c>
      <c r="Z1474" s="38">
        <v>1463</v>
      </c>
      <c r="AP1474" s="194">
        <v>1463</v>
      </c>
      <c r="AQ1474" s="185" t="s">
        <v>12</v>
      </c>
      <c r="AR1474" s="195" t="s">
        <v>12</v>
      </c>
    </row>
    <row r="1475" spans="1:44" ht="33.75" x14ac:dyDescent="0.25">
      <c r="A1475" s="183">
        <v>1464</v>
      </c>
      <c r="B1475" s="183" t="s">
        <v>1128</v>
      </c>
      <c r="C1475" s="34" t="str">
        <f t="shared" si="88"/>
        <v>Post ADP (AF)   - 142188</v>
      </c>
      <c r="D1475" s="186" t="s">
        <v>865</v>
      </c>
      <c r="E1475" s="45"/>
      <c r="F1475" s="185">
        <v>142188</v>
      </c>
      <c r="G1475" s="191" t="s">
        <v>1583</v>
      </c>
      <c r="H1475" s="34" t="str">
        <f t="shared" si="89"/>
        <v>T  - NB - SEMINAR - 3</v>
      </c>
      <c r="I1475" s="192" t="s">
        <v>93</v>
      </c>
      <c r="J1475" s="188" t="s">
        <v>259</v>
      </c>
      <c r="K1475" s="192" t="s">
        <v>104</v>
      </c>
      <c r="L1475" s="192">
        <v>1</v>
      </c>
      <c r="M1475" s="196" t="s">
        <v>430</v>
      </c>
      <c r="N1475" s="196" t="s">
        <v>431</v>
      </c>
      <c r="O1475" s="44" t="str">
        <f t="shared" si="90"/>
        <v xml:space="preserve"> Dr. Shoaib Nisar  ( 3014639446 )</v>
      </c>
      <c r="T1475" s="55"/>
      <c r="U1475" s="73" t="str">
        <f>F1475&amp;"-"&amp;COUNTIF($F$2:F1475,F1475)</f>
        <v>142188-1</v>
      </c>
      <c r="V1475" s="50">
        <f t="shared" si="91"/>
        <v>1464</v>
      </c>
      <c r="Y1475" s="38" t="s">
        <v>3113</v>
      </c>
      <c r="Z1475" s="38">
        <v>1464</v>
      </c>
      <c r="AP1475" s="194">
        <v>1464</v>
      </c>
      <c r="AQ1475" s="185" t="s">
        <v>12</v>
      </c>
      <c r="AR1475" s="195" t="s">
        <v>12</v>
      </c>
    </row>
    <row r="1476" spans="1:44" ht="22.5" x14ac:dyDescent="0.25">
      <c r="A1476" s="183">
        <v>1465</v>
      </c>
      <c r="B1476" s="183" t="s">
        <v>1128</v>
      </c>
      <c r="C1476" s="34" t="str">
        <f t="shared" si="88"/>
        <v>BS Eng.  - 142278</v>
      </c>
      <c r="D1476" s="186" t="s">
        <v>30</v>
      </c>
      <c r="E1476" s="45"/>
      <c r="F1476" s="185">
        <v>142278</v>
      </c>
      <c r="G1476" s="191" t="s">
        <v>967</v>
      </c>
      <c r="H1476" s="34" t="str">
        <f t="shared" si="89"/>
        <v>U  - NB - SEMINAR - 4</v>
      </c>
      <c r="I1476" s="192" t="s">
        <v>93</v>
      </c>
      <c r="J1476" s="188" t="s">
        <v>1099</v>
      </c>
      <c r="K1476" s="192" t="s">
        <v>1100</v>
      </c>
      <c r="L1476" s="192">
        <v>20</v>
      </c>
      <c r="M1476" s="196" t="s">
        <v>738</v>
      </c>
      <c r="N1476" s="196" t="s">
        <v>739</v>
      </c>
      <c r="O1476" s="44" t="str">
        <f t="shared" si="90"/>
        <v xml:space="preserve"> Shumaila Ashraf  ( 0302-5114807 )</v>
      </c>
      <c r="T1476" s="55"/>
      <c r="U1476" s="73" t="str">
        <f>F1476&amp;"-"&amp;COUNTIF($F$2:F1476,F1476)</f>
        <v>142278-1</v>
      </c>
      <c r="V1476" s="50">
        <f t="shared" si="91"/>
        <v>1465</v>
      </c>
      <c r="Y1476" s="38" t="s">
        <v>3114</v>
      </c>
      <c r="Z1476" s="38">
        <v>1465</v>
      </c>
      <c r="AP1476" s="194">
        <v>1465</v>
      </c>
      <c r="AQ1476" s="185" t="s">
        <v>12</v>
      </c>
      <c r="AR1476" s="195" t="s">
        <v>12</v>
      </c>
    </row>
    <row r="1477" spans="1:44" ht="22.5" x14ac:dyDescent="0.25">
      <c r="A1477" s="183">
        <v>1466</v>
      </c>
      <c r="B1477" s="183" t="s">
        <v>1128</v>
      </c>
      <c r="C1477" s="34" t="str">
        <f t="shared" si="88"/>
        <v>BS IT  - 142347</v>
      </c>
      <c r="D1477" s="186" t="s">
        <v>37</v>
      </c>
      <c r="E1477" s="45"/>
      <c r="F1477" s="185">
        <v>142347</v>
      </c>
      <c r="G1477" s="191" t="s">
        <v>222</v>
      </c>
      <c r="H1477" s="34" t="str">
        <f t="shared" si="89"/>
        <v>U  - NB - SEMINAR - 4</v>
      </c>
      <c r="I1477" s="192" t="s">
        <v>93</v>
      </c>
      <c r="J1477" s="188" t="s">
        <v>1099</v>
      </c>
      <c r="K1477" s="192" t="s">
        <v>1100</v>
      </c>
      <c r="L1477" s="192">
        <v>1</v>
      </c>
      <c r="M1477" s="196" t="s">
        <v>585</v>
      </c>
      <c r="N1477" s="196" t="s">
        <v>586</v>
      </c>
      <c r="O1477" s="44" t="str">
        <f t="shared" si="90"/>
        <v xml:space="preserve"> Mr. Muhammad Ayaz   ( 3360881988 )</v>
      </c>
      <c r="T1477" s="55"/>
      <c r="U1477" s="73" t="str">
        <f>F1477&amp;"-"&amp;COUNTIF($F$2:F1477,F1477)</f>
        <v>142347-1</v>
      </c>
      <c r="V1477" s="50">
        <f t="shared" si="91"/>
        <v>1466</v>
      </c>
      <c r="Y1477" s="38" t="s">
        <v>3115</v>
      </c>
      <c r="Z1477" s="38">
        <v>1466</v>
      </c>
      <c r="AP1477" s="194">
        <v>1466</v>
      </c>
      <c r="AQ1477" s="185" t="s">
        <v>12</v>
      </c>
      <c r="AR1477" s="195" t="s">
        <v>12</v>
      </c>
    </row>
    <row r="1478" spans="1:44" ht="22.5" x14ac:dyDescent="0.25">
      <c r="A1478" s="183">
        <v>1467</v>
      </c>
      <c r="B1478" s="183" t="s">
        <v>1128</v>
      </c>
      <c r="C1478" s="34" t="str">
        <f t="shared" si="88"/>
        <v>BS MC  - 142194</v>
      </c>
      <c r="D1478" s="186" t="s">
        <v>41</v>
      </c>
      <c r="E1478" s="45"/>
      <c r="F1478" s="185">
        <v>142194</v>
      </c>
      <c r="G1478" s="191" t="s">
        <v>1598</v>
      </c>
      <c r="H1478" s="34" t="str">
        <f t="shared" si="89"/>
        <v>U  - NB - SEMINAR - 4</v>
      </c>
      <c r="I1478" s="192" t="s">
        <v>93</v>
      </c>
      <c r="J1478" s="188" t="s">
        <v>1099</v>
      </c>
      <c r="K1478" s="192" t="s">
        <v>1100</v>
      </c>
      <c r="L1478" s="192">
        <v>23</v>
      </c>
      <c r="M1478" s="196" t="s">
        <v>536</v>
      </c>
      <c r="N1478" s="196" t="s">
        <v>537</v>
      </c>
      <c r="O1478" s="44" t="str">
        <f t="shared" si="90"/>
        <v xml:space="preserve"> Ms. Umme Habiba  ( 0304-4411524 )</v>
      </c>
      <c r="T1478" s="55"/>
      <c r="U1478" s="73" t="str">
        <f>F1478&amp;"-"&amp;COUNTIF($F$2:F1478,F1478)</f>
        <v>142194-2</v>
      </c>
      <c r="V1478" s="50">
        <f t="shared" si="91"/>
        <v>1467</v>
      </c>
      <c r="Y1478" s="38" t="s">
        <v>3116</v>
      </c>
      <c r="Z1478" s="38">
        <v>1467</v>
      </c>
      <c r="AP1478" s="194">
        <v>1467</v>
      </c>
      <c r="AQ1478" s="185" t="s">
        <v>12</v>
      </c>
      <c r="AR1478" s="195" t="s">
        <v>12</v>
      </c>
    </row>
    <row r="1479" spans="1:44" ht="22.5" x14ac:dyDescent="0.25">
      <c r="A1479" s="183">
        <v>1468</v>
      </c>
      <c r="B1479" s="183" t="s">
        <v>1129</v>
      </c>
      <c r="C1479" s="34" t="str">
        <f t="shared" si="88"/>
        <v>BBA (Hons)  - 140927</v>
      </c>
      <c r="D1479" s="186" t="s">
        <v>42</v>
      </c>
      <c r="E1479" s="45"/>
      <c r="F1479" s="185">
        <v>140927</v>
      </c>
      <c r="G1479" s="191" t="s">
        <v>342</v>
      </c>
      <c r="H1479" s="34" t="str">
        <f t="shared" si="89"/>
        <v>D  - NB - 25 - 32</v>
      </c>
      <c r="I1479" s="192" t="s">
        <v>17</v>
      </c>
      <c r="J1479" s="188" t="s">
        <v>97</v>
      </c>
      <c r="K1479" s="192" t="s">
        <v>24</v>
      </c>
      <c r="L1479" s="192">
        <v>30</v>
      </c>
      <c r="M1479" s="196" t="s">
        <v>1020</v>
      </c>
      <c r="N1479" s="196" t="s">
        <v>772</v>
      </c>
      <c r="O1479" s="44" t="str">
        <f t="shared" si="90"/>
        <v xml:space="preserve"> Dr. Asia Bibi  ( 0333-4418138 )</v>
      </c>
      <c r="T1479" s="55"/>
      <c r="U1479" s="73" t="str">
        <f>F1479&amp;"-"&amp;COUNTIF($F$2:F1479,F1479)</f>
        <v>140927-1</v>
      </c>
      <c r="V1479" s="50">
        <f t="shared" si="91"/>
        <v>1468</v>
      </c>
      <c r="Y1479" s="38" t="s">
        <v>3117</v>
      </c>
      <c r="Z1479" s="38">
        <v>1468</v>
      </c>
      <c r="AP1479" s="194">
        <v>1468</v>
      </c>
      <c r="AQ1479" s="185" t="s">
        <v>12</v>
      </c>
      <c r="AR1479" s="195" t="s">
        <v>12</v>
      </c>
    </row>
    <row r="1480" spans="1:44" ht="22.5" x14ac:dyDescent="0.25">
      <c r="A1480" s="183">
        <v>1469</v>
      </c>
      <c r="B1480" s="183" t="s">
        <v>1129</v>
      </c>
      <c r="C1480" s="34" t="str">
        <f t="shared" si="88"/>
        <v>BBA (Hons)  - 140935</v>
      </c>
      <c r="D1480" s="186" t="s">
        <v>42</v>
      </c>
      <c r="E1480" s="45"/>
      <c r="F1480" s="185">
        <v>140935</v>
      </c>
      <c r="G1480" s="191" t="s">
        <v>1600</v>
      </c>
      <c r="H1480" s="34" t="str">
        <f t="shared" si="89"/>
        <v>D  - NB - 25 - 32</v>
      </c>
      <c r="I1480" s="192" t="s">
        <v>17</v>
      </c>
      <c r="J1480" s="188" t="s">
        <v>97</v>
      </c>
      <c r="K1480" s="192" t="s">
        <v>24</v>
      </c>
      <c r="L1480" s="192">
        <v>21</v>
      </c>
      <c r="M1480" s="196" t="s">
        <v>819</v>
      </c>
      <c r="N1480" s="196" t="s">
        <v>820</v>
      </c>
      <c r="O1480" s="44" t="str">
        <f t="shared" si="90"/>
        <v xml:space="preserve"> Dr. Aiza Hussain Rana  ( 0305-9667486 )</v>
      </c>
      <c r="T1480" s="55"/>
      <c r="U1480" s="73" t="str">
        <f>F1480&amp;"-"&amp;COUNTIF($F$2:F1480,F1480)</f>
        <v>140935-1</v>
      </c>
      <c r="V1480" s="50">
        <f t="shared" si="91"/>
        <v>1469</v>
      </c>
      <c r="Y1480" s="38" t="s">
        <v>3118</v>
      </c>
      <c r="Z1480" s="38">
        <v>1469</v>
      </c>
      <c r="AP1480" s="194">
        <v>1469</v>
      </c>
      <c r="AQ1480" s="185" t="s">
        <v>12</v>
      </c>
      <c r="AR1480" s="195" t="s">
        <v>12</v>
      </c>
    </row>
    <row r="1481" spans="1:44" ht="22.5" x14ac:dyDescent="0.25">
      <c r="A1481" s="183">
        <v>1470</v>
      </c>
      <c r="B1481" s="183" t="s">
        <v>1129</v>
      </c>
      <c r="C1481" s="34" t="str">
        <f t="shared" si="88"/>
        <v>BBA (Hons)  - 140940</v>
      </c>
      <c r="D1481" s="186" t="s">
        <v>42</v>
      </c>
      <c r="E1481" s="45"/>
      <c r="F1481" s="185">
        <v>140940</v>
      </c>
      <c r="G1481" s="191" t="s">
        <v>1601</v>
      </c>
      <c r="H1481" s="34" t="str">
        <f t="shared" si="89"/>
        <v>D  - NB - 25 - 32</v>
      </c>
      <c r="I1481" s="192" t="s">
        <v>17</v>
      </c>
      <c r="J1481" s="188" t="s">
        <v>97</v>
      </c>
      <c r="K1481" s="192" t="s">
        <v>24</v>
      </c>
      <c r="L1481" s="192">
        <v>29</v>
      </c>
      <c r="M1481" s="196" t="s">
        <v>819</v>
      </c>
      <c r="N1481" s="196" t="s">
        <v>820</v>
      </c>
      <c r="O1481" s="44" t="str">
        <f t="shared" si="90"/>
        <v xml:space="preserve"> Dr. Aiza Hussain Rana  ( 0305-9667486 )</v>
      </c>
      <c r="T1481" s="55"/>
      <c r="U1481" s="73" t="str">
        <f>F1481&amp;"-"&amp;COUNTIF($F$2:F1481,F1481)</f>
        <v>140940-1</v>
      </c>
      <c r="V1481" s="50">
        <f t="shared" si="91"/>
        <v>1470</v>
      </c>
      <c r="Y1481" s="38" t="s">
        <v>3119</v>
      </c>
      <c r="Z1481" s="38">
        <v>1470</v>
      </c>
      <c r="AP1481" s="194">
        <v>1470</v>
      </c>
      <c r="AQ1481" s="185" t="s">
        <v>12</v>
      </c>
      <c r="AR1481" s="195" t="s">
        <v>12</v>
      </c>
    </row>
    <row r="1482" spans="1:44" ht="22.5" x14ac:dyDescent="0.25">
      <c r="A1482" s="183">
        <v>1471</v>
      </c>
      <c r="B1482" s="183" t="s">
        <v>1129</v>
      </c>
      <c r="C1482" s="34" t="str">
        <f t="shared" si="88"/>
        <v>BBA (Hons)  - 141001</v>
      </c>
      <c r="D1482" s="186" t="s">
        <v>42</v>
      </c>
      <c r="E1482" s="45"/>
      <c r="F1482" s="185">
        <v>141001</v>
      </c>
      <c r="G1482" s="191" t="s">
        <v>1088</v>
      </c>
      <c r="H1482" s="34" t="str">
        <f t="shared" si="89"/>
        <v>D  - NB - 25 - 32</v>
      </c>
      <c r="I1482" s="192" t="s">
        <v>17</v>
      </c>
      <c r="J1482" s="188" t="s">
        <v>97</v>
      </c>
      <c r="K1482" s="192" t="s">
        <v>24</v>
      </c>
      <c r="L1482" s="192">
        <v>8</v>
      </c>
      <c r="M1482" s="196" t="s">
        <v>492</v>
      </c>
      <c r="N1482" s="196" t="s">
        <v>493</v>
      </c>
      <c r="O1482" s="44" t="str">
        <f t="shared" si="90"/>
        <v xml:space="preserve"> Muqaddas Khalid  ( 3338149470 )</v>
      </c>
      <c r="T1482" s="55"/>
      <c r="U1482" s="73" t="str">
        <f>F1482&amp;"-"&amp;COUNTIF($F$2:F1482,F1482)</f>
        <v>141001-1</v>
      </c>
      <c r="V1482" s="50">
        <f t="shared" si="91"/>
        <v>1471</v>
      </c>
      <c r="Y1482" s="38" t="s">
        <v>3120</v>
      </c>
      <c r="Z1482" s="38">
        <v>1471</v>
      </c>
      <c r="AP1482" s="194">
        <v>1471</v>
      </c>
      <c r="AQ1482" s="185" t="s">
        <v>12</v>
      </c>
      <c r="AR1482" s="195" t="s">
        <v>12</v>
      </c>
    </row>
    <row r="1483" spans="1:44" ht="22.5" x14ac:dyDescent="0.25">
      <c r="A1483" s="183">
        <v>1472</v>
      </c>
      <c r="B1483" s="183" t="s">
        <v>1129</v>
      </c>
      <c r="C1483" s="34" t="str">
        <f t="shared" si="88"/>
        <v>BS AF  - 140926</v>
      </c>
      <c r="D1483" s="186" t="s">
        <v>36</v>
      </c>
      <c r="E1483" s="45"/>
      <c r="F1483" s="185">
        <v>140926</v>
      </c>
      <c r="G1483" s="191" t="s">
        <v>1088</v>
      </c>
      <c r="H1483" s="34" t="str">
        <f t="shared" si="89"/>
        <v>D  - NB - 25 - 32</v>
      </c>
      <c r="I1483" s="192" t="s">
        <v>17</v>
      </c>
      <c r="J1483" s="188" t="s">
        <v>97</v>
      </c>
      <c r="K1483" s="192" t="s">
        <v>24</v>
      </c>
      <c r="L1483" s="192">
        <v>19</v>
      </c>
      <c r="M1483" s="196" t="s">
        <v>414</v>
      </c>
      <c r="N1483" s="196" t="s">
        <v>415</v>
      </c>
      <c r="O1483" s="44" t="str">
        <f t="shared" si="90"/>
        <v xml:space="preserve"> Salman Altaf  ( 3004440819 )</v>
      </c>
      <c r="T1483" s="55"/>
      <c r="U1483" s="73" t="str">
        <f>F1483&amp;"-"&amp;COUNTIF($F$2:F1483,F1483)</f>
        <v>140926-1</v>
      </c>
      <c r="V1483" s="50">
        <f t="shared" si="91"/>
        <v>1472</v>
      </c>
      <c r="Y1483" s="38" t="s">
        <v>3121</v>
      </c>
      <c r="Z1483" s="38">
        <v>1472</v>
      </c>
      <c r="AP1483" s="194">
        <v>1472</v>
      </c>
      <c r="AQ1483" s="185" t="s">
        <v>12</v>
      </c>
      <c r="AR1483" s="195" t="s">
        <v>12</v>
      </c>
    </row>
    <row r="1484" spans="1:44" ht="22.5" x14ac:dyDescent="0.25">
      <c r="A1484" s="183">
        <v>1473</v>
      </c>
      <c r="B1484" s="183" t="s">
        <v>1129</v>
      </c>
      <c r="C1484" s="34" t="str">
        <f t="shared" ref="C1484:C1547" si="92">CONCATENATE(D1484," "," - ",F1484)</f>
        <v>BS BT  - 140885</v>
      </c>
      <c r="D1484" s="186" t="s">
        <v>33</v>
      </c>
      <c r="E1484" s="45"/>
      <c r="F1484" s="185">
        <v>140885</v>
      </c>
      <c r="G1484" s="191" t="s">
        <v>309</v>
      </c>
      <c r="H1484" s="34" t="str">
        <f t="shared" ref="H1484:H1547" si="93">CONCATENATE(K1484," "," - ",J1484)</f>
        <v>D  - NB - 25 - 32</v>
      </c>
      <c r="I1484" s="192" t="s">
        <v>17</v>
      </c>
      <c r="J1484" s="188" t="s">
        <v>97</v>
      </c>
      <c r="K1484" s="192" t="s">
        <v>24</v>
      </c>
      <c r="L1484" s="192">
        <v>12</v>
      </c>
      <c r="M1484" s="196" t="s">
        <v>518</v>
      </c>
      <c r="N1484" s="196" t="s">
        <v>519</v>
      </c>
      <c r="O1484" s="44" t="str">
        <f t="shared" si="90"/>
        <v xml:space="preserve"> Ms. Asmara Imtiaz  ( 0334-9631277 )</v>
      </c>
      <c r="T1484" s="55"/>
      <c r="U1484" s="73" t="str">
        <f>F1484&amp;"-"&amp;COUNTIF($F$2:F1484,F1484)</f>
        <v>140885-1</v>
      </c>
      <c r="V1484" s="50">
        <f t="shared" si="91"/>
        <v>1473</v>
      </c>
      <c r="Y1484" s="38" t="s">
        <v>3122</v>
      </c>
      <c r="Z1484" s="38">
        <v>1473</v>
      </c>
      <c r="AP1484" s="194">
        <v>1473</v>
      </c>
      <c r="AQ1484" s="185" t="s">
        <v>12</v>
      </c>
      <c r="AR1484" s="195" t="s">
        <v>12</v>
      </c>
    </row>
    <row r="1485" spans="1:44" ht="22.5" x14ac:dyDescent="0.25">
      <c r="A1485" s="183">
        <v>1474</v>
      </c>
      <c r="B1485" s="183" t="s">
        <v>1129</v>
      </c>
      <c r="C1485" s="34" t="str">
        <f t="shared" si="92"/>
        <v>BS CHEM.  - 140753</v>
      </c>
      <c r="D1485" s="186" t="s">
        <v>34</v>
      </c>
      <c r="E1485" s="45"/>
      <c r="F1485" s="185">
        <v>140753</v>
      </c>
      <c r="G1485" s="191" t="s">
        <v>1602</v>
      </c>
      <c r="H1485" s="34" t="str">
        <f t="shared" si="93"/>
        <v>D  - NB - 25 - 32</v>
      </c>
      <c r="I1485" s="192" t="s">
        <v>17</v>
      </c>
      <c r="J1485" s="188" t="s">
        <v>97</v>
      </c>
      <c r="K1485" s="192" t="s">
        <v>24</v>
      </c>
      <c r="L1485" s="192">
        <v>11</v>
      </c>
      <c r="M1485" s="196" t="s">
        <v>823</v>
      </c>
      <c r="N1485" s="196" t="s">
        <v>824</v>
      </c>
      <c r="O1485" s="44" t="str">
        <f t="shared" ref="O1485:O1548" si="94">CONCATENATE(" ", M1485, " ", " ("," ",N1485, " ",")")</f>
        <v xml:space="preserve"> Muhammad Ikram-ul-Haq  ( 0323-6029438 )</v>
      </c>
      <c r="T1485" s="55"/>
      <c r="U1485" s="73" t="str">
        <f>F1485&amp;"-"&amp;COUNTIF($F$2:F1485,F1485)</f>
        <v>140753-1</v>
      </c>
      <c r="V1485" s="50">
        <f t="shared" ref="V1485:V1548" si="95">+A1485</f>
        <v>1474</v>
      </c>
      <c r="Y1485" s="38" t="s">
        <v>3123</v>
      </c>
      <c r="Z1485" s="38">
        <v>1474</v>
      </c>
      <c r="AP1485" s="194">
        <v>1474</v>
      </c>
      <c r="AQ1485" s="185" t="s">
        <v>12</v>
      </c>
      <c r="AR1485" s="195" t="s">
        <v>12</v>
      </c>
    </row>
    <row r="1486" spans="1:44" ht="22.5" x14ac:dyDescent="0.25">
      <c r="A1486" s="183">
        <v>1475</v>
      </c>
      <c r="B1486" s="183" t="s">
        <v>1129</v>
      </c>
      <c r="C1486" s="34" t="str">
        <f t="shared" si="92"/>
        <v>BS CHEM.  - 140758</v>
      </c>
      <c r="D1486" s="186" t="s">
        <v>34</v>
      </c>
      <c r="E1486" s="45"/>
      <c r="F1486" s="185">
        <v>140758</v>
      </c>
      <c r="G1486" s="191" t="s">
        <v>1603</v>
      </c>
      <c r="H1486" s="34" t="str">
        <f t="shared" si="93"/>
        <v>D  - NB - 25 - 32</v>
      </c>
      <c r="I1486" s="192" t="s">
        <v>17</v>
      </c>
      <c r="J1486" s="188" t="s">
        <v>97</v>
      </c>
      <c r="K1486" s="192" t="s">
        <v>24</v>
      </c>
      <c r="L1486" s="192">
        <v>11</v>
      </c>
      <c r="M1486" s="196" t="s">
        <v>1050</v>
      </c>
      <c r="N1486" s="196" t="s">
        <v>1051</v>
      </c>
      <c r="O1486" s="44" t="str">
        <f t="shared" si="94"/>
        <v xml:space="preserve"> Anum Ali Bukhari   ( 3004872121 )</v>
      </c>
      <c r="T1486" s="55"/>
      <c r="U1486" s="73" t="str">
        <f>F1486&amp;"-"&amp;COUNTIF($F$2:F1486,F1486)</f>
        <v>140758-1</v>
      </c>
      <c r="V1486" s="50">
        <f t="shared" si="95"/>
        <v>1475</v>
      </c>
      <c r="Y1486" s="38" t="s">
        <v>3124</v>
      </c>
      <c r="Z1486" s="38">
        <v>1475</v>
      </c>
      <c r="AP1486" s="194">
        <v>1475</v>
      </c>
      <c r="AQ1486" s="185" t="s">
        <v>12</v>
      </c>
      <c r="AR1486" s="195" t="s">
        <v>12</v>
      </c>
    </row>
    <row r="1487" spans="1:44" ht="22.5" x14ac:dyDescent="0.25">
      <c r="A1487" s="183">
        <v>1476</v>
      </c>
      <c r="B1487" s="183" t="s">
        <v>1129</v>
      </c>
      <c r="C1487" s="34" t="str">
        <f t="shared" si="92"/>
        <v>BS IR  - 140902</v>
      </c>
      <c r="D1487" s="186" t="s">
        <v>92</v>
      </c>
      <c r="E1487" s="45"/>
      <c r="F1487" s="185">
        <v>140902</v>
      </c>
      <c r="G1487" s="191" t="s">
        <v>1602</v>
      </c>
      <c r="H1487" s="34" t="str">
        <f t="shared" si="93"/>
        <v>D  - NB - 25 - 32</v>
      </c>
      <c r="I1487" s="192" t="s">
        <v>17</v>
      </c>
      <c r="J1487" s="188" t="s">
        <v>97</v>
      </c>
      <c r="K1487" s="192" t="s">
        <v>24</v>
      </c>
      <c r="L1487" s="192">
        <v>13</v>
      </c>
      <c r="M1487" s="196" t="s">
        <v>821</v>
      </c>
      <c r="N1487" s="196" t="s">
        <v>822</v>
      </c>
      <c r="O1487" s="44" t="str">
        <f t="shared" si="94"/>
        <v xml:space="preserve"> Tehmina Khan  ( 3335338925 )</v>
      </c>
      <c r="T1487" s="55"/>
      <c r="U1487" s="73" t="str">
        <f>F1487&amp;"-"&amp;COUNTIF($F$2:F1487,F1487)</f>
        <v>140902-1</v>
      </c>
      <c r="V1487" s="50">
        <f t="shared" si="95"/>
        <v>1476</v>
      </c>
      <c r="Y1487" s="38" t="s">
        <v>3125</v>
      </c>
      <c r="Z1487" s="38">
        <v>1476</v>
      </c>
      <c r="AP1487" s="194">
        <v>1476</v>
      </c>
      <c r="AQ1487" s="185" t="s">
        <v>12</v>
      </c>
      <c r="AR1487" s="195" t="s">
        <v>12</v>
      </c>
    </row>
    <row r="1488" spans="1:44" ht="22.5" x14ac:dyDescent="0.25">
      <c r="A1488" s="183">
        <v>1477</v>
      </c>
      <c r="B1488" s="183" t="s">
        <v>1129</v>
      </c>
      <c r="C1488" s="34" t="str">
        <f t="shared" si="92"/>
        <v>BS IR  - 140986</v>
      </c>
      <c r="D1488" s="186" t="s">
        <v>92</v>
      </c>
      <c r="E1488" s="45"/>
      <c r="F1488" s="185">
        <v>140986</v>
      </c>
      <c r="G1488" s="191" t="s">
        <v>1604</v>
      </c>
      <c r="H1488" s="34" t="str">
        <f t="shared" si="93"/>
        <v>D  - NB - 25 - 32</v>
      </c>
      <c r="I1488" s="192" t="s">
        <v>17</v>
      </c>
      <c r="J1488" s="188" t="s">
        <v>97</v>
      </c>
      <c r="K1488" s="192" t="s">
        <v>24</v>
      </c>
      <c r="L1488" s="192">
        <v>22</v>
      </c>
      <c r="M1488" s="196" t="s">
        <v>416</v>
      </c>
      <c r="N1488" s="196" t="s">
        <v>417</v>
      </c>
      <c r="O1488" s="44" t="str">
        <f t="shared" si="94"/>
        <v xml:space="preserve"> Kanwal Hayat  ( 3214711414 )</v>
      </c>
      <c r="T1488" s="55"/>
      <c r="U1488" s="73" t="str">
        <f>F1488&amp;"-"&amp;COUNTIF($F$2:F1488,F1488)</f>
        <v>140986-1</v>
      </c>
      <c r="V1488" s="50">
        <f t="shared" si="95"/>
        <v>1477</v>
      </c>
      <c r="Y1488" s="38" t="s">
        <v>3126</v>
      </c>
      <c r="Z1488" s="38">
        <v>1477</v>
      </c>
      <c r="AP1488" s="194">
        <v>1477</v>
      </c>
      <c r="AQ1488" s="185" t="s">
        <v>12</v>
      </c>
      <c r="AR1488" s="195" t="s">
        <v>12</v>
      </c>
    </row>
    <row r="1489" spans="1:44" ht="22.5" x14ac:dyDescent="0.25">
      <c r="A1489" s="183">
        <v>1478</v>
      </c>
      <c r="B1489" s="183" t="s">
        <v>1129</v>
      </c>
      <c r="C1489" s="34" t="str">
        <f t="shared" si="92"/>
        <v>BBA (Hons)  - 141001</v>
      </c>
      <c r="D1489" s="186" t="s">
        <v>42</v>
      </c>
      <c r="E1489" s="45"/>
      <c r="F1489" s="185">
        <v>141001</v>
      </c>
      <c r="G1489" s="191" t="s">
        <v>1088</v>
      </c>
      <c r="H1489" s="34" t="str">
        <f t="shared" si="93"/>
        <v>E  - OB - 18 , 51 - 52</v>
      </c>
      <c r="I1489" s="192" t="s">
        <v>17</v>
      </c>
      <c r="J1489" s="188" t="s">
        <v>1096</v>
      </c>
      <c r="K1489" s="192" t="s">
        <v>294</v>
      </c>
      <c r="L1489" s="192">
        <v>16</v>
      </c>
      <c r="M1489" s="196" t="s">
        <v>492</v>
      </c>
      <c r="N1489" s="196" t="s">
        <v>493</v>
      </c>
      <c r="O1489" s="44" t="str">
        <f t="shared" si="94"/>
        <v xml:space="preserve"> Muqaddas Khalid  ( 3338149470 )</v>
      </c>
      <c r="T1489" s="55"/>
      <c r="U1489" s="73" t="str">
        <f>F1489&amp;"-"&amp;COUNTIF($F$2:F1489,F1489)</f>
        <v>141001-2</v>
      </c>
      <c r="V1489" s="50">
        <f t="shared" si="95"/>
        <v>1478</v>
      </c>
      <c r="Y1489" s="38" t="s">
        <v>3127</v>
      </c>
      <c r="Z1489" s="38">
        <v>1478</v>
      </c>
      <c r="AP1489" s="194">
        <v>1478</v>
      </c>
      <c r="AQ1489" s="185" t="s">
        <v>12</v>
      </c>
      <c r="AR1489" s="195" t="s">
        <v>12</v>
      </c>
    </row>
    <row r="1490" spans="1:44" ht="22.5" x14ac:dyDescent="0.25">
      <c r="A1490" s="183">
        <v>1479</v>
      </c>
      <c r="B1490" s="183" t="s">
        <v>1129</v>
      </c>
      <c r="C1490" s="34" t="str">
        <f t="shared" si="92"/>
        <v>BBA (Hons)  - 141007</v>
      </c>
      <c r="D1490" s="186" t="s">
        <v>42</v>
      </c>
      <c r="E1490" s="45"/>
      <c r="F1490" s="185">
        <v>141007</v>
      </c>
      <c r="G1490" s="191" t="s">
        <v>1605</v>
      </c>
      <c r="H1490" s="34" t="str">
        <f t="shared" si="93"/>
        <v>E  - OB - 18 , 51 - 52</v>
      </c>
      <c r="I1490" s="192" t="s">
        <v>17</v>
      </c>
      <c r="J1490" s="188" t="s">
        <v>1096</v>
      </c>
      <c r="K1490" s="192" t="s">
        <v>294</v>
      </c>
      <c r="L1490" s="192">
        <v>23</v>
      </c>
      <c r="M1490" s="196" t="s">
        <v>414</v>
      </c>
      <c r="N1490" s="196" t="s">
        <v>415</v>
      </c>
      <c r="O1490" s="44" t="str">
        <f t="shared" si="94"/>
        <v xml:space="preserve"> Salman Altaf  ( 3004440819 )</v>
      </c>
      <c r="T1490" s="55"/>
      <c r="U1490" s="73" t="str">
        <f>F1490&amp;"-"&amp;COUNTIF($F$2:F1490,F1490)</f>
        <v>141007-1</v>
      </c>
      <c r="V1490" s="50">
        <f t="shared" si="95"/>
        <v>1479</v>
      </c>
      <c r="Y1490" s="38" t="s">
        <v>3128</v>
      </c>
      <c r="Z1490" s="38">
        <v>1479</v>
      </c>
      <c r="AP1490" s="194">
        <v>1479</v>
      </c>
      <c r="AQ1490" s="185" t="s">
        <v>12</v>
      </c>
      <c r="AR1490" s="195" t="s">
        <v>12</v>
      </c>
    </row>
    <row r="1491" spans="1:44" ht="22.5" x14ac:dyDescent="0.25">
      <c r="A1491" s="183">
        <v>1480</v>
      </c>
      <c r="B1491" s="183" t="s">
        <v>1129</v>
      </c>
      <c r="C1491" s="34" t="str">
        <f t="shared" si="92"/>
        <v>BS BT  - 141111</v>
      </c>
      <c r="D1491" s="186" t="s">
        <v>33</v>
      </c>
      <c r="E1491" s="45"/>
      <c r="F1491" s="185">
        <v>141111</v>
      </c>
      <c r="G1491" s="191" t="s">
        <v>1602</v>
      </c>
      <c r="H1491" s="34" t="str">
        <f t="shared" si="93"/>
        <v>E  - OB - 18 , 51 - 52</v>
      </c>
      <c r="I1491" s="192" t="s">
        <v>17</v>
      </c>
      <c r="J1491" s="188" t="s">
        <v>1096</v>
      </c>
      <c r="K1491" s="192" t="s">
        <v>294</v>
      </c>
      <c r="L1491" s="192">
        <v>5</v>
      </c>
      <c r="M1491" s="196" t="s">
        <v>823</v>
      </c>
      <c r="N1491" s="196" t="s">
        <v>824</v>
      </c>
      <c r="O1491" s="44" t="str">
        <f t="shared" si="94"/>
        <v xml:space="preserve"> Muhammad Ikram-ul-Haq  ( 0323-6029438 )</v>
      </c>
      <c r="T1491" s="55"/>
      <c r="U1491" s="73" t="str">
        <f>F1491&amp;"-"&amp;COUNTIF($F$2:F1491,F1491)</f>
        <v>141111-1</v>
      </c>
      <c r="V1491" s="50">
        <f t="shared" si="95"/>
        <v>1480</v>
      </c>
      <c r="Y1491" s="38" t="s">
        <v>3129</v>
      </c>
      <c r="Z1491" s="38">
        <v>1480</v>
      </c>
      <c r="AP1491" s="194">
        <v>1480</v>
      </c>
      <c r="AQ1491" s="185" t="s">
        <v>12</v>
      </c>
      <c r="AR1491" s="195" t="s">
        <v>12</v>
      </c>
    </row>
    <row r="1492" spans="1:44" ht="22.5" x14ac:dyDescent="0.25">
      <c r="A1492" s="183">
        <v>1481</v>
      </c>
      <c r="B1492" s="183" t="s">
        <v>1129</v>
      </c>
      <c r="C1492" s="34" t="str">
        <f t="shared" si="92"/>
        <v>BS Maths  - 141105</v>
      </c>
      <c r="D1492" s="186" t="s">
        <v>32</v>
      </c>
      <c r="E1492" s="45"/>
      <c r="F1492" s="185">
        <v>141105</v>
      </c>
      <c r="G1492" s="191" t="s">
        <v>1606</v>
      </c>
      <c r="H1492" s="34" t="str">
        <f t="shared" si="93"/>
        <v>E  - OB - 18 , 51 - 52</v>
      </c>
      <c r="I1492" s="192" t="s">
        <v>17</v>
      </c>
      <c r="J1492" s="188" t="s">
        <v>1096</v>
      </c>
      <c r="K1492" s="192" t="s">
        <v>294</v>
      </c>
      <c r="L1492" s="192">
        <v>6</v>
      </c>
      <c r="M1492" s="196" t="s">
        <v>604</v>
      </c>
      <c r="N1492" s="196" t="s">
        <v>605</v>
      </c>
      <c r="O1492" s="44" t="str">
        <f t="shared" si="94"/>
        <v xml:space="preserve"> Sara Munir  ( 0323-4812724 )</v>
      </c>
      <c r="T1492" s="55"/>
      <c r="U1492" s="73" t="str">
        <f>F1492&amp;"-"&amp;COUNTIF($F$2:F1492,F1492)</f>
        <v>141105-1</v>
      </c>
      <c r="V1492" s="50">
        <f t="shared" si="95"/>
        <v>1481</v>
      </c>
      <c r="Y1492" s="38" t="s">
        <v>3130</v>
      </c>
      <c r="Z1492" s="38">
        <v>1481</v>
      </c>
      <c r="AP1492" s="194">
        <v>1481</v>
      </c>
      <c r="AQ1492" s="185" t="s">
        <v>12</v>
      </c>
      <c r="AR1492" s="195" t="s">
        <v>12</v>
      </c>
    </row>
    <row r="1493" spans="1:44" ht="33.75" x14ac:dyDescent="0.25">
      <c r="A1493" s="183">
        <v>1482</v>
      </c>
      <c r="B1493" s="183" t="s">
        <v>1129</v>
      </c>
      <c r="C1493" s="34" t="str">
        <f t="shared" si="92"/>
        <v>M.Phil Maths  - 141095</v>
      </c>
      <c r="D1493" s="186" t="s">
        <v>149</v>
      </c>
      <c r="E1493" s="45"/>
      <c r="F1493" s="185">
        <v>141095</v>
      </c>
      <c r="G1493" s="191" t="s">
        <v>1607</v>
      </c>
      <c r="H1493" s="34" t="str">
        <f t="shared" si="93"/>
        <v>E  - OB - 18 , 51 - 52</v>
      </c>
      <c r="I1493" s="192" t="s">
        <v>17</v>
      </c>
      <c r="J1493" s="188" t="s">
        <v>1096</v>
      </c>
      <c r="K1493" s="192" t="s">
        <v>294</v>
      </c>
      <c r="L1493" s="192">
        <v>10</v>
      </c>
      <c r="M1493" s="196" t="s">
        <v>700</v>
      </c>
      <c r="N1493" s="196" t="s">
        <v>701</v>
      </c>
      <c r="O1493" s="44" t="str">
        <f t="shared" si="94"/>
        <v xml:space="preserve"> Dr. Sana Akram  ( 0321-4736571 )</v>
      </c>
      <c r="T1493" s="55"/>
      <c r="U1493" s="73" t="str">
        <f>F1493&amp;"-"&amp;COUNTIF($F$2:F1493,F1493)</f>
        <v>141095-1</v>
      </c>
      <c r="V1493" s="50">
        <f t="shared" si="95"/>
        <v>1482</v>
      </c>
      <c r="Y1493" s="38" t="s">
        <v>3131</v>
      </c>
      <c r="Z1493" s="38">
        <v>1482</v>
      </c>
      <c r="AP1493" s="194">
        <v>1482</v>
      </c>
      <c r="AQ1493" s="185" t="s">
        <v>12</v>
      </c>
      <c r="AR1493" s="195" t="s">
        <v>12</v>
      </c>
    </row>
    <row r="1494" spans="1:44" ht="22.5" x14ac:dyDescent="0.25">
      <c r="A1494" s="183">
        <v>1483</v>
      </c>
      <c r="B1494" s="183" t="s">
        <v>1129</v>
      </c>
      <c r="C1494" s="34" t="str">
        <f t="shared" si="92"/>
        <v>Ph.D. Maths  - 141088</v>
      </c>
      <c r="D1494" s="186" t="s">
        <v>860</v>
      </c>
      <c r="E1494" s="45"/>
      <c r="F1494" s="185">
        <v>141088</v>
      </c>
      <c r="G1494" s="191" t="s">
        <v>1608</v>
      </c>
      <c r="H1494" s="34" t="str">
        <f t="shared" si="93"/>
        <v>E  - OB - 18 , 51 - 52</v>
      </c>
      <c r="I1494" s="192" t="s">
        <v>17</v>
      </c>
      <c r="J1494" s="188" t="s">
        <v>1096</v>
      </c>
      <c r="K1494" s="192" t="s">
        <v>294</v>
      </c>
      <c r="L1494" s="192">
        <v>6</v>
      </c>
      <c r="M1494" s="196" t="s">
        <v>700</v>
      </c>
      <c r="N1494" s="196" t="s">
        <v>701</v>
      </c>
      <c r="O1494" s="44" t="str">
        <f t="shared" si="94"/>
        <v xml:space="preserve"> Dr. Sana Akram  ( 0321-4736571 )</v>
      </c>
      <c r="T1494" s="55"/>
      <c r="U1494" s="73" t="str">
        <f>F1494&amp;"-"&amp;COUNTIF($F$2:F1494,F1494)</f>
        <v>141088-1</v>
      </c>
      <c r="V1494" s="50">
        <f t="shared" si="95"/>
        <v>1483</v>
      </c>
      <c r="Y1494" s="38" t="s">
        <v>3132</v>
      </c>
      <c r="Z1494" s="38">
        <v>1483</v>
      </c>
      <c r="AP1494" s="194">
        <v>1483</v>
      </c>
      <c r="AQ1494" s="185" t="s">
        <v>12</v>
      </c>
      <c r="AR1494" s="195" t="s">
        <v>12</v>
      </c>
    </row>
    <row r="1495" spans="1:44" ht="22.5" x14ac:dyDescent="0.25">
      <c r="A1495" s="183">
        <v>1484</v>
      </c>
      <c r="B1495" s="183" t="s">
        <v>1129</v>
      </c>
      <c r="C1495" s="34" t="str">
        <f t="shared" si="92"/>
        <v>BS BT  - 141111</v>
      </c>
      <c r="D1495" s="186" t="s">
        <v>33</v>
      </c>
      <c r="E1495" s="45"/>
      <c r="F1495" s="185">
        <v>141111</v>
      </c>
      <c r="G1495" s="191" t="s">
        <v>1602</v>
      </c>
      <c r="H1495" s="34" t="str">
        <f t="shared" si="93"/>
        <v>F  - OB - 53 - 57</v>
      </c>
      <c r="I1495" s="192" t="s">
        <v>17</v>
      </c>
      <c r="J1495" s="188" t="s">
        <v>1097</v>
      </c>
      <c r="K1495" s="192" t="s">
        <v>22</v>
      </c>
      <c r="L1495" s="192">
        <v>17</v>
      </c>
      <c r="M1495" s="196" t="s">
        <v>823</v>
      </c>
      <c r="N1495" s="196" t="s">
        <v>824</v>
      </c>
      <c r="O1495" s="44" t="str">
        <f t="shared" si="94"/>
        <v xml:space="preserve"> Muhammad Ikram-ul-Haq  ( 0323-6029438 )</v>
      </c>
      <c r="T1495" s="55"/>
      <c r="U1495" s="73" t="str">
        <f>F1495&amp;"-"&amp;COUNTIF($F$2:F1495,F1495)</f>
        <v>141111-2</v>
      </c>
      <c r="V1495" s="50">
        <f t="shared" si="95"/>
        <v>1484</v>
      </c>
      <c r="Y1495" s="38" t="s">
        <v>3133</v>
      </c>
      <c r="Z1495" s="38">
        <v>1484</v>
      </c>
      <c r="AP1495" s="194">
        <v>1484</v>
      </c>
      <c r="AQ1495" s="185" t="s">
        <v>12</v>
      </c>
      <c r="AR1495" s="195" t="s">
        <v>12</v>
      </c>
    </row>
    <row r="1496" spans="1:44" ht="22.5" x14ac:dyDescent="0.25">
      <c r="A1496" s="183">
        <v>1485</v>
      </c>
      <c r="B1496" s="183" t="s">
        <v>1129</v>
      </c>
      <c r="C1496" s="34" t="str">
        <f t="shared" si="92"/>
        <v>BS ND  - 141148</v>
      </c>
      <c r="D1496" s="186" t="s">
        <v>862</v>
      </c>
      <c r="E1496" s="45"/>
      <c r="F1496" s="185">
        <v>141148</v>
      </c>
      <c r="G1496" s="191" t="s">
        <v>1602</v>
      </c>
      <c r="H1496" s="34" t="str">
        <f t="shared" si="93"/>
        <v>F  - OB - 53 - 57</v>
      </c>
      <c r="I1496" s="192" t="s">
        <v>17</v>
      </c>
      <c r="J1496" s="188" t="s">
        <v>1097</v>
      </c>
      <c r="K1496" s="192" t="s">
        <v>22</v>
      </c>
      <c r="L1496" s="192">
        <v>7</v>
      </c>
      <c r="M1496" s="196" t="s">
        <v>823</v>
      </c>
      <c r="N1496" s="196" t="s">
        <v>824</v>
      </c>
      <c r="O1496" s="44" t="str">
        <f t="shared" si="94"/>
        <v xml:space="preserve"> Muhammad Ikram-ul-Haq  ( 0323-6029438 )</v>
      </c>
      <c r="T1496" s="55"/>
      <c r="U1496" s="73" t="str">
        <f>F1496&amp;"-"&amp;COUNTIF($F$2:F1496,F1496)</f>
        <v>141148-1</v>
      </c>
      <c r="V1496" s="50">
        <f t="shared" si="95"/>
        <v>1485</v>
      </c>
      <c r="Y1496" s="38" t="s">
        <v>3134</v>
      </c>
      <c r="Z1496" s="38">
        <v>1485</v>
      </c>
      <c r="AP1496" s="194">
        <v>1485</v>
      </c>
      <c r="AQ1496" s="185" t="s">
        <v>12</v>
      </c>
      <c r="AR1496" s="195" t="s">
        <v>12</v>
      </c>
    </row>
    <row r="1497" spans="1:44" ht="22.5" x14ac:dyDescent="0.25">
      <c r="A1497" s="183">
        <v>1486</v>
      </c>
      <c r="B1497" s="183" t="s">
        <v>1129</v>
      </c>
      <c r="C1497" s="34" t="str">
        <f t="shared" si="92"/>
        <v>BS SE  - 141224</v>
      </c>
      <c r="D1497" s="186" t="s">
        <v>43</v>
      </c>
      <c r="E1497" s="45"/>
      <c r="F1497" s="185">
        <v>141224</v>
      </c>
      <c r="G1497" s="191" t="s">
        <v>1602</v>
      </c>
      <c r="H1497" s="34" t="str">
        <f t="shared" si="93"/>
        <v>F  - OB - 53 - 57</v>
      </c>
      <c r="I1497" s="192" t="s">
        <v>17</v>
      </c>
      <c r="J1497" s="188" t="s">
        <v>1097</v>
      </c>
      <c r="K1497" s="192" t="s">
        <v>22</v>
      </c>
      <c r="L1497" s="192">
        <v>39</v>
      </c>
      <c r="M1497" s="196" t="s">
        <v>823</v>
      </c>
      <c r="N1497" s="196" t="s">
        <v>824</v>
      </c>
      <c r="O1497" s="44" t="str">
        <f t="shared" si="94"/>
        <v xml:space="preserve"> Muhammad Ikram-ul-Haq  ( 0323-6029438 )</v>
      </c>
      <c r="T1497" s="55"/>
      <c r="U1497" s="73" t="str">
        <f>F1497&amp;"-"&amp;COUNTIF($F$2:F1497,F1497)</f>
        <v>141224-1</v>
      </c>
      <c r="V1497" s="50">
        <f t="shared" si="95"/>
        <v>1486</v>
      </c>
      <c r="Y1497" s="38" t="s">
        <v>3135</v>
      </c>
      <c r="Z1497" s="38">
        <v>1486</v>
      </c>
      <c r="AP1497" s="194">
        <v>1486</v>
      </c>
      <c r="AQ1497" s="185" t="s">
        <v>12</v>
      </c>
      <c r="AR1497" s="195" t="s">
        <v>12</v>
      </c>
    </row>
    <row r="1498" spans="1:44" ht="22.5" x14ac:dyDescent="0.25">
      <c r="A1498" s="183">
        <v>1487</v>
      </c>
      <c r="B1498" s="183" t="s">
        <v>1129</v>
      </c>
      <c r="C1498" s="34" t="str">
        <f t="shared" si="92"/>
        <v>BS SE  - 141225</v>
      </c>
      <c r="D1498" s="186" t="s">
        <v>43</v>
      </c>
      <c r="E1498" s="45"/>
      <c r="F1498" s="185">
        <v>141225</v>
      </c>
      <c r="G1498" s="191" t="s">
        <v>1609</v>
      </c>
      <c r="H1498" s="34" t="str">
        <f t="shared" si="93"/>
        <v>F  - OB - 53 - 57</v>
      </c>
      <c r="I1498" s="192" t="s">
        <v>17</v>
      </c>
      <c r="J1498" s="188" t="s">
        <v>1097</v>
      </c>
      <c r="K1498" s="192" t="s">
        <v>22</v>
      </c>
      <c r="L1498" s="192">
        <v>36</v>
      </c>
      <c r="M1498" s="196" t="s">
        <v>823</v>
      </c>
      <c r="N1498" s="196" t="s">
        <v>824</v>
      </c>
      <c r="O1498" s="44" t="str">
        <f t="shared" si="94"/>
        <v xml:space="preserve"> Muhammad Ikram-ul-Haq  ( 0323-6029438 )</v>
      </c>
      <c r="T1498" s="55"/>
      <c r="U1498" s="73" t="str">
        <f>F1498&amp;"-"&amp;COUNTIF($F$2:F1498,F1498)</f>
        <v>141225-1</v>
      </c>
      <c r="V1498" s="50">
        <f t="shared" si="95"/>
        <v>1487</v>
      </c>
      <c r="Y1498" s="38" t="s">
        <v>3136</v>
      </c>
      <c r="Z1498" s="38">
        <v>1487</v>
      </c>
      <c r="AP1498" s="194">
        <v>1487</v>
      </c>
      <c r="AQ1498" s="185" t="s">
        <v>12</v>
      </c>
      <c r="AR1498" s="195" t="s">
        <v>12</v>
      </c>
    </row>
    <row r="1499" spans="1:44" ht="22.5" x14ac:dyDescent="0.25">
      <c r="A1499" s="183">
        <v>1488</v>
      </c>
      <c r="B1499" s="183" t="s">
        <v>1129</v>
      </c>
      <c r="C1499" s="34" t="str">
        <f t="shared" si="92"/>
        <v>BS SE  - 141226</v>
      </c>
      <c r="D1499" s="186" t="s">
        <v>43</v>
      </c>
      <c r="E1499" s="45"/>
      <c r="F1499" s="185">
        <v>141226</v>
      </c>
      <c r="G1499" s="191" t="s">
        <v>1610</v>
      </c>
      <c r="H1499" s="34" t="str">
        <f t="shared" si="93"/>
        <v>F  - OB - 53 - 57</v>
      </c>
      <c r="I1499" s="192" t="s">
        <v>17</v>
      </c>
      <c r="J1499" s="188" t="s">
        <v>1097</v>
      </c>
      <c r="K1499" s="192" t="s">
        <v>22</v>
      </c>
      <c r="L1499" s="192">
        <v>11</v>
      </c>
      <c r="M1499" s="196" t="s">
        <v>821</v>
      </c>
      <c r="N1499" s="196" t="s">
        <v>822</v>
      </c>
      <c r="O1499" s="44" t="str">
        <f t="shared" si="94"/>
        <v xml:space="preserve"> Tehmina Khan  ( 3335338925 )</v>
      </c>
      <c r="T1499" s="55"/>
      <c r="U1499" s="73" t="str">
        <f>F1499&amp;"-"&amp;COUNTIF($F$2:F1499,F1499)</f>
        <v>141226-1</v>
      </c>
      <c r="V1499" s="50">
        <f t="shared" si="95"/>
        <v>1488</v>
      </c>
      <c r="Y1499" s="38" t="s">
        <v>3137</v>
      </c>
      <c r="Z1499" s="38">
        <v>1488</v>
      </c>
      <c r="AP1499" s="194">
        <v>1488</v>
      </c>
      <c r="AQ1499" s="185" t="s">
        <v>12</v>
      </c>
      <c r="AR1499" s="195" t="s">
        <v>12</v>
      </c>
    </row>
    <row r="1500" spans="1:44" ht="22.5" x14ac:dyDescent="0.25">
      <c r="A1500" s="183">
        <v>1489</v>
      </c>
      <c r="B1500" s="183" t="s">
        <v>1129</v>
      </c>
      <c r="C1500" s="34" t="str">
        <f t="shared" si="92"/>
        <v>BS SE  - 141226</v>
      </c>
      <c r="D1500" s="186" t="s">
        <v>43</v>
      </c>
      <c r="E1500" s="45"/>
      <c r="F1500" s="185">
        <v>141226</v>
      </c>
      <c r="G1500" s="191" t="s">
        <v>1610</v>
      </c>
      <c r="H1500" s="34" t="str">
        <f t="shared" si="93"/>
        <v>G  - OB - 21 - 25</v>
      </c>
      <c r="I1500" s="192" t="s">
        <v>17</v>
      </c>
      <c r="J1500" s="188" t="s">
        <v>1098</v>
      </c>
      <c r="K1500" s="192" t="s">
        <v>18</v>
      </c>
      <c r="L1500" s="192">
        <v>37</v>
      </c>
      <c r="M1500" s="196" t="s">
        <v>821</v>
      </c>
      <c r="N1500" s="196" t="s">
        <v>822</v>
      </c>
      <c r="O1500" s="44" t="str">
        <f t="shared" si="94"/>
        <v xml:space="preserve"> Tehmina Khan  ( 3335338925 )</v>
      </c>
      <c r="T1500" s="55"/>
      <c r="U1500" s="73" t="str">
        <f>F1500&amp;"-"&amp;COUNTIF($F$2:F1500,F1500)</f>
        <v>141226-2</v>
      </c>
      <c r="V1500" s="50">
        <f t="shared" si="95"/>
        <v>1489</v>
      </c>
      <c r="Y1500" s="38" t="s">
        <v>3138</v>
      </c>
      <c r="Z1500" s="38">
        <v>1489</v>
      </c>
      <c r="AP1500" s="194">
        <v>1489</v>
      </c>
      <c r="AQ1500" s="185" t="s">
        <v>12</v>
      </c>
      <c r="AR1500" s="195" t="s">
        <v>12</v>
      </c>
    </row>
    <row r="1501" spans="1:44" ht="22.5" x14ac:dyDescent="0.25">
      <c r="A1501" s="183">
        <v>1490</v>
      </c>
      <c r="B1501" s="183" t="s">
        <v>1129</v>
      </c>
      <c r="C1501" s="34" t="str">
        <f t="shared" si="92"/>
        <v>BS SE  - 141227</v>
      </c>
      <c r="D1501" s="186" t="s">
        <v>43</v>
      </c>
      <c r="E1501" s="45"/>
      <c r="F1501" s="185">
        <v>141227</v>
      </c>
      <c r="G1501" s="191" t="s">
        <v>1611</v>
      </c>
      <c r="H1501" s="34" t="str">
        <f t="shared" si="93"/>
        <v>G  - OB - 21 - 25</v>
      </c>
      <c r="I1501" s="192" t="s">
        <v>17</v>
      </c>
      <c r="J1501" s="188" t="s">
        <v>1098</v>
      </c>
      <c r="K1501" s="192" t="s">
        <v>18</v>
      </c>
      <c r="L1501" s="192">
        <v>41</v>
      </c>
      <c r="M1501" s="196" t="s">
        <v>422</v>
      </c>
      <c r="N1501" s="196" t="s">
        <v>423</v>
      </c>
      <c r="O1501" s="44" t="str">
        <f t="shared" si="94"/>
        <v xml:space="preserve"> Abdul Khaliq Alvi  ( 0333-4287808 )</v>
      </c>
      <c r="T1501" s="55"/>
      <c r="U1501" s="73" t="str">
        <f>F1501&amp;"-"&amp;COUNTIF($F$2:F1501,F1501)</f>
        <v>141227-1</v>
      </c>
      <c r="V1501" s="50">
        <f t="shared" si="95"/>
        <v>1490</v>
      </c>
      <c r="Y1501" s="38" t="s">
        <v>3139</v>
      </c>
      <c r="Z1501" s="38">
        <v>1490</v>
      </c>
      <c r="AP1501" s="194">
        <v>1490</v>
      </c>
      <c r="AQ1501" s="185" t="s">
        <v>12</v>
      </c>
      <c r="AR1501" s="195" t="s">
        <v>12</v>
      </c>
    </row>
    <row r="1502" spans="1:44" ht="22.5" x14ac:dyDescent="0.25">
      <c r="A1502" s="183">
        <v>1491</v>
      </c>
      <c r="B1502" s="183" t="s">
        <v>1129</v>
      </c>
      <c r="C1502" s="34" t="str">
        <f t="shared" si="92"/>
        <v>BS SE  - 141229</v>
      </c>
      <c r="D1502" s="186" t="s">
        <v>43</v>
      </c>
      <c r="E1502" s="45"/>
      <c r="F1502" s="185">
        <v>141229</v>
      </c>
      <c r="G1502" s="191" t="s">
        <v>1603</v>
      </c>
      <c r="H1502" s="34" t="str">
        <f t="shared" si="93"/>
        <v>G  - OB - 21 - 25</v>
      </c>
      <c r="I1502" s="192" t="s">
        <v>17</v>
      </c>
      <c r="J1502" s="188" t="s">
        <v>1098</v>
      </c>
      <c r="K1502" s="192" t="s">
        <v>18</v>
      </c>
      <c r="L1502" s="192">
        <v>32</v>
      </c>
      <c r="M1502" s="196" t="s">
        <v>821</v>
      </c>
      <c r="N1502" s="196" t="s">
        <v>822</v>
      </c>
      <c r="O1502" s="44" t="str">
        <f t="shared" si="94"/>
        <v xml:space="preserve"> Tehmina Khan  ( 3335338925 )</v>
      </c>
      <c r="T1502" s="55"/>
      <c r="U1502" s="73" t="str">
        <f>F1502&amp;"-"&amp;COUNTIF($F$2:F1502,F1502)</f>
        <v>141229-1</v>
      </c>
      <c r="V1502" s="50">
        <f t="shared" si="95"/>
        <v>1491</v>
      </c>
      <c r="Y1502" s="38" t="s">
        <v>3140</v>
      </c>
      <c r="Z1502" s="38">
        <v>1491</v>
      </c>
      <c r="AP1502" s="194">
        <v>1491</v>
      </c>
      <c r="AQ1502" s="185" t="s">
        <v>12</v>
      </c>
      <c r="AR1502" s="195" t="s">
        <v>12</v>
      </c>
    </row>
    <row r="1503" spans="1:44" ht="22.5" x14ac:dyDescent="0.25">
      <c r="A1503" s="183">
        <v>1492</v>
      </c>
      <c r="B1503" s="183" t="s">
        <v>1129</v>
      </c>
      <c r="C1503" s="34" t="str">
        <f t="shared" si="92"/>
        <v>BS DFCS  - 141332</v>
      </c>
      <c r="D1503" s="186" t="s">
        <v>91</v>
      </c>
      <c r="E1503" s="45"/>
      <c r="F1503" s="185">
        <v>141332</v>
      </c>
      <c r="G1503" s="191" t="s">
        <v>308</v>
      </c>
      <c r="H1503" s="34" t="str">
        <f t="shared" si="93"/>
        <v>H  - OB - 78 - 79</v>
      </c>
      <c r="I1503" s="192" t="s">
        <v>17</v>
      </c>
      <c r="J1503" s="188" t="s">
        <v>253</v>
      </c>
      <c r="K1503" s="192" t="s">
        <v>19</v>
      </c>
      <c r="L1503" s="192">
        <v>21</v>
      </c>
      <c r="M1503" s="196" t="s">
        <v>853</v>
      </c>
      <c r="N1503" s="196" t="s">
        <v>854</v>
      </c>
      <c r="O1503" s="44" t="str">
        <f t="shared" si="94"/>
        <v xml:space="preserve"> MUHAMMAD RASHID  ( 0321-4332639 )</v>
      </c>
      <c r="T1503" s="55"/>
      <c r="U1503" s="73" t="str">
        <f>F1503&amp;"-"&amp;COUNTIF($F$2:F1503,F1503)</f>
        <v>141332-1</v>
      </c>
      <c r="V1503" s="50">
        <f t="shared" si="95"/>
        <v>1492</v>
      </c>
      <c r="Y1503" s="38" t="s">
        <v>3141</v>
      </c>
      <c r="Z1503" s="38">
        <v>1492</v>
      </c>
      <c r="AP1503" s="194">
        <v>1492</v>
      </c>
      <c r="AQ1503" s="185" t="s">
        <v>12</v>
      </c>
      <c r="AR1503" s="195" t="s">
        <v>12</v>
      </c>
    </row>
    <row r="1504" spans="1:44" ht="22.5" x14ac:dyDescent="0.25">
      <c r="A1504" s="183">
        <v>1493</v>
      </c>
      <c r="B1504" s="183" t="s">
        <v>1129</v>
      </c>
      <c r="C1504" s="34" t="str">
        <f t="shared" si="92"/>
        <v>BS SE  - 141229</v>
      </c>
      <c r="D1504" s="186" t="s">
        <v>43</v>
      </c>
      <c r="E1504" s="45"/>
      <c r="F1504" s="185">
        <v>141229</v>
      </c>
      <c r="G1504" s="191" t="s">
        <v>1603</v>
      </c>
      <c r="H1504" s="34" t="str">
        <f t="shared" si="93"/>
        <v>H  - OB - 78 - 79</v>
      </c>
      <c r="I1504" s="192" t="s">
        <v>17</v>
      </c>
      <c r="J1504" s="188" t="s">
        <v>253</v>
      </c>
      <c r="K1504" s="192" t="s">
        <v>19</v>
      </c>
      <c r="L1504" s="192">
        <v>23</v>
      </c>
      <c r="M1504" s="196" t="s">
        <v>821</v>
      </c>
      <c r="N1504" s="196" t="s">
        <v>822</v>
      </c>
      <c r="O1504" s="44" t="str">
        <f t="shared" si="94"/>
        <v xml:space="preserve"> Tehmina Khan  ( 3335338925 )</v>
      </c>
      <c r="T1504" s="55"/>
      <c r="U1504" s="73" t="str">
        <f>F1504&amp;"-"&amp;COUNTIF($F$2:F1504,F1504)</f>
        <v>141229-2</v>
      </c>
      <c r="V1504" s="50">
        <f t="shared" si="95"/>
        <v>1493</v>
      </c>
      <c r="Y1504" s="38" t="s">
        <v>3142</v>
      </c>
      <c r="Z1504" s="38">
        <v>1493</v>
      </c>
      <c r="AP1504" s="194">
        <v>1493</v>
      </c>
      <c r="AQ1504" s="185" t="s">
        <v>12</v>
      </c>
      <c r="AR1504" s="195" t="s">
        <v>12</v>
      </c>
    </row>
    <row r="1505" spans="1:44" ht="22.5" x14ac:dyDescent="0.25">
      <c r="A1505" s="183">
        <v>1494</v>
      </c>
      <c r="B1505" s="183" t="s">
        <v>1129</v>
      </c>
      <c r="C1505" s="34" t="str">
        <f t="shared" si="92"/>
        <v>BBA (Hons)  - 141459</v>
      </c>
      <c r="D1505" s="186" t="s">
        <v>42</v>
      </c>
      <c r="E1505" s="45"/>
      <c r="F1505" s="185">
        <v>141459</v>
      </c>
      <c r="G1505" s="191" t="s">
        <v>1612</v>
      </c>
      <c r="H1505" s="34" t="str">
        <f t="shared" si="93"/>
        <v>I  - OB - 64 - 67</v>
      </c>
      <c r="I1505" s="192" t="s">
        <v>17</v>
      </c>
      <c r="J1505" s="188" t="s">
        <v>344</v>
      </c>
      <c r="K1505" s="192" t="s">
        <v>17</v>
      </c>
      <c r="L1505" s="192">
        <v>6</v>
      </c>
      <c r="M1505" s="196" t="s">
        <v>786</v>
      </c>
      <c r="N1505" s="196" t="s">
        <v>787</v>
      </c>
      <c r="O1505" s="44" t="str">
        <f t="shared" si="94"/>
        <v xml:space="preserve"> Dr. Leena Anum  ( 3324628023 )</v>
      </c>
      <c r="T1505" s="55"/>
      <c r="U1505" s="73" t="str">
        <f>F1505&amp;"-"&amp;COUNTIF($F$2:F1505,F1505)</f>
        <v>141459-1</v>
      </c>
      <c r="V1505" s="50">
        <f t="shared" si="95"/>
        <v>1494</v>
      </c>
      <c r="Y1505" s="38" t="s">
        <v>3143</v>
      </c>
      <c r="Z1505" s="38">
        <v>1494</v>
      </c>
      <c r="AP1505" s="194">
        <v>1494</v>
      </c>
      <c r="AQ1505" s="185" t="s">
        <v>12</v>
      </c>
      <c r="AR1505" s="195" t="s">
        <v>12</v>
      </c>
    </row>
    <row r="1506" spans="1:44" ht="22.5" x14ac:dyDescent="0.25">
      <c r="A1506" s="183">
        <v>1495</v>
      </c>
      <c r="B1506" s="183" t="s">
        <v>1129</v>
      </c>
      <c r="C1506" s="34" t="str">
        <f t="shared" si="92"/>
        <v>BBA (Hons)  - 141460</v>
      </c>
      <c r="D1506" s="186" t="s">
        <v>42</v>
      </c>
      <c r="E1506" s="45"/>
      <c r="F1506" s="185">
        <v>141460</v>
      </c>
      <c r="G1506" s="191" t="s">
        <v>1613</v>
      </c>
      <c r="H1506" s="34" t="str">
        <f t="shared" si="93"/>
        <v>I  - OB - 64 - 67</v>
      </c>
      <c r="I1506" s="192" t="s">
        <v>17</v>
      </c>
      <c r="J1506" s="188" t="s">
        <v>344</v>
      </c>
      <c r="K1506" s="192" t="s">
        <v>17</v>
      </c>
      <c r="L1506" s="192">
        <v>7</v>
      </c>
      <c r="M1506" s="196" t="s">
        <v>786</v>
      </c>
      <c r="N1506" s="196" t="s">
        <v>787</v>
      </c>
      <c r="O1506" s="44" t="str">
        <f t="shared" si="94"/>
        <v xml:space="preserve"> Dr. Leena Anum  ( 3324628023 )</v>
      </c>
      <c r="T1506" s="55"/>
      <c r="U1506" s="73" t="str">
        <f>F1506&amp;"-"&amp;COUNTIF($F$2:F1506,F1506)</f>
        <v>141460-1</v>
      </c>
      <c r="V1506" s="50">
        <f t="shared" si="95"/>
        <v>1495</v>
      </c>
      <c r="Y1506" s="38" t="s">
        <v>3144</v>
      </c>
      <c r="Z1506" s="38">
        <v>1495</v>
      </c>
      <c r="AP1506" s="194">
        <v>1495</v>
      </c>
      <c r="AQ1506" s="185" t="s">
        <v>12</v>
      </c>
      <c r="AR1506" s="195" t="s">
        <v>12</v>
      </c>
    </row>
    <row r="1507" spans="1:44" ht="22.5" x14ac:dyDescent="0.25">
      <c r="A1507" s="183">
        <v>1496</v>
      </c>
      <c r="B1507" s="183" t="s">
        <v>1129</v>
      </c>
      <c r="C1507" s="34" t="str">
        <f t="shared" si="92"/>
        <v>BBA (Hons)  - 141461</v>
      </c>
      <c r="D1507" s="186" t="s">
        <v>42</v>
      </c>
      <c r="E1507" s="45"/>
      <c r="F1507" s="185">
        <v>141461</v>
      </c>
      <c r="G1507" s="191" t="s">
        <v>1614</v>
      </c>
      <c r="H1507" s="34" t="str">
        <f t="shared" si="93"/>
        <v>I  - OB - 64 - 67</v>
      </c>
      <c r="I1507" s="192" t="s">
        <v>17</v>
      </c>
      <c r="J1507" s="188" t="s">
        <v>344</v>
      </c>
      <c r="K1507" s="192" t="s">
        <v>17</v>
      </c>
      <c r="L1507" s="192">
        <v>5</v>
      </c>
      <c r="M1507" s="196" t="s">
        <v>786</v>
      </c>
      <c r="N1507" s="196" t="s">
        <v>787</v>
      </c>
      <c r="O1507" s="44" t="str">
        <f t="shared" si="94"/>
        <v xml:space="preserve"> Dr. Leena Anum  ( 3324628023 )</v>
      </c>
      <c r="T1507" s="55"/>
      <c r="U1507" s="73" t="str">
        <f>F1507&amp;"-"&amp;COUNTIF($F$2:F1507,F1507)</f>
        <v>141461-1</v>
      </c>
      <c r="V1507" s="50">
        <f t="shared" si="95"/>
        <v>1496</v>
      </c>
      <c r="Y1507" s="38" t="s">
        <v>3145</v>
      </c>
      <c r="Z1507" s="38">
        <v>1496</v>
      </c>
      <c r="AP1507" s="194">
        <v>1496</v>
      </c>
      <c r="AQ1507" s="185" t="s">
        <v>12</v>
      </c>
      <c r="AR1507" s="195" t="s">
        <v>12</v>
      </c>
    </row>
    <row r="1508" spans="1:44" ht="22.5" x14ac:dyDescent="0.25">
      <c r="A1508" s="183">
        <v>1497</v>
      </c>
      <c r="B1508" s="183" t="s">
        <v>1129</v>
      </c>
      <c r="C1508" s="34" t="str">
        <f t="shared" si="92"/>
        <v>BBA (Hons)  - 141462</v>
      </c>
      <c r="D1508" s="186" t="s">
        <v>42</v>
      </c>
      <c r="E1508" s="45"/>
      <c r="F1508" s="185">
        <v>141462</v>
      </c>
      <c r="G1508" s="191" t="s">
        <v>1615</v>
      </c>
      <c r="H1508" s="34" t="str">
        <f t="shared" si="93"/>
        <v>I  - OB - 64 - 67</v>
      </c>
      <c r="I1508" s="192" t="s">
        <v>17</v>
      </c>
      <c r="J1508" s="188" t="s">
        <v>344</v>
      </c>
      <c r="K1508" s="192" t="s">
        <v>17</v>
      </c>
      <c r="L1508" s="192">
        <v>1</v>
      </c>
      <c r="M1508" s="196" t="s">
        <v>786</v>
      </c>
      <c r="N1508" s="196" t="s">
        <v>787</v>
      </c>
      <c r="O1508" s="44" t="str">
        <f t="shared" si="94"/>
        <v xml:space="preserve"> Dr. Leena Anum  ( 3324628023 )</v>
      </c>
      <c r="T1508" s="55"/>
      <c r="U1508" s="73" t="str">
        <f>F1508&amp;"-"&amp;COUNTIF($F$2:F1508,F1508)</f>
        <v>141462-1</v>
      </c>
      <c r="V1508" s="50">
        <f t="shared" si="95"/>
        <v>1497</v>
      </c>
      <c r="Y1508" s="38" t="s">
        <v>3146</v>
      </c>
      <c r="Z1508" s="38">
        <v>1497</v>
      </c>
      <c r="AP1508" s="194">
        <v>1497</v>
      </c>
      <c r="AQ1508" s="185" t="s">
        <v>12</v>
      </c>
      <c r="AR1508" s="195" t="s">
        <v>12</v>
      </c>
    </row>
    <row r="1509" spans="1:44" ht="22.5" x14ac:dyDescent="0.25">
      <c r="A1509" s="183">
        <v>1498</v>
      </c>
      <c r="B1509" s="183" t="s">
        <v>1129</v>
      </c>
      <c r="C1509" s="34" t="str">
        <f t="shared" si="92"/>
        <v>BS AF  - 141386</v>
      </c>
      <c r="D1509" s="186" t="s">
        <v>36</v>
      </c>
      <c r="E1509" s="45"/>
      <c r="F1509" s="185">
        <v>141386</v>
      </c>
      <c r="G1509" s="191" t="s">
        <v>1616</v>
      </c>
      <c r="H1509" s="34" t="str">
        <f t="shared" si="93"/>
        <v>I  - OB - 64 - 67</v>
      </c>
      <c r="I1509" s="192" t="s">
        <v>17</v>
      </c>
      <c r="J1509" s="188" t="s">
        <v>344</v>
      </c>
      <c r="K1509" s="192" t="s">
        <v>17</v>
      </c>
      <c r="L1509" s="192">
        <v>17</v>
      </c>
      <c r="M1509" s="196" t="s">
        <v>1050</v>
      </c>
      <c r="N1509" s="196" t="s">
        <v>1051</v>
      </c>
      <c r="O1509" s="44" t="str">
        <f t="shared" si="94"/>
        <v xml:space="preserve"> Anum Ali Bukhari   ( 3004872121 )</v>
      </c>
      <c r="T1509" s="55"/>
      <c r="U1509" s="73" t="str">
        <f>F1509&amp;"-"&amp;COUNTIF($F$2:F1509,F1509)</f>
        <v>141386-1</v>
      </c>
      <c r="V1509" s="50">
        <f t="shared" si="95"/>
        <v>1498</v>
      </c>
      <c r="Y1509" s="38" t="s">
        <v>3147</v>
      </c>
      <c r="Z1509" s="38">
        <v>1498</v>
      </c>
      <c r="AP1509" s="194">
        <v>1498</v>
      </c>
      <c r="AQ1509" s="185" t="s">
        <v>12</v>
      </c>
      <c r="AR1509" s="195" t="s">
        <v>12</v>
      </c>
    </row>
    <row r="1510" spans="1:44" ht="22.5" x14ac:dyDescent="0.25">
      <c r="A1510" s="183">
        <v>1499</v>
      </c>
      <c r="B1510" s="183" t="s">
        <v>1129</v>
      </c>
      <c r="C1510" s="34" t="str">
        <f t="shared" si="92"/>
        <v>BS AF  - 141419</v>
      </c>
      <c r="D1510" s="186" t="s">
        <v>36</v>
      </c>
      <c r="E1510" s="45"/>
      <c r="F1510" s="185">
        <v>141419</v>
      </c>
      <c r="G1510" s="191" t="s">
        <v>875</v>
      </c>
      <c r="H1510" s="34" t="str">
        <f t="shared" si="93"/>
        <v>I  - OB - 64 - 67</v>
      </c>
      <c r="I1510" s="192" t="s">
        <v>17</v>
      </c>
      <c r="J1510" s="188" t="s">
        <v>344</v>
      </c>
      <c r="K1510" s="192" t="s">
        <v>17</v>
      </c>
      <c r="L1510" s="192">
        <v>11</v>
      </c>
      <c r="M1510" s="196" t="s">
        <v>996</v>
      </c>
      <c r="N1510" s="196" t="s">
        <v>997</v>
      </c>
      <c r="O1510" s="44" t="str">
        <f t="shared" si="94"/>
        <v xml:space="preserve"> Irtiqua Ameer   ( 3095572029 )</v>
      </c>
      <c r="T1510" s="55"/>
      <c r="U1510" s="73" t="str">
        <f>F1510&amp;"-"&amp;COUNTIF($F$2:F1510,F1510)</f>
        <v>141419-1</v>
      </c>
      <c r="V1510" s="50">
        <f t="shared" si="95"/>
        <v>1499</v>
      </c>
      <c r="Y1510" s="38" t="s">
        <v>3148</v>
      </c>
      <c r="Z1510" s="38">
        <v>1499</v>
      </c>
      <c r="AP1510" s="194">
        <v>1499</v>
      </c>
      <c r="AQ1510" s="185" t="s">
        <v>12</v>
      </c>
      <c r="AR1510" s="195" t="s">
        <v>12</v>
      </c>
    </row>
    <row r="1511" spans="1:44" ht="22.5" x14ac:dyDescent="0.25">
      <c r="A1511" s="183">
        <v>1500</v>
      </c>
      <c r="B1511" s="183" t="s">
        <v>1129</v>
      </c>
      <c r="C1511" s="34" t="str">
        <f t="shared" si="92"/>
        <v>BS DFCS  - 141332</v>
      </c>
      <c r="D1511" s="186" t="s">
        <v>91</v>
      </c>
      <c r="E1511" s="45"/>
      <c r="F1511" s="185">
        <v>141332</v>
      </c>
      <c r="G1511" s="191" t="s">
        <v>308</v>
      </c>
      <c r="H1511" s="34" t="str">
        <f t="shared" si="93"/>
        <v>I  - OB - 64 - 67</v>
      </c>
      <c r="I1511" s="192" t="s">
        <v>17</v>
      </c>
      <c r="J1511" s="188" t="s">
        <v>344</v>
      </c>
      <c r="K1511" s="192" t="s">
        <v>17</v>
      </c>
      <c r="L1511" s="192">
        <v>13</v>
      </c>
      <c r="M1511" s="196" t="s">
        <v>853</v>
      </c>
      <c r="N1511" s="196" t="s">
        <v>854</v>
      </c>
      <c r="O1511" s="44" t="str">
        <f t="shared" si="94"/>
        <v xml:space="preserve"> MUHAMMAD RASHID  ( 0321-4332639 )</v>
      </c>
      <c r="T1511" s="55"/>
      <c r="U1511" s="73" t="str">
        <f>F1511&amp;"-"&amp;COUNTIF($F$2:F1511,F1511)</f>
        <v>141332-2</v>
      </c>
      <c r="V1511" s="50">
        <f t="shared" si="95"/>
        <v>1500</v>
      </c>
      <c r="Y1511" s="38" t="s">
        <v>3149</v>
      </c>
      <c r="Z1511" s="38">
        <v>1500</v>
      </c>
      <c r="AP1511" s="194">
        <v>1500</v>
      </c>
      <c r="AQ1511" s="185" t="s">
        <v>12</v>
      </c>
      <c r="AR1511" s="195" t="s">
        <v>12</v>
      </c>
    </row>
    <row r="1512" spans="1:44" ht="22.5" x14ac:dyDescent="0.25">
      <c r="A1512" s="183">
        <v>1501</v>
      </c>
      <c r="B1512" s="183" t="s">
        <v>1129</v>
      </c>
      <c r="C1512" s="34" t="str">
        <f t="shared" si="92"/>
        <v>BS Phys  - 141488</v>
      </c>
      <c r="D1512" s="186" t="s">
        <v>31</v>
      </c>
      <c r="E1512" s="45"/>
      <c r="F1512" s="185">
        <v>141488</v>
      </c>
      <c r="G1512" s="191" t="s">
        <v>1617</v>
      </c>
      <c r="H1512" s="34" t="str">
        <f t="shared" si="93"/>
        <v>I  - OB - 64 - 67</v>
      </c>
      <c r="I1512" s="192" t="s">
        <v>17</v>
      </c>
      <c r="J1512" s="188" t="s">
        <v>344</v>
      </c>
      <c r="K1512" s="192" t="s">
        <v>17</v>
      </c>
      <c r="L1512" s="192">
        <v>8</v>
      </c>
      <c r="M1512" s="196" t="s">
        <v>690</v>
      </c>
      <c r="N1512" s="196" t="s">
        <v>691</v>
      </c>
      <c r="O1512" s="44" t="str">
        <f t="shared" si="94"/>
        <v xml:space="preserve"> Ms Lubna Shaheen   ( 0300-4913431 )</v>
      </c>
      <c r="T1512" s="55"/>
      <c r="U1512" s="73" t="str">
        <f>F1512&amp;"-"&amp;COUNTIF($F$2:F1512,F1512)</f>
        <v>141488-1</v>
      </c>
      <c r="V1512" s="50">
        <f t="shared" si="95"/>
        <v>1501</v>
      </c>
      <c r="Y1512" s="38" t="s">
        <v>3150</v>
      </c>
      <c r="Z1512" s="38">
        <v>1501</v>
      </c>
      <c r="AP1512" s="194">
        <v>1501</v>
      </c>
      <c r="AQ1512" s="185" t="s">
        <v>12</v>
      </c>
      <c r="AR1512" s="195" t="s">
        <v>12</v>
      </c>
    </row>
    <row r="1513" spans="1:44" ht="22.5" x14ac:dyDescent="0.25">
      <c r="A1513" s="183">
        <v>1502</v>
      </c>
      <c r="B1513" s="183" t="s">
        <v>1129</v>
      </c>
      <c r="C1513" s="34" t="str">
        <f t="shared" si="92"/>
        <v>BS WCCI  - 141470</v>
      </c>
      <c r="D1513" s="186" t="s">
        <v>301</v>
      </c>
      <c r="E1513" s="45"/>
      <c r="F1513" s="185">
        <v>141470</v>
      </c>
      <c r="G1513" s="191" t="s">
        <v>1618</v>
      </c>
      <c r="H1513" s="34" t="str">
        <f t="shared" si="93"/>
        <v>I  - OB - 64 - 67</v>
      </c>
      <c r="I1513" s="192" t="s">
        <v>17</v>
      </c>
      <c r="J1513" s="188" t="s">
        <v>344</v>
      </c>
      <c r="K1513" s="192" t="s">
        <v>17</v>
      </c>
      <c r="L1513" s="192">
        <v>3</v>
      </c>
      <c r="M1513" s="196" t="s">
        <v>853</v>
      </c>
      <c r="N1513" s="196" t="s">
        <v>854</v>
      </c>
      <c r="O1513" s="44" t="str">
        <f t="shared" si="94"/>
        <v xml:space="preserve"> MUHAMMAD RASHID  ( 0321-4332639 )</v>
      </c>
      <c r="T1513" s="55"/>
      <c r="U1513" s="73" t="str">
        <f>F1513&amp;"-"&amp;COUNTIF($F$2:F1513,F1513)</f>
        <v>141470-1</v>
      </c>
      <c r="V1513" s="50">
        <f t="shared" si="95"/>
        <v>1502</v>
      </c>
      <c r="Y1513" s="38" t="s">
        <v>3151</v>
      </c>
      <c r="Z1513" s="38">
        <v>1502</v>
      </c>
      <c r="AP1513" s="194">
        <v>1502</v>
      </c>
      <c r="AQ1513" s="185" t="s">
        <v>12</v>
      </c>
      <c r="AR1513" s="195" t="s">
        <v>12</v>
      </c>
    </row>
    <row r="1514" spans="1:44" ht="22.5" x14ac:dyDescent="0.25">
      <c r="A1514" s="183">
        <v>1503</v>
      </c>
      <c r="B1514" s="183" t="s">
        <v>1129</v>
      </c>
      <c r="C1514" s="34" t="str">
        <f t="shared" si="92"/>
        <v>MS CS  - 141580</v>
      </c>
      <c r="D1514" s="186" t="s">
        <v>140</v>
      </c>
      <c r="E1514" s="45"/>
      <c r="F1514" s="185">
        <v>141580</v>
      </c>
      <c r="G1514" s="191" t="s">
        <v>1619</v>
      </c>
      <c r="H1514" s="34" t="str">
        <f t="shared" si="93"/>
        <v>I  - OB - 64 - 67</v>
      </c>
      <c r="I1514" s="192" t="s">
        <v>17</v>
      </c>
      <c r="J1514" s="188" t="s">
        <v>344</v>
      </c>
      <c r="K1514" s="192" t="s">
        <v>17</v>
      </c>
      <c r="L1514" s="192">
        <v>4</v>
      </c>
      <c r="M1514" s="196" t="s">
        <v>1028</v>
      </c>
      <c r="N1514" s="196" t="s">
        <v>1029</v>
      </c>
      <c r="O1514" s="44" t="str">
        <f t="shared" si="94"/>
        <v xml:space="preserve"> Dr. Omer Irshad   ( 3008870760 )</v>
      </c>
      <c r="T1514" s="55"/>
      <c r="U1514" s="73" t="str">
        <f>F1514&amp;"-"&amp;COUNTIF($F$2:F1514,F1514)</f>
        <v>141580-1</v>
      </c>
      <c r="V1514" s="50">
        <f t="shared" si="95"/>
        <v>1503</v>
      </c>
      <c r="Y1514" s="38" t="s">
        <v>3152</v>
      </c>
      <c r="Z1514" s="38">
        <v>1503</v>
      </c>
      <c r="AP1514" s="194">
        <v>1503</v>
      </c>
      <c r="AQ1514" s="185" t="s">
        <v>12</v>
      </c>
      <c r="AR1514" s="195" t="s">
        <v>12</v>
      </c>
    </row>
    <row r="1515" spans="1:44" ht="22.5" x14ac:dyDescent="0.25">
      <c r="A1515" s="183">
        <v>1504</v>
      </c>
      <c r="B1515" s="183" t="s">
        <v>1129</v>
      </c>
      <c r="C1515" s="34" t="str">
        <f t="shared" si="92"/>
        <v>MS CS  - 141590</v>
      </c>
      <c r="D1515" s="186" t="s">
        <v>140</v>
      </c>
      <c r="E1515" s="45"/>
      <c r="F1515" s="185">
        <v>141590</v>
      </c>
      <c r="G1515" s="191" t="s">
        <v>1620</v>
      </c>
      <c r="H1515" s="34" t="str">
        <f t="shared" si="93"/>
        <v>I  - OB - 64 - 67</v>
      </c>
      <c r="I1515" s="192" t="s">
        <v>17</v>
      </c>
      <c r="J1515" s="188" t="s">
        <v>344</v>
      </c>
      <c r="K1515" s="192" t="s">
        <v>17</v>
      </c>
      <c r="L1515" s="192">
        <v>3</v>
      </c>
      <c r="M1515" s="196" t="s">
        <v>770</v>
      </c>
      <c r="N1515" s="196" t="s">
        <v>771</v>
      </c>
      <c r="O1515" s="44" t="str">
        <f t="shared" si="94"/>
        <v xml:space="preserve"> Arfa Hassan  ( 0332-4479970 )</v>
      </c>
      <c r="T1515" s="55"/>
      <c r="U1515" s="73" t="str">
        <f>F1515&amp;"-"&amp;COUNTIF($F$2:F1515,F1515)</f>
        <v>141590-1</v>
      </c>
      <c r="V1515" s="50">
        <f t="shared" si="95"/>
        <v>1504</v>
      </c>
      <c r="Y1515" s="38" t="s">
        <v>3153</v>
      </c>
      <c r="Z1515" s="38">
        <v>1504</v>
      </c>
      <c r="AP1515" s="194">
        <v>1504</v>
      </c>
      <c r="AQ1515" s="185" t="s">
        <v>12</v>
      </c>
      <c r="AR1515" s="195" t="s">
        <v>12</v>
      </c>
    </row>
    <row r="1516" spans="1:44" ht="22.5" x14ac:dyDescent="0.25">
      <c r="A1516" s="183">
        <v>1505</v>
      </c>
      <c r="B1516" s="183" t="s">
        <v>1129</v>
      </c>
      <c r="C1516" s="34" t="str">
        <f t="shared" si="92"/>
        <v>MS DS  - 141580</v>
      </c>
      <c r="D1516" s="186" t="s">
        <v>299</v>
      </c>
      <c r="E1516" s="45"/>
      <c r="F1516" s="185">
        <v>141580</v>
      </c>
      <c r="G1516" s="191" t="s">
        <v>1619</v>
      </c>
      <c r="H1516" s="34" t="str">
        <f t="shared" si="93"/>
        <v>I  - OB - 64 - 67</v>
      </c>
      <c r="I1516" s="192" t="s">
        <v>17</v>
      </c>
      <c r="J1516" s="188" t="s">
        <v>344</v>
      </c>
      <c r="K1516" s="192" t="s">
        <v>17</v>
      </c>
      <c r="L1516" s="192">
        <v>4</v>
      </c>
      <c r="M1516" s="196" t="s">
        <v>1028</v>
      </c>
      <c r="N1516" s="196" t="s">
        <v>1029</v>
      </c>
      <c r="O1516" s="44" t="str">
        <f t="shared" si="94"/>
        <v xml:space="preserve"> Dr. Omer Irshad   ( 3008870760 )</v>
      </c>
      <c r="T1516" s="55"/>
      <c r="U1516" s="73" t="str">
        <f>F1516&amp;"-"&amp;COUNTIF($F$2:F1516,F1516)</f>
        <v>141580-2</v>
      </c>
      <c r="V1516" s="50">
        <f t="shared" si="95"/>
        <v>1505</v>
      </c>
      <c r="Y1516" s="38" t="s">
        <v>3154</v>
      </c>
      <c r="Z1516" s="38">
        <v>1505</v>
      </c>
      <c r="AP1516" s="194">
        <v>1505</v>
      </c>
      <c r="AQ1516" s="185" t="s">
        <v>12</v>
      </c>
      <c r="AR1516" s="195" t="s">
        <v>12</v>
      </c>
    </row>
    <row r="1517" spans="1:44" ht="22.5" x14ac:dyDescent="0.25">
      <c r="A1517" s="183">
        <v>1506</v>
      </c>
      <c r="B1517" s="183" t="s">
        <v>1129</v>
      </c>
      <c r="C1517" s="34" t="str">
        <f t="shared" si="92"/>
        <v>MS IT  - 141514</v>
      </c>
      <c r="D1517" s="186" t="s">
        <v>145</v>
      </c>
      <c r="E1517" s="45"/>
      <c r="F1517" s="185">
        <v>141514</v>
      </c>
      <c r="G1517" s="191" t="s">
        <v>1619</v>
      </c>
      <c r="H1517" s="34" t="str">
        <f t="shared" si="93"/>
        <v>I  - OB - 64 - 67</v>
      </c>
      <c r="I1517" s="192" t="s">
        <v>17</v>
      </c>
      <c r="J1517" s="188" t="s">
        <v>344</v>
      </c>
      <c r="K1517" s="192" t="s">
        <v>17</v>
      </c>
      <c r="L1517" s="192">
        <v>2</v>
      </c>
      <c r="M1517" s="196" t="s">
        <v>1028</v>
      </c>
      <c r="N1517" s="196" t="s">
        <v>1029</v>
      </c>
      <c r="O1517" s="44" t="str">
        <f t="shared" si="94"/>
        <v xml:space="preserve"> Dr. Omer Irshad   ( 3008870760 )</v>
      </c>
      <c r="T1517" s="55"/>
      <c r="U1517" s="73" t="str">
        <f>F1517&amp;"-"&amp;COUNTIF($F$2:F1517,F1517)</f>
        <v>141514-1</v>
      </c>
      <c r="V1517" s="50">
        <f t="shared" si="95"/>
        <v>1506</v>
      </c>
      <c r="Y1517" s="38" t="s">
        <v>3155</v>
      </c>
      <c r="Z1517" s="38">
        <v>1506</v>
      </c>
      <c r="AP1517" s="194">
        <v>1506</v>
      </c>
      <c r="AQ1517" s="185" t="s">
        <v>12</v>
      </c>
      <c r="AR1517" s="195" t="s">
        <v>12</v>
      </c>
    </row>
    <row r="1518" spans="1:44" ht="22.5" x14ac:dyDescent="0.25">
      <c r="A1518" s="183">
        <v>1507</v>
      </c>
      <c r="B1518" s="183" t="s">
        <v>1129</v>
      </c>
      <c r="C1518" s="34" t="str">
        <f t="shared" si="92"/>
        <v>MS IT  - 141515</v>
      </c>
      <c r="D1518" s="186" t="s">
        <v>145</v>
      </c>
      <c r="E1518" s="45"/>
      <c r="F1518" s="185">
        <v>141515</v>
      </c>
      <c r="G1518" s="191" t="s">
        <v>1619</v>
      </c>
      <c r="H1518" s="34" t="str">
        <f t="shared" si="93"/>
        <v>I  - OB - 64 - 67</v>
      </c>
      <c r="I1518" s="192" t="s">
        <v>17</v>
      </c>
      <c r="J1518" s="188" t="s">
        <v>344</v>
      </c>
      <c r="K1518" s="192" t="s">
        <v>17</v>
      </c>
      <c r="L1518" s="192">
        <v>3</v>
      </c>
      <c r="M1518" s="196" t="s">
        <v>1028</v>
      </c>
      <c r="N1518" s="196" t="s">
        <v>1029</v>
      </c>
      <c r="O1518" s="44" t="str">
        <f t="shared" si="94"/>
        <v xml:space="preserve"> Dr. Omer Irshad   ( 3008870760 )</v>
      </c>
      <c r="T1518" s="55"/>
      <c r="U1518" s="73" t="str">
        <f>F1518&amp;"-"&amp;COUNTIF($F$2:F1518,F1518)</f>
        <v>141515-1</v>
      </c>
      <c r="V1518" s="50">
        <f t="shared" si="95"/>
        <v>1507</v>
      </c>
      <c r="Y1518" s="38" t="s">
        <v>3156</v>
      </c>
      <c r="Z1518" s="38">
        <v>1507</v>
      </c>
      <c r="AP1518" s="194">
        <v>1507</v>
      </c>
      <c r="AQ1518" s="185" t="s">
        <v>12</v>
      </c>
      <c r="AR1518" s="195" t="s">
        <v>12</v>
      </c>
    </row>
    <row r="1519" spans="1:44" ht="22.5" x14ac:dyDescent="0.25">
      <c r="A1519" s="183">
        <v>1508</v>
      </c>
      <c r="B1519" s="183" t="s">
        <v>1129</v>
      </c>
      <c r="C1519" s="34" t="str">
        <f t="shared" si="92"/>
        <v>Ph. D CS  - 141580</v>
      </c>
      <c r="D1519" s="186" t="s">
        <v>345</v>
      </c>
      <c r="E1519" s="45"/>
      <c r="F1519" s="185">
        <v>141580</v>
      </c>
      <c r="G1519" s="191" t="s">
        <v>1619</v>
      </c>
      <c r="H1519" s="34" t="str">
        <f t="shared" si="93"/>
        <v>I  - OB - 64 - 67</v>
      </c>
      <c r="I1519" s="192" t="s">
        <v>17</v>
      </c>
      <c r="J1519" s="188" t="s">
        <v>344</v>
      </c>
      <c r="K1519" s="192" t="s">
        <v>17</v>
      </c>
      <c r="L1519" s="192">
        <v>1</v>
      </c>
      <c r="M1519" s="196" t="s">
        <v>1028</v>
      </c>
      <c r="N1519" s="196" t="s">
        <v>1029</v>
      </c>
      <c r="O1519" s="44" t="str">
        <f t="shared" si="94"/>
        <v xml:space="preserve"> Dr. Omer Irshad   ( 3008870760 )</v>
      </c>
      <c r="T1519" s="55"/>
      <c r="U1519" s="73" t="str">
        <f>F1519&amp;"-"&amp;COUNTIF($F$2:F1519,F1519)</f>
        <v>141580-3</v>
      </c>
      <c r="V1519" s="50">
        <f t="shared" si="95"/>
        <v>1508</v>
      </c>
      <c r="Y1519" s="38" t="s">
        <v>3157</v>
      </c>
      <c r="Z1519" s="38">
        <v>1508</v>
      </c>
      <c r="AP1519" s="194">
        <v>1508</v>
      </c>
      <c r="AQ1519" s="185" t="s">
        <v>12</v>
      </c>
      <c r="AR1519" s="195" t="s">
        <v>12</v>
      </c>
    </row>
    <row r="1520" spans="1:44" ht="22.5" x14ac:dyDescent="0.25">
      <c r="A1520" s="183">
        <v>1509</v>
      </c>
      <c r="B1520" s="183" t="s">
        <v>1129</v>
      </c>
      <c r="C1520" s="34" t="str">
        <f t="shared" si="92"/>
        <v>BBA (Hons)  - 141673</v>
      </c>
      <c r="D1520" s="186" t="s">
        <v>42</v>
      </c>
      <c r="E1520" s="45"/>
      <c r="F1520" s="185">
        <v>141673</v>
      </c>
      <c r="G1520" s="191" t="s">
        <v>1612</v>
      </c>
      <c r="H1520" s="34" t="str">
        <f t="shared" si="93"/>
        <v>J  - OB - 60 - 63</v>
      </c>
      <c r="I1520" s="192" t="s">
        <v>17</v>
      </c>
      <c r="J1520" s="188" t="s">
        <v>254</v>
      </c>
      <c r="K1520" s="192" t="s">
        <v>25</v>
      </c>
      <c r="L1520" s="192">
        <v>7</v>
      </c>
      <c r="M1520" s="196" t="s">
        <v>786</v>
      </c>
      <c r="N1520" s="196" t="s">
        <v>787</v>
      </c>
      <c r="O1520" s="44" t="str">
        <f t="shared" si="94"/>
        <v xml:space="preserve"> Dr. Leena Anum  ( 3324628023 )</v>
      </c>
      <c r="T1520" s="55"/>
      <c r="U1520" s="73" t="str">
        <f>F1520&amp;"-"&amp;COUNTIF($F$2:F1520,F1520)</f>
        <v>141673-1</v>
      </c>
      <c r="V1520" s="50">
        <f t="shared" si="95"/>
        <v>1509</v>
      </c>
      <c r="Y1520" s="38" t="s">
        <v>3158</v>
      </c>
      <c r="Z1520" s="38">
        <v>1509</v>
      </c>
      <c r="AP1520" s="194">
        <v>1509</v>
      </c>
      <c r="AQ1520" s="185" t="s">
        <v>12</v>
      </c>
      <c r="AR1520" s="195" t="s">
        <v>12</v>
      </c>
    </row>
    <row r="1521" spans="1:44" ht="22.5" x14ac:dyDescent="0.25">
      <c r="A1521" s="183">
        <v>1510</v>
      </c>
      <c r="B1521" s="183" t="s">
        <v>1129</v>
      </c>
      <c r="C1521" s="34" t="str">
        <f t="shared" si="92"/>
        <v>BS IT  - 141595</v>
      </c>
      <c r="D1521" s="186" t="s">
        <v>37</v>
      </c>
      <c r="E1521" s="45"/>
      <c r="F1521" s="185">
        <v>141595</v>
      </c>
      <c r="G1521" s="191" t="s">
        <v>111</v>
      </c>
      <c r="H1521" s="34" t="str">
        <f t="shared" si="93"/>
        <v>J  - OB - 60 - 63</v>
      </c>
      <c r="I1521" s="192" t="s">
        <v>17</v>
      </c>
      <c r="J1521" s="188" t="s">
        <v>254</v>
      </c>
      <c r="K1521" s="192" t="s">
        <v>25</v>
      </c>
      <c r="L1521" s="192">
        <v>15</v>
      </c>
      <c r="M1521" s="196" t="s">
        <v>604</v>
      </c>
      <c r="N1521" s="196" t="s">
        <v>605</v>
      </c>
      <c r="O1521" s="44" t="str">
        <f t="shared" si="94"/>
        <v xml:space="preserve"> Sara Munir  ( 0323-4812724 )</v>
      </c>
      <c r="T1521" s="55"/>
      <c r="U1521" s="73" t="str">
        <f>F1521&amp;"-"&amp;COUNTIF($F$2:F1521,F1521)</f>
        <v>141595-1</v>
      </c>
      <c r="V1521" s="50">
        <f t="shared" si="95"/>
        <v>1510</v>
      </c>
      <c r="Y1521" s="38" t="s">
        <v>3159</v>
      </c>
      <c r="Z1521" s="38">
        <v>1510</v>
      </c>
      <c r="AP1521" s="194">
        <v>1510</v>
      </c>
      <c r="AQ1521" s="185" t="s">
        <v>12</v>
      </c>
      <c r="AR1521" s="195" t="s">
        <v>12</v>
      </c>
    </row>
    <row r="1522" spans="1:44" ht="22.5" x14ac:dyDescent="0.25">
      <c r="A1522" s="183">
        <v>1511</v>
      </c>
      <c r="B1522" s="183" t="s">
        <v>1129</v>
      </c>
      <c r="C1522" s="34" t="str">
        <f t="shared" si="92"/>
        <v>BS SE  - 141595</v>
      </c>
      <c r="D1522" s="186" t="s">
        <v>43</v>
      </c>
      <c r="E1522" s="45"/>
      <c r="F1522" s="185">
        <v>141595</v>
      </c>
      <c r="G1522" s="191" t="s">
        <v>111</v>
      </c>
      <c r="H1522" s="34" t="str">
        <f t="shared" si="93"/>
        <v>J  - OB - 60 - 63</v>
      </c>
      <c r="I1522" s="192" t="s">
        <v>17</v>
      </c>
      <c r="J1522" s="188" t="s">
        <v>254</v>
      </c>
      <c r="K1522" s="192" t="s">
        <v>25</v>
      </c>
      <c r="L1522" s="192">
        <v>2</v>
      </c>
      <c r="M1522" s="196" t="s">
        <v>604</v>
      </c>
      <c r="N1522" s="196" t="s">
        <v>605</v>
      </c>
      <c r="O1522" s="44" t="str">
        <f t="shared" si="94"/>
        <v xml:space="preserve"> Sara Munir  ( 0323-4812724 )</v>
      </c>
      <c r="T1522" s="55"/>
      <c r="U1522" s="73" t="str">
        <f>F1522&amp;"-"&amp;COUNTIF($F$2:F1522,F1522)</f>
        <v>141595-2</v>
      </c>
      <c r="V1522" s="50">
        <f t="shared" si="95"/>
        <v>1511</v>
      </c>
      <c r="Y1522" s="38" t="s">
        <v>3160</v>
      </c>
      <c r="Z1522" s="38">
        <v>1511</v>
      </c>
      <c r="AP1522" s="194">
        <v>1511</v>
      </c>
      <c r="AQ1522" s="185" t="s">
        <v>12</v>
      </c>
      <c r="AR1522" s="195" t="s">
        <v>12</v>
      </c>
    </row>
    <row r="1523" spans="1:44" ht="22.5" x14ac:dyDescent="0.25">
      <c r="A1523" s="183">
        <v>1512</v>
      </c>
      <c r="B1523" s="183" t="s">
        <v>1129</v>
      </c>
      <c r="C1523" s="34" t="str">
        <f t="shared" si="92"/>
        <v>BSCS  - 141705</v>
      </c>
      <c r="D1523" s="186" t="s">
        <v>35</v>
      </c>
      <c r="E1523" s="45"/>
      <c r="F1523" s="185">
        <v>141705</v>
      </c>
      <c r="G1523" s="191" t="s">
        <v>217</v>
      </c>
      <c r="H1523" s="34" t="str">
        <f t="shared" si="93"/>
        <v>J  - OB - 60 - 63</v>
      </c>
      <c r="I1523" s="192" t="s">
        <v>17</v>
      </c>
      <c r="J1523" s="188" t="s">
        <v>254</v>
      </c>
      <c r="K1523" s="192" t="s">
        <v>25</v>
      </c>
      <c r="L1523" s="192">
        <v>44</v>
      </c>
      <c r="M1523" s="196" t="s">
        <v>675</v>
      </c>
      <c r="N1523" s="196" t="s">
        <v>676</v>
      </c>
      <c r="O1523" s="44" t="str">
        <f t="shared" si="94"/>
        <v xml:space="preserve"> Zarnoor   ( 3471557952 )</v>
      </c>
      <c r="T1523" s="55"/>
      <c r="U1523" s="73" t="str">
        <f>F1523&amp;"-"&amp;COUNTIF($F$2:F1523,F1523)</f>
        <v>141705-1</v>
      </c>
      <c r="V1523" s="50">
        <f t="shared" si="95"/>
        <v>1512</v>
      </c>
      <c r="Y1523" s="38" t="s">
        <v>3161</v>
      </c>
      <c r="Z1523" s="38">
        <v>1512</v>
      </c>
      <c r="AP1523" s="194">
        <v>1512</v>
      </c>
      <c r="AQ1523" s="185" t="s">
        <v>12</v>
      </c>
      <c r="AR1523" s="195" t="s">
        <v>12</v>
      </c>
    </row>
    <row r="1524" spans="1:44" ht="22.5" x14ac:dyDescent="0.25">
      <c r="A1524" s="183">
        <v>1513</v>
      </c>
      <c r="B1524" s="183" t="s">
        <v>1129</v>
      </c>
      <c r="C1524" s="34" t="str">
        <f t="shared" si="92"/>
        <v>BSCS  - 141706</v>
      </c>
      <c r="D1524" s="186" t="s">
        <v>35</v>
      </c>
      <c r="E1524" s="45"/>
      <c r="F1524" s="185">
        <v>141706</v>
      </c>
      <c r="G1524" s="191" t="s">
        <v>230</v>
      </c>
      <c r="H1524" s="34" t="str">
        <f t="shared" si="93"/>
        <v>J  - OB - 60 - 63</v>
      </c>
      <c r="I1524" s="192" t="s">
        <v>17</v>
      </c>
      <c r="J1524" s="188" t="s">
        <v>254</v>
      </c>
      <c r="K1524" s="192" t="s">
        <v>25</v>
      </c>
      <c r="L1524" s="192">
        <v>4</v>
      </c>
      <c r="M1524" s="196" t="s">
        <v>675</v>
      </c>
      <c r="N1524" s="196" t="s">
        <v>676</v>
      </c>
      <c r="O1524" s="44" t="str">
        <f t="shared" si="94"/>
        <v xml:space="preserve"> Zarnoor   ( 3471557952 )</v>
      </c>
      <c r="T1524" s="55"/>
      <c r="U1524" s="73" t="str">
        <f>F1524&amp;"-"&amp;COUNTIF($F$2:F1524,F1524)</f>
        <v>141706-1</v>
      </c>
      <c r="V1524" s="50">
        <f t="shared" si="95"/>
        <v>1513</v>
      </c>
      <c r="Y1524" s="38" t="s">
        <v>3162</v>
      </c>
      <c r="Z1524" s="38">
        <v>1513</v>
      </c>
      <c r="AP1524" s="194">
        <v>1513</v>
      </c>
      <c r="AQ1524" s="185" t="s">
        <v>12</v>
      </c>
      <c r="AR1524" s="195" t="s">
        <v>12</v>
      </c>
    </row>
    <row r="1525" spans="1:44" ht="22.5" x14ac:dyDescent="0.25">
      <c r="A1525" s="183">
        <v>1514</v>
      </c>
      <c r="B1525" s="183" t="s">
        <v>1129</v>
      </c>
      <c r="C1525" s="34" t="str">
        <f t="shared" si="92"/>
        <v>MS AI  - 141590</v>
      </c>
      <c r="D1525" s="186" t="s">
        <v>1134</v>
      </c>
      <c r="E1525" s="45"/>
      <c r="F1525" s="185">
        <v>141590</v>
      </c>
      <c r="G1525" s="191" t="s">
        <v>1620</v>
      </c>
      <c r="H1525" s="34" t="str">
        <f t="shared" si="93"/>
        <v>J  - OB - 60 - 63</v>
      </c>
      <c r="I1525" s="192" t="s">
        <v>17</v>
      </c>
      <c r="J1525" s="188" t="s">
        <v>254</v>
      </c>
      <c r="K1525" s="192" t="s">
        <v>25</v>
      </c>
      <c r="L1525" s="192">
        <v>2</v>
      </c>
      <c r="M1525" s="196" t="s">
        <v>770</v>
      </c>
      <c r="N1525" s="196" t="s">
        <v>771</v>
      </c>
      <c r="O1525" s="44" t="str">
        <f t="shared" si="94"/>
        <v xml:space="preserve"> Arfa Hassan  ( 0332-4479970 )</v>
      </c>
      <c r="T1525" s="55"/>
      <c r="U1525" s="73" t="str">
        <f>F1525&amp;"-"&amp;COUNTIF($F$2:F1525,F1525)</f>
        <v>141590-2</v>
      </c>
      <c r="V1525" s="50">
        <f t="shared" si="95"/>
        <v>1514</v>
      </c>
      <c r="Y1525" s="38" t="s">
        <v>3163</v>
      </c>
      <c r="Z1525" s="38">
        <v>1514</v>
      </c>
      <c r="AP1525" s="194">
        <v>1514</v>
      </c>
      <c r="AQ1525" s="185" t="s">
        <v>12</v>
      </c>
      <c r="AR1525" s="195" t="s">
        <v>12</v>
      </c>
    </row>
    <row r="1526" spans="1:44" ht="22.5" x14ac:dyDescent="0.25">
      <c r="A1526" s="183">
        <v>1515</v>
      </c>
      <c r="B1526" s="183" t="s">
        <v>1129</v>
      </c>
      <c r="C1526" s="34" t="str">
        <f t="shared" si="92"/>
        <v>MS CS  - 141590</v>
      </c>
      <c r="D1526" s="186" t="s">
        <v>140</v>
      </c>
      <c r="E1526" s="45"/>
      <c r="F1526" s="185">
        <v>141590</v>
      </c>
      <c r="G1526" s="191" t="s">
        <v>1620</v>
      </c>
      <c r="H1526" s="34" t="str">
        <f t="shared" si="93"/>
        <v>J  - OB - 60 - 63</v>
      </c>
      <c r="I1526" s="192" t="s">
        <v>17</v>
      </c>
      <c r="J1526" s="188" t="s">
        <v>254</v>
      </c>
      <c r="K1526" s="192" t="s">
        <v>25</v>
      </c>
      <c r="L1526" s="192">
        <v>2</v>
      </c>
      <c r="M1526" s="196" t="s">
        <v>770</v>
      </c>
      <c r="N1526" s="196" t="s">
        <v>771</v>
      </c>
      <c r="O1526" s="44" t="str">
        <f t="shared" si="94"/>
        <v xml:space="preserve"> Arfa Hassan  ( 0332-4479970 )</v>
      </c>
      <c r="T1526" s="55"/>
      <c r="U1526" s="73" t="str">
        <f>F1526&amp;"-"&amp;COUNTIF($F$2:F1526,F1526)</f>
        <v>141590-3</v>
      </c>
      <c r="V1526" s="50">
        <f t="shared" si="95"/>
        <v>1515</v>
      </c>
      <c r="Y1526" s="38" t="s">
        <v>3164</v>
      </c>
      <c r="Z1526" s="38">
        <v>1515</v>
      </c>
      <c r="AP1526" s="194">
        <v>1515</v>
      </c>
      <c r="AQ1526" s="185" t="s">
        <v>12</v>
      </c>
      <c r="AR1526" s="195" t="s">
        <v>12</v>
      </c>
    </row>
    <row r="1527" spans="1:44" ht="22.5" x14ac:dyDescent="0.25">
      <c r="A1527" s="183">
        <v>1516</v>
      </c>
      <c r="B1527" s="183" t="s">
        <v>1129</v>
      </c>
      <c r="C1527" s="34" t="str">
        <f t="shared" si="92"/>
        <v>MS DS  - 141590</v>
      </c>
      <c r="D1527" s="186" t="s">
        <v>299</v>
      </c>
      <c r="E1527" s="45"/>
      <c r="F1527" s="185">
        <v>141590</v>
      </c>
      <c r="G1527" s="191" t="s">
        <v>1620</v>
      </c>
      <c r="H1527" s="34" t="str">
        <f t="shared" si="93"/>
        <v>J  - OB - 60 - 63</v>
      </c>
      <c r="I1527" s="192" t="s">
        <v>17</v>
      </c>
      <c r="J1527" s="188" t="s">
        <v>254</v>
      </c>
      <c r="K1527" s="192" t="s">
        <v>25</v>
      </c>
      <c r="L1527" s="192">
        <v>11</v>
      </c>
      <c r="M1527" s="196" t="s">
        <v>770</v>
      </c>
      <c r="N1527" s="196" t="s">
        <v>771</v>
      </c>
      <c r="O1527" s="44" t="str">
        <f t="shared" si="94"/>
        <v xml:space="preserve"> Arfa Hassan  ( 0332-4479970 )</v>
      </c>
      <c r="T1527" s="55"/>
      <c r="U1527" s="73" t="str">
        <f>F1527&amp;"-"&amp;COUNTIF($F$2:F1527,F1527)</f>
        <v>141590-4</v>
      </c>
      <c r="V1527" s="50">
        <f t="shared" si="95"/>
        <v>1516</v>
      </c>
      <c r="Y1527" s="38" t="s">
        <v>3165</v>
      </c>
      <c r="Z1527" s="38">
        <v>1516</v>
      </c>
      <c r="AP1527" s="194">
        <v>1516</v>
      </c>
      <c r="AQ1527" s="185" t="s">
        <v>12</v>
      </c>
      <c r="AR1527" s="195" t="s">
        <v>12</v>
      </c>
    </row>
    <row r="1528" spans="1:44" ht="22.5" x14ac:dyDescent="0.25">
      <c r="A1528" s="183">
        <v>1517</v>
      </c>
      <c r="B1528" s="183" t="s">
        <v>1129</v>
      </c>
      <c r="C1528" s="34" t="str">
        <f t="shared" si="92"/>
        <v>Ph. D CS  - 141590</v>
      </c>
      <c r="D1528" s="186" t="s">
        <v>345</v>
      </c>
      <c r="E1528" s="45"/>
      <c r="F1528" s="185">
        <v>141590</v>
      </c>
      <c r="G1528" s="191" t="s">
        <v>1620</v>
      </c>
      <c r="H1528" s="34" t="str">
        <f t="shared" si="93"/>
        <v>J  - OB - 60 - 63</v>
      </c>
      <c r="I1528" s="192" t="s">
        <v>17</v>
      </c>
      <c r="J1528" s="188" t="s">
        <v>254</v>
      </c>
      <c r="K1528" s="192" t="s">
        <v>25</v>
      </c>
      <c r="L1528" s="192">
        <v>1</v>
      </c>
      <c r="M1528" s="196" t="s">
        <v>770</v>
      </c>
      <c r="N1528" s="196" t="s">
        <v>771</v>
      </c>
      <c r="O1528" s="44" t="str">
        <f t="shared" si="94"/>
        <v xml:space="preserve"> Arfa Hassan  ( 0332-4479970 )</v>
      </c>
      <c r="T1528" s="55"/>
      <c r="U1528" s="73" t="str">
        <f>F1528&amp;"-"&amp;COUNTIF($F$2:F1528,F1528)</f>
        <v>141590-5</v>
      </c>
      <c r="V1528" s="50">
        <f t="shared" si="95"/>
        <v>1517</v>
      </c>
      <c r="Y1528" s="38" t="s">
        <v>3166</v>
      </c>
      <c r="Z1528" s="38">
        <v>1517</v>
      </c>
      <c r="AP1528" s="194">
        <v>1517</v>
      </c>
      <c r="AQ1528" s="185" t="s">
        <v>12</v>
      </c>
      <c r="AR1528" s="195" t="s">
        <v>12</v>
      </c>
    </row>
    <row r="1529" spans="1:44" ht="22.5" x14ac:dyDescent="0.25">
      <c r="A1529" s="183">
        <v>1518</v>
      </c>
      <c r="B1529" s="183" t="s">
        <v>1129</v>
      </c>
      <c r="C1529" s="34" t="str">
        <f t="shared" si="92"/>
        <v>BSCS  - 141706</v>
      </c>
      <c r="D1529" s="186" t="s">
        <v>35</v>
      </c>
      <c r="E1529" s="45"/>
      <c r="F1529" s="185">
        <v>141706</v>
      </c>
      <c r="G1529" s="191" t="s">
        <v>230</v>
      </c>
      <c r="H1529" s="34" t="str">
        <f t="shared" si="93"/>
        <v>K  - OB - 33 - 34</v>
      </c>
      <c r="I1529" s="192" t="s">
        <v>17</v>
      </c>
      <c r="J1529" s="188" t="s">
        <v>255</v>
      </c>
      <c r="K1529" s="192" t="s">
        <v>100</v>
      </c>
      <c r="L1529" s="192">
        <v>44</v>
      </c>
      <c r="M1529" s="196" t="s">
        <v>675</v>
      </c>
      <c r="N1529" s="196" t="s">
        <v>676</v>
      </c>
      <c r="O1529" s="44" t="str">
        <f t="shared" si="94"/>
        <v xml:space="preserve"> Zarnoor   ( 3471557952 )</v>
      </c>
      <c r="T1529" s="55"/>
      <c r="U1529" s="73" t="str">
        <f>F1529&amp;"-"&amp;COUNTIF($F$2:F1529,F1529)</f>
        <v>141706-2</v>
      </c>
      <c r="V1529" s="50">
        <f t="shared" si="95"/>
        <v>1518</v>
      </c>
      <c r="Y1529" s="38" t="s">
        <v>3167</v>
      </c>
      <c r="Z1529" s="38">
        <v>1518</v>
      </c>
      <c r="AP1529" s="194">
        <v>1518</v>
      </c>
      <c r="AQ1529" s="185" t="s">
        <v>12</v>
      </c>
      <c r="AR1529" s="195" t="s">
        <v>12</v>
      </c>
    </row>
    <row r="1530" spans="1:44" ht="22.5" x14ac:dyDescent="0.25">
      <c r="A1530" s="183">
        <v>1519</v>
      </c>
      <c r="B1530" s="183" t="s">
        <v>1129</v>
      </c>
      <c r="C1530" s="34" t="str">
        <f t="shared" si="92"/>
        <v>BSCS  - 141706</v>
      </c>
      <c r="D1530" s="186" t="s">
        <v>35</v>
      </c>
      <c r="E1530" s="45"/>
      <c r="F1530" s="185">
        <v>141706</v>
      </c>
      <c r="G1530" s="191" t="s">
        <v>230</v>
      </c>
      <c r="H1530" s="34" t="str">
        <f t="shared" si="93"/>
        <v>M  - OB - 35 - 37</v>
      </c>
      <c r="I1530" s="192" t="s">
        <v>17</v>
      </c>
      <c r="J1530" s="188" t="s">
        <v>256</v>
      </c>
      <c r="K1530" s="192" t="s">
        <v>101</v>
      </c>
      <c r="L1530" s="192">
        <v>9</v>
      </c>
      <c r="M1530" s="196" t="s">
        <v>675</v>
      </c>
      <c r="N1530" s="196" t="s">
        <v>676</v>
      </c>
      <c r="O1530" s="44" t="str">
        <f t="shared" si="94"/>
        <v xml:space="preserve"> Zarnoor   ( 3471557952 )</v>
      </c>
      <c r="T1530" s="55"/>
      <c r="U1530" s="73" t="str">
        <f>F1530&amp;"-"&amp;COUNTIF($F$2:F1530,F1530)</f>
        <v>141706-3</v>
      </c>
      <c r="V1530" s="50">
        <f t="shared" si="95"/>
        <v>1519</v>
      </c>
      <c r="Y1530" s="38" t="s">
        <v>3168</v>
      </c>
      <c r="Z1530" s="38">
        <v>1519</v>
      </c>
      <c r="AP1530" s="194">
        <v>1519</v>
      </c>
      <c r="AQ1530" s="185" t="s">
        <v>12</v>
      </c>
      <c r="AR1530" s="195" t="s">
        <v>12</v>
      </c>
    </row>
    <row r="1531" spans="1:44" ht="22.5" x14ac:dyDescent="0.25">
      <c r="A1531" s="183">
        <v>1520</v>
      </c>
      <c r="B1531" s="183" t="s">
        <v>1129</v>
      </c>
      <c r="C1531" s="34" t="str">
        <f t="shared" si="92"/>
        <v>BSCS  - 141707</v>
      </c>
      <c r="D1531" s="186" t="s">
        <v>35</v>
      </c>
      <c r="E1531" s="45"/>
      <c r="F1531" s="185">
        <v>141707</v>
      </c>
      <c r="G1531" s="191" t="s">
        <v>316</v>
      </c>
      <c r="H1531" s="34" t="str">
        <f t="shared" si="93"/>
        <v>M  - OB - 35 - 37</v>
      </c>
      <c r="I1531" s="192" t="s">
        <v>17</v>
      </c>
      <c r="J1531" s="188" t="s">
        <v>256</v>
      </c>
      <c r="K1531" s="192" t="s">
        <v>101</v>
      </c>
      <c r="L1531" s="192">
        <v>2</v>
      </c>
      <c r="M1531" s="196" t="s">
        <v>675</v>
      </c>
      <c r="N1531" s="196" t="s">
        <v>676</v>
      </c>
      <c r="O1531" s="44" t="str">
        <f t="shared" si="94"/>
        <v xml:space="preserve"> Zarnoor   ( 3471557952 )</v>
      </c>
      <c r="T1531" s="55"/>
      <c r="U1531" s="73" t="str">
        <f>F1531&amp;"-"&amp;COUNTIF($F$2:F1531,F1531)</f>
        <v>141707-1</v>
      </c>
      <c r="V1531" s="50">
        <f t="shared" si="95"/>
        <v>1520</v>
      </c>
      <c r="Y1531" s="38" t="s">
        <v>3169</v>
      </c>
      <c r="Z1531" s="38">
        <v>1520</v>
      </c>
      <c r="AP1531" s="194">
        <v>1520</v>
      </c>
      <c r="AQ1531" s="185" t="s">
        <v>12</v>
      </c>
      <c r="AR1531" s="195" t="s">
        <v>12</v>
      </c>
    </row>
    <row r="1532" spans="1:44" ht="22.5" x14ac:dyDescent="0.25">
      <c r="A1532" s="183">
        <v>1521</v>
      </c>
      <c r="B1532" s="183" t="s">
        <v>1129</v>
      </c>
      <c r="C1532" s="34" t="str">
        <f t="shared" si="92"/>
        <v>BSCS  - 141882</v>
      </c>
      <c r="D1532" s="186" t="s">
        <v>35</v>
      </c>
      <c r="E1532" s="45"/>
      <c r="F1532" s="185">
        <v>141882</v>
      </c>
      <c r="G1532" s="191" t="s">
        <v>111</v>
      </c>
      <c r="H1532" s="34" t="str">
        <f t="shared" si="93"/>
        <v>M  - OB - 35 - 37</v>
      </c>
      <c r="I1532" s="192" t="s">
        <v>17</v>
      </c>
      <c r="J1532" s="188" t="s">
        <v>256</v>
      </c>
      <c r="K1532" s="192" t="s">
        <v>101</v>
      </c>
      <c r="L1532" s="192">
        <v>50</v>
      </c>
      <c r="M1532" s="196" t="s">
        <v>604</v>
      </c>
      <c r="N1532" s="196" t="s">
        <v>605</v>
      </c>
      <c r="O1532" s="44" t="str">
        <f t="shared" si="94"/>
        <v xml:space="preserve"> Sara Munir  ( 0323-4812724 )</v>
      </c>
      <c r="T1532" s="55"/>
      <c r="U1532" s="73" t="str">
        <f>F1532&amp;"-"&amp;COUNTIF($F$2:F1532,F1532)</f>
        <v>141882-1</v>
      </c>
      <c r="V1532" s="50">
        <f t="shared" si="95"/>
        <v>1521</v>
      </c>
      <c r="Y1532" s="38" t="s">
        <v>3170</v>
      </c>
      <c r="Z1532" s="38">
        <v>1521</v>
      </c>
      <c r="AP1532" s="194">
        <v>1521</v>
      </c>
      <c r="AQ1532" s="185" t="s">
        <v>12</v>
      </c>
      <c r="AR1532" s="195" t="s">
        <v>12</v>
      </c>
    </row>
    <row r="1533" spans="1:44" ht="22.5" x14ac:dyDescent="0.25">
      <c r="A1533" s="183">
        <v>1522</v>
      </c>
      <c r="B1533" s="183" t="s">
        <v>1129</v>
      </c>
      <c r="C1533" s="34" t="str">
        <f t="shared" si="92"/>
        <v>BSCS  - 141883</v>
      </c>
      <c r="D1533" s="186" t="s">
        <v>35</v>
      </c>
      <c r="E1533" s="45"/>
      <c r="F1533" s="185">
        <v>141883</v>
      </c>
      <c r="G1533" s="191" t="s">
        <v>242</v>
      </c>
      <c r="H1533" s="34" t="str">
        <f t="shared" si="93"/>
        <v>M  - OB - 35 - 37</v>
      </c>
      <c r="I1533" s="192" t="s">
        <v>17</v>
      </c>
      <c r="J1533" s="188" t="s">
        <v>256</v>
      </c>
      <c r="K1533" s="192" t="s">
        <v>101</v>
      </c>
      <c r="L1533" s="192">
        <v>5</v>
      </c>
      <c r="M1533" s="196" t="s">
        <v>835</v>
      </c>
      <c r="N1533" s="196" t="s">
        <v>836</v>
      </c>
      <c r="O1533" s="44" t="str">
        <f t="shared" si="94"/>
        <v xml:space="preserve"> Muhammad Zulqarnain  ( 0314-4043262 )</v>
      </c>
      <c r="T1533" s="55"/>
      <c r="U1533" s="73" t="str">
        <f>F1533&amp;"-"&amp;COUNTIF($F$2:F1533,F1533)</f>
        <v>141883-1</v>
      </c>
      <c r="V1533" s="50">
        <f t="shared" si="95"/>
        <v>1522</v>
      </c>
      <c r="Y1533" s="38" t="s">
        <v>3171</v>
      </c>
      <c r="Z1533" s="38">
        <v>1522</v>
      </c>
      <c r="AP1533" s="194">
        <v>1522</v>
      </c>
      <c r="AQ1533" s="185" t="s">
        <v>12</v>
      </c>
      <c r="AR1533" s="195" t="s">
        <v>12</v>
      </c>
    </row>
    <row r="1534" spans="1:44" ht="22.5" x14ac:dyDescent="0.25">
      <c r="A1534" s="183">
        <v>1523</v>
      </c>
      <c r="B1534" s="183" t="s">
        <v>1129</v>
      </c>
      <c r="C1534" s="34" t="str">
        <f t="shared" si="92"/>
        <v>BS IT  - 141964</v>
      </c>
      <c r="D1534" s="186" t="s">
        <v>37</v>
      </c>
      <c r="E1534" s="45"/>
      <c r="F1534" s="185">
        <v>141964</v>
      </c>
      <c r="G1534" s="191" t="s">
        <v>1602</v>
      </c>
      <c r="H1534" s="34" t="str">
        <f t="shared" si="93"/>
        <v>N  - OB - 26 - 30</v>
      </c>
      <c r="I1534" s="192" t="s">
        <v>17</v>
      </c>
      <c r="J1534" s="188" t="s">
        <v>98</v>
      </c>
      <c r="K1534" s="192" t="s">
        <v>102</v>
      </c>
      <c r="L1534" s="192">
        <v>18</v>
      </c>
      <c r="M1534" s="196" t="s">
        <v>821</v>
      </c>
      <c r="N1534" s="196" t="s">
        <v>822</v>
      </c>
      <c r="O1534" s="44" t="str">
        <f t="shared" si="94"/>
        <v xml:space="preserve"> Tehmina Khan  ( 3335338925 )</v>
      </c>
      <c r="T1534" s="55"/>
      <c r="U1534" s="73" t="str">
        <f>F1534&amp;"-"&amp;COUNTIF($F$2:F1534,F1534)</f>
        <v>141964-1</v>
      </c>
      <c r="V1534" s="50">
        <f t="shared" si="95"/>
        <v>1523</v>
      </c>
      <c r="Y1534" s="38" t="s">
        <v>3172</v>
      </c>
      <c r="Z1534" s="38">
        <v>1523</v>
      </c>
      <c r="AP1534" s="194">
        <v>1523</v>
      </c>
      <c r="AQ1534" s="185" t="s">
        <v>12</v>
      </c>
      <c r="AR1534" s="195" t="s">
        <v>12</v>
      </c>
    </row>
    <row r="1535" spans="1:44" ht="22.5" x14ac:dyDescent="0.25">
      <c r="A1535" s="183">
        <v>1524</v>
      </c>
      <c r="B1535" s="183" t="s">
        <v>1129</v>
      </c>
      <c r="C1535" s="34" t="str">
        <f t="shared" si="92"/>
        <v>BS SE  - 142013</v>
      </c>
      <c r="D1535" s="186" t="s">
        <v>43</v>
      </c>
      <c r="E1535" s="45"/>
      <c r="F1535" s="185">
        <v>142013</v>
      </c>
      <c r="G1535" s="191" t="s">
        <v>1603</v>
      </c>
      <c r="H1535" s="34" t="str">
        <f t="shared" si="93"/>
        <v>N  - OB - 26 - 30</v>
      </c>
      <c r="I1535" s="192" t="s">
        <v>17</v>
      </c>
      <c r="J1535" s="188" t="s">
        <v>98</v>
      </c>
      <c r="K1535" s="192" t="s">
        <v>102</v>
      </c>
      <c r="L1535" s="192">
        <v>46</v>
      </c>
      <c r="M1535" s="196" t="s">
        <v>643</v>
      </c>
      <c r="N1535" s="196" t="s">
        <v>644</v>
      </c>
      <c r="O1535" s="44" t="str">
        <f t="shared" si="94"/>
        <v xml:space="preserve"> ZARA RAFIQUE  ( 0313-4782428 )</v>
      </c>
      <c r="T1535" s="55"/>
      <c r="U1535" s="73" t="str">
        <f>F1535&amp;"-"&amp;COUNTIF($F$2:F1535,F1535)</f>
        <v>142013-1</v>
      </c>
      <c r="V1535" s="50">
        <f t="shared" si="95"/>
        <v>1524</v>
      </c>
      <c r="Y1535" s="38" t="s">
        <v>3173</v>
      </c>
      <c r="Z1535" s="38">
        <v>1524</v>
      </c>
      <c r="AP1535" s="194">
        <v>1524</v>
      </c>
      <c r="AQ1535" s="185" t="s">
        <v>12</v>
      </c>
      <c r="AR1535" s="195" t="s">
        <v>12</v>
      </c>
    </row>
    <row r="1536" spans="1:44" ht="22.5" x14ac:dyDescent="0.25">
      <c r="A1536" s="183">
        <v>1525</v>
      </c>
      <c r="B1536" s="183" t="s">
        <v>1129</v>
      </c>
      <c r="C1536" s="34" t="str">
        <f t="shared" si="92"/>
        <v>BS SE  - 142014</v>
      </c>
      <c r="D1536" s="186" t="s">
        <v>43</v>
      </c>
      <c r="E1536" s="45"/>
      <c r="F1536" s="185">
        <v>142014</v>
      </c>
      <c r="G1536" s="191" t="s">
        <v>271</v>
      </c>
      <c r="H1536" s="34" t="str">
        <f t="shared" si="93"/>
        <v>N  - OB - 26 - 30</v>
      </c>
      <c r="I1536" s="192" t="s">
        <v>17</v>
      </c>
      <c r="J1536" s="188" t="s">
        <v>98</v>
      </c>
      <c r="K1536" s="192" t="s">
        <v>102</v>
      </c>
      <c r="L1536" s="192">
        <v>3</v>
      </c>
      <c r="M1536" s="196" t="s">
        <v>643</v>
      </c>
      <c r="N1536" s="196" t="s">
        <v>644</v>
      </c>
      <c r="O1536" s="44" t="str">
        <f t="shared" si="94"/>
        <v xml:space="preserve"> ZARA RAFIQUE  ( 0313-4782428 )</v>
      </c>
      <c r="T1536" s="55"/>
      <c r="U1536" s="73" t="str">
        <f>F1536&amp;"-"&amp;COUNTIF($F$2:F1536,F1536)</f>
        <v>142014-1</v>
      </c>
      <c r="V1536" s="50">
        <f t="shared" si="95"/>
        <v>1525</v>
      </c>
      <c r="Y1536" s="38" t="s">
        <v>3174</v>
      </c>
      <c r="Z1536" s="38">
        <v>1525</v>
      </c>
      <c r="AP1536" s="194">
        <v>1525</v>
      </c>
      <c r="AQ1536" s="185" t="s">
        <v>12</v>
      </c>
      <c r="AR1536" s="195" t="s">
        <v>12</v>
      </c>
    </row>
    <row r="1537" spans="1:44" ht="22.5" x14ac:dyDescent="0.25">
      <c r="A1537" s="183">
        <v>1526</v>
      </c>
      <c r="B1537" s="183" t="s">
        <v>1129</v>
      </c>
      <c r="C1537" s="34" t="str">
        <f t="shared" si="92"/>
        <v>BSCS  - 141883</v>
      </c>
      <c r="D1537" s="186" t="s">
        <v>35</v>
      </c>
      <c r="E1537" s="45"/>
      <c r="F1537" s="185">
        <v>141883</v>
      </c>
      <c r="G1537" s="191" t="s">
        <v>242</v>
      </c>
      <c r="H1537" s="34" t="str">
        <f t="shared" si="93"/>
        <v>N  - OB - 26 - 30</v>
      </c>
      <c r="I1537" s="192" t="s">
        <v>17</v>
      </c>
      <c r="J1537" s="188" t="s">
        <v>98</v>
      </c>
      <c r="K1537" s="192" t="s">
        <v>102</v>
      </c>
      <c r="L1537" s="192">
        <v>43</v>
      </c>
      <c r="M1537" s="196" t="s">
        <v>835</v>
      </c>
      <c r="N1537" s="196" t="s">
        <v>836</v>
      </c>
      <c r="O1537" s="44" t="str">
        <f t="shared" si="94"/>
        <v xml:space="preserve"> Muhammad Zulqarnain  ( 0314-4043262 )</v>
      </c>
      <c r="T1537" s="55"/>
      <c r="U1537" s="73" t="str">
        <f>F1537&amp;"-"&amp;COUNTIF($F$2:F1537,F1537)</f>
        <v>141883-2</v>
      </c>
      <c r="V1537" s="50">
        <f t="shared" si="95"/>
        <v>1526</v>
      </c>
      <c r="Y1537" s="38" t="s">
        <v>3175</v>
      </c>
      <c r="Z1537" s="38">
        <v>1526</v>
      </c>
      <c r="AP1537" s="194">
        <v>1526</v>
      </c>
      <c r="AQ1537" s="185" t="s">
        <v>12</v>
      </c>
      <c r="AR1537" s="195" t="s">
        <v>12</v>
      </c>
    </row>
    <row r="1538" spans="1:44" ht="22.5" x14ac:dyDescent="0.25">
      <c r="A1538" s="183">
        <v>1527</v>
      </c>
      <c r="B1538" s="183" t="s">
        <v>1129</v>
      </c>
      <c r="C1538" s="34" t="str">
        <f t="shared" si="92"/>
        <v>BS SE  - 142014</v>
      </c>
      <c r="D1538" s="186" t="s">
        <v>43</v>
      </c>
      <c r="E1538" s="45"/>
      <c r="F1538" s="185">
        <v>142014</v>
      </c>
      <c r="G1538" s="191" t="s">
        <v>271</v>
      </c>
      <c r="H1538" s="34" t="str">
        <f t="shared" si="93"/>
        <v>P  - OB - 69 - 71</v>
      </c>
      <c r="I1538" s="192" t="s">
        <v>17</v>
      </c>
      <c r="J1538" s="188" t="s">
        <v>293</v>
      </c>
      <c r="K1538" s="192" t="s">
        <v>250</v>
      </c>
      <c r="L1538" s="192">
        <v>34</v>
      </c>
      <c r="M1538" s="196" t="s">
        <v>643</v>
      </c>
      <c r="N1538" s="196" t="s">
        <v>644</v>
      </c>
      <c r="O1538" s="44" t="str">
        <f t="shared" si="94"/>
        <v xml:space="preserve"> ZARA RAFIQUE  ( 0313-4782428 )</v>
      </c>
      <c r="T1538" s="55"/>
      <c r="U1538" s="73" t="str">
        <f>F1538&amp;"-"&amp;COUNTIF($F$2:F1538,F1538)</f>
        <v>142014-2</v>
      </c>
      <c r="V1538" s="50">
        <f t="shared" si="95"/>
        <v>1527</v>
      </c>
      <c r="Y1538" s="38" t="s">
        <v>3176</v>
      </c>
      <c r="Z1538" s="38">
        <v>1527</v>
      </c>
      <c r="AP1538" s="194">
        <v>1527</v>
      </c>
      <c r="AQ1538" s="185" t="s">
        <v>12</v>
      </c>
      <c r="AR1538" s="195" t="s">
        <v>12</v>
      </c>
    </row>
    <row r="1539" spans="1:44" ht="22.5" x14ac:dyDescent="0.25">
      <c r="A1539" s="183">
        <v>1528</v>
      </c>
      <c r="B1539" s="183" t="s">
        <v>1129</v>
      </c>
      <c r="C1539" s="34" t="str">
        <f t="shared" si="92"/>
        <v>BS SE  - 142015</v>
      </c>
      <c r="D1539" s="186" t="s">
        <v>43</v>
      </c>
      <c r="E1539" s="45"/>
      <c r="F1539" s="185">
        <v>142015</v>
      </c>
      <c r="G1539" s="191" t="s">
        <v>395</v>
      </c>
      <c r="H1539" s="34" t="str">
        <f t="shared" si="93"/>
        <v>P  - OB - 69 - 71</v>
      </c>
      <c r="I1539" s="192" t="s">
        <v>17</v>
      </c>
      <c r="J1539" s="188" t="s">
        <v>293</v>
      </c>
      <c r="K1539" s="192" t="s">
        <v>250</v>
      </c>
      <c r="L1539" s="192">
        <v>32</v>
      </c>
      <c r="M1539" s="196" t="s">
        <v>3324</v>
      </c>
      <c r="N1539" s="196" t="s">
        <v>3325</v>
      </c>
      <c r="O1539" s="44" t="str">
        <f t="shared" si="94"/>
        <v xml:space="preserve"> Ms. Qurat ul Ain Butt  ( 0332-8458249 )</v>
      </c>
      <c r="T1539" s="55"/>
      <c r="U1539" s="73" t="str">
        <f>F1539&amp;"-"&amp;COUNTIF($F$2:F1539,F1539)</f>
        <v>142015-1</v>
      </c>
      <c r="V1539" s="50">
        <f t="shared" si="95"/>
        <v>1528</v>
      </c>
      <c r="Y1539" s="38" t="s">
        <v>3177</v>
      </c>
      <c r="Z1539" s="38">
        <v>1528</v>
      </c>
      <c r="AP1539" s="194">
        <v>1528</v>
      </c>
      <c r="AQ1539" s="185" t="s">
        <v>12</v>
      </c>
      <c r="AR1539" s="195" t="s">
        <v>12</v>
      </c>
    </row>
    <row r="1540" spans="1:44" ht="22.5" x14ac:dyDescent="0.25">
      <c r="A1540" s="183">
        <v>1529</v>
      </c>
      <c r="B1540" s="183" t="s">
        <v>1129</v>
      </c>
      <c r="C1540" s="34" t="str">
        <f t="shared" si="92"/>
        <v>ADP (AF)   - 142482</v>
      </c>
      <c r="D1540" s="186" t="s">
        <v>1137</v>
      </c>
      <c r="E1540" s="45"/>
      <c r="F1540" s="185">
        <v>142482</v>
      </c>
      <c r="G1540" s="191" t="s">
        <v>111</v>
      </c>
      <c r="H1540" s="34" t="str">
        <f t="shared" si="93"/>
        <v>Q  - OB - 38 - 42</v>
      </c>
      <c r="I1540" s="192" t="s">
        <v>17</v>
      </c>
      <c r="J1540" s="188" t="s">
        <v>257</v>
      </c>
      <c r="K1540" s="192" t="s">
        <v>251</v>
      </c>
      <c r="L1540" s="192">
        <v>1</v>
      </c>
      <c r="M1540" s="196" t="s">
        <v>604</v>
      </c>
      <c r="N1540" s="196" t="s">
        <v>605</v>
      </c>
      <c r="O1540" s="44" t="str">
        <f t="shared" si="94"/>
        <v xml:space="preserve"> Sara Munir  ( 0323-4812724 )</v>
      </c>
      <c r="T1540" s="55"/>
      <c r="U1540" s="73" t="str">
        <f>F1540&amp;"-"&amp;COUNTIF($F$2:F1540,F1540)</f>
        <v>142482-1</v>
      </c>
      <c r="V1540" s="50">
        <f t="shared" si="95"/>
        <v>1529</v>
      </c>
      <c r="Y1540" s="38" t="s">
        <v>3178</v>
      </c>
      <c r="Z1540" s="38">
        <v>1529</v>
      </c>
      <c r="AP1540" s="194">
        <v>1529</v>
      </c>
      <c r="AQ1540" s="185" t="s">
        <v>12</v>
      </c>
      <c r="AR1540" s="195" t="s">
        <v>12</v>
      </c>
    </row>
    <row r="1541" spans="1:44" ht="22.5" x14ac:dyDescent="0.25">
      <c r="A1541" s="185">
        <v>1530</v>
      </c>
      <c r="B1541" s="185" t="s">
        <v>1129</v>
      </c>
      <c r="C1541" s="34" t="str">
        <f t="shared" si="92"/>
        <v>ADP (BBA)  - 142527</v>
      </c>
      <c r="D1541" s="188" t="s">
        <v>1138</v>
      </c>
      <c r="E1541" s="45"/>
      <c r="F1541" s="188">
        <v>142527</v>
      </c>
      <c r="G1541" s="188" t="s">
        <v>111</v>
      </c>
      <c r="H1541" s="34" t="str">
        <f t="shared" si="93"/>
        <v>Q  - OB - 38 - 42</v>
      </c>
      <c r="I1541" s="188" t="s">
        <v>17</v>
      </c>
      <c r="J1541" s="188" t="s">
        <v>257</v>
      </c>
      <c r="K1541" s="188" t="s">
        <v>251</v>
      </c>
      <c r="L1541" s="192">
        <v>2</v>
      </c>
      <c r="M1541" s="196" t="s">
        <v>604</v>
      </c>
      <c r="N1541" s="196" t="s">
        <v>605</v>
      </c>
      <c r="O1541" s="44" t="str">
        <f t="shared" si="94"/>
        <v xml:space="preserve"> Sara Munir  ( 0323-4812724 )</v>
      </c>
      <c r="T1541" s="55"/>
      <c r="U1541" s="73" t="str">
        <f>F1541&amp;"-"&amp;COUNTIF($F$2:F1541,F1541)</f>
        <v>142527-1</v>
      </c>
      <c r="V1541" s="50">
        <f t="shared" si="95"/>
        <v>1530</v>
      </c>
      <c r="Y1541" s="38" t="s">
        <v>3179</v>
      </c>
      <c r="Z1541" s="38">
        <v>1530</v>
      </c>
      <c r="AP1541" s="194">
        <v>1530</v>
      </c>
      <c r="AQ1541" s="185" t="s">
        <v>12</v>
      </c>
      <c r="AR1541" s="195" t="s">
        <v>12</v>
      </c>
    </row>
    <row r="1542" spans="1:44" ht="22.5" x14ac:dyDescent="0.25">
      <c r="A1542" s="185">
        <v>1531</v>
      </c>
      <c r="B1542" s="185" t="s">
        <v>1129</v>
      </c>
      <c r="C1542" s="34" t="str">
        <f t="shared" si="92"/>
        <v>BBA (Hons)  - 142413</v>
      </c>
      <c r="D1542" s="188" t="s">
        <v>42</v>
      </c>
      <c r="E1542" s="45"/>
      <c r="F1542" s="188">
        <v>142413</v>
      </c>
      <c r="G1542" s="188" t="s">
        <v>111</v>
      </c>
      <c r="H1542" s="34" t="str">
        <f t="shared" si="93"/>
        <v>Q  - OB - 38 - 42</v>
      </c>
      <c r="I1542" s="188" t="s">
        <v>17</v>
      </c>
      <c r="J1542" s="188" t="s">
        <v>257</v>
      </c>
      <c r="K1542" s="188" t="s">
        <v>251</v>
      </c>
      <c r="L1542" s="192">
        <v>20</v>
      </c>
      <c r="M1542" s="196" t="s">
        <v>604</v>
      </c>
      <c r="N1542" s="196" t="s">
        <v>605</v>
      </c>
      <c r="O1542" s="44" t="str">
        <f t="shared" si="94"/>
        <v xml:space="preserve"> Sara Munir  ( 0323-4812724 )</v>
      </c>
      <c r="T1542" s="55"/>
      <c r="U1542" s="73" t="str">
        <f>F1542&amp;"-"&amp;COUNTIF($F$2:F1542,F1542)</f>
        <v>142413-1</v>
      </c>
      <c r="V1542" s="50">
        <f t="shared" si="95"/>
        <v>1531</v>
      </c>
      <c r="Y1542" s="38" t="s">
        <v>3180</v>
      </c>
      <c r="Z1542" s="38">
        <v>1531</v>
      </c>
      <c r="AP1542" s="194">
        <v>1531</v>
      </c>
      <c r="AQ1542" s="185" t="s">
        <v>12</v>
      </c>
      <c r="AR1542" s="195" t="s">
        <v>12</v>
      </c>
    </row>
    <row r="1543" spans="1:44" ht="22.5" x14ac:dyDescent="0.25">
      <c r="A1543" s="185">
        <v>1532</v>
      </c>
      <c r="B1543" s="185" t="s">
        <v>1129</v>
      </c>
      <c r="C1543" s="34" t="str">
        <f t="shared" si="92"/>
        <v>BBA (Hons)  - 142506</v>
      </c>
      <c r="D1543" s="188" t="s">
        <v>42</v>
      </c>
      <c r="E1543" s="45"/>
      <c r="F1543" s="188">
        <v>142506</v>
      </c>
      <c r="G1543" s="188" t="s">
        <v>173</v>
      </c>
      <c r="H1543" s="34" t="str">
        <f t="shared" si="93"/>
        <v>Q  - OB - 38 - 42</v>
      </c>
      <c r="I1543" s="188" t="s">
        <v>17</v>
      </c>
      <c r="J1543" s="188" t="s">
        <v>257</v>
      </c>
      <c r="K1543" s="188" t="s">
        <v>251</v>
      </c>
      <c r="L1543" s="192">
        <v>2</v>
      </c>
      <c r="M1543" s="196">
        <v>0</v>
      </c>
      <c r="N1543" s="196" t="s">
        <v>3383</v>
      </c>
      <c r="O1543" s="44" t="str">
        <f t="shared" si="94"/>
        <v xml:space="preserve"> 0  ( - - - )</v>
      </c>
      <c r="T1543" s="55"/>
      <c r="U1543" s="73" t="str">
        <f>F1543&amp;"-"&amp;COUNTIF($F$2:F1543,F1543)</f>
        <v>142506-1</v>
      </c>
      <c r="V1543" s="50">
        <f t="shared" si="95"/>
        <v>1532</v>
      </c>
      <c r="Y1543" s="38" t="s">
        <v>3181</v>
      </c>
      <c r="Z1543" s="38">
        <v>1532</v>
      </c>
      <c r="AP1543" s="194">
        <v>1532</v>
      </c>
      <c r="AQ1543" s="185" t="s">
        <v>12</v>
      </c>
      <c r="AR1543" s="195" t="s">
        <v>12</v>
      </c>
    </row>
    <row r="1544" spans="1:44" ht="22.5" x14ac:dyDescent="0.25">
      <c r="A1544" s="185">
        <v>1533</v>
      </c>
      <c r="B1544" s="185" t="s">
        <v>1129</v>
      </c>
      <c r="C1544" s="34" t="str">
        <f t="shared" si="92"/>
        <v>BS AF  - 142427</v>
      </c>
      <c r="D1544" s="188" t="s">
        <v>36</v>
      </c>
      <c r="E1544" s="45"/>
      <c r="F1544" s="188">
        <v>142427</v>
      </c>
      <c r="G1544" s="188" t="s">
        <v>111</v>
      </c>
      <c r="H1544" s="34" t="str">
        <f t="shared" si="93"/>
        <v>Q  - OB - 38 - 42</v>
      </c>
      <c r="I1544" s="188" t="s">
        <v>17</v>
      </c>
      <c r="J1544" s="188" t="s">
        <v>257</v>
      </c>
      <c r="K1544" s="188" t="s">
        <v>251</v>
      </c>
      <c r="L1544" s="192">
        <v>12</v>
      </c>
      <c r="M1544" s="196" t="s">
        <v>604</v>
      </c>
      <c r="N1544" s="196" t="s">
        <v>605</v>
      </c>
      <c r="O1544" s="44" t="str">
        <f t="shared" si="94"/>
        <v xml:space="preserve"> Sara Munir  ( 0323-4812724 )</v>
      </c>
      <c r="T1544" s="55"/>
      <c r="U1544" s="73" t="str">
        <f>F1544&amp;"-"&amp;COUNTIF($F$2:F1544,F1544)</f>
        <v>142427-1</v>
      </c>
      <c r="V1544" s="50">
        <f t="shared" si="95"/>
        <v>1533</v>
      </c>
      <c r="Y1544" s="38" t="s">
        <v>3182</v>
      </c>
      <c r="Z1544" s="38">
        <v>1533</v>
      </c>
      <c r="AP1544" s="194">
        <v>1533</v>
      </c>
      <c r="AQ1544" s="185" t="s">
        <v>12</v>
      </c>
      <c r="AR1544" s="195" t="s">
        <v>12</v>
      </c>
    </row>
    <row r="1545" spans="1:44" ht="22.5" x14ac:dyDescent="0.25">
      <c r="A1545" s="185">
        <v>1534</v>
      </c>
      <c r="B1545" s="185" t="s">
        <v>1129</v>
      </c>
      <c r="C1545" s="34" t="str">
        <f t="shared" si="92"/>
        <v>BS AF  - 142504</v>
      </c>
      <c r="D1545" s="188" t="s">
        <v>36</v>
      </c>
      <c r="E1545" s="45"/>
      <c r="F1545" s="188">
        <v>142504</v>
      </c>
      <c r="G1545" s="188" t="s">
        <v>1618</v>
      </c>
      <c r="H1545" s="34" t="str">
        <f t="shared" si="93"/>
        <v>Q  - OB - 38 - 42</v>
      </c>
      <c r="I1545" s="188" t="s">
        <v>17</v>
      </c>
      <c r="J1545" s="188" t="s">
        <v>257</v>
      </c>
      <c r="K1545" s="188" t="s">
        <v>251</v>
      </c>
      <c r="L1545" s="192">
        <v>1</v>
      </c>
      <c r="M1545" s="196" t="s">
        <v>414</v>
      </c>
      <c r="N1545" s="196" t="s">
        <v>415</v>
      </c>
      <c r="O1545" s="44" t="str">
        <f t="shared" si="94"/>
        <v xml:space="preserve"> Salman Altaf  ( 3004440819 )</v>
      </c>
      <c r="T1545" s="55"/>
      <c r="U1545" s="73" t="str">
        <f>F1545&amp;"-"&amp;COUNTIF($F$2:F1545,F1545)</f>
        <v>142504-1</v>
      </c>
      <c r="V1545" s="50">
        <f t="shared" si="95"/>
        <v>1534</v>
      </c>
      <c r="Y1545" s="38" t="s">
        <v>3183</v>
      </c>
      <c r="Z1545" s="38">
        <v>1534</v>
      </c>
      <c r="AP1545" s="194">
        <v>1534</v>
      </c>
      <c r="AQ1545" s="185" t="s">
        <v>12</v>
      </c>
      <c r="AR1545" s="195" t="s">
        <v>12</v>
      </c>
    </row>
    <row r="1546" spans="1:44" ht="22.5" x14ac:dyDescent="0.25">
      <c r="A1546" s="185">
        <v>1535</v>
      </c>
      <c r="B1546" s="185" t="s">
        <v>1129</v>
      </c>
      <c r="C1546" s="34" t="str">
        <f t="shared" si="92"/>
        <v>BS IT  - 142473</v>
      </c>
      <c r="D1546" s="188" t="s">
        <v>37</v>
      </c>
      <c r="E1546" s="45"/>
      <c r="F1546" s="188">
        <v>142473</v>
      </c>
      <c r="G1546" s="188" t="s">
        <v>1603</v>
      </c>
      <c r="H1546" s="34" t="str">
        <f t="shared" si="93"/>
        <v>Q  - OB - 38 - 42</v>
      </c>
      <c r="I1546" s="188" t="s">
        <v>17</v>
      </c>
      <c r="J1546" s="188" t="s">
        <v>257</v>
      </c>
      <c r="K1546" s="188" t="s">
        <v>251</v>
      </c>
      <c r="L1546" s="192">
        <v>1</v>
      </c>
      <c r="M1546" s="196" t="s">
        <v>821</v>
      </c>
      <c r="N1546" s="196" t="s">
        <v>822</v>
      </c>
      <c r="O1546" s="44" t="str">
        <f t="shared" si="94"/>
        <v xml:space="preserve"> Tehmina Khan  ( 3335338925 )</v>
      </c>
      <c r="T1546" s="55"/>
      <c r="U1546" s="73" t="str">
        <f>F1546&amp;"-"&amp;COUNTIF($F$2:F1546,F1546)</f>
        <v>142473-1</v>
      </c>
      <c r="V1546" s="50">
        <f t="shared" si="95"/>
        <v>1535</v>
      </c>
      <c r="Y1546" s="38" t="s">
        <v>3184</v>
      </c>
      <c r="Z1546" s="38">
        <v>1535</v>
      </c>
      <c r="AP1546" s="194">
        <v>1535</v>
      </c>
      <c r="AQ1546" s="185" t="s">
        <v>12</v>
      </c>
      <c r="AR1546" s="195" t="s">
        <v>12</v>
      </c>
    </row>
    <row r="1547" spans="1:44" ht="22.5" x14ac:dyDescent="0.25">
      <c r="A1547" s="185">
        <v>1536</v>
      </c>
      <c r="B1547" s="185" t="s">
        <v>1129</v>
      </c>
      <c r="C1547" s="34" t="str">
        <f t="shared" si="92"/>
        <v>BS SE  - 142015</v>
      </c>
      <c r="D1547" s="188" t="s">
        <v>43</v>
      </c>
      <c r="E1547" s="45"/>
      <c r="F1547" s="188">
        <v>142015</v>
      </c>
      <c r="G1547" s="188" t="s">
        <v>395</v>
      </c>
      <c r="H1547" s="34" t="str">
        <f t="shared" si="93"/>
        <v>Q  - OB - 38 - 42</v>
      </c>
      <c r="I1547" s="188" t="s">
        <v>17</v>
      </c>
      <c r="J1547" s="188" t="s">
        <v>257</v>
      </c>
      <c r="K1547" s="188" t="s">
        <v>251</v>
      </c>
      <c r="L1547" s="192">
        <v>17</v>
      </c>
      <c r="M1547" s="196" t="s">
        <v>3324</v>
      </c>
      <c r="N1547" s="196" t="s">
        <v>3325</v>
      </c>
      <c r="O1547" s="44" t="str">
        <f t="shared" si="94"/>
        <v xml:space="preserve"> Ms. Qurat ul Ain Butt  ( 0332-8458249 )</v>
      </c>
      <c r="T1547" s="55"/>
      <c r="U1547" s="73" t="str">
        <f>F1547&amp;"-"&amp;COUNTIF($F$2:F1547,F1547)</f>
        <v>142015-2</v>
      </c>
      <c r="V1547" s="50">
        <f t="shared" si="95"/>
        <v>1536</v>
      </c>
      <c r="Y1547" s="38" t="s">
        <v>3185</v>
      </c>
      <c r="Z1547" s="38">
        <v>1536</v>
      </c>
      <c r="AP1547" s="194">
        <v>1536</v>
      </c>
      <c r="AQ1547" s="185" t="s">
        <v>12</v>
      </c>
      <c r="AR1547" s="195" t="s">
        <v>12</v>
      </c>
    </row>
    <row r="1548" spans="1:44" ht="22.5" x14ac:dyDescent="0.25">
      <c r="A1548" s="185">
        <v>1537</v>
      </c>
      <c r="B1548" s="185" t="s">
        <v>1129</v>
      </c>
      <c r="C1548" s="34" t="str">
        <f t="shared" ref="C1548:C1611" si="96">CONCATENATE(D1548," "," - ",F1548)</f>
        <v>BS SE  - 142016</v>
      </c>
      <c r="D1548" s="188" t="s">
        <v>43</v>
      </c>
      <c r="E1548" s="45"/>
      <c r="F1548" s="188">
        <v>142016</v>
      </c>
      <c r="G1548" s="188" t="s">
        <v>909</v>
      </c>
      <c r="H1548" s="34" t="str">
        <f t="shared" ref="H1548:H1611" si="97">CONCATENATE(K1548," "," - ",J1548)</f>
        <v>Q  - OB - 38 - 42</v>
      </c>
      <c r="I1548" s="188" t="s">
        <v>17</v>
      </c>
      <c r="J1548" s="188" t="s">
        <v>257</v>
      </c>
      <c r="K1548" s="188" t="s">
        <v>251</v>
      </c>
      <c r="L1548" s="192">
        <v>48</v>
      </c>
      <c r="M1548" s="196" t="s">
        <v>3324</v>
      </c>
      <c r="N1548" s="196" t="s">
        <v>3325</v>
      </c>
      <c r="O1548" s="44" t="str">
        <f t="shared" si="94"/>
        <v xml:space="preserve"> Ms. Qurat ul Ain Butt  ( 0332-8458249 )</v>
      </c>
      <c r="T1548" s="55"/>
      <c r="U1548" s="73" t="str">
        <f>F1548&amp;"-"&amp;COUNTIF($F$2:F1548,F1548)</f>
        <v>142016-1</v>
      </c>
      <c r="V1548" s="50">
        <f t="shared" si="95"/>
        <v>1537</v>
      </c>
      <c r="Y1548" s="38" t="s">
        <v>3186</v>
      </c>
      <c r="Z1548" s="38">
        <v>1537</v>
      </c>
      <c r="AP1548" s="194">
        <v>1537</v>
      </c>
      <c r="AQ1548" s="185" t="s">
        <v>12</v>
      </c>
      <c r="AR1548" s="195" t="s">
        <v>12</v>
      </c>
    </row>
    <row r="1549" spans="1:44" ht="22.5" x14ac:dyDescent="0.25">
      <c r="A1549" s="185">
        <v>1538</v>
      </c>
      <c r="B1549" s="185" t="s">
        <v>1129</v>
      </c>
      <c r="C1549" s="34" t="str">
        <f t="shared" si="96"/>
        <v>Ph. D CS  - 142536</v>
      </c>
      <c r="D1549" s="188" t="s">
        <v>345</v>
      </c>
      <c r="E1549" s="45"/>
      <c r="F1549" s="188">
        <v>142536</v>
      </c>
      <c r="G1549" s="188" t="s">
        <v>873</v>
      </c>
      <c r="H1549" s="34" t="str">
        <f t="shared" si="97"/>
        <v>Q  - OB - 38 - 42</v>
      </c>
      <c r="I1549" s="188" t="s">
        <v>17</v>
      </c>
      <c r="J1549" s="188" t="s">
        <v>257</v>
      </c>
      <c r="K1549" s="188" t="s">
        <v>251</v>
      </c>
      <c r="L1549" s="192">
        <v>1</v>
      </c>
      <c r="M1549" s="196" t="s">
        <v>482</v>
      </c>
      <c r="N1549" s="196" t="s">
        <v>483</v>
      </c>
      <c r="O1549" s="44" t="str">
        <f t="shared" ref="O1549:O1612" si="98">CONCATENATE(" ", M1549, " ", " ("," ",N1549, " ",")")</f>
        <v xml:space="preserve"> Mr. Umer Ahmed  ( 0321-3810784 )</v>
      </c>
      <c r="T1549" s="55"/>
      <c r="U1549" s="73" t="str">
        <f>F1549&amp;"-"&amp;COUNTIF($F$2:F1549,F1549)</f>
        <v>142536-1</v>
      </c>
      <c r="V1549" s="50">
        <f t="shared" ref="V1549:V1612" si="99">+A1549</f>
        <v>1538</v>
      </c>
      <c r="Y1549" s="38" t="s">
        <v>3187</v>
      </c>
      <c r="Z1549" s="38">
        <v>1538</v>
      </c>
      <c r="AP1549" s="194">
        <v>1538</v>
      </c>
      <c r="AQ1549" s="185" t="s">
        <v>12</v>
      </c>
      <c r="AR1549" s="195" t="s">
        <v>12</v>
      </c>
    </row>
    <row r="1550" spans="1:44" ht="22.5" x14ac:dyDescent="0.25">
      <c r="A1550" s="185">
        <v>1539</v>
      </c>
      <c r="B1550" s="185" t="s">
        <v>1129</v>
      </c>
      <c r="C1550" s="34" t="str">
        <f t="shared" si="96"/>
        <v>Ph. D CS  - 142586</v>
      </c>
      <c r="D1550" s="188" t="s">
        <v>345</v>
      </c>
      <c r="E1550" s="45"/>
      <c r="F1550" s="188">
        <v>142586</v>
      </c>
      <c r="G1550" s="188" t="s">
        <v>1621</v>
      </c>
      <c r="H1550" s="34" t="str">
        <f t="shared" si="97"/>
        <v>Q  - OB - 38 - 42</v>
      </c>
      <c r="I1550" s="188" t="s">
        <v>17</v>
      </c>
      <c r="J1550" s="188" t="s">
        <v>257</v>
      </c>
      <c r="K1550" s="188" t="s">
        <v>251</v>
      </c>
      <c r="L1550" s="192">
        <v>2</v>
      </c>
      <c r="M1550" s="196" t="s">
        <v>482</v>
      </c>
      <c r="N1550" s="196" t="s">
        <v>483</v>
      </c>
      <c r="O1550" s="44" t="str">
        <f t="shared" si="98"/>
        <v xml:space="preserve"> Mr. Umer Ahmed  ( 0321-3810784 )</v>
      </c>
      <c r="T1550" s="55"/>
      <c r="U1550" s="73" t="str">
        <f>F1550&amp;"-"&amp;COUNTIF($F$2:F1550,F1550)</f>
        <v>142586-1</v>
      </c>
      <c r="V1550" s="50">
        <f t="shared" si="99"/>
        <v>1539</v>
      </c>
      <c r="Y1550" s="38" t="s">
        <v>3188</v>
      </c>
      <c r="Z1550" s="38">
        <v>1539</v>
      </c>
      <c r="AP1550" s="194">
        <v>1539</v>
      </c>
      <c r="AQ1550" s="185" t="s">
        <v>12</v>
      </c>
      <c r="AR1550" s="195" t="s">
        <v>12</v>
      </c>
    </row>
    <row r="1551" spans="1:44" ht="33.75" x14ac:dyDescent="0.25">
      <c r="A1551" s="185">
        <v>1540</v>
      </c>
      <c r="B1551" s="185" t="s">
        <v>1129</v>
      </c>
      <c r="C1551" s="34" t="str">
        <f t="shared" si="96"/>
        <v>Post ADP (AF)   - 142484</v>
      </c>
      <c r="D1551" s="188" t="s">
        <v>865</v>
      </c>
      <c r="E1551" s="45"/>
      <c r="F1551" s="188">
        <v>142484</v>
      </c>
      <c r="G1551" s="188" t="s">
        <v>875</v>
      </c>
      <c r="H1551" s="34" t="str">
        <f t="shared" si="97"/>
        <v>Q  - OB - 38 - 42</v>
      </c>
      <c r="I1551" s="188" t="s">
        <v>17</v>
      </c>
      <c r="J1551" s="188" t="s">
        <v>257</v>
      </c>
      <c r="K1551" s="188" t="s">
        <v>251</v>
      </c>
      <c r="L1551" s="192">
        <v>1</v>
      </c>
      <c r="M1551" s="196" t="s">
        <v>996</v>
      </c>
      <c r="N1551" s="196" t="s">
        <v>997</v>
      </c>
      <c r="O1551" s="44" t="str">
        <f t="shared" si="98"/>
        <v xml:space="preserve"> Irtiqua Ameer   ( 3095572029 )</v>
      </c>
      <c r="T1551" s="55"/>
      <c r="U1551" s="73" t="str">
        <f>F1551&amp;"-"&amp;COUNTIF($F$2:F1551,F1551)</f>
        <v>142484-1</v>
      </c>
      <c r="V1551" s="50">
        <f t="shared" si="99"/>
        <v>1540</v>
      </c>
      <c r="Y1551" s="38" t="s">
        <v>3189</v>
      </c>
      <c r="Z1551" s="38">
        <v>1540</v>
      </c>
      <c r="AP1551" s="194">
        <v>1540</v>
      </c>
      <c r="AQ1551" s="185" t="s">
        <v>12</v>
      </c>
      <c r="AR1551" s="195" t="s">
        <v>12</v>
      </c>
    </row>
    <row r="1552" spans="1:44" ht="22.5" x14ac:dyDescent="0.25">
      <c r="A1552" s="185">
        <v>1541</v>
      </c>
      <c r="B1552" s="185" t="s">
        <v>1129</v>
      </c>
      <c r="C1552" s="34" t="str">
        <f t="shared" si="96"/>
        <v>BBA (Hons)  - 141364</v>
      </c>
      <c r="D1552" s="188" t="s">
        <v>42</v>
      </c>
      <c r="E1552" s="45"/>
      <c r="F1552" s="188">
        <v>141364</v>
      </c>
      <c r="G1552" s="188" t="s">
        <v>1622</v>
      </c>
      <c r="H1552" s="34" t="str">
        <f t="shared" si="97"/>
        <v>D  - NB - 25 - 32</v>
      </c>
      <c r="I1552" s="188" t="s">
        <v>16</v>
      </c>
      <c r="J1552" s="188" t="s">
        <v>97</v>
      </c>
      <c r="K1552" s="188" t="s">
        <v>24</v>
      </c>
      <c r="L1552" s="192">
        <v>13</v>
      </c>
      <c r="M1552" s="196" t="s">
        <v>424</v>
      </c>
      <c r="N1552" s="196" t="s">
        <v>425</v>
      </c>
      <c r="O1552" s="44" t="str">
        <f t="shared" si="98"/>
        <v xml:space="preserve"> Dr Muhammad Umair Javaid  ( 0333-3286252 )</v>
      </c>
      <c r="T1552" s="55"/>
      <c r="U1552" s="73" t="str">
        <f>F1552&amp;"-"&amp;COUNTIF($F$2:F1552,F1552)</f>
        <v>141364-1</v>
      </c>
      <c r="V1552" s="50">
        <f t="shared" si="99"/>
        <v>1541</v>
      </c>
      <c r="Y1552" s="38" t="s">
        <v>3190</v>
      </c>
      <c r="Z1552" s="38">
        <v>1541</v>
      </c>
      <c r="AP1552" s="194">
        <v>1541</v>
      </c>
      <c r="AQ1552" s="185" t="s">
        <v>12</v>
      </c>
      <c r="AR1552" s="195" t="s">
        <v>12</v>
      </c>
    </row>
    <row r="1553" spans="1:44" ht="22.5" x14ac:dyDescent="0.25">
      <c r="A1553" s="185">
        <v>1542</v>
      </c>
      <c r="B1553" s="185" t="s">
        <v>1129</v>
      </c>
      <c r="C1553" s="34" t="str">
        <f t="shared" si="96"/>
        <v>BBA (Hons)  - 141443</v>
      </c>
      <c r="D1553" s="188" t="s">
        <v>42</v>
      </c>
      <c r="E1553" s="45"/>
      <c r="F1553" s="188">
        <v>141443</v>
      </c>
      <c r="G1553" s="188" t="s">
        <v>1167</v>
      </c>
      <c r="H1553" s="34" t="str">
        <f t="shared" si="97"/>
        <v>D  - NB - 25 - 32</v>
      </c>
      <c r="I1553" s="188" t="s">
        <v>16</v>
      </c>
      <c r="J1553" s="188" t="s">
        <v>97</v>
      </c>
      <c r="K1553" s="188" t="s">
        <v>24</v>
      </c>
      <c r="L1553" s="192">
        <v>4</v>
      </c>
      <c r="M1553" s="196" t="s">
        <v>430</v>
      </c>
      <c r="N1553" s="196" t="s">
        <v>431</v>
      </c>
      <c r="O1553" s="44" t="str">
        <f t="shared" si="98"/>
        <v xml:space="preserve"> Dr. Shoaib Nisar  ( 3014639446 )</v>
      </c>
      <c r="T1553" s="55"/>
      <c r="U1553" s="73" t="str">
        <f>F1553&amp;"-"&amp;COUNTIF($F$2:F1553,F1553)</f>
        <v>141443-1</v>
      </c>
      <c r="V1553" s="50">
        <f t="shared" si="99"/>
        <v>1542</v>
      </c>
      <c r="Y1553" s="38" t="s">
        <v>3191</v>
      </c>
      <c r="Z1553" s="38">
        <v>1542</v>
      </c>
      <c r="AP1553" s="194">
        <v>1542</v>
      </c>
      <c r="AQ1553" s="185" t="s">
        <v>12</v>
      </c>
      <c r="AR1553" s="195" t="s">
        <v>12</v>
      </c>
    </row>
    <row r="1554" spans="1:44" ht="22.5" x14ac:dyDescent="0.25">
      <c r="A1554" s="185">
        <v>1543</v>
      </c>
      <c r="B1554" s="185" t="s">
        <v>1129</v>
      </c>
      <c r="C1554" s="34" t="str">
        <f t="shared" si="96"/>
        <v>BBA (Hons)  - 141445</v>
      </c>
      <c r="D1554" s="188" t="s">
        <v>42</v>
      </c>
      <c r="E1554" s="45"/>
      <c r="F1554" s="188">
        <v>141445</v>
      </c>
      <c r="G1554" s="188" t="s">
        <v>1623</v>
      </c>
      <c r="H1554" s="34" t="str">
        <f t="shared" si="97"/>
        <v>D  - NB - 25 - 32</v>
      </c>
      <c r="I1554" s="188" t="s">
        <v>16</v>
      </c>
      <c r="J1554" s="188" t="s">
        <v>97</v>
      </c>
      <c r="K1554" s="188" t="s">
        <v>24</v>
      </c>
      <c r="L1554" s="192">
        <v>3</v>
      </c>
      <c r="M1554" s="196" t="s">
        <v>430</v>
      </c>
      <c r="N1554" s="196" t="s">
        <v>431</v>
      </c>
      <c r="O1554" s="44" t="str">
        <f t="shared" si="98"/>
        <v xml:space="preserve"> Dr. Shoaib Nisar  ( 3014639446 )</v>
      </c>
      <c r="T1554" s="55"/>
      <c r="U1554" s="73" t="str">
        <f>F1554&amp;"-"&amp;COUNTIF($F$2:F1554,F1554)</f>
        <v>141445-1</v>
      </c>
      <c r="V1554" s="50">
        <f t="shared" si="99"/>
        <v>1543</v>
      </c>
      <c r="Y1554" s="38" t="s">
        <v>3192</v>
      </c>
      <c r="Z1554" s="38">
        <v>1543</v>
      </c>
      <c r="AP1554" s="194">
        <v>1543</v>
      </c>
      <c r="AQ1554" s="185" t="s">
        <v>12</v>
      </c>
      <c r="AR1554" s="195" t="s">
        <v>12</v>
      </c>
    </row>
    <row r="1555" spans="1:44" ht="22.5" x14ac:dyDescent="0.25">
      <c r="A1555" s="185">
        <v>1544</v>
      </c>
      <c r="B1555" s="185" t="s">
        <v>1129</v>
      </c>
      <c r="C1555" s="34" t="str">
        <f t="shared" si="96"/>
        <v>BBA (Hons)  - 141449</v>
      </c>
      <c r="D1555" s="188" t="s">
        <v>42</v>
      </c>
      <c r="E1555" s="45"/>
      <c r="F1555" s="188">
        <v>141449</v>
      </c>
      <c r="G1555" s="188" t="s">
        <v>1624</v>
      </c>
      <c r="H1555" s="34" t="str">
        <f t="shared" si="97"/>
        <v>D  - NB - 25 - 32</v>
      </c>
      <c r="I1555" s="188" t="s">
        <v>16</v>
      </c>
      <c r="J1555" s="188" t="s">
        <v>97</v>
      </c>
      <c r="K1555" s="188" t="s">
        <v>24</v>
      </c>
      <c r="L1555" s="192">
        <v>4</v>
      </c>
      <c r="M1555" s="196" t="s">
        <v>430</v>
      </c>
      <c r="N1555" s="196" t="s">
        <v>431</v>
      </c>
      <c r="O1555" s="44" t="str">
        <f t="shared" si="98"/>
        <v xml:space="preserve"> Dr. Shoaib Nisar  ( 3014639446 )</v>
      </c>
      <c r="T1555" s="55"/>
      <c r="U1555" s="73" t="str">
        <f>F1555&amp;"-"&amp;COUNTIF($F$2:F1555,F1555)</f>
        <v>141449-1</v>
      </c>
      <c r="V1555" s="50">
        <f t="shared" si="99"/>
        <v>1544</v>
      </c>
      <c r="Y1555" s="38" t="s">
        <v>3193</v>
      </c>
      <c r="Z1555" s="38">
        <v>1544</v>
      </c>
      <c r="AP1555" s="194">
        <v>1544</v>
      </c>
      <c r="AQ1555" s="185" t="s">
        <v>12</v>
      </c>
      <c r="AR1555" s="195" t="s">
        <v>12</v>
      </c>
    </row>
    <row r="1556" spans="1:44" ht="22.5" x14ac:dyDescent="0.25">
      <c r="A1556" s="185">
        <v>1545</v>
      </c>
      <c r="B1556" s="185" t="s">
        <v>1129</v>
      </c>
      <c r="C1556" s="34" t="str">
        <f t="shared" si="96"/>
        <v>BS AF  - 141366</v>
      </c>
      <c r="D1556" s="188" t="s">
        <v>36</v>
      </c>
      <c r="E1556" s="45"/>
      <c r="F1556" s="188">
        <v>141366</v>
      </c>
      <c r="G1556" s="188" t="s">
        <v>1167</v>
      </c>
      <c r="H1556" s="34" t="str">
        <f t="shared" si="97"/>
        <v>D  - NB - 25 - 32</v>
      </c>
      <c r="I1556" s="188" t="s">
        <v>16</v>
      </c>
      <c r="J1556" s="188" t="s">
        <v>97</v>
      </c>
      <c r="K1556" s="188" t="s">
        <v>24</v>
      </c>
      <c r="L1556" s="192">
        <v>10</v>
      </c>
      <c r="M1556" s="196" t="s">
        <v>430</v>
      </c>
      <c r="N1556" s="196" t="s">
        <v>431</v>
      </c>
      <c r="O1556" s="44" t="str">
        <f t="shared" si="98"/>
        <v xml:space="preserve"> Dr. Shoaib Nisar  ( 3014639446 )</v>
      </c>
      <c r="T1556" s="55"/>
      <c r="U1556" s="73" t="str">
        <f>F1556&amp;"-"&amp;COUNTIF($F$2:F1556,F1556)</f>
        <v>141366-1</v>
      </c>
      <c r="V1556" s="50">
        <f t="shared" si="99"/>
        <v>1545</v>
      </c>
      <c r="Y1556" s="38" t="s">
        <v>3194</v>
      </c>
      <c r="Z1556" s="38">
        <v>1545</v>
      </c>
      <c r="AP1556" s="194">
        <v>1545</v>
      </c>
      <c r="AQ1556" s="185" t="s">
        <v>12</v>
      </c>
      <c r="AR1556" s="195" t="s">
        <v>12</v>
      </c>
    </row>
    <row r="1557" spans="1:44" ht="22.5" x14ac:dyDescent="0.25">
      <c r="A1557" s="185">
        <v>1546</v>
      </c>
      <c r="B1557" s="185" t="s">
        <v>1129</v>
      </c>
      <c r="C1557" s="34" t="str">
        <f t="shared" si="96"/>
        <v>BS BT  - 141152</v>
      </c>
      <c r="D1557" s="188" t="s">
        <v>33</v>
      </c>
      <c r="E1557" s="45"/>
      <c r="F1557" s="188">
        <v>141152</v>
      </c>
      <c r="G1557" s="188" t="s">
        <v>1625</v>
      </c>
      <c r="H1557" s="34" t="str">
        <f t="shared" si="97"/>
        <v>D  - NB - 25 - 32</v>
      </c>
      <c r="I1557" s="188" t="s">
        <v>16</v>
      </c>
      <c r="J1557" s="188" t="s">
        <v>97</v>
      </c>
      <c r="K1557" s="188" t="s">
        <v>24</v>
      </c>
      <c r="L1557" s="192">
        <v>21</v>
      </c>
      <c r="M1557" s="196" t="s">
        <v>706</v>
      </c>
      <c r="N1557" s="196" t="s">
        <v>707</v>
      </c>
      <c r="O1557" s="44" t="str">
        <f t="shared" si="98"/>
        <v xml:space="preserve"> Dr. Aqeela Ashraf  ( 0345-8133339 )</v>
      </c>
      <c r="T1557" s="55"/>
      <c r="U1557" s="73" t="str">
        <f>F1557&amp;"-"&amp;COUNTIF($F$2:F1557,F1557)</f>
        <v>141152-1</v>
      </c>
      <c r="V1557" s="50">
        <f t="shared" si="99"/>
        <v>1546</v>
      </c>
      <c r="Y1557" s="38" t="s">
        <v>3195</v>
      </c>
      <c r="Z1557" s="38">
        <v>1546</v>
      </c>
      <c r="AP1557" s="194">
        <v>1546</v>
      </c>
      <c r="AQ1557" s="185" t="s">
        <v>12</v>
      </c>
      <c r="AR1557" s="195" t="s">
        <v>12</v>
      </c>
    </row>
    <row r="1558" spans="1:44" ht="22.5" x14ac:dyDescent="0.25">
      <c r="A1558" s="185">
        <v>1547</v>
      </c>
      <c r="B1558" s="185" t="s">
        <v>1129</v>
      </c>
      <c r="C1558" s="34" t="str">
        <f t="shared" si="96"/>
        <v>BS IT  - 141561</v>
      </c>
      <c r="D1558" s="188" t="s">
        <v>37</v>
      </c>
      <c r="E1558" s="45"/>
      <c r="F1558" s="188">
        <v>141561</v>
      </c>
      <c r="G1558" s="188" t="s">
        <v>132</v>
      </c>
      <c r="H1558" s="34" t="str">
        <f t="shared" si="97"/>
        <v>D  - NB - 25 - 32</v>
      </c>
      <c r="I1558" s="188" t="s">
        <v>16</v>
      </c>
      <c r="J1558" s="188" t="s">
        <v>97</v>
      </c>
      <c r="K1558" s="188" t="s">
        <v>24</v>
      </c>
      <c r="L1558" s="192">
        <v>19</v>
      </c>
      <c r="M1558" s="196" t="s">
        <v>631</v>
      </c>
      <c r="N1558" s="196" t="s">
        <v>632</v>
      </c>
      <c r="O1558" s="44" t="str">
        <f t="shared" si="98"/>
        <v xml:space="preserve"> Hafiz Muhammad Muneeb Akhtar   ( 3114591490 )</v>
      </c>
      <c r="T1558" s="55"/>
      <c r="U1558" s="73" t="str">
        <f>F1558&amp;"-"&amp;COUNTIF($F$2:F1558,F1558)</f>
        <v>141561-1</v>
      </c>
      <c r="V1558" s="50">
        <f t="shared" si="99"/>
        <v>1547</v>
      </c>
      <c r="Y1558" s="38" t="s">
        <v>3196</v>
      </c>
      <c r="Z1558" s="38">
        <v>1547</v>
      </c>
      <c r="AP1558" s="194">
        <v>1547</v>
      </c>
      <c r="AQ1558" s="185" t="s">
        <v>12</v>
      </c>
      <c r="AR1558" s="195" t="s">
        <v>12</v>
      </c>
    </row>
    <row r="1559" spans="1:44" ht="22.5" x14ac:dyDescent="0.25">
      <c r="A1559" s="185">
        <v>1548</v>
      </c>
      <c r="B1559" s="185" t="s">
        <v>1129</v>
      </c>
      <c r="C1559" s="34" t="str">
        <f t="shared" si="96"/>
        <v>BS MB  - 141157</v>
      </c>
      <c r="D1559" s="188" t="s">
        <v>38</v>
      </c>
      <c r="E1559" s="45"/>
      <c r="F1559" s="188">
        <v>141157</v>
      </c>
      <c r="G1559" s="188" t="s">
        <v>1626</v>
      </c>
      <c r="H1559" s="34" t="str">
        <f t="shared" si="97"/>
        <v>D  - NB - 25 - 32</v>
      </c>
      <c r="I1559" s="188" t="s">
        <v>16</v>
      </c>
      <c r="J1559" s="188" t="s">
        <v>97</v>
      </c>
      <c r="K1559" s="188" t="s">
        <v>24</v>
      </c>
      <c r="L1559" s="192">
        <v>7</v>
      </c>
      <c r="M1559" s="196" t="s">
        <v>561</v>
      </c>
      <c r="N1559" s="196" t="s">
        <v>562</v>
      </c>
      <c r="O1559" s="44" t="str">
        <f t="shared" si="98"/>
        <v xml:space="preserve"> Dr. Qamar Abbas  ( 0300-7203237 )</v>
      </c>
      <c r="T1559" s="55"/>
      <c r="U1559" s="73" t="str">
        <f>F1559&amp;"-"&amp;COUNTIF($F$2:F1559,F1559)</f>
        <v>141157-1</v>
      </c>
      <c r="V1559" s="50">
        <f t="shared" si="99"/>
        <v>1548</v>
      </c>
      <c r="Y1559" s="38" t="s">
        <v>3197</v>
      </c>
      <c r="Z1559" s="38">
        <v>1548</v>
      </c>
      <c r="AP1559" s="194">
        <v>1548</v>
      </c>
      <c r="AQ1559" s="185" t="s">
        <v>12</v>
      </c>
      <c r="AR1559" s="195" t="s">
        <v>12</v>
      </c>
    </row>
    <row r="1560" spans="1:44" ht="22.5" x14ac:dyDescent="0.25">
      <c r="A1560" s="185">
        <v>1549</v>
      </c>
      <c r="B1560" s="185" t="s">
        <v>1129</v>
      </c>
      <c r="C1560" s="34" t="str">
        <f t="shared" si="96"/>
        <v>BS SE  - 141297</v>
      </c>
      <c r="D1560" s="188" t="s">
        <v>43</v>
      </c>
      <c r="E1560" s="45"/>
      <c r="F1560" s="188">
        <v>141297</v>
      </c>
      <c r="G1560" s="188" t="s">
        <v>163</v>
      </c>
      <c r="H1560" s="34" t="str">
        <f t="shared" si="97"/>
        <v>D  - NB - 25 - 32</v>
      </c>
      <c r="I1560" s="188" t="s">
        <v>16</v>
      </c>
      <c r="J1560" s="188" t="s">
        <v>97</v>
      </c>
      <c r="K1560" s="188" t="s">
        <v>24</v>
      </c>
      <c r="L1560" s="192">
        <v>37</v>
      </c>
      <c r="M1560" s="196" t="s">
        <v>790</v>
      </c>
      <c r="N1560" s="196" t="s">
        <v>791</v>
      </c>
      <c r="O1560" s="44" t="str">
        <f t="shared" si="98"/>
        <v xml:space="preserve"> Dr. Noureen Riaz  ( 0321-4922947 )</v>
      </c>
      <c r="T1560" s="55"/>
      <c r="U1560" s="73" t="str">
        <f>F1560&amp;"-"&amp;COUNTIF($F$2:F1560,F1560)</f>
        <v>141297-1</v>
      </c>
      <c r="V1560" s="50">
        <f t="shared" si="99"/>
        <v>1549</v>
      </c>
      <c r="Y1560" s="38" t="s">
        <v>3198</v>
      </c>
      <c r="Z1560" s="38">
        <v>1549</v>
      </c>
      <c r="AP1560" s="194">
        <v>1549</v>
      </c>
      <c r="AQ1560" s="185" t="s">
        <v>12</v>
      </c>
      <c r="AR1560" s="195" t="s">
        <v>12</v>
      </c>
    </row>
    <row r="1561" spans="1:44" ht="22.5" x14ac:dyDescent="0.25">
      <c r="A1561" s="185">
        <v>1550</v>
      </c>
      <c r="B1561" s="185" t="s">
        <v>1129</v>
      </c>
      <c r="C1561" s="34" t="str">
        <f t="shared" si="96"/>
        <v>BS SE  - 141298</v>
      </c>
      <c r="D1561" s="188" t="s">
        <v>43</v>
      </c>
      <c r="E1561" s="45"/>
      <c r="F1561" s="188">
        <v>141298</v>
      </c>
      <c r="G1561" s="188" t="s">
        <v>319</v>
      </c>
      <c r="H1561" s="34" t="str">
        <f t="shared" si="97"/>
        <v>D  - NB - 25 - 32</v>
      </c>
      <c r="I1561" s="188" t="s">
        <v>16</v>
      </c>
      <c r="J1561" s="188" t="s">
        <v>97</v>
      </c>
      <c r="K1561" s="188" t="s">
        <v>24</v>
      </c>
      <c r="L1561" s="192">
        <v>20</v>
      </c>
      <c r="M1561" s="196" t="s">
        <v>790</v>
      </c>
      <c r="N1561" s="196" t="s">
        <v>791</v>
      </c>
      <c r="O1561" s="44" t="str">
        <f t="shared" si="98"/>
        <v xml:space="preserve"> Dr. Noureen Riaz  ( 0321-4922947 )</v>
      </c>
      <c r="T1561" s="55"/>
      <c r="U1561" s="73" t="str">
        <f>F1561&amp;"-"&amp;COUNTIF($F$2:F1561,F1561)</f>
        <v>141298-1</v>
      </c>
      <c r="V1561" s="50">
        <f t="shared" si="99"/>
        <v>1550</v>
      </c>
      <c r="Y1561" s="38" t="s">
        <v>3199</v>
      </c>
      <c r="Z1561" s="38">
        <v>1550</v>
      </c>
      <c r="AP1561" s="194">
        <v>1550</v>
      </c>
      <c r="AQ1561" s="185" t="s">
        <v>12</v>
      </c>
      <c r="AR1561" s="195" t="s">
        <v>12</v>
      </c>
    </row>
    <row r="1562" spans="1:44" ht="22.5" x14ac:dyDescent="0.25">
      <c r="A1562" s="185">
        <v>1551</v>
      </c>
      <c r="B1562" s="185" t="s">
        <v>1129</v>
      </c>
      <c r="C1562" s="34" t="str">
        <f t="shared" si="96"/>
        <v>M.Phil Eng.  - 141124</v>
      </c>
      <c r="D1562" s="188" t="s">
        <v>147</v>
      </c>
      <c r="E1562" s="45"/>
      <c r="F1562" s="188">
        <v>141124</v>
      </c>
      <c r="G1562" s="188" t="s">
        <v>1627</v>
      </c>
      <c r="H1562" s="34" t="str">
        <f t="shared" si="97"/>
        <v>D  - NB - 25 - 32</v>
      </c>
      <c r="I1562" s="188" t="s">
        <v>16</v>
      </c>
      <c r="J1562" s="188" t="s">
        <v>97</v>
      </c>
      <c r="K1562" s="188" t="s">
        <v>24</v>
      </c>
      <c r="L1562" s="192">
        <v>5</v>
      </c>
      <c r="M1562" s="196" t="s">
        <v>3379</v>
      </c>
      <c r="N1562" s="196" t="s">
        <v>3380</v>
      </c>
      <c r="O1562" s="44" t="str">
        <f t="shared" si="98"/>
        <v xml:space="preserve"> Dr. Nousheen Ishaque  ( 3216444433 )</v>
      </c>
      <c r="T1562" s="55"/>
      <c r="U1562" s="73" t="str">
        <f>F1562&amp;"-"&amp;COUNTIF($F$2:F1562,F1562)</f>
        <v>141124-1</v>
      </c>
      <c r="V1562" s="50">
        <f t="shared" si="99"/>
        <v>1551</v>
      </c>
      <c r="Y1562" s="38" t="s">
        <v>3200</v>
      </c>
      <c r="Z1562" s="38">
        <v>1551</v>
      </c>
      <c r="AP1562" s="194">
        <v>1551</v>
      </c>
      <c r="AQ1562" s="185" t="s">
        <v>12</v>
      </c>
      <c r="AR1562" s="195" t="s">
        <v>12</v>
      </c>
    </row>
    <row r="1563" spans="1:44" ht="22.5" x14ac:dyDescent="0.25">
      <c r="A1563" s="185">
        <v>1552</v>
      </c>
      <c r="B1563" s="185" t="s">
        <v>1129</v>
      </c>
      <c r="C1563" s="34" t="str">
        <f t="shared" si="96"/>
        <v>M.Phil MB  - 141188</v>
      </c>
      <c r="D1563" s="188" t="s">
        <v>142</v>
      </c>
      <c r="E1563" s="45"/>
      <c r="F1563" s="188">
        <v>141188</v>
      </c>
      <c r="G1563" s="188" t="s">
        <v>347</v>
      </c>
      <c r="H1563" s="34" t="str">
        <f t="shared" si="97"/>
        <v>D  - NB - 25 - 32</v>
      </c>
      <c r="I1563" s="188" t="s">
        <v>16</v>
      </c>
      <c r="J1563" s="188" t="s">
        <v>97</v>
      </c>
      <c r="K1563" s="188" t="s">
        <v>24</v>
      </c>
      <c r="L1563" s="192">
        <v>9</v>
      </c>
      <c r="M1563" s="196" t="s">
        <v>629</v>
      </c>
      <c r="N1563" s="196" t="s">
        <v>630</v>
      </c>
      <c r="O1563" s="44" t="str">
        <f t="shared" si="98"/>
        <v xml:space="preserve"> Dr. Aisha Waheed Qureshi  ( 0304-5957630 )</v>
      </c>
      <c r="T1563" s="55"/>
      <c r="U1563" s="73" t="str">
        <f>F1563&amp;"-"&amp;COUNTIF($F$2:F1563,F1563)</f>
        <v>141188-1</v>
      </c>
      <c r="V1563" s="50">
        <f t="shared" si="99"/>
        <v>1552</v>
      </c>
      <c r="Y1563" s="38" t="s">
        <v>3201</v>
      </c>
      <c r="Z1563" s="38">
        <v>1552</v>
      </c>
      <c r="AP1563" s="194">
        <v>1552</v>
      </c>
      <c r="AQ1563" s="185" t="s">
        <v>12</v>
      </c>
      <c r="AR1563" s="195" t="s">
        <v>12</v>
      </c>
    </row>
    <row r="1564" spans="1:44" ht="22.5" x14ac:dyDescent="0.25">
      <c r="A1564" s="185">
        <v>1553</v>
      </c>
      <c r="B1564" s="185" t="s">
        <v>1129</v>
      </c>
      <c r="C1564" s="34" t="str">
        <f t="shared" si="96"/>
        <v>M.Phil MB  - 141194</v>
      </c>
      <c r="D1564" s="188" t="s">
        <v>142</v>
      </c>
      <c r="E1564" s="45"/>
      <c r="F1564" s="188">
        <v>141194</v>
      </c>
      <c r="G1564" s="188" t="s">
        <v>347</v>
      </c>
      <c r="H1564" s="34" t="str">
        <f t="shared" si="97"/>
        <v>D  - NB - 25 - 32</v>
      </c>
      <c r="I1564" s="188" t="s">
        <v>16</v>
      </c>
      <c r="J1564" s="188" t="s">
        <v>97</v>
      </c>
      <c r="K1564" s="188" t="s">
        <v>24</v>
      </c>
      <c r="L1564" s="192">
        <v>7</v>
      </c>
      <c r="M1564" s="196" t="s">
        <v>629</v>
      </c>
      <c r="N1564" s="196" t="s">
        <v>630</v>
      </c>
      <c r="O1564" s="44" t="str">
        <f t="shared" si="98"/>
        <v xml:space="preserve"> Dr. Aisha Waheed Qureshi  ( 0304-5957630 )</v>
      </c>
      <c r="T1564" s="55"/>
      <c r="U1564" s="73" t="str">
        <f>F1564&amp;"-"&amp;COUNTIF($F$2:F1564,F1564)</f>
        <v>141194-1</v>
      </c>
      <c r="V1564" s="50">
        <f t="shared" si="99"/>
        <v>1553</v>
      </c>
      <c r="Y1564" s="38" t="s">
        <v>3202</v>
      </c>
      <c r="Z1564" s="38">
        <v>1553</v>
      </c>
      <c r="AP1564" s="194">
        <v>1553</v>
      </c>
      <c r="AQ1564" s="185" t="s">
        <v>12</v>
      </c>
      <c r="AR1564" s="195" t="s">
        <v>12</v>
      </c>
    </row>
    <row r="1565" spans="1:44" ht="22.5" x14ac:dyDescent="0.25">
      <c r="A1565" s="185">
        <v>1554</v>
      </c>
      <c r="B1565" s="185" t="s">
        <v>1129</v>
      </c>
      <c r="C1565" s="34" t="str">
        <f t="shared" si="96"/>
        <v>M.Phil Phys  - 141420</v>
      </c>
      <c r="D1565" s="188" t="s">
        <v>150</v>
      </c>
      <c r="E1565" s="45"/>
      <c r="F1565" s="188">
        <v>141420</v>
      </c>
      <c r="G1565" s="188" t="s">
        <v>1628</v>
      </c>
      <c r="H1565" s="34" t="str">
        <f t="shared" si="97"/>
        <v>D  - NB - 25 - 32</v>
      </c>
      <c r="I1565" s="188" t="s">
        <v>16</v>
      </c>
      <c r="J1565" s="188" t="s">
        <v>97</v>
      </c>
      <c r="K1565" s="188" t="s">
        <v>24</v>
      </c>
      <c r="L1565" s="192">
        <v>2</v>
      </c>
      <c r="M1565" s="196" t="s">
        <v>756</v>
      </c>
      <c r="N1565" s="196" t="s">
        <v>757</v>
      </c>
      <c r="O1565" s="44" t="str">
        <f t="shared" si="98"/>
        <v xml:space="preserve"> Muhammad Rizwan Sami  ( 0332-4568747 )</v>
      </c>
      <c r="T1565" s="55"/>
      <c r="U1565" s="73" t="str">
        <f>F1565&amp;"-"&amp;COUNTIF($F$2:F1565,F1565)</f>
        <v>141420-1</v>
      </c>
      <c r="V1565" s="50">
        <f t="shared" si="99"/>
        <v>1554</v>
      </c>
      <c r="Y1565" s="38" t="s">
        <v>3203</v>
      </c>
      <c r="Z1565" s="38">
        <v>1554</v>
      </c>
      <c r="AP1565" s="194">
        <v>1554</v>
      </c>
      <c r="AQ1565" s="185" t="s">
        <v>12</v>
      </c>
      <c r="AR1565" s="195" t="s">
        <v>12</v>
      </c>
    </row>
    <row r="1566" spans="1:44" ht="33.75" x14ac:dyDescent="0.25">
      <c r="A1566" s="185">
        <v>1555</v>
      </c>
      <c r="B1566" s="185" t="s">
        <v>1129</v>
      </c>
      <c r="C1566" s="34" t="str">
        <f t="shared" si="96"/>
        <v>MBA (2 Years)  - 141296</v>
      </c>
      <c r="D1566" s="188" t="s">
        <v>151</v>
      </c>
      <c r="E1566" s="45"/>
      <c r="F1566" s="188">
        <v>141296</v>
      </c>
      <c r="G1566" s="188" t="s">
        <v>983</v>
      </c>
      <c r="H1566" s="34" t="str">
        <f t="shared" si="97"/>
        <v>D  - NB - 25 - 32</v>
      </c>
      <c r="I1566" s="188" t="s">
        <v>16</v>
      </c>
      <c r="J1566" s="188" t="s">
        <v>97</v>
      </c>
      <c r="K1566" s="188" t="s">
        <v>24</v>
      </c>
      <c r="L1566" s="192">
        <v>7</v>
      </c>
      <c r="M1566" s="196" t="s">
        <v>422</v>
      </c>
      <c r="N1566" s="196" t="s">
        <v>423</v>
      </c>
      <c r="O1566" s="44" t="str">
        <f t="shared" si="98"/>
        <v xml:space="preserve"> Abdul Khaliq Alvi  ( 0333-4287808 )</v>
      </c>
      <c r="T1566" s="55"/>
      <c r="U1566" s="73" t="str">
        <f>F1566&amp;"-"&amp;COUNTIF($F$2:F1566,F1566)</f>
        <v>141296-1</v>
      </c>
      <c r="V1566" s="50">
        <f t="shared" si="99"/>
        <v>1555</v>
      </c>
      <c r="Y1566" s="38" t="s">
        <v>3204</v>
      </c>
      <c r="Z1566" s="38">
        <v>1555</v>
      </c>
      <c r="AP1566" s="194">
        <v>1555</v>
      </c>
      <c r="AQ1566" s="185" t="s">
        <v>12</v>
      </c>
      <c r="AR1566" s="195" t="s">
        <v>12</v>
      </c>
    </row>
    <row r="1567" spans="1:44" ht="33.75" x14ac:dyDescent="0.25">
      <c r="A1567" s="185">
        <v>1556</v>
      </c>
      <c r="B1567" s="185" t="s">
        <v>1129</v>
      </c>
      <c r="C1567" s="34" t="str">
        <f t="shared" si="96"/>
        <v>MBA (2 Years)  - 141310</v>
      </c>
      <c r="D1567" s="188" t="s">
        <v>151</v>
      </c>
      <c r="E1567" s="45"/>
      <c r="F1567" s="188">
        <v>141310</v>
      </c>
      <c r="G1567" s="188" t="s">
        <v>1629</v>
      </c>
      <c r="H1567" s="34" t="str">
        <f t="shared" si="97"/>
        <v>D  - NB - 25 - 32</v>
      </c>
      <c r="I1567" s="188" t="s">
        <v>16</v>
      </c>
      <c r="J1567" s="188" t="s">
        <v>97</v>
      </c>
      <c r="K1567" s="188" t="s">
        <v>24</v>
      </c>
      <c r="L1567" s="192">
        <v>3</v>
      </c>
      <c r="M1567" s="196" t="s">
        <v>531</v>
      </c>
      <c r="N1567" s="196" t="s">
        <v>532</v>
      </c>
      <c r="O1567" s="44" t="str">
        <f t="shared" si="98"/>
        <v xml:space="preserve"> Dr. Faiqa Yaseen  ( 0343-4712860 )</v>
      </c>
      <c r="T1567" s="55"/>
      <c r="U1567" s="73" t="str">
        <f>F1567&amp;"-"&amp;COUNTIF($F$2:F1567,F1567)</f>
        <v>141310-1</v>
      </c>
      <c r="V1567" s="50">
        <f t="shared" si="99"/>
        <v>1556</v>
      </c>
      <c r="Y1567" s="38" t="s">
        <v>3205</v>
      </c>
      <c r="Z1567" s="38">
        <v>1556</v>
      </c>
      <c r="AP1567" s="194">
        <v>1556</v>
      </c>
      <c r="AQ1567" s="185" t="s">
        <v>12</v>
      </c>
      <c r="AR1567" s="195" t="s">
        <v>12</v>
      </c>
    </row>
    <row r="1568" spans="1:44" ht="22.5" x14ac:dyDescent="0.25">
      <c r="A1568" s="185">
        <v>1557</v>
      </c>
      <c r="B1568" s="185" t="s">
        <v>1129</v>
      </c>
      <c r="C1568" s="34" t="str">
        <f t="shared" si="96"/>
        <v>MSBA  - 141318</v>
      </c>
      <c r="D1568" s="188" t="s">
        <v>152</v>
      </c>
      <c r="E1568" s="45"/>
      <c r="F1568" s="188">
        <v>141318</v>
      </c>
      <c r="G1568" s="188" t="s">
        <v>1629</v>
      </c>
      <c r="H1568" s="34" t="str">
        <f t="shared" si="97"/>
        <v>D  - NB - 25 - 32</v>
      </c>
      <c r="I1568" s="188" t="s">
        <v>16</v>
      </c>
      <c r="J1568" s="188" t="s">
        <v>97</v>
      </c>
      <c r="K1568" s="188" t="s">
        <v>24</v>
      </c>
      <c r="L1568" s="192">
        <v>4</v>
      </c>
      <c r="M1568" s="196" t="s">
        <v>531</v>
      </c>
      <c r="N1568" s="196" t="s">
        <v>532</v>
      </c>
      <c r="O1568" s="44" t="str">
        <f t="shared" si="98"/>
        <v xml:space="preserve"> Dr. Faiqa Yaseen  ( 0343-4712860 )</v>
      </c>
      <c r="T1568" s="55"/>
      <c r="U1568" s="73" t="str">
        <f>F1568&amp;"-"&amp;COUNTIF($F$2:F1568,F1568)</f>
        <v>141318-1</v>
      </c>
      <c r="V1568" s="50">
        <f t="shared" si="99"/>
        <v>1557</v>
      </c>
      <c r="Y1568" s="38" t="s">
        <v>3206</v>
      </c>
      <c r="Z1568" s="38">
        <v>1557</v>
      </c>
      <c r="AP1568" s="194">
        <v>1557</v>
      </c>
      <c r="AQ1568" s="185" t="s">
        <v>12</v>
      </c>
      <c r="AR1568" s="195" t="s">
        <v>12</v>
      </c>
    </row>
    <row r="1569" spans="1:44" ht="33.75" x14ac:dyDescent="0.25">
      <c r="A1569" s="185">
        <v>1558</v>
      </c>
      <c r="B1569" s="185" t="s">
        <v>1129</v>
      </c>
      <c r="C1569" s="34" t="str">
        <f t="shared" si="96"/>
        <v>Post ADP (SE)   - 141297</v>
      </c>
      <c r="D1569" s="188" t="s">
        <v>1139</v>
      </c>
      <c r="E1569" s="45"/>
      <c r="F1569" s="188">
        <v>141297</v>
      </c>
      <c r="G1569" s="188" t="s">
        <v>163</v>
      </c>
      <c r="H1569" s="34" t="str">
        <f t="shared" si="97"/>
        <v>D  - NB - 25 - 32</v>
      </c>
      <c r="I1569" s="188" t="s">
        <v>16</v>
      </c>
      <c r="J1569" s="188" t="s">
        <v>97</v>
      </c>
      <c r="K1569" s="188" t="s">
        <v>24</v>
      </c>
      <c r="L1569" s="192">
        <v>1</v>
      </c>
      <c r="M1569" s="196" t="s">
        <v>790</v>
      </c>
      <c r="N1569" s="196" t="s">
        <v>791</v>
      </c>
      <c r="O1569" s="44" t="str">
        <f t="shared" si="98"/>
        <v xml:space="preserve"> Dr. Noureen Riaz  ( 0321-4922947 )</v>
      </c>
      <c r="T1569" s="55"/>
      <c r="U1569" s="73" t="str">
        <f>F1569&amp;"-"&amp;COUNTIF($F$2:F1569,F1569)</f>
        <v>141297-2</v>
      </c>
      <c r="V1569" s="50">
        <f t="shared" si="99"/>
        <v>1558</v>
      </c>
      <c r="Y1569" s="38" t="s">
        <v>3207</v>
      </c>
      <c r="Z1569" s="38">
        <v>1558</v>
      </c>
      <c r="AP1569" s="194">
        <v>1558</v>
      </c>
      <c r="AQ1569" s="185" t="s">
        <v>12</v>
      </c>
      <c r="AR1569" s="195" t="s">
        <v>12</v>
      </c>
    </row>
    <row r="1570" spans="1:44" ht="22.5" x14ac:dyDescent="0.25">
      <c r="A1570" s="185">
        <v>1559</v>
      </c>
      <c r="B1570" s="185" t="s">
        <v>1129</v>
      </c>
      <c r="C1570" s="34" t="str">
        <f t="shared" si="96"/>
        <v>BS IT  - 141561</v>
      </c>
      <c r="D1570" s="188" t="s">
        <v>37</v>
      </c>
      <c r="E1570" s="45"/>
      <c r="F1570" s="188">
        <v>141561</v>
      </c>
      <c r="G1570" s="188" t="s">
        <v>132</v>
      </c>
      <c r="H1570" s="34" t="str">
        <f t="shared" si="97"/>
        <v>E  - OB - 18 , 51 - 52</v>
      </c>
      <c r="I1570" s="188" t="s">
        <v>16</v>
      </c>
      <c r="J1570" s="188" t="s">
        <v>1096</v>
      </c>
      <c r="K1570" s="188" t="s">
        <v>294</v>
      </c>
      <c r="L1570" s="192">
        <v>22</v>
      </c>
      <c r="M1570" s="196" t="s">
        <v>631</v>
      </c>
      <c r="N1570" s="196" t="s">
        <v>632</v>
      </c>
      <c r="O1570" s="44" t="str">
        <f t="shared" si="98"/>
        <v xml:space="preserve"> Hafiz Muhammad Muneeb Akhtar   ( 3114591490 )</v>
      </c>
      <c r="T1570" s="55"/>
      <c r="U1570" s="73" t="str">
        <f>F1570&amp;"-"&amp;COUNTIF($F$2:F1570,F1570)</f>
        <v>141561-2</v>
      </c>
      <c r="V1570" s="50">
        <f t="shared" si="99"/>
        <v>1559</v>
      </c>
      <c r="Y1570" s="38" t="s">
        <v>3208</v>
      </c>
      <c r="Z1570" s="38">
        <v>1559</v>
      </c>
      <c r="AP1570" s="194">
        <v>1559</v>
      </c>
      <c r="AQ1570" s="185" t="s">
        <v>12</v>
      </c>
      <c r="AR1570" s="195" t="s">
        <v>12</v>
      </c>
    </row>
    <row r="1571" spans="1:44" ht="22.5" x14ac:dyDescent="0.25">
      <c r="A1571" s="185">
        <v>1560</v>
      </c>
      <c r="B1571" s="185" t="s">
        <v>1129</v>
      </c>
      <c r="C1571" s="34" t="str">
        <f t="shared" si="96"/>
        <v>BS IT  - 141596</v>
      </c>
      <c r="D1571" s="188" t="s">
        <v>37</v>
      </c>
      <c r="E1571" s="45"/>
      <c r="F1571" s="188">
        <v>141596</v>
      </c>
      <c r="G1571" s="188" t="s">
        <v>288</v>
      </c>
      <c r="H1571" s="34" t="str">
        <f t="shared" si="97"/>
        <v>E  - OB - 18 , 51 - 52</v>
      </c>
      <c r="I1571" s="188" t="s">
        <v>16</v>
      </c>
      <c r="J1571" s="188" t="s">
        <v>1096</v>
      </c>
      <c r="K1571" s="188" t="s">
        <v>294</v>
      </c>
      <c r="L1571" s="192">
        <v>28</v>
      </c>
      <c r="M1571" s="196" t="s">
        <v>631</v>
      </c>
      <c r="N1571" s="196" t="s">
        <v>632</v>
      </c>
      <c r="O1571" s="44" t="str">
        <f t="shared" si="98"/>
        <v xml:space="preserve"> Hafiz Muhammad Muneeb Akhtar   ( 3114591490 )</v>
      </c>
      <c r="T1571" s="55"/>
      <c r="U1571" s="73" t="str">
        <f>F1571&amp;"-"&amp;COUNTIF($F$2:F1571,F1571)</f>
        <v>141596-1</v>
      </c>
      <c r="V1571" s="50">
        <f t="shared" si="99"/>
        <v>1560</v>
      </c>
      <c r="Y1571" s="38" t="s">
        <v>3209</v>
      </c>
      <c r="Z1571" s="38">
        <v>1560</v>
      </c>
      <c r="AP1571" s="194">
        <v>1560</v>
      </c>
      <c r="AQ1571" s="185" t="s">
        <v>12</v>
      </c>
      <c r="AR1571" s="195" t="s">
        <v>12</v>
      </c>
    </row>
    <row r="1572" spans="1:44" ht="22.5" x14ac:dyDescent="0.25">
      <c r="A1572" s="185">
        <v>1561</v>
      </c>
      <c r="B1572" s="185" t="s">
        <v>1129</v>
      </c>
      <c r="C1572" s="34" t="str">
        <f t="shared" si="96"/>
        <v>BS IT  - 141603</v>
      </c>
      <c r="D1572" s="188" t="s">
        <v>37</v>
      </c>
      <c r="E1572" s="45"/>
      <c r="F1572" s="188">
        <v>141603</v>
      </c>
      <c r="G1572" s="188" t="s">
        <v>304</v>
      </c>
      <c r="H1572" s="34" t="str">
        <f t="shared" si="97"/>
        <v>E  - OB - 18 , 51 - 52</v>
      </c>
      <c r="I1572" s="188" t="s">
        <v>16</v>
      </c>
      <c r="J1572" s="188" t="s">
        <v>1096</v>
      </c>
      <c r="K1572" s="188" t="s">
        <v>294</v>
      </c>
      <c r="L1572" s="192">
        <v>16</v>
      </c>
      <c r="M1572" s="196" t="s">
        <v>494</v>
      </c>
      <c r="N1572" s="196" t="s">
        <v>495</v>
      </c>
      <c r="O1572" s="44" t="str">
        <f t="shared" si="98"/>
        <v xml:space="preserve"> Ms. Syeda Marrium Nizami  ( 0333-4162266 )</v>
      </c>
      <c r="T1572" s="55"/>
      <c r="U1572" s="73" t="str">
        <f>F1572&amp;"-"&amp;COUNTIF($F$2:F1572,F1572)</f>
        <v>141603-1</v>
      </c>
      <c r="V1572" s="50">
        <f t="shared" si="99"/>
        <v>1561</v>
      </c>
      <c r="Y1572" s="38" t="s">
        <v>3210</v>
      </c>
      <c r="Z1572" s="38">
        <v>1561</v>
      </c>
      <c r="AP1572" s="194">
        <v>1561</v>
      </c>
      <c r="AQ1572" s="185" t="s">
        <v>12</v>
      </c>
      <c r="AR1572" s="195" t="s">
        <v>12</v>
      </c>
    </row>
    <row r="1573" spans="1:44" ht="22.5" x14ac:dyDescent="0.25">
      <c r="A1573" s="185">
        <v>1562</v>
      </c>
      <c r="B1573" s="185" t="s">
        <v>1129</v>
      </c>
      <c r="C1573" s="34" t="str">
        <f t="shared" si="96"/>
        <v>BBA (Hons)  - 141672</v>
      </c>
      <c r="D1573" s="188" t="s">
        <v>42</v>
      </c>
      <c r="E1573" s="45"/>
      <c r="F1573" s="188">
        <v>141672</v>
      </c>
      <c r="G1573" s="188" t="s">
        <v>1167</v>
      </c>
      <c r="H1573" s="34" t="str">
        <f t="shared" si="97"/>
        <v>F  - OB - 53 - 57</v>
      </c>
      <c r="I1573" s="188" t="s">
        <v>16</v>
      </c>
      <c r="J1573" s="188" t="s">
        <v>1097</v>
      </c>
      <c r="K1573" s="188" t="s">
        <v>22</v>
      </c>
      <c r="L1573" s="192">
        <v>2</v>
      </c>
      <c r="M1573" s="196" t="s">
        <v>430</v>
      </c>
      <c r="N1573" s="196" t="s">
        <v>431</v>
      </c>
      <c r="O1573" s="44" t="str">
        <f t="shared" si="98"/>
        <v xml:space="preserve"> Dr. Shoaib Nisar  ( 3014639446 )</v>
      </c>
      <c r="T1573" s="55"/>
      <c r="U1573" s="73" t="str">
        <f>F1573&amp;"-"&amp;COUNTIF($F$2:F1573,F1573)</f>
        <v>141672-1</v>
      </c>
      <c r="V1573" s="50">
        <f t="shared" si="99"/>
        <v>1562</v>
      </c>
      <c r="Y1573" s="38" t="s">
        <v>3211</v>
      </c>
      <c r="Z1573" s="38">
        <v>1562</v>
      </c>
      <c r="AP1573" s="194">
        <v>1562</v>
      </c>
      <c r="AQ1573" s="185" t="s">
        <v>12</v>
      </c>
      <c r="AR1573" s="195" t="s">
        <v>12</v>
      </c>
    </row>
    <row r="1574" spans="1:44" ht="22.5" x14ac:dyDescent="0.25">
      <c r="A1574" s="185">
        <v>1563</v>
      </c>
      <c r="B1574" s="185" t="s">
        <v>1129</v>
      </c>
      <c r="C1574" s="34" t="str">
        <f t="shared" si="96"/>
        <v>BBA (Hons)  - 141681</v>
      </c>
      <c r="D1574" s="188" t="s">
        <v>42</v>
      </c>
      <c r="E1574" s="45"/>
      <c r="F1574" s="188">
        <v>141681</v>
      </c>
      <c r="G1574" s="188" t="s">
        <v>1622</v>
      </c>
      <c r="H1574" s="34" t="str">
        <f t="shared" si="97"/>
        <v>F  - OB - 53 - 57</v>
      </c>
      <c r="I1574" s="188" t="s">
        <v>16</v>
      </c>
      <c r="J1574" s="188" t="s">
        <v>1097</v>
      </c>
      <c r="K1574" s="188" t="s">
        <v>22</v>
      </c>
      <c r="L1574" s="192">
        <v>4</v>
      </c>
      <c r="M1574" s="196" t="s">
        <v>424</v>
      </c>
      <c r="N1574" s="196" t="s">
        <v>425</v>
      </c>
      <c r="O1574" s="44" t="str">
        <f t="shared" si="98"/>
        <v xml:space="preserve"> Dr Muhammad Umair Javaid  ( 0333-3286252 )</v>
      </c>
      <c r="T1574" s="55"/>
      <c r="U1574" s="73" t="str">
        <f>F1574&amp;"-"&amp;COUNTIF($F$2:F1574,F1574)</f>
        <v>141681-1</v>
      </c>
      <c r="V1574" s="50">
        <f t="shared" si="99"/>
        <v>1563</v>
      </c>
      <c r="Y1574" s="38" t="s">
        <v>3212</v>
      </c>
      <c r="Z1574" s="38">
        <v>1563</v>
      </c>
      <c r="AP1574" s="194">
        <v>1563</v>
      </c>
      <c r="AQ1574" s="185" t="s">
        <v>12</v>
      </c>
      <c r="AR1574" s="195" t="s">
        <v>12</v>
      </c>
    </row>
    <row r="1575" spans="1:44" ht="22.5" x14ac:dyDescent="0.25">
      <c r="A1575" s="185">
        <v>1564</v>
      </c>
      <c r="B1575" s="185" t="s">
        <v>1129</v>
      </c>
      <c r="C1575" s="34" t="str">
        <f t="shared" si="96"/>
        <v>BBA (Hons)  - 141685</v>
      </c>
      <c r="D1575" s="188" t="s">
        <v>42</v>
      </c>
      <c r="E1575" s="45"/>
      <c r="F1575" s="188">
        <v>141685</v>
      </c>
      <c r="G1575" s="188" t="s">
        <v>1630</v>
      </c>
      <c r="H1575" s="34" t="str">
        <f t="shared" si="97"/>
        <v>F  - OB - 53 - 57</v>
      </c>
      <c r="I1575" s="188" t="s">
        <v>16</v>
      </c>
      <c r="J1575" s="188" t="s">
        <v>1097</v>
      </c>
      <c r="K1575" s="188" t="s">
        <v>22</v>
      </c>
      <c r="L1575" s="192">
        <v>1</v>
      </c>
      <c r="M1575" s="196" t="s">
        <v>424</v>
      </c>
      <c r="N1575" s="196" t="s">
        <v>425</v>
      </c>
      <c r="O1575" s="44" t="str">
        <f t="shared" si="98"/>
        <v xml:space="preserve"> Dr Muhammad Umair Javaid  ( 0333-3286252 )</v>
      </c>
      <c r="T1575" s="55"/>
      <c r="U1575" s="73" t="str">
        <f>F1575&amp;"-"&amp;COUNTIF($F$2:F1575,F1575)</f>
        <v>141685-1</v>
      </c>
      <c r="V1575" s="50">
        <f t="shared" si="99"/>
        <v>1564</v>
      </c>
      <c r="Y1575" s="38" t="s">
        <v>3213</v>
      </c>
      <c r="Z1575" s="38">
        <v>1564</v>
      </c>
      <c r="AP1575" s="194">
        <v>1564</v>
      </c>
      <c r="AQ1575" s="185" t="s">
        <v>12</v>
      </c>
      <c r="AR1575" s="195" t="s">
        <v>12</v>
      </c>
    </row>
    <row r="1576" spans="1:44" ht="22.5" x14ac:dyDescent="0.25">
      <c r="A1576" s="185">
        <v>1565</v>
      </c>
      <c r="B1576" s="185" t="s">
        <v>1129</v>
      </c>
      <c r="C1576" s="34" t="str">
        <f t="shared" si="96"/>
        <v>BBA (Hons)  - 141689</v>
      </c>
      <c r="D1576" s="188" t="s">
        <v>42</v>
      </c>
      <c r="E1576" s="45"/>
      <c r="F1576" s="188">
        <v>141689</v>
      </c>
      <c r="G1576" s="188" t="s">
        <v>1631</v>
      </c>
      <c r="H1576" s="34" t="str">
        <f t="shared" si="97"/>
        <v>F  - OB - 53 - 57</v>
      </c>
      <c r="I1576" s="188" t="s">
        <v>16</v>
      </c>
      <c r="J1576" s="188" t="s">
        <v>1097</v>
      </c>
      <c r="K1576" s="188" t="s">
        <v>22</v>
      </c>
      <c r="L1576" s="192">
        <v>3</v>
      </c>
      <c r="M1576" s="196" t="s">
        <v>424</v>
      </c>
      <c r="N1576" s="196" t="s">
        <v>425</v>
      </c>
      <c r="O1576" s="44" t="str">
        <f t="shared" si="98"/>
        <v xml:space="preserve"> Dr Muhammad Umair Javaid  ( 0333-3286252 )</v>
      </c>
      <c r="T1576" s="55"/>
      <c r="U1576" s="73" t="str">
        <f>F1576&amp;"-"&amp;COUNTIF($F$2:F1576,F1576)</f>
        <v>141689-1</v>
      </c>
      <c r="V1576" s="50">
        <f t="shared" si="99"/>
        <v>1565</v>
      </c>
      <c r="Y1576" s="38" t="s">
        <v>3214</v>
      </c>
      <c r="Z1576" s="38">
        <v>1565</v>
      </c>
      <c r="AP1576" s="194">
        <v>1565</v>
      </c>
      <c r="AQ1576" s="185" t="s">
        <v>12</v>
      </c>
      <c r="AR1576" s="195" t="s">
        <v>12</v>
      </c>
    </row>
    <row r="1577" spans="1:44" ht="22.5" x14ac:dyDescent="0.25">
      <c r="A1577" s="185">
        <v>1566</v>
      </c>
      <c r="B1577" s="185" t="s">
        <v>1129</v>
      </c>
      <c r="C1577" s="34" t="str">
        <f t="shared" si="96"/>
        <v>BS AP  - 142229</v>
      </c>
      <c r="D1577" s="188" t="s">
        <v>40</v>
      </c>
      <c r="E1577" s="45"/>
      <c r="F1577" s="188">
        <v>142229</v>
      </c>
      <c r="G1577" s="188" t="s">
        <v>1632</v>
      </c>
      <c r="H1577" s="34" t="str">
        <f t="shared" si="97"/>
        <v>F  - OB - 53 - 57</v>
      </c>
      <c r="I1577" s="188" t="s">
        <v>16</v>
      </c>
      <c r="J1577" s="188" t="s">
        <v>1097</v>
      </c>
      <c r="K1577" s="188" t="s">
        <v>22</v>
      </c>
      <c r="L1577" s="192">
        <v>1</v>
      </c>
      <c r="M1577" s="196" t="s">
        <v>468</v>
      </c>
      <c r="N1577" s="196" t="s">
        <v>469</v>
      </c>
      <c r="O1577" s="44" t="str">
        <f t="shared" si="98"/>
        <v xml:space="preserve"> Ms. Havaida Munir  ( 3335844494 )</v>
      </c>
      <c r="T1577" s="55"/>
      <c r="U1577" s="73" t="str">
        <f>F1577&amp;"-"&amp;COUNTIF($F$2:F1577,F1577)</f>
        <v>142229-1</v>
      </c>
      <c r="V1577" s="50">
        <f t="shared" si="99"/>
        <v>1566</v>
      </c>
      <c r="Y1577" s="38" t="s">
        <v>3215</v>
      </c>
      <c r="Z1577" s="38">
        <v>1566</v>
      </c>
      <c r="AP1577" s="194">
        <v>1566</v>
      </c>
      <c r="AQ1577" s="185" t="s">
        <v>12</v>
      </c>
      <c r="AR1577" s="195" t="s">
        <v>12</v>
      </c>
    </row>
    <row r="1578" spans="1:44" ht="22.5" x14ac:dyDescent="0.25">
      <c r="A1578" s="185">
        <v>1567</v>
      </c>
      <c r="B1578" s="185" t="s">
        <v>1129</v>
      </c>
      <c r="C1578" s="34" t="str">
        <f t="shared" si="96"/>
        <v>BS IT  - 141603</v>
      </c>
      <c r="D1578" s="188" t="s">
        <v>37</v>
      </c>
      <c r="E1578" s="45"/>
      <c r="F1578" s="188">
        <v>141603</v>
      </c>
      <c r="G1578" s="188" t="s">
        <v>304</v>
      </c>
      <c r="H1578" s="34" t="str">
        <f t="shared" si="97"/>
        <v>F  - OB - 53 - 57</v>
      </c>
      <c r="I1578" s="188" t="s">
        <v>16</v>
      </c>
      <c r="J1578" s="188" t="s">
        <v>1097</v>
      </c>
      <c r="K1578" s="188" t="s">
        <v>22</v>
      </c>
      <c r="L1578" s="192">
        <v>14</v>
      </c>
      <c r="M1578" s="196" t="s">
        <v>494</v>
      </c>
      <c r="N1578" s="196" t="s">
        <v>495</v>
      </c>
      <c r="O1578" s="44" t="str">
        <f t="shared" si="98"/>
        <v xml:space="preserve"> Ms. Syeda Marrium Nizami  ( 0333-4162266 )</v>
      </c>
      <c r="T1578" s="55"/>
      <c r="U1578" s="73" t="str">
        <f>F1578&amp;"-"&amp;COUNTIF($F$2:F1578,F1578)</f>
        <v>141603-2</v>
      </c>
      <c r="V1578" s="50">
        <f t="shared" si="99"/>
        <v>1567</v>
      </c>
      <c r="Y1578" s="38" t="s">
        <v>3216</v>
      </c>
      <c r="Z1578" s="38">
        <v>1567</v>
      </c>
      <c r="AP1578" s="194">
        <v>1567</v>
      </c>
      <c r="AQ1578" s="185" t="s">
        <v>12</v>
      </c>
      <c r="AR1578" s="195" t="s">
        <v>12</v>
      </c>
    </row>
    <row r="1579" spans="1:44" ht="22.5" x14ac:dyDescent="0.25">
      <c r="A1579" s="185">
        <v>1568</v>
      </c>
      <c r="B1579" s="185" t="s">
        <v>1129</v>
      </c>
      <c r="C1579" s="34" t="str">
        <f t="shared" si="96"/>
        <v>BS IT  - 141614</v>
      </c>
      <c r="D1579" s="188" t="s">
        <v>37</v>
      </c>
      <c r="E1579" s="45"/>
      <c r="F1579" s="188">
        <v>141614</v>
      </c>
      <c r="G1579" s="188" t="s">
        <v>1633</v>
      </c>
      <c r="H1579" s="34" t="str">
        <f t="shared" si="97"/>
        <v>F  - OB - 53 - 57</v>
      </c>
      <c r="I1579" s="188" t="s">
        <v>16</v>
      </c>
      <c r="J1579" s="188" t="s">
        <v>1097</v>
      </c>
      <c r="K1579" s="188" t="s">
        <v>22</v>
      </c>
      <c r="L1579" s="192">
        <v>29</v>
      </c>
      <c r="M1579" s="196" t="s">
        <v>631</v>
      </c>
      <c r="N1579" s="196" t="s">
        <v>632</v>
      </c>
      <c r="O1579" s="44" t="str">
        <f t="shared" si="98"/>
        <v xml:space="preserve"> Hafiz Muhammad Muneeb Akhtar   ( 3114591490 )</v>
      </c>
      <c r="T1579" s="55"/>
      <c r="U1579" s="73" t="str">
        <f>F1579&amp;"-"&amp;COUNTIF($F$2:F1579,F1579)</f>
        <v>141614-1</v>
      </c>
      <c r="V1579" s="50">
        <f t="shared" si="99"/>
        <v>1568</v>
      </c>
      <c r="Y1579" s="38" t="s">
        <v>3217</v>
      </c>
      <c r="Z1579" s="38">
        <v>1568</v>
      </c>
      <c r="AP1579" s="194">
        <v>1568</v>
      </c>
      <c r="AQ1579" s="185" t="s">
        <v>12</v>
      </c>
      <c r="AR1579" s="195" t="s">
        <v>12</v>
      </c>
    </row>
    <row r="1580" spans="1:44" ht="22.5" x14ac:dyDescent="0.25">
      <c r="A1580" s="185">
        <v>1569</v>
      </c>
      <c r="B1580" s="185" t="s">
        <v>1129</v>
      </c>
      <c r="C1580" s="34" t="str">
        <f t="shared" si="96"/>
        <v>BS MC  - 142040</v>
      </c>
      <c r="D1580" s="188" t="s">
        <v>41</v>
      </c>
      <c r="E1580" s="45"/>
      <c r="F1580" s="188">
        <v>142040</v>
      </c>
      <c r="G1580" s="188" t="s">
        <v>956</v>
      </c>
      <c r="H1580" s="34" t="str">
        <f t="shared" si="97"/>
        <v>F  - OB - 53 - 57</v>
      </c>
      <c r="I1580" s="188" t="s">
        <v>16</v>
      </c>
      <c r="J1580" s="188" t="s">
        <v>1097</v>
      </c>
      <c r="K1580" s="188" t="s">
        <v>22</v>
      </c>
      <c r="L1580" s="192">
        <v>12</v>
      </c>
      <c r="M1580" s="196">
        <v>0</v>
      </c>
      <c r="N1580" s="196" t="s">
        <v>3383</v>
      </c>
      <c r="O1580" s="44" t="str">
        <f t="shared" si="98"/>
        <v xml:space="preserve"> 0  ( - - - )</v>
      </c>
      <c r="T1580" s="55"/>
      <c r="U1580" s="73" t="str">
        <f>F1580&amp;"-"&amp;COUNTIF($F$2:F1580,F1580)</f>
        <v>142040-1</v>
      </c>
      <c r="V1580" s="50">
        <f t="shared" si="99"/>
        <v>1569</v>
      </c>
      <c r="Y1580" s="38" t="s">
        <v>3218</v>
      </c>
      <c r="Z1580" s="38">
        <v>1569</v>
      </c>
      <c r="AP1580" s="194">
        <v>1569</v>
      </c>
      <c r="AQ1580" s="185" t="s">
        <v>12</v>
      </c>
      <c r="AR1580" s="195" t="s">
        <v>12</v>
      </c>
    </row>
    <row r="1581" spans="1:44" ht="22.5" x14ac:dyDescent="0.25">
      <c r="A1581" s="185">
        <v>1570</v>
      </c>
      <c r="B1581" s="185" t="s">
        <v>1129</v>
      </c>
      <c r="C1581" s="34" t="str">
        <f t="shared" si="96"/>
        <v>BS SE  - 142291</v>
      </c>
      <c r="D1581" s="188" t="s">
        <v>43</v>
      </c>
      <c r="E1581" s="45"/>
      <c r="F1581" s="188">
        <v>142291</v>
      </c>
      <c r="G1581" s="188" t="s">
        <v>132</v>
      </c>
      <c r="H1581" s="34" t="str">
        <f t="shared" si="97"/>
        <v>F  - OB - 53 - 57</v>
      </c>
      <c r="I1581" s="188" t="s">
        <v>16</v>
      </c>
      <c r="J1581" s="188" t="s">
        <v>1097</v>
      </c>
      <c r="K1581" s="188" t="s">
        <v>22</v>
      </c>
      <c r="L1581" s="192">
        <v>6</v>
      </c>
      <c r="M1581" s="196" t="s">
        <v>645</v>
      </c>
      <c r="N1581" s="196" t="s">
        <v>646</v>
      </c>
      <c r="O1581" s="44" t="str">
        <f t="shared" si="98"/>
        <v xml:space="preserve"> Rafaqat Alam Khan  ( 0333-9654232 )</v>
      </c>
      <c r="T1581" s="55"/>
      <c r="U1581" s="73" t="str">
        <f>F1581&amp;"-"&amp;COUNTIF($F$2:F1581,F1581)</f>
        <v>142291-1</v>
      </c>
      <c r="V1581" s="50">
        <f t="shared" si="99"/>
        <v>1570</v>
      </c>
      <c r="Y1581" s="38" t="s">
        <v>3219</v>
      </c>
      <c r="Z1581" s="38">
        <v>1570</v>
      </c>
      <c r="AP1581" s="194">
        <v>1570</v>
      </c>
      <c r="AQ1581" s="185" t="s">
        <v>12</v>
      </c>
      <c r="AR1581" s="195" t="s">
        <v>12</v>
      </c>
    </row>
    <row r="1582" spans="1:44" ht="22.5" x14ac:dyDescent="0.25">
      <c r="A1582" s="185">
        <v>1571</v>
      </c>
      <c r="B1582" s="185" t="s">
        <v>1129</v>
      </c>
      <c r="C1582" s="34" t="str">
        <f t="shared" si="96"/>
        <v>BSCS  - 142105</v>
      </c>
      <c r="D1582" s="188" t="s">
        <v>35</v>
      </c>
      <c r="E1582" s="45"/>
      <c r="F1582" s="188">
        <v>142105</v>
      </c>
      <c r="G1582" s="188" t="s">
        <v>132</v>
      </c>
      <c r="H1582" s="34" t="str">
        <f t="shared" si="97"/>
        <v>F  - OB - 53 - 57</v>
      </c>
      <c r="I1582" s="188" t="s">
        <v>16</v>
      </c>
      <c r="J1582" s="188" t="s">
        <v>1097</v>
      </c>
      <c r="K1582" s="188" t="s">
        <v>22</v>
      </c>
      <c r="L1582" s="192">
        <v>25</v>
      </c>
      <c r="M1582" s="196" t="s">
        <v>631</v>
      </c>
      <c r="N1582" s="196" t="s">
        <v>632</v>
      </c>
      <c r="O1582" s="44" t="str">
        <f t="shared" si="98"/>
        <v xml:space="preserve"> Hafiz Muhammad Muneeb Akhtar   ( 3114591490 )</v>
      </c>
      <c r="T1582" s="55"/>
      <c r="U1582" s="73" t="str">
        <f>F1582&amp;"-"&amp;COUNTIF($F$2:F1582,F1582)</f>
        <v>142105-1</v>
      </c>
      <c r="V1582" s="50">
        <f t="shared" si="99"/>
        <v>1571</v>
      </c>
      <c r="Y1582" s="38" t="s">
        <v>3220</v>
      </c>
      <c r="Z1582" s="38">
        <v>1571</v>
      </c>
      <c r="AP1582" s="194">
        <v>1571</v>
      </c>
      <c r="AQ1582" s="185" t="s">
        <v>12</v>
      </c>
      <c r="AR1582" s="195" t="s">
        <v>12</v>
      </c>
    </row>
    <row r="1583" spans="1:44" ht="22.5" x14ac:dyDescent="0.25">
      <c r="A1583" s="185">
        <v>1572</v>
      </c>
      <c r="B1583" s="185" t="s">
        <v>1129</v>
      </c>
      <c r="C1583" s="34" t="str">
        <f t="shared" si="96"/>
        <v>BSCS  - 142207</v>
      </c>
      <c r="D1583" s="188" t="s">
        <v>35</v>
      </c>
      <c r="E1583" s="45"/>
      <c r="F1583" s="188">
        <v>142207</v>
      </c>
      <c r="G1583" s="188" t="s">
        <v>132</v>
      </c>
      <c r="H1583" s="34" t="str">
        <f t="shared" si="97"/>
        <v>F  - OB - 53 - 57</v>
      </c>
      <c r="I1583" s="188" t="s">
        <v>16</v>
      </c>
      <c r="J1583" s="188" t="s">
        <v>1097</v>
      </c>
      <c r="K1583" s="188" t="s">
        <v>22</v>
      </c>
      <c r="L1583" s="192">
        <v>3</v>
      </c>
      <c r="M1583" s="196" t="s">
        <v>631</v>
      </c>
      <c r="N1583" s="196" t="s">
        <v>632</v>
      </c>
      <c r="O1583" s="44" t="str">
        <f t="shared" si="98"/>
        <v xml:space="preserve"> Hafiz Muhammad Muneeb Akhtar   ( 3114591490 )</v>
      </c>
      <c r="T1583" s="55"/>
      <c r="U1583" s="73" t="str">
        <f>F1583&amp;"-"&amp;COUNTIF($F$2:F1583,F1583)</f>
        <v>142207-1</v>
      </c>
      <c r="V1583" s="50">
        <f t="shared" si="99"/>
        <v>1572</v>
      </c>
      <c r="Y1583" s="38" t="s">
        <v>3221</v>
      </c>
      <c r="Z1583" s="38">
        <v>1572</v>
      </c>
      <c r="AP1583" s="194">
        <v>1572</v>
      </c>
      <c r="AQ1583" s="185" t="s">
        <v>12</v>
      </c>
      <c r="AR1583" s="195" t="s">
        <v>12</v>
      </c>
    </row>
    <row r="1584" spans="1:44" ht="22.5" x14ac:dyDescent="0.25">
      <c r="A1584" s="185">
        <v>1573</v>
      </c>
      <c r="B1584" s="185" t="s">
        <v>1129</v>
      </c>
      <c r="C1584" s="34" t="str">
        <f t="shared" si="96"/>
        <v>M.Phil ISL  - 141969</v>
      </c>
      <c r="D1584" s="188" t="s">
        <v>141</v>
      </c>
      <c r="E1584" s="45"/>
      <c r="F1584" s="188">
        <v>141969</v>
      </c>
      <c r="G1584" s="188" t="s">
        <v>1094</v>
      </c>
      <c r="H1584" s="34" t="str">
        <f t="shared" si="97"/>
        <v>F  - OB - 53 - 57</v>
      </c>
      <c r="I1584" s="188" t="s">
        <v>16</v>
      </c>
      <c r="J1584" s="188" t="s">
        <v>1097</v>
      </c>
      <c r="K1584" s="188" t="s">
        <v>22</v>
      </c>
      <c r="L1584" s="192">
        <v>9</v>
      </c>
      <c r="M1584" s="196" t="s">
        <v>418</v>
      </c>
      <c r="N1584" s="196" t="s">
        <v>419</v>
      </c>
      <c r="O1584" s="44" t="str">
        <f t="shared" si="98"/>
        <v xml:space="preserve"> Dr. Muhammad Waris Ali  ( 0321-4858617 )</v>
      </c>
      <c r="T1584" s="55"/>
      <c r="U1584" s="73" t="str">
        <f>F1584&amp;"-"&amp;COUNTIF($F$2:F1584,F1584)</f>
        <v>141969-1</v>
      </c>
      <c r="V1584" s="50">
        <f t="shared" si="99"/>
        <v>1573</v>
      </c>
      <c r="Y1584" s="38" t="s">
        <v>3222</v>
      </c>
      <c r="Z1584" s="38">
        <v>1573</v>
      </c>
      <c r="AP1584" s="194">
        <v>1573</v>
      </c>
      <c r="AQ1584" s="185" t="s">
        <v>12</v>
      </c>
      <c r="AR1584" s="195" t="s">
        <v>12</v>
      </c>
    </row>
    <row r="1585" spans="1:44" ht="22.5" x14ac:dyDescent="0.25">
      <c r="A1585" s="185">
        <v>1574</v>
      </c>
      <c r="B1585" s="185" t="s">
        <v>1129</v>
      </c>
      <c r="C1585" s="34" t="str">
        <f t="shared" si="96"/>
        <v>Ph. D CHEM.  - 142275</v>
      </c>
      <c r="D1585" s="188" t="s">
        <v>859</v>
      </c>
      <c r="E1585" s="45"/>
      <c r="F1585" s="188">
        <v>142275</v>
      </c>
      <c r="G1585" s="188" t="s">
        <v>1634</v>
      </c>
      <c r="H1585" s="34" t="str">
        <f t="shared" si="97"/>
        <v>F  - OB - 53 - 57</v>
      </c>
      <c r="I1585" s="188" t="s">
        <v>16</v>
      </c>
      <c r="J1585" s="188" t="s">
        <v>1097</v>
      </c>
      <c r="K1585" s="188" t="s">
        <v>22</v>
      </c>
      <c r="L1585" s="192">
        <v>1</v>
      </c>
      <c r="M1585" s="196" t="s">
        <v>573</v>
      </c>
      <c r="N1585" s="196" t="s">
        <v>574</v>
      </c>
      <c r="O1585" s="44" t="str">
        <f t="shared" si="98"/>
        <v xml:space="preserve"> Dr Manzar Zahra Awan  ( 0336-5963609 )</v>
      </c>
      <c r="T1585" s="55"/>
      <c r="U1585" s="73" t="str">
        <f>F1585&amp;"-"&amp;COUNTIF($F$2:F1585,F1585)</f>
        <v>142275-1</v>
      </c>
      <c r="V1585" s="50">
        <f t="shared" si="99"/>
        <v>1574</v>
      </c>
      <c r="Y1585" s="38" t="s">
        <v>3223</v>
      </c>
      <c r="Z1585" s="38">
        <v>1574</v>
      </c>
      <c r="AP1585" s="194">
        <v>1574</v>
      </c>
      <c r="AQ1585" s="185" t="s">
        <v>12</v>
      </c>
      <c r="AR1585" s="195" t="s">
        <v>12</v>
      </c>
    </row>
    <row r="1586" spans="1:44" ht="22.5" x14ac:dyDescent="0.25">
      <c r="A1586" s="185">
        <v>1575</v>
      </c>
      <c r="B1586" s="185" t="s">
        <v>1129</v>
      </c>
      <c r="C1586" s="34" t="str">
        <f t="shared" si="96"/>
        <v>BS SE  - 142291</v>
      </c>
      <c r="D1586" s="188" t="s">
        <v>43</v>
      </c>
      <c r="E1586" s="45"/>
      <c r="F1586" s="188">
        <v>142291</v>
      </c>
      <c r="G1586" s="188" t="s">
        <v>132</v>
      </c>
      <c r="H1586" s="34" t="str">
        <f t="shared" si="97"/>
        <v>G  - OB - 21 - 25</v>
      </c>
      <c r="I1586" s="188" t="s">
        <v>16</v>
      </c>
      <c r="J1586" s="188" t="s">
        <v>1098</v>
      </c>
      <c r="K1586" s="188" t="s">
        <v>18</v>
      </c>
      <c r="L1586" s="192">
        <v>43</v>
      </c>
      <c r="M1586" s="196" t="s">
        <v>645</v>
      </c>
      <c r="N1586" s="196" t="s">
        <v>646</v>
      </c>
      <c r="O1586" s="44" t="str">
        <f t="shared" si="98"/>
        <v xml:space="preserve"> Rafaqat Alam Khan  ( 0333-9654232 )</v>
      </c>
      <c r="T1586" s="55"/>
      <c r="U1586" s="73" t="str">
        <f>F1586&amp;"-"&amp;COUNTIF($F$2:F1586,F1586)</f>
        <v>142291-2</v>
      </c>
      <c r="V1586" s="50">
        <f t="shared" si="99"/>
        <v>1575</v>
      </c>
      <c r="Y1586" s="38" t="s">
        <v>3224</v>
      </c>
      <c r="Z1586" s="38">
        <v>1575</v>
      </c>
      <c r="AP1586" s="194">
        <v>1575</v>
      </c>
      <c r="AQ1586" s="185" t="s">
        <v>12</v>
      </c>
      <c r="AR1586" s="195" t="s">
        <v>12</v>
      </c>
    </row>
    <row r="1587" spans="1:44" ht="22.5" x14ac:dyDescent="0.25">
      <c r="A1587" s="185">
        <v>1576</v>
      </c>
      <c r="B1587" s="185" t="s">
        <v>1129</v>
      </c>
      <c r="C1587" s="34" t="str">
        <f t="shared" si="96"/>
        <v>BS SE  - 142311</v>
      </c>
      <c r="D1587" s="188" t="s">
        <v>43</v>
      </c>
      <c r="E1587" s="45"/>
      <c r="F1587" s="188">
        <v>142311</v>
      </c>
      <c r="G1587" s="188" t="s">
        <v>133</v>
      </c>
      <c r="H1587" s="34" t="str">
        <f t="shared" si="97"/>
        <v>G  - OB - 21 - 25</v>
      </c>
      <c r="I1587" s="188" t="s">
        <v>16</v>
      </c>
      <c r="J1587" s="188" t="s">
        <v>1098</v>
      </c>
      <c r="K1587" s="188" t="s">
        <v>18</v>
      </c>
      <c r="L1587" s="192">
        <v>52</v>
      </c>
      <c r="M1587" s="196" t="s">
        <v>645</v>
      </c>
      <c r="N1587" s="196" t="s">
        <v>646</v>
      </c>
      <c r="O1587" s="44" t="str">
        <f t="shared" si="98"/>
        <v xml:space="preserve"> Rafaqat Alam Khan  ( 0333-9654232 )</v>
      </c>
      <c r="T1587" s="55"/>
      <c r="U1587" s="73" t="str">
        <f>F1587&amp;"-"&amp;COUNTIF($F$2:F1587,F1587)</f>
        <v>142311-1</v>
      </c>
      <c r="V1587" s="50">
        <f t="shared" si="99"/>
        <v>1576</v>
      </c>
      <c r="Y1587" s="38" t="s">
        <v>3225</v>
      </c>
      <c r="Z1587" s="38">
        <v>1576</v>
      </c>
      <c r="AP1587" s="194">
        <v>1576</v>
      </c>
      <c r="AQ1587" s="185" t="s">
        <v>12</v>
      </c>
      <c r="AR1587" s="195" t="s">
        <v>12</v>
      </c>
    </row>
    <row r="1588" spans="1:44" ht="22.5" x14ac:dyDescent="0.25">
      <c r="A1588" s="185">
        <v>1577</v>
      </c>
      <c r="B1588" s="185" t="s">
        <v>1129</v>
      </c>
      <c r="C1588" s="34" t="str">
        <f t="shared" si="96"/>
        <v>BS SE  - 142389</v>
      </c>
      <c r="D1588" s="188" t="s">
        <v>43</v>
      </c>
      <c r="E1588" s="45"/>
      <c r="F1588" s="188">
        <v>142389</v>
      </c>
      <c r="G1588" s="188" t="s">
        <v>134</v>
      </c>
      <c r="H1588" s="34" t="str">
        <f t="shared" si="97"/>
        <v>G  - OB - 21 - 25</v>
      </c>
      <c r="I1588" s="188" t="s">
        <v>16</v>
      </c>
      <c r="J1588" s="188" t="s">
        <v>1098</v>
      </c>
      <c r="K1588" s="188" t="s">
        <v>18</v>
      </c>
      <c r="L1588" s="192">
        <v>14</v>
      </c>
      <c r="M1588" s="196" t="s">
        <v>645</v>
      </c>
      <c r="N1588" s="196" t="s">
        <v>646</v>
      </c>
      <c r="O1588" s="44" t="str">
        <f t="shared" si="98"/>
        <v xml:space="preserve"> Rafaqat Alam Khan  ( 0333-9654232 )</v>
      </c>
      <c r="T1588" s="55"/>
      <c r="U1588" s="73" t="str">
        <f>F1588&amp;"-"&amp;COUNTIF($F$2:F1588,F1588)</f>
        <v>142389-1</v>
      </c>
      <c r="V1588" s="50">
        <f t="shared" si="99"/>
        <v>1577</v>
      </c>
      <c r="Y1588" s="38" t="s">
        <v>3226</v>
      </c>
      <c r="Z1588" s="38">
        <v>1577</v>
      </c>
      <c r="AP1588" s="194">
        <v>1577</v>
      </c>
      <c r="AQ1588" s="185" t="s">
        <v>12</v>
      </c>
      <c r="AR1588" s="195" t="s">
        <v>12</v>
      </c>
    </row>
    <row r="1589" spans="1:44" ht="33.75" x14ac:dyDescent="0.25">
      <c r="A1589" s="185">
        <v>1578</v>
      </c>
      <c r="B1589" s="185" t="s">
        <v>1129</v>
      </c>
      <c r="C1589" s="34" t="str">
        <f t="shared" si="96"/>
        <v>Post ADP (AP)  - 142324</v>
      </c>
      <c r="D1589" s="188" t="s">
        <v>1087</v>
      </c>
      <c r="E1589" s="45"/>
      <c r="F1589" s="188">
        <v>142324</v>
      </c>
      <c r="G1589" s="188" t="s">
        <v>381</v>
      </c>
      <c r="H1589" s="34" t="str">
        <f t="shared" si="97"/>
        <v>G  - OB - 21 - 25</v>
      </c>
      <c r="I1589" s="188" t="s">
        <v>16</v>
      </c>
      <c r="J1589" s="188" t="s">
        <v>1098</v>
      </c>
      <c r="K1589" s="188" t="s">
        <v>18</v>
      </c>
      <c r="L1589" s="192">
        <v>1</v>
      </c>
      <c r="M1589" s="196" t="s">
        <v>478</v>
      </c>
      <c r="N1589" s="196" t="s">
        <v>479</v>
      </c>
      <c r="O1589" s="44" t="str">
        <f t="shared" si="98"/>
        <v xml:space="preserve"> Maliha Khalid  ( 0332-4129585 )</v>
      </c>
      <c r="T1589" s="55"/>
      <c r="U1589" s="73" t="str">
        <f>F1589&amp;"-"&amp;COUNTIF($F$2:F1589,F1589)</f>
        <v>142324-1</v>
      </c>
      <c r="V1589" s="50">
        <f t="shared" si="99"/>
        <v>1578</v>
      </c>
      <c r="Y1589" s="38" t="s">
        <v>3227</v>
      </c>
      <c r="Z1589" s="38">
        <v>1578</v>
      </c>
      <c r="AP1589" s="194">
        <v>1578</v>
      </c>
      <c r="AQ1589" s="185" t="s">
        <v>12</v>
      </c>
      <c r="AR1589" s="195" t="s">
        <v>12</v>
      </c>
    </row>
    <row r="1590" spans="1:44" ht="22.5" x14ac:dyDescent="0.25">
      <c r="A1590" s="185">
        <v>1579</v>
      </c>
      <c r="B1590" s="185" t="s">
        <v>1129</v>
      </c>
      <c r="C1590" s="34" t="str">
        <f t="shared" si="96"/>
        <v>ADP (SE)   - 142424</v>
      </c>
      <c r="D1590" s="188" t="s">
        <v>1142</v>
      </c>
      <c r="E1590" s="45"/>
      <c r="F1590" s="188">
        <v>142424</v>
      </c>
      <c r="G1590" s="188" t="s">
        <v>132</v>
      </c>
      <c r="H1590" s="34" t="str">
        <f t="shared" si="97"/>
        <v>H  - OB - 78 - 79</v>
      </c>
      <c r="I1590" s="188" t="s">
        <v>16</v>
      </c>
      <c r="J1590" s="188" t="s">
        <v>253</v>
      </c>
      <c r="K1590" s="188" t="s">
        <v>19</v>
      </c>
      <c r="L1590" s="192">
        <v>2</v>
      </c>
      <c r="M1590" s="196" t="s">
        <v>645</v>
      </c>
      <c r="N1590" s="196" t="s">
        <v>646</v>
      </c>
      <c r="O1590" s="44" t="str">
        <f t="shared" si="98"/>
        <v xml:space="preserve"> Rafaqat Alam Khan  ( 0333-9654232 )</v>
      </c>
      <c r="T1590" s="55"/>
      <c r="U1590" s="73" t="str">
        <f>F1590&amp;"-"&amp;COUNTIF($F$2:F1590,F1590)</f>
        <v>142424-1</v>
      </c>
      <c r="V1590" s="50">
        <f t="shared" si="99"/>
        <v>1579</v>
      </c>
      <c r="Y1590" s="38" t="s">
        <v>3228</v>
      </c>
      <c r="Z1590" s="38">
        <v>1579</v>
      </c>
      <c r="AP1590" s="194">
        <v>1579</v>
      </c>
      <c r="AQ1590" s="185" t="s">
        <v>12</v>
      </c>
      <c r="AR1590" s="195" t="s">
        <v>12</v>
      </c>
    </row>
    <row r="1591" spans="1:44" ht="22.5" x14ac:dyDescent="0.25">
      <c r="A1591" s="185">
        <v>1580</v>
      </c>
      <c r="B1591" s="185" t="s">
        <v>1129</v>
      </c>
      <c r="C1591" s="34" t="str">
        <f t="shared" si="96"/>
        <v>BS SE  - 142389</v>
      </c>
      <c r="D1591" s="188" t="s">
        <v>43</v>
      </c>
      <c r="E1591" s="45"/>
      <c r="F1591" s="188">
        <v>142389</v>
      </c>
      <c r="G1591" s="188" t="s">
        <v>134</v>
      </c>
      <c r="H1591" s="34" t="str">
        <f t="shared" si="97"/>
        <v>H  - OB - 78 - 79</v>
      </c>
      <c r="I1591" s="188" t="s">
        <v>16</v>
      </c>
      <c r="J1591" s="188" t="s">
        <v>253</v>
      </c>
      <c r="K1591" s="188" t="s">
        <v>19</v>
      </c>
      <c r="L1591" s="192">
        <v>28</v>
      </c>
      <c r="M1591" s="196" t="s">
        <v>645</v>
      </c>
      <c r="N1591" s="196" t="s">
        <v>646</v>
      </c>
      <c r="O1591" s="44" t="str">
        <f t="shared" si="98"/>
        <v xml:space="preserve"> Rafaqat Alam Khan  ( 0333-9654232 )</v>
      </c>
      <c r="T1591" s="55"/>
      <c r="U1591" s="73" t="str">
        <f>F1591&amp;"-"&amp;COUNTIF($F$2:F1591,F1591)</f>
        <v>142389-2</v>
      </c>
      <c r="V1591" s="50">
        <f t="shared" si="99"/>
        <v>1580</v>
      </c>
      <c r="Y1591" s="38" t="s">
        <v>3229</v>
      </c>
      <c r="Z1591" s="38">
        <v>1580</v>
      </c>
      <c r="AP1591" s="194">
        <v>1580</v>
      </c>
      <c r="AQ1591" s="185" t="s">
        <v>12</v>
      </c>
      <c r="AR1591" s="195" t="s">
        <v>12</v>
      </c>
    </row>
    <row r="1592" spans="1:44" ht="33.75" x14ac:dyDescent="0.25">
      <c r="A1592" s="185">
        <v>1581</v>
      </c>
      <c r="B1592" s="185" t="s">
        <v>1129</v>
      </c>
      <c r="C1592" s="34" t="str">
        <f t="shared" si="96"/>
        <v>M.Phil CHEM.  - 142460</v>
      </c>
      <c r="D1592" s="188" t="s">
        <v>146</v>
      </c>
      <c r="E1592" s="45"/>
      <c r="F1592" s="188">
        <v>142460</v>
      </c>
      <c r="G1592" s="188" t="s">
        <v>1635</v>
      </c>
      <c r="H1592" s="34" t="str">
        <f t="shared" si="97"/>
        <v>H  - OB - 78 - 79</v>
      </c>
      <c r="I1592" s="188" t="s">
        <v>16</v>
      </c>
      <c r="J1592" s="188" t="s">
        <v>253</v>
      </c>
      <c r="K1592" s="188" t="s">
        <v>19</v>
      </c>
      <c r="L1592" s="192">
        <v>6</v>
      </c>
      <c r="M1592" s="196" t="s">
        <v>573</v>
      </c>
      <c r="N1592" s="196" t="s">
        <v>574</v>
      </c>
      <c r="O1592" s="44" t="str">
        <f t="shared" si="98"/>
        <v xml:space="preserve"> Dr Manzar Zahra Awan  ( 0336-5963609 )</v>
      </c>
      <c r="T1592" s="55"/>
      <c r="U1592" s="73" t="str">
        <f>F1592&amp;"-"&amp;COUNTIF($F$2:F1592,F1592)</f>
        <v>142460-1</v>
      </c>
      <c r="V1592" s="50">
        <f t="shared" si="99"/>
        <v>1581</v>
      </c>
      <c r="Y1592" s="38" t="s">
        <v>3230</v>
      </c>
      <c r="Z1592" s="38">
        <v>1581</v>
      </c>
      <c r="AP1592" s="194">
        <v>1581</v>
      </c>
      <c r="AQ1592" s="185" t="s">
        <v>12</v>
      </c>
      <c r="AR1592" s="195" t="s">
        <v>12</v>
      </c>
    </row>
    <row r="1593" spans="1:44" ht="22.5" x14ac:dyDescent="0.25">
      <c r="A1593" s="185">
        <v>1582</v>
      </c>
      <c r="B1593" s="185" t="s">
        <v>1129</v>
      </c>
      <c r="C1593" s="34" t="str">
        <f t="shared" si="96"/>
        <v>M.Phil MC  - 142398</v>
      </c>
      <c r="D1593" s="188" t="s">
        <v>127</v>
      </c>
      <c r="E1593" s="45"/>
      <c r="F1593" s="188">
        <v>142398</v>
      </c>
      <c r="G1593" s="188" t="s">
        <v>135</v>
      </c>
      <c r="H1593" s="34" t="str">
        <f t="shared" si="97"/>
        <v>H  - OB - 78 - 79</v>
      </c>
      <c r="I1593" s="188" t="s">
        <v>16</v>
      </c>
      <c r="J1593" s="188" t="s">
        <v>253</v>
      </c>
      <c r="K1593" s="188" t="s">
        <v>19</v>
      </c>
      <c r="L1593" s="192">
        <v>4</v>
      </c>
      <c r="M1593" s="196" t="s">
        <v>3323</v>
      </c>
      <c r="N1593" s="196" t="s">
        <v>440</v>
      </c>
      <c r="O1593" s="44" t="str">
        <f t="shared" si="98"/>
        <v xml:space="preserve"> Dr.Mudassar Hussain  ( 3316400901 )</v>
      </c>
      <c r="T1593" s="55"/>
      <c r="U1593" s="73" t="str">
        <f>F1593&amp;"-"&amp;COUNTIF($F$2:F1593,F1593)</f>
        <v>142398-1</v>
      </c>
      <c r="V1593" s="50">
        <f t="shared" si="99"/>
        <v>1582</v>
      </c>
      <c r="Y1593" s="38" t="s">
        <v>3231</v>
      </c>
      <c r="Z1593" s="38">
        <v>1582</v>
      </c>
      <c r="AP1593" s="194">
        <v>1582</v>
      </c>
      <c r="AQ1593" s="185" t="s">
        <v>12</v>
      </c>
      <c r="AR1593" s="195" t="s">
        <v>12</v>
      </c>
    </row>
    <row r="1594" spans="1:44" ht="33.75" x14ac:dyDescent="0.25">
      <c r="A1594" s="185">
        <v>1583</v>
      </c>
      <c r="B1594" s="185" t="s">
        <v>1129</v>
      </c>
      <c r="C1594" s="34" t="str">
        <f t="shared" si="96"/>
        <v>MBA (2 Years)  - 142440</v>
      </c>
      <c r="D1594" s="188" t="s">
        <v>151</v>
      </c>
      <c r="E1594" s="45"/>
      <c r="F1594" s="188">
        <v>142440</v>
      </c>
      <c r="G1594" s="188" t="s">
        <v>303</v>
      </c>
      <c r="H1594" s="34" t="str">
        <f t="shared" si="97"/>
        <v>H  - OB - 78 - 79</v>
      </c>
      <c r="I1594" s="188" t="s">
        <v>16</v>
      </c>
      <c r="J1594" s="188" t="s">
        <v>253</v>
      </c>
      <c r="K1594" s="188" t="s">
        <v>19</v>
      </c>
      <c r="L1594" s="192">
        <v>2</v>
      </c>
      <c r="M1594" s="196" t="s">
        <v>441</v>
      </c>
      <c r="N1594" s="196" t="s">
        <v>442</v>
      </c>
      <c r="O1594" s="44" t="str">
        <f t="shared" si="98"/>
        <v xml:space="preserve"> Shafqat Mehmood Khan  ( 0300-8106448 )</v>
      </c>
      <c r="T1594" s="55"/>
      <c r="U1594" s="73" t="str">
        <f>F1594&amp;"-"&amp;COUNTIF($F$2:F1594,F1594)</f>
        <v>142440-1</v>
      </c>
      <c r="V1594" s="50">
        <f t="shared" si="99"/>
        <v>1583</v>
      </c>
      <c r="Y1594" s="38" t="s">
        <v>3232</v>
      </c>
      <c r="Z1594" s="38">
        <v>1583</v>
      </c>
      <c r="AP1594" s="194">
        <v>1583</v>
      </c>
      <c r="AQ1594" s="185" t="s">
        <v>12</v>
      </c>
      <c r="AR1594" s="195" t="s">
        <v>12</v>
      </c>
    </row>
    <row r="1595" spans="1:44" ht="22.5" x14ac:dyDescent="0.25">
      <c r="A1595" s="185">
        <v>1584</v>
      </c>
      <c r="B1595" s="185" t="s">
        <v>1129</v>
      </c>
      <c r="C1595" s="34" t="str">
        <f t="shared" si="96"/>
        <v>MSBA  - 142456</v>
      </c>
      <c r="D1595" s="188" t="s">
        <v>152</v>
      </c>
      <c r="E1595" s="45"/>
      <c r="F1595" s="188">
        <v>142456</v>
      </c>
      <c r="G1595" s="188" t="s">
        <v>983</v>
      </c>
      <c r="H1595" s="34" t="str">
        <f t="shared" si="97"/>
        <v>H  - OB - 78 - 79</v>
      </c>
      <c r="I1595" s="188" t="s">
        <v>16</v>
      </c>
      <c r="J1595" s="188" t="s">
        <v>253</v>
      </c>
      <c r="K1595" s="188" t="s">
        <v>19</v>
      </c>
      <c r="L1595" s="192">
        <v>1</v>
      </c>
      <c r="M1595" s="196" t="s">
        <v>422</v>
      </c>
      <c r="N1595" s="196" t="s">
        <v>423</v>
      </c>
      <c r="O1595" s="44" t="str">
        <f t="shared" si="98"/>
        <v xml:space="preserve"> Abdul Khaliq Alvi  ( 0333-4287808 )</v>
      </c>
      <c r="T1595" s="55"/>
      <c r="U1595" s="73" t="str">
        <f>F1595&amp;"-"&amp;COUNTIF($F$2:F1595,F1595)</f>
        <v>142456-1</v>
      </c>
      <c r="V1595" s="50">
        <f t="shared" si="99"/>
        <v>1584</v>
      </c>
      <c r="Y1595" s="38" t="s">
        <v>3233</v>
      </c>
      <c r="Z1595" s="38">
        <v>1584</v>
      </c>
      <c r="AP1595" s="194">
        <v>1584</v>
      </c>
      <c r="AQ1595" s="185" t="s">
        <v>12</v>
      </c>
      <c r="AR1595" s="195" t="s">
        <v>12</v>
      </c>
    </row>
    <row r="1596" spans="1:44" ht="33.75" x14ac:dyDescent="0.25">
      <c r="A1596" s="185">
        <v>1585</v>
      </c>
      <c r="B1596" s="185" t="s">
        <v>1129</v>
      </c>
      <c r="C1596" s="34" t="str">
        <f t="shared" si="96"/>
        <v>Post ADP (IT)   - 142404</v>
      </c>
      <c r="D1596" s="188" t="s">
        <v>864</v>
      </c>
      <c r="E1596" s="45"/>
      <c r="F1596" s="188">
        <v>142404</v>
      </c>
      <c r="G1596" s="188" t="s">
        <v>132</v>
      </c>
      <c r="H1596" s="34" t="str">
        <f t="shared" si="97"/>
        <v>H  - OB - 78 - 79</v>
      </c>
      <c r="I1596" s="188" t="s">
        <v>16</v>
      </c>
      <c r="J1596" s="188" t="s">
        <v>253</v>
      </c>
      <c r="K1596" s="188" t="s">
        <v>19</v>
      </c>
      <c r="L1596" s="192">
        <v>1</v>
      </c>
      <c r="M1596" s="196" t="s">
        <v>645</v>
      </c>
      <c r="N1596" s="196" t="s">
        <v>646</v>
      </c>
      <c r="O1596" s="44" t="str">
        <f t="shared" si="98"/>
        <v xml:space="preserve"> Rafaqat Alam Khan  ( 0333-9654232 )</v>
      </c>
      <c r="T1596" s="55"/>
      <c r="U1596" s="73" t="str">
        <f>F1596&amp;"-"&amp;COUNTIF($F$2:F1596,F1596)</f>
        <v>142404-1</v>
      </c>
      <c r="V1596" s="50">
        <f t="shared" si="99"/>
        <v>1585</v>
      </c>
      <c r="Y1596" s="38" t="s">
        <v>3234</v>
      </c>
      <c r="Z1596" s="38">
        <v>1585</v>
      </c>
      <c r="AP1596" s="194">
        <v>1585</v>
      </c>
      <c r="AQ1596" s="185" t="s">
        <v>12</v>
      </c>
      <c r="AR1596" s="195" t="s">
        <v>12</v>
      </c>
    </row>
    <row r="1597" spans="1:44" ht="22.5" x14ac:dyDescent="0.25">
      <c r="A1597" s="185">
        <v>1586</v>
      </c>
      <c r="B1597" s="185" t="s">
        <v>1129</v>
      </c>
      <c r="C1597" s="34" t="str">
        <f t="shared" si="96"/>
        <v>BBA (Hons)  - 142606</v>
      </c>
      <c r="D1597" s="188" t="s">
        <v>42</v>
      </c>
      <c r="E1597" s="45"/>
      <c r="F1597" s="188">
        <v>142606</v>
      </c>
      <c r="G1597" s="188" t="s">
        <v>1636</v>
      </c>
      <c r="H1597" s="34" t="str">
        <f t="shared" si="97"/>
        <v>I  - OB - 64 - 67</v>
      </c>
      <c r="I1597" s="188" t="s">
        <v>16</v>
      </c>
      <c r="J1597" s="188" t="s">
        <v>344</v>
      </c>
      <c r="K1597" s="188" t="s">
        <v>17</v>
      </c>
      <c r="L1597" s="192">
        <v>2</v>
      </c>
      <c r="M1597" s="196" t="s">
        <v>595</v>
      </c>
      <c r="N1597" s="196" t="s">
        <v>596</v>
      </c>
      <c r="O1597" s="44" t="str">
        <f t="shared" si="98"/>
        <v xml:space="preserve"> Dr.Tahir Masood Qazi  ( 0321-5622311 )</v>
      </c>
      <c r="T1597" s="55"/>
      <c r="U1597" s="73" t="str">
        <f>F1597&amp;"-"&amp;COUNTIF($F$2:F1597,F1597)</f>
        <v>142606-1</v>
      </c>
      <c r="V1597" s="50">
        <f t="shared" si="99"/>
        <v>1586</v>
      </c>
      <c r="Y1597" s="38" t="s">
        <v>3235</v>
      </c>
      <c r="Z1597" s="38">
        <v>1586</v>
      </c>
      <c r="AP1597" s="194">
        <v>1586</v>
      </c>
      <c r="AQ1597" s="185" t="s">
        <v>12</v>
      </c>
      <c r="AR1597" s="195" t="s">
        <v>12</v>
      </c>
    </row>
    <row r="1598" spans="1:44" ht="33.75" x14ac:dyDescent="0.25">
      <c r="A1598" s="185">
        <v>1587</v>
      </c>
      <c r="B1598" s="185" t="s">
        <v>1129</v>
      </c>
      <c r="C1598" s="34" t="str">
        <f t="shared" si="96"/>
        <v>M.Phil CHEM.  - 142460</v>
      </c>
      <c r="D1598" s="188" t="s">
        <v>146</v>
      </c>
      <c r="E1598" s="45"/>
      <c r="F1598" s="188">
        <v>142460</v>
      </c>
      <c r="G1598" s="188" t="s">
        <v>1635</v>
      </c>
      <c r="H1598" s="34" t="str">
        <f t="shared" si="97"/>
        <v>I  - OB - 64 - 67</v>
      </c>
      <c r="I1598" s="188" t="s">
        <v>16</v>
      </c>
      <c r="J1598" s="188" t="s">
        <v>344</v>
      </c>
      <c r="K1598" s="188" t="s">
        <v>17</v>
      </c>
      <c r="L1598" s="192">
        <v>1</v>
      </c>
      <c r="M1598" s="196" t="s">
        <v>573</v>
      </c>
      <c r="N1598" s="196" t="s">
        <v>574</v>
      </c>
      <c r="O1598" s="44" t="str">
        <f t="shared" si="98"/>
        <v xml:space="preserve"> Dr Manzar Zahra Awan  ( 0336-5963609 )</v>
      </c>
      <c r="T1598" s="55"/>
      <c r="U1598" s="73" t="str">
        <f>F1598&amp;"-"&amp;COUNTIF($F$2:F1598,F1598)</f>
        <v>142460-2</v>
      </c>
      <c r="V1598" s="50">
        <f t="shared" si="99"/>
        <v>1587</v>
      </c>
      <c r="Y1598" s="38" t="s">
        <v>3236</v>
      </c>
      <c r="Z1598" s="38">
        <v>1587</v>
      </c>
      <c r="AP1598" s="194">
        <v>1587</v>
      </c>
      <c r="AQ1598" s="185" t="s">
        <v>12</v>
      </c>
      <c r="AR1598" s="195" t="s">
        <v>12</v>
      </c>
    </row>
    <row r="1599" spans="1:44" ht="22.5" x14ac:dyDescent="0.25">
      <c r="A1599" s="185">
        <v>1588</v>
      </c>
      <c r="B1599" s="185" t="s">
        <v>1129</v>
      </c>
      <c r="C1599" s="34" t="str">
        <f t="shared" si="96"/>
        <v>M.Phil MB  - 142495</v>
      </c>
      <c r="D1599" s="188" t="s">
        <v>142</v>
      </c>
      <c r="E1599" s="45"/>
      <c r="F1599" s="188">
        <v>142495</v>
      </c>
      <c r="G1599" s="188" t="s">
        <v>347</v>
      </c>
      <c r="H1599" s="34" t="str">
        <f t="shared" si="97"/>
        <v>I  - OB - 64 - 67</v>
      </c>
      <c r="I1599" s="188" t="s">
        <v>16</v>
      </c>
      <c r="J1599" s="188" t="s">
        <v>344</v>
      </c>
      <c r="K1599" s="188" t="s">
        <v>17</v>
      </c>
      <c r="L1599" s="192">
        <v>2</v>
      </c>
      <c r="M1599" s="196" t="s">
        <v>629</v>
      </c>
      <c r="N1599" s="196" t="s">
        <v>630</v>
      </c>
      <c r="O1599" s="44" t="str">
        <f t="shared" si="98"/>
        <v xml:space="preserve"> Dr. Aisha Waheed Qureshi  ( 0304-5957630 )</v>
      </c>
      <c r="T1599" s="55"/>
      <c r="U1599" s="73" t="str">
        <f>F1599&amp;"-"&amp;COUNTIF($F$2:F1599,F1599)</f>
        <v>142495-1</v>
      </c>
      <c r="V1599" s="50">
        <f t="shared" si="99"/>
        <v>1588</v>
      </c>
      <c r="Y1599" s="38" t="s">
        <v>3237</v>
      </c>
      <c r="Z1599" s="38">
        <v>1588</v>
      </c>
      <c r="AP1599" s="194">
        <v>1588</v>
      </c>
      <c r="AQ1599" s="185" t="s">
        <v>12</v>
      </c>
      <c r="AR1599" s="195" t="s">
        <v>12</v>
      </c>
    </row>
    <row r="1600" spans="1:44" ht="22.5" x14ac:dyDescent="0.25">
      <c r="A1600" s="185">
        <v>1589</v>
      </c>
      <c r="B1600" s="185" t="s">
        <v>1129</v>
      </c>
      <c r="C1600" s="34" t="str">
        <f t="shared" si="96"/>
        <v>MBA (1.5)  - 142467</v>
      </c>
      <c r="D1600" s="188" t="s">
        <v>1133</v>
      </c>
      <c r="E1600" s="45"/>
      <c r="F1600" s="188">
        <v>142467</v>
      </c>
      <c r="G1600" s="188" t="s">
        <v>983</v>
      </c>
      <c r="H1600" s="34" t="str">
        <f t="shared" si="97"/>
        <v>I  - OB - 64 - 67</v>
      </c>
      <c r="I1600" s="188" t="s">
        <v>16</v>
      </c>
      <c r="J1600" s="188" t="s">
        <v>344</v>
      </c>
      <c r="K1600" s="188" t="s">
        <v>17</v>
      </c>
      <c r="L1600" s="192">
        <v>3</v>
      </c>
      <c r="M1600" s="196" t="s">
        <v>422</v>
      </c>
      <c r="N1600" s="196" t="s">
        <v>423</v>
      </c>
      <c r="O1600" s="44" t="str">
        <f t="shared" si="98"/>
        <v xml:space="preserve"> Abdul Khaliq Alvi  ( 0333-4287808 )</v>
      </c>
      <c r="T1600" s="55"/>
      <c r="U1600" s="73" t="str">
        <f>F1600&amp;"-"&amp;COUNTIF($F$2:F1600,F1600)</f>
        <v>142467-1</v>
      </c>
      <c r="V1600" s="50">
        <f t="shared" si="99"/>
        <v>1589</v>
      </c>
      <c r="Y1600" s="38" t="s">
        <v>3238</v>
      </c>
      <c r="Z1600" s="38">
        <v>1589</v>
      </c>
      <c r="AP1600" s="194">
        <v>1589</v>
      </c>
      <c r="AQ1600" s="185" t="s">
        <v>12</v>
      </c>
      <c r="AR1600" s="195" t="s">
        <v>12</v>
      </c>
    </row>
    <row r="1601" spans="1:44" ht="33.75" x14ac:dyDescent="0.25">
      <c r="A1601" s="185">
        <v>1590</v>
      </c>
      <c r="B1601" s="185" t="s">
        <v>1129</v>
      </c>
      <c r="C1601" s="34" t="str">
        <f t="shared" si="96"/>
        <v>Post ADP (Eng.)   - 142546</v>
      </c>
      <c r="D1601" s="188" t="s">
        <v>1140</v>
      </c>
      <c r="E1601" s="45"/>
      <c r="F1601" s="188">
        <v>142546</v>
      </c>
      <c r="G1601" s="188" t="s">
        <v>968</v>
      </c>
      <c r="H1601" s="34" t="str">
        <f t="shared" si="97"/>
        <v>I  - OB - 64 - 67</v>
      </c>
      <c r="I1601" s="188" t="s">
        <v>16</v>
      </c>
      <c r="J1601" s="188" t="s">
        <v>344</v>
      </c>
      <c r="K1601" s="188" t="s">
        <v>17</v>
      </c>
      <c r="L1601" s="192">
        <v>2</v>
      </c>
      <c r="M1601" s="196" t="s">
        <v>717</v>
      </c>
      <c r="N1601" s="196" t="s">
        <v>718</v>
      </c>
      <c r="O1601" s="44" t="str">
        <f t="shared" si="98"/>
        <v xml:space="preserve"> Ms. Kalsoom Jahan  ( 0308-4408536 )</v>
      </c>
      <c r="T1601" s="55"/>
      <c r="U1601" s="73" t="str">
        <f>F1601&amp;"-"&amp;COUNTIF($F$2:F1601,F1601)</f>
        <v>142546-1</v>
      </c>
      <c r="V1601" s="50">
        <f t="shared" si="99"/>
        <v>1590</v>
      </c>
      <c r="Y1601" s="38" t="s">
        <v>3239</v>
      </c>
      <c r="Z1601" s="38">
        <v>1590</v>
      </c>
      <c r="AP1601" s="194">
        <v>1590</v>
      </c>
      <c r="AQ1601" s="185" t="s">
        <v>12</v>
      </c>
      <c r="AR1601" s="195" t="s">
        <v>12</v>
      </c>
    </row>
    <row r="1602" spans="1:44" ht="22.5" x14ac:dyDescent="0.25">
      <c r="A1602" s="185">
        <v>1591</v>
      </c>
      <c r="B1602" s="185" t="s">
        <v>1129</v>
      </c>
      <c r="C1602" s="34" t="str">
        <f t="shared" si="96"/>
        <v>BS AP  - 140840</v>
      </c>
      <c r="D1602" s="188" t="s">
        <v>40</v>
      </c>
      <c r="E1602" s="45"/>
      <c r="F1602" s="188">
        <v>140840</v>
      </c>
      <c r="G1602" s="188" t="s">
        <v>381</v>
      </c>
      <c r="H1602" s="34" t="str">
        <f t="shared" si="97"/>
        <v>R  - OB - 45 - 49</v>
      </c>
      <c r="I1602" s="188" t="s">
        <v>16</v>
      </c>
      <c r="J1602" s="188" t="s">
        <v>258</v>
      </c>
      <c r="K1602" s="188" t="s">
        <v>252</v>
      </c>
      <c r="L1602" s="192">
        <v>27</v>
      </c>
      <c r="M1602" s="196" t="s">
        <v>478</v>
      </c>
      <c r="N1602" s="196" t="s">
        <v>479</v>
      </c>
      <c r="O1602" s="44" t="str">
        <f t="shared" si="98"/>
        <v xml:space="preserve"> Maliha Khalid  ( 0332-4129585 )</v>
      </c>
      <c r="T1602" s="55"/>
      <c r="U1602" s="73" t="str">
        <f>F1602&amp;"-"&amp;COUNTIF($F$2:F1602,F1602)</f>
        <v>140840-1</v>
      </c>
      <c r="V1602" s="50">
        <f t="shared" si="99"/>
        <v>1591</v>
      </c>
      <c r="Y1602" s="38" t="s">
        <v>3240</v>
      </c>
      <c r="Z1602" s="38">
        <v>1591</v>
      </c>
      <c r="AP1602" s="194">
        <v>1591</v>
      </c>
      <c r="AQ1602" s="185" t="s">
        <v>12</v>
      </c>
      <c r="AR1602" s="195" t="s">
        <v>12</v>
      </c>
    </row>
    <row r="1603" spans="1:44" ht="22.5" x14ac:dyDescent="0.25">
      <c r="A1603" s="185">
        <v>1592</v>
      </c>
      <c r="B1603" s="185" t="s">
        <v>1129</v>
      </c>
      <c r="C1603" s="34" t="str">
        <f t="shared" si="96"/>
        <v>BS AP  - 140844</v>
      </c>
      <c r="D1603" s="188" t="s">
        <v>40</v>
      </c>
      <c r="E1603" s="45"/>
      <c r="F1603" s="188">
        <v>140844</v>
      </c>
      <c r="G1603" s="188" t="s">
        <v>1637</v>
      </c>
      <c r="H1603" s="34" t="str">
        <f t="shared" si="97"/>
        <v>R  - OB - 45 - 49</v>
      </c>
      <c r="I1603" s="188" t="s">
        <v>16</v>
      </c>
      <c r="J1603" s="188" t="s">
        <v>258</v>
      </c>
      <c r="K1603" s="188" t="s">
        <v>252</v>
      </c>
      <c r="L1603" s="192">
        <v>30</v>
      </c>
      <c r="M1603" s="196" t="s">
        <v>478</v>
      </c>
      <c r="N1603" s="196" t="s">
        <v>479</v>
      </c>
      <c r="O1603" s="44" t="str">
        <f t="shared" si="98"/>
        <v xml:space="preserve"> Maliha Khalid  ( 0332-4129585 )</v>
      </c>
      <c r="T1603" s="55"/>
      <c r="U1603" s="73" t="str">
        <f>F1603&amp;"-"&amp;COUNTIF($F$2:F1603,F1603)</f>
        <v>140844-1</v>
      </c>
      <c r="V1603" s="50">
        <f t="shared" si="99"/>
        <v>1592</v>
      </c>
      <c r="Y1603" s="38" t="s">
        <v>3241</v>
      </c>
      <c r="Z1603" s="38">
        <v>1592</v>
      </c>
      <c r="AP1603" s="194">
        <v>1592</v>
      </c>
      <c r="AQ1603" s="185" t="s">
        <v>12</v>
      </c>
      <c r="AR1603" s="195" t="s">
        <v>12</v>
      </c>
    </row>
    <row r="1604" spans="1:44" ht="22.5" x14ac:dyDescent="0.25">
      <c r="A1604" s="185">
        <v>1593</v>
      </c>
      <c r="B1604" s="185" t="s">
        <v>1129</v>
      </c>
      <c r="C1604" s="34" t="str">
        <f t="shared" si="96"/>
        <v>BS AP  - 140860</v>
      </c>
      <c r="D1604" s="188" t="s">
        <v>40</v>
      </c>
      <c r="E1604" s="45"/>
      <c r="F1604" s="188">
        <v>140860</v>
      </c>
      <c r="G1604" s="188" t="s">
        <v>1632</v>
      </c>
      <c r="H1604" s="34" t="str">
        <f t="shared" si="97"/>
        <v>R  - OB - 45 - 49</v>
      </c>
      <c r="I1604" s="188" t="s">
        <v>16</v>
      </c>
      <c r="J1604" s="188" t="s">
        <v>258</v>
      </c>
      <c r="K1604" s="188" t="s">
        <v>252</v>
      </c>
      <c r="L1604" s="192">
        <v>28</v>
      </c>
      <c r="M1604" s="196" t="s">
        <v>468</v>
      </c>
      <c r="N1604" s="196" t="s">
        <v>469</v>
      </c>
      <c r="O1604" s="44" t="str">
        <f t="shared" si="98"/>
        <v xml:space="preserve"> Ms. Havaida Munir  ( 3335844494 )</v>
      </c>
      <c r="T1604" s="55"/>
      <c r="U1604" s="73" t="str">
        <f>F1604&amp;"-"&amp;COUNTIF($F$2:F1604,F1604)</f>
        <v>140860-1</v>
      </c>
      <c r="V1604" s="50">
        <f t="shared" si="99"/>
        <v>1593</v>
      </c>
      <c r="Y1604" s="38" t="s">
        <v>3242</v>
      </c>
      <c r="Z1604" s="38">
        <v>1593</v>
      </c>
      <c r="AP1604" s="194">
        <v>1593</v>
      </c>
      <c r="AQ1604" s="185" t="s">
        <v>12</v>
      </c>
      <c r="AR1604" s="195" t="s">
        <v>12</v>
      </c>
    </row>
    <row r="1605" spans="1:44" ht="22.5" x14ac:dyDescent="0.25">
      <c r="A1605" s="185">
        <v>1594</v>
      </c>
      <c r="B1605" s="185" t="s">
        <v>1129</v>
      </c>
      <c r="C1605" s="34" t="str">
        <f t="shared" si="96"/>
        <v>BS AP  - 140867</v>
      </c>
      <c r="D1605" s="188" t="s">
        <v>40</v>
      </c>
      <c r="E1605" s="45"/>
      <c r="F1605" s="188">
        <v>140867</v>
      </c>
      <c r="G1605" s="188" t="s">
        <v>1638</v>
      </c>
      <c r="H1605" s="34" t="str">
        <f t="shared" si="97"/>
        <v>R  - OB - 45 - 49</v>
      </c>
      <c r="I1605" s="188" t="s">
        <v>16</v>
      </c>
      <c r="J1605" s="188" t="s">
        <v>258</v>
      </c>
      <c r="K1605" s="188" t="s">
        <v>252</v>
      </c>
      <c r="L1605" s="192">
        <v>14</v>
      </c>
      <c r="M1605" s="196" t="s">
        <v>468</v>
      </c>
      <c r="N1605" s="196" t="s">
        <v>469</v>
      </c>
      <c r="O1605" s="44" t="str">
        <f t="shared" si="98"/>
        <v xml:space="preserve"> Ms. Havaida Munir  ( 3335844494 )</v>
      </c>
      <c r="T1605" s="55"/>
      <c r="U1605" s="73" t="str">
        <f>F1605&amp;"-"&amp;COUNTIF($F$2:F1605,F1605)</f>
        <v>140867-1</v>
      </c>
      <c r="V1605" s="50">
        <f t="shared" si="99"/>
        <v>1594</v>
      </c>
      <c r="Y1605" s="38" t="s">
        <v>3243</v>
      </c>
      <c r="Z1605" s="38">
        <v>1594</v>
      </c>
      <c r="AP1605" s="194">
        <v>1594</v>
      </c>
      <c r="AQ1605" s="185" t="s">
        <v>12</v>
      </c>
      <c r="AR1605" s="195" t="s">
        <v>12</v>
      </c>
    </row>
    <row r="1606" spans="1:44" ht="33.75" x14ac:dyDescent="0.25">
      <c r="A1606" s="185">
        <v>1595</v>
      </c>
      <c r="B1606" s="185" t="s">
        <v>1129</v>
      </c>
      <c r="C1606" s="34" t="str">
        <f t="shared" si="96"/>
        <v>M.Phil CHEM.  - 140780</v>
      </c>
      <c r="D1606" s="188" t="s">
        <v>146</v>
      </c>
      <c r="E1606" s="45"/>
      <c r="F1606" s="188">
        <v>140780</v>
      </c>
      <c r="G1606" s="188" t="s">
        <v>1639</v>
      </c>
      <c r="H1606" s="34" t="str">
        <f t="shared" si="97"/>
        <v>R  - OB - 45 - 49</v>
      </c>
      <c r="I1606" s="188" t="s">
        <v>16</v>
      </c>
      <c r="J1606" s="188" t="s">
        <v>258</v>
      </c>
      <c r="K1606" s="188" t="s">
        <v>252</v>
      </c>
      <c r="L1606" s="192">
        <v>11</v>
      </c>
      <c r="M1606" s="196" t="s">
        <v>573</v>
      </c>
      <c r="N1606" s="196" t="s">
        <v>574</v>
      </c>
      <c r="O1606" s="44" t="str">
        <f t="shared" si="98"/>
        <v xml:space="preserve"> Dr Manzar Zahra Awan  ( 0336-5963609 )</v>
      </c>
      <c r="T1606" s="55"/>
      <c r="U1606" s="73" t="str">
        <f>F1606&amp;"-"&amp;COUNTIF($F$2:F1606,F1606)</f>
        <v>140780-1</v>
      </c>
      <c r="V1606" s="50">
        <f t="shared" si="99"/>
        <v>1595</v>
      </c>
      <c r="Y1606" s="38" t="s">
        <v>3244</v>
      </c>
      <c r="Z1606" s="38">
        <v>1595</v>
      </c>
      <c r="AP1606" s="194">
        <v>1595</v>
      </c>
      <c r="AQ1606" s="185" t="s">
        <v>12</v>
      </c>
      <c r="AR1606" s="195" t="s">
        <v>12</v>
      </c>
    </row>
    <row r="1607" spans="1:44" ht="22.5" x14ac:dyDescent="0.25">
      <c r="A1607" s="185">
        <v>1596</v>
      </c>
      <c r="B1607" s="185" t="s">
        <v>1129</v>
      </c>
      <c r="C1607" s="34" t="str">
        <f t="shared" si="96"/>
        <v>BS AP  - 140867</v>
      </c>
      <c r="D1607" s="188" t="s">
        <v>40</v>
      </c>
      <c r="E1607" s="45"/>
      <c r="F1607" s="188">
        <v>140867</v>
      </c>
      <c r="G1607" s="188" t="s">
        <v>1638</v>
      </c>
      <c r="H1607" s="34" t="str">
        <f t="shared" si="97"/>
        <v>S  - NB - SEMINAR - 1</v>
      </c>
      <c r="I1607" s="188" t="s">
        <v>16</v>
      </c>
      <c r="J1607" s="188" t="s">
        <v>292</v>
      </c>
      <c r="K1607" s="188" t="s">
        <v>103</v>
      </c>
      <c r="L1607" s="192">
        <v>9</v>
      </c>
      <c r="M1607" s="196" t="s">
        <v>468</v>
      </c>
      <c r="N1607" s="196" t="s">
        <v>469</v>
      </c>
      <c r="O1607" s="44" t="str">
        <f t="shared" si="98"/>
        <v xml:space="preserve"> Ms. Havaida Munir  ( 3335844494 )</v>
      </c>
      <c r="T1607" s="55"/>
      <c r="U1607" s="73" t="str">
        <f>F1607&amp;"-"&amp;COUNTIF($F$2:F1607,F1607)</f>
        <v>140867-2</v>
      </c>
      <c r="V1607" s="50">
        <f t="shared" si="99"/>
        <v>1596</v>
      </c>
      <c r="Y1607" s="38" t="s">
        <v>3245</v>
      </c>
      <c r="Z1607" s="38">
        <v>1596</v>
      </c>
      <c r="AP1607" s="194">
        <v>1596</v>
      </c>
      <c r="AQ1607" s="185" t="s">
        <v>12</v>
      </c>
      <c r="AR1607" s="195" t="s">
        <v>12</v>
      </c>
    </row>
    <row r="1608" spans="1:44" ht="22.5" x14ac:dyDescent="0.25">
      <c r="A1608" s="185">
        <v>1597</v>
      </c>
      <c r="B1608" s="185" t="s">
        <v>1129</v>
      </c>
      <c r="C1608" s="34" t="str">
        <f t="shared" si="96"/>
        <v>BS DFCS  - 140874</v>
      </c>
      <c r="D1608" s="188" t="s">
        <v>91</v>
      </c>
      <c r="E1608" s="45"/>
      <c r="F1608" s="188">
        <v>140874</v>
      </c>
      <c r="G1608" s="188" t="s">
        <v>938</v>
      </c>
      <c r="H1608" s="34" t="str">
        <f t="shared" si="97"/>
        <v>S  - NB - SEMINAR - 1</v>
      </c>
      <c r="I1608" s="188" t="s">
        <v>16</v>
      </c>
      <c r="J1608" s="188" t="s">
        <v>292</v>
      </c>
      <c r="K1608" s="188" t="s">
        <v>103</v>
      </c>
      <c r="L1608" s="192">
        <v>17</v>
      </c>
      <c r="M1608" s="196" t="s">
        <v>3348</v>
      </c>
      <c r="N1608" s="196" t="s">
        <v>3349</v>
      </c>
      <c r="O1608" s="44" t="str">
        <f t="shared" si="98"/>
        <v xml:space="preserve"> Mr. Ali Hussain  ( 3017174390 )</v>
      </c>
      <c r="T1608" s="55"/>
      <c r="U1608" s="73" t="str">
        <f>F1608&amp;"-"&amp;COUNTIF($F$2:F1608,F1608)</f>
        <v>140874-1</v>
      </c>
      <c r="V1608" s="50">
        <f t="shared" si="99"/>
        <v>1597</v>
      </c>
      <c r="Y1608" s="38" t="s">
        <v>3246</v>
      </c>
      <c r="Z1608" s="38">
        <v>1597</v>
      </c>
      <c r="AP1608" s="194">
        <v>1597</v>
      </c>
      <c r="AQ1608" s="185" t="s">
        <v>12</v>
      </c>
      <c r="AR1608" s="195" t="s">
        <v>12</v>
      </c>
    </row>
    <row r="1609" spans="1:44" ht="22.5" x14ac:dyDescent="0.25">
      <c r="A1609" s="185">
        <v>1598</v>
      </c>
      <c r="B1609" s="185" t="s">
        <v>1129</v>
      </c>
      <c r="C1609" s="34" t="str">
        <f t="shared" si="96"/>
        <v>BS IR  - 140966</v>
      </c>
      <c r="D1609" s="188" t="s">
        <v>92</v>
      </c>
      <c r="E1609" s="45"/>
      <c r="F1609" s="188">
        <v>140966</v>
      </c>
      <c r="G1609" s="188" t="s">
        <v>1640</v>
      </c>
      <c r="H1609" s="34" t="str">
        <f t="shared" si="97"/>
        <v>S  - NB - SEMINAR - 1</v>
      </c>
      <c r="I1609" s="188" t="s">
        <v>16</v>
      </c>
      <c r="J1609" s="188" t="s">
        <v>292</v>
      </c>
      <c r="K1609" s="188" t="s">
        <v>103</v>
      </c>
      <c r="L1609" s="192">
        <v>18</v>
      </c>
      <c r="M1609" s="196" t="s">
        <v>1106</v>
      </c>
      <c r="N1609" s="196" t="s">
        <v>1109</v>
      </c>
      <c r="O1609" s="44" t="str">
        <f t="shared" si="98"/>
        <v xml:space="preserve"> Ms. Zoha Maqsood  ( 3164645066 )</v>
      </c>
      <c r="T1609" s="55"/>
      <c r="U1609" s="73" t="str">
        <f>F1609&amp;"-"&amp;COUNTIF($F$2:F1609,F1609)</f>
        <v>140966-1</v>
      </c>
      <c r="V1609" s="50">
        <f t="shared" si="99"/>
        <v>1598</v>
      </c>
      <c r="Y1609" s="38" t="s">
        <v>3247</v>
      </c>
      <c r="Z1609" s="38">
        <v>1598</v>
      </c>
      <c r="AP1609" s="194">
        <v>1598</v>
      </c>
      <c r="AQ1609" s="185" t="s">
        <v>12</v>
      </c>
      <c r="AR1609" s="195" t="s">
        <v>12</v>
      </c>
    </row>
    <row r="1610" spans="1:44" ht="22.5" x14ac:dyDescent="0.25">
      <c r="A1610" s="185">
        <v>1599</v>
      </c>
      <c r="B1610" s="185" t="s">
        <v>1129</v>
      </c>
      <c r="C1610" s="34" t="str">
        <f t="shared" si="96"/>
        <v>BBA (Hons)  - 141013</v>
      </c>
      <c r="D1610" s="188" t="s">
        <v>42</v>
      </c>
      <c r="E1610" s="45"/>
      <c r="F1610" s="188">
        <v>141013</v>
      </c>
      <c r="G1610" s="188" t="s">
        <v>189</v>
      </c>
      <c r="H1610" s="34" t="str">
        <f t="shared" si="97"/>
        <v>T  - NB - SEMINAR - 3</v>
      </c>
      <c r="I1610" s="188" t="s">
        <v>16</v>
      </c>
      <c r="J1610" s="188" t="s">
        <v>259</v>
      </c>
      <c r="K1610" s="188" t="s">
        <v>104</v>
      </c>
      <c r="L1610" s="192">
        <v>17</v>
      </c>
      <c r="M1610" s="196" t="s">
        <v>829</v>
      </c>
      <c r="N1610" s="196" t="s">
        <v>830</v>
      </c>
      <c r="O1610" s="44" t="str">
        <f t="shared" si="98"/>
        <v xml:space="preserve"> Ms.Amna kausar  ( 0332-4760507 )</v>
      </c>
      <c r="T1610" s="55"/>
      <c r="U1610" s="73" t="str">
        <f>F1610&amp;"-"&amp;COUNTIF($F$2:F1610,F1610)</f>
        <v>141013-1</v>
      </c>
      <c r="V1610" s="50">
        <f t="shared" si="99"/>
        <v>1599</v>
      </c>
      <c r="Y1610" s="38" t="s">
        <v>3248</v>
      </c>
      <c r="Z1610" s="38">
        <v>1599</v>
      </c>
      <c r="AP1610" s="194">
        <v>1599</v>
      </c>
      <c r="AQ1610" s="185" t="s">
        <v>12</v>
      </c>
      <c r="AR1610" s="195" t="s">
        <v>12</v>
      </c>
    </row>
    <row r="1611" spans="1:44" ht="22.5" x14ac:dyDescent="0.25">
      <c r="A1611" s="185">
        <v>1600</v>
      </c>
      <c r="B1611" s="185" t="s">
        <v>1129</v>
      </c>
      <c r="C1611" s="34" t="str">
        <f t="shared" si="96"/>
        <v>BBA (Hons)  - 141031</v>
      </c>
      <c r="D1611" s="188" t="s">
        <v>42</v>
      </c>
      <c r="E1611" s="45"/>
      <c r="F1611" s="188">
        <v>141031</v>
      </c>
      <c r="G1611" s="188" t="s">
        <v>168</v>
      </c>
      <c r="H1611" s="34" t="str">
        <f t="shared" si="97"/>
        <v>T  - NB - SEMINAR - 3</v>
      </c>
      <c r="I1611" s="188" t="s">
        <v>16</v>
      </c>
      <c r="J1611" s="188" t="s">
        <v>259</v>
      </c>
      <c r="K1611" s="188" t="s">
        <v>104</v>
      </c>
      <c r="L1611" s="192">
        <v>16</v>
      </c>
      <c r="M1611" s="196" t="s">
        <v>3326</v>
      </c>
      <c r="N1611" s="196" t="s">
        <v>3327</v>
      </c>
      <c r="O1611" s="44" t="str">
        <f t="shared" si="98"/>
        <v xml:space="preserve"> Fayyza Jaleel  ( 0331-4288969 )</v>
      </c>
      <c r="T1611" s="55"/>
      <c r="U1611" s="73" t="str">
        <f>F1611&amp;"-"&amp;COUNTIF($F$2:F1611,F1611)</f>
        <v>141031-1</v>
      </c>
      <c r="V1611" s="50">
        <f t="shared" si="99"/>
        <v>1600</v>
      </c>
      <c r="Y1611" s="38" t="s">
        <v>3249</v>
      </c>
      <c r="Z1611" s="38">
        <v>1600</v>
      </c>
      <c r="AP1611" s="194">
        <v>1600</v>
      </c>
      <c r="AQ1611" s="185" t="s">
        <v>12</v>
      </c>
      <c r="AR1611" s="195" t="s">
        <v>12</v>
      </c>
    </row>
    <row r="1612" spans="1:44" ht="22.5" x14ac:dyDescent="0.25">
      <c r="A1612" s="185">
        <v>1601</v>
      </c>
      <c r="B1612" s="185" t="s">
        <v>1129</v>
      </c>
      <c r="C1612" s="34" t="str">
        <f t="shared" ref="C1612:C1675" si="100">CONCATENATE(D1612," "," - ",F1612)</f>
        <v>BS IR  - 140966</v>
      </c>
      <c r="D1612" s="188" t="s">
        <v>92</v>
      </c>
      <c r="E1612" s="45"/>
      <c r="F1612" s="188">
        <v>140966</v>
      </c>
      <c r="G1612" s="188" t="s">
        <v>1640</v>
      </c>
      <c r="H1612" s="34" t="str">
        <f t="shared" ref="H1612:H1675" si="101">CONCATENATE(K1612," "," - ",J1612)</f>
        <v>T  - NB - SEMINAR - 3</v>
      </c>
      <c r="I1612" s="188" t="s">
        <v>16</v>
      </c>
      <c r="J1612" s="188" t="s">
        <v>259</v>
      </c>
      <c r="K1612" s="188" t="s">
        <v>104</v>
      </c>
      <c r="L1612" s="192">
        <v>3</v>
      </c>
      <c r="M1612" s="196" t="s">
        <v>1106</v>
      </c>
      <c r="N1612" s="196" t="s">
        <v>1109</v>
      </c>
      <c r="O1612" s="44" t="str">
        <f t="shared" si="98"/>
        <v xml:space="preserve"> Ms. Zoha Maqsood  ( 3164645066 )</v>
      </c>
      <c r="T1612" s="55"/>
      <c r="U1612" s="73" t="str">
        <f>F1612&amp;"-"&amp;COUNTIF($F$2:F1612,F1612)</f>
        <v>140966-2</v>
      </c>
      <c r="V1612" s="50">
        <f t="shared" si="99"/>
        <v>1601</v>
      </c>
      <c r="Y1612" s="38" t="s">
        <v>3250</v>
      </c>
      <c r="Z1612" s="38">
        <v>1601</v>
      </c>
      <c r="AP1612" s="194">
        <v>1601</v>
      </c>
      <c r="AQ1612" s="185" t="s">
        <v>12</v>
      </c>
      <c r="AR1612" s="195" t="s">
        <v>12</v>
      </c>
    </row>
    <row r="1613" spans="1:44" ht="22.5" x14ac:dyDescent="0.25">
      <c r="A1613" s="185">
        <v>1602</v>
      </c>
      <c r="B1613" s="185" t="s">
        <v>1129</v>
      </c>
      <c r="C1613" s="34" t="str">
        <f t="shared" si="100"/>
        <v>M.Phil IR  - 140995</v>
      </c>
      <c r="D1613" s="188" t="s">
        <v>148</v>
      </c>
      <c r="E1613" s="45"/>
      <c r="F1613" s="188">
        <v>140995</v>
      </c>
      <c r="G1613" s="188" t="s">
        <v>1641</v>
      </c>
      <c r="H1613" s="34" t="str">
        <f t="shared" si="101"/>
        <v>T  - NB - SEMINAR - 3</v>
      </c>
      <c r="I1613" s="188" t="s">
        <v>16</v>
      </c>
      <c r="J1613" s="188" t="s">
        <v>259</v>
      </c>
      <c r="K1613" s="188" t="s">
        <v>104</v>
      </c>
      <c r="L1613" s="192">
        <v>8</v>
      </c>
      <c r="M1613" s="196" t="s">
        <v>416</v>
      </c>
      <c r="N1613" s="196" t="s">
        <v>417</v>
      </c>
      <c r="O1613" s="44" t="str">
        <f t="shared" ref="O1613:O1676" si="102">CONCATENATE(" ", M1613, " ", " ("," ",N1613, " ",")")</f>
        <v xml:space="preserve"> Kanwal Hayat  ( 3214711414 )</v>
      </c>
      <c r="T1613" s="55"/>
      <c r="U1613" s="73" t="str">
        <f>F1613&amp;"-"&amp;COUNTIF($F$2:F1613,F1613)</f>
        <v>140995-1</v>
      </c>
      <c r="V1613" s="50">
        <f t="shared" ref="V1613:V1657" si="103">+A1613</f>
        <v>1602</v>
      </c>
      <c r="Y1613" s="38" t="s">
        <v>3251</v>
      </c>
      <c r="Z1613" s="38">
        <v>1602</v>
      </c>
      <c r="AP1613" s="194">
        <v>1602</v>
      </c>
      <c r="AQ1613" s="185" t="s">
        <v>12</v>
      </c>
      <c r="AR1613" s="195" t="s">
        <v>12</v>
      </c>
    </row>
    <row r="1614" spans="1:44" ht="22.5" x14ac:dyDescent="0.25">
      <c r="A1614" s="185">
        <v>1603</v>
      </c>
      <c r="B1614" s="185" t="s">
        <v>1129</v>
      </c>
      <c r="C1614" s="34" t="str">
        <f t="shared" si="100"/>
        <v>BBA (Hons)  - 141031</v>
      </c>
      <c r="D1614" s="188" t="s">
        <v>42</v>
      </c>
      <c r="E1614" s="45"/>
      <c r="F1614" s="188">
        <v>141031</v>
      </c>
      <c r="G1614" s="188" t="s">
        <v>168</v>
      </c>
      <c r="H1614" s="34" t="str">
        <f t="shared" si="101"/>
        <v>U  - NB - SEMINAR - 4</v>
      </c>
      <c r="I1614" s="188" t="s">
        <v>16</v>
      </c>
      <c r="J1614" s="188" t="s">
        <v>1099</v>
      </c>
      <c r="K1614" s="188" t="s">
        <v>1100</v>
      </c>
      <c r="L1614" s="192">
        <v>14</v>
      </c>
      <c r="M1614" s="196" t="s">
        <v>3326</v>
      </c>
      <c r="N1614" s="196" t="s">
        <v>3327</v>
      </c>
      <c r="O1614" s="44" t="str">
        <f t="shared" si="102"/>
        <v xml:space="preserve"> Fayyza Jaleel  ( 0331-4288969 )</v>
      </c>
      <c r="T1614" s="55"/>
      <c r="U1614" s="73" t="str">
        <f>F1614&amp;"-"&amp;COUNTIF($F$2:F1614,F1614)</f>
        <v>141031-2</v>
      </c>
      <c r="V1614" s="50">
        <f t="shared" si="103"/>
        <v>1603</v>
      </c>
      <c r="Y1614" s="38" t="s">
        <v>3252</v>
      </c>
      <c r="Z1614" s="38">
        <v>1603</v>
      </c>
      <c r="AP1614" s="194">
        <v>1603</v>
      </c>
      <c r="AQ1614" s="185" t="s">
        <v>12</v>
      </c>
      <c r="AR1614" s="195" t="s">
        <v>12</v>
      </c>
    </row>
    <row r="1615" spans="1:44" ht="22.5" x14ac:dyDescent="0.25">
      <c r="A1615" s="185">
        <v>1604</v>
      </c>
      <c r="B1615" s="185" t="s">
        <v>1129</v>
      </c>
      <c r="C1615" s="34" t="str">
        <f t="shared" si="100"/>
        <v>BS Eng.  - 141056</v>
      </c>
      <c r="D1615" s="188" t="s">
        <v>30</v>
      </c>
      <c r="E1615" s="45"/>
      <c r="F1615" s="188">
        <v>141056</v>
      </c>
      <c r="G1615" s="188" t="s">
        <v>968</v>
      </c>
      <c r="H1615" s="34" t="str">
        <f t="shared" si="101"/>
        <v>U  - NB - SEMINAR - 4</v>
      </c>
      <c r="I1615" s="188" t="s">
        <v>16</v>
      </c>
      <c r="J1615" s="188" t="s">
        <v>1099</v>
      </c>
      <c r="K1615" s="188" t="s">
        <v>1100</v>
      </c>
      <c r="L1615" s="192">
        <v>12</v>
      </c>
      <c r="M1615" s="196" t="s">
        <v>717</v>
      </c>
      <c r="N1615" s="196" t="s">
        <v>718</v>
      </c>
      <c r="O1615" s="44" t="str">
        <f t="shared" si="102"/>
        <v xml:space="preserve"> Ms. Kalsoom Jahan  ( 0308-4408536 )</v>
      </c>
      <c r="T1615" s="55"/>
      <c r="U1615" s="73" t="str">
        <f>F1615&amp;"-"&amp;COUNTIF($F$2:F1615,F1615)</f>
        <v>141056-1</v>
      </c>
      <c r="V1615" s="50">
        <f t="shared" si="103"/>
        <v>1604</v>
      </c>
      <c r="Y1615" s="38" t="s">
        <v>3253</v>
      </c>
      <c r="Z1615" s="38">
        <v>1604</v>
      </c>
      <c r="AP1615" s="194">
        <v>1604</v>
      </c>
      <c r="AQ1615" s="185" t="s">
        <v>12</v>
      </c>
      <c r="AR1615" s="195" t="s">
        <v>12</v>
      </c>
    </row>
    <row r="1616" spans="1:44" ht="22.5" x14ac:dyDescent="0.25">
      <c r="A1616" s="185">
        <v>1605</v>
      </c>
      <c r="B1616" s="185" t="s">
        <v>1129</v>
      </c>
      <c r="C1616" s="34" t="str">
        <f t="shared" si="100"/>
        <v>M.Phil Eng.  - 141124</v>
      </c>
      <c r="D1616" s="188" t="s">
        <v>147</v>
      </c>
      <c r="E1616" s="45"/>
      <c r="F1616" s="188">
        <v>141124</v>
      </c>
      <c r="G1616" s="188" t="s">
        <v>1627</v>
      </c>
      <c r="H1616" s="34" t="str">
        <f t="shared" si="101"/>
        <v>U  - NB - SEMINAR - 4</v>
      </c>
      <c r="I1616" s="188" t="s">
        <v>16</v>
      </c>
      <c r="J1616" s="188" t="s">
        <v>1099</v>
      </c>
      <c r="K1616" s="188" t="s">
        <v>1100</v>
      </c>
      <c r="L1616" s="192">
        <v>10</v>
      </c>
      <c r="M1616" s="196" t="s">
        <v>3379</v>
      </c>
      <c r="N1616" s="196" t="s">
        <v>3380</v>
      </c>
      <c r="O1616" s="44" t="str">
        <f t="shared" si="102"/>
        <v xml:space="preserve"> Dr. Nousheen Ishaque  ( 3216444433 )</v>
      </c>
      <c r="T1616" s="55"/>
      <c r="U1616" s="73" t="str">
        <f>F1616&amp;"-"&amp;COUNTIF($F$2:F1616,F1616)</f>
        <v>141124-2</v>
      </c>
      <c r="V1616" s="50">
        <f t="shared" si="103"/>
        <v>1605</v>
      </c>
      <c r="Y1616" s="38" t="s">
        <v>3254</v>
      </c>
      <c r="Z1616" s="38">
        <v>1605</v>
      </c>
      <c r="AP1616" s="194">
        <v>1605</v>
      </c>
      <c r="AQ1616" s="185" t="s">
        <v>12</v>
      </c>
      <c r="AR1616" s="195" t="s">
        <v>12</v>
      </c>
    </row>
    <row r="1617" spans="1:44" ht="22.5" x14ac:dyDescent="0.25">
      <c r="A1617" s="185">
        <v>1606</v>
      </c>
      <c r="B1617" s="185" t="s">
        <v>1129</v>
      </c>
      <c r="C1617" s="34" t="str">
        <f t="shared" si="100"/>
        <v>M.Phil Urdu  - 141038</v>
      </c>
      <c r="D1617" s="188" t="s">
        <v>869</v>
      </c>
      <c r="E1617" s="45"/>
      <c r="F1617" s="188">
        <v>141038</v>
      </c>
      <c r="G1617" s="188" t="s">
        <v>1642</v>
      </c>
      <c r="H1617" s="34" t="str">
        <f t="shared" si="101"/>
        <v>U  - NB - SEMINAR - 4</v>
      </c>
      <c r="I1617" s="188" t="s">
        <v>16</v>
      </c>
      <c r="J1617" s="188" t="s">
        <v>1099</v>
      </c>
      <c r="K1617" s="188" t="s">
        <v>1100</v>
      </c>
      <c r="L1617" s="192">
        <v>8</v>
      </c>
      <c r="M1617" s="196" t="s">
        <v>715</v>
      </c>
      <c r="N1617" s="196" t="s">
        <v>716</v>
      </c>
      <c r="O1617" s="44" t="str">
        <f t="shared" si="102"/>
        <v xml:space="preserve"> Rafaqat Ali Shahid  ( 3214039249 )</v>
      </c>
      <c r="T1617" s="55"/>
      <c r="U1617" s="73" t="str">
        <f>F1617&amp;"-"&amp;COUNTIF($F$2:F1617,F1617)</f>
        <v>141038-1</v>
      </c>
      <c r="V1617" s="50">
        <f t="shared" si="103"/>
        <v>1606</v>
      </c>
      <c r="Y1617" s="38" t="s">
        <v>3255</v>
      </c>
      <c r="Z1617" s="38">
        <v>1606</v>
      </c>
      <c r="AP1617" s="194">
        <v>1606</v>
      </c>
      <c r="AQ1617" s="185" t="s">
        <v>12</v>
      </c>
      <c r="AR1617" s="195" t="s">
        <v>12</v>
      </c>
    </row>
    <row r="1618" spans="1:44" ht="22.5" x14ac:dyDescent="0.25">
      <c r="A1618" s="185">
        <v>1607</v>
      </c>
      <c r="B1618" s="185" t="s">
        <v>1130</v>
      </c>
      <c r="C1618" s="34" t="str">
        <f t="shared" si="100"/>
        <v>BBA (Hons)  - 141030</v>
      </c>
      <c r="D1618" s="188" t="s">
        <v>42</v>
      </c>
      <c r="E1618" s="45"/>
      <c r="F1618" s="188">
        <v>141030</v>
      </c>
      <c r="G1618" s="188" t="s">
        <v>153</v>
      </c>
      <c r="H1618" s="34" t="str">
        <f t="shared" si="101"/>
        <v>C  - NB - 17 - 24</v>
      </c>
      <c r="I1618" s="188" t="s">
        <v>17</v>
      </c>
      <c r="J1618" s="188" t="s">
        <v>96</v>
      </c>
      <c r="K1618" s="188" t="s">
        <v>15</v>
      </c>
      <c r="L1618" s="192">
        <v>25</v>
      </c>
      <c r="M1618" s="196" t="s">
        <v>3359</v>
      </c>
      <c r="N1618" s="196" t="s">
        <v>3360</v>
      </c>
      <c r="O1618" s="44" t="str">
        <f t="shared" si="102"/>
        <v xml:space="preserve"> Ms. Arooj Azhar  ( 3310492828 )</v>
      </c>
      <c r="T1618" s="55"/>
      <c r="U1618" s="73" t="str">
        <f>F1618&amp;"-"&amp;COUNTIF($F$2:F1618,F1618)</f>
        <v>141030-1</v>
      </c>
      <c r="V1618" s="50">
        <f t="shared" si="103"/>
        <v>1607</v>
      </c>
      <c r="Y1618" s="38" t="s">
        <v>3256</v>
      </c>
      <c r="Z1618" s="38">
        <v>1607</v>
      </c>
      <c r="AP1618" s="194">
        <v>1607</v>
      </c>
      <c r="AQ1618" s="185" t="s">
        <v>12</v>
      </c>
      <c r="AR1618" s="195" t="s">
        <v>12</v>
      </c>
    </row>
    <row r="1619" spans="1:44" ht="22.5" x14ac:dyDescent="0.25">
      <c r="A1619" s="185">
        <v>1608</v>
      </c>
      <c r="B1619" s="185" t="s">
        <v>1130</v>
      </c>
      <c r="C1619" s="34" t="str">
        <f t="shared" si="100"/>
        <v>BS BT  - 140883</v>
      </c>
      <c r="D1619" s="188" t="s">
        <v>33</v>
      </c>
      <c r="E1619" s="45"/>
      <c r="F1619" s="188">
        <v>140883</v>
      </c>
      <c r="G1619" s="188" t="s">
        <v>305</v>
      </c>
      <c r="H1619" s="34" t="str">
        <f t="shared" si="101"/>
        <v>C  - NB - 17 - 24</v>
      </c>
      <c r="I1619" s="188" t="s">
        <v>17</v>
      </c>
      <c r="J1619" s="188" t="s">
        <v>96</v>
      </c>
      <c r="K1619" s="188" t="s">
        <v>15</v>
      </c>
      <c r="L1619" s="192">
        <v>12</v>
      </c>
      <c r="M1619" s="196" t="s">
        <v>800</v>
      </c>
      <c r="N1619" s="196" t="s">
        <v>801</v>
      </c>
      <c r="O1619" s="44" t="str">
        <f t="shared" si="102"/>
        <v xml:space="preserve"> Dr. Imran Afzal  ( 0321-5201747 )</v>
      </c>
      <c r="T1619" s="55"/>
      <c r="U1619" s="73" t="str">
        <f>F1619&amp;"-"&amp;COUNTIF($F$2:F1619,F1619)</f>
        <v>140883-1</v>
      </c>
      <c r="V1619" s="50">
        <f t="shared" si="103"/>
        <v>1608</v>
      </c>
      <c r="Y1619" s="38" t="s">
        <v>3257</v>
      </c>
      <c r="Z1619" s="38">
        <v>1608</v>
      </c>
      <c r="AP1619" s="194">
        <v>1608</v>
      </c>
      <c r="AQ1619" s="185" t="s">
        <v>12</v>
      </c>
      <c r="AR1619" s="195" t="s">
        <v>12</v>
      </c>
    </row>
    <row r="1620" spans="1:44" ht="22.5" x14ac:dyDescent="0.25">
      <c r="A1620" s="185">
        <v>1609</v>
      </c>
      <c r="B1620" s="185" t="s">
        <v>1130</v>
      </c>
      <c r="C1620" s="34" t="str">
        <f t="shared" si="100"/>
        <v>BS BT  - 141113</v>
      </c>
      <c r="D1620" s="188" t="s">
        <v>33</v>
      </c>
      <c r="E1620" s="45"/>
      <c r="F1620" s="188">
        <v>141113</v>
      </c>
      <c r="G1620" s="188" t="s">
        <v>969</v>
      </c>
      <c r="H1620" s="34" t="str">
        <f t="shared" si="101"/>
        <v>C  - NB - 17 - 24</v>
      </c>
      <c r="I1620" s="188" t="s">
        <v>17</v>
      </c>
      <c r="J1620" s="188" t="s">
        <v>96</v>
      </c>
      <c r="K1620" s="188" t="s">
        <v>15</v>
      </c>
      <c r="L1620" s="192">
        <v>22</v>
      </c>
      <c r="M1620" s="196" t="s">
        <v>577</v>
      </c>
      <c r="N1620" s="196" t="s">
        <v>578</v>
      </c>
      <c r="O1620" s="44" t="str">
        <f t="shared" si="102"/>
        <v xml:space="preserve"> Fatima Noureen  ( 3234526030 )</v>
      </c>
      <c r="T1620" s="55"/>
      <c r="U1620" s="73" t="str">
        <f>F1620&amp;"-"&amp;COUNTIF($F$2:F1620,F1620)</f>
        <v>141113-1</v>
      </c>
      <c r="V1620" s="50">
        <f t="shared" si="103"/>
        <v>1609</v>
      </c>
      <c r="Y1620" s="38" t="s">
        <v>3258</v>
      </c>
      <c r="Z1620" s="38">
        <v>1609</v>
      </c>
      <c r="AP1620" s="194">
        <v>1609</v>
      </c>
      <c r="AQ1620" s="185" t="s">
        <v>12</v>
      </c>
      <c r="AR1620" s="195" t="s">
        <v>12</v>
      </c>
    </row>
    <row r="1621" spans="1:44" ht="22.5" x14ac:dyDescent="0.25">
      <c r="A1621" s="185">
        <v>1610</v>
      </c>
      <c r="B1621" s="185" t="s">
        <v>1130</v>
      </c>
      <c r="C1621" s="34" t="str">
        <f t="shared" si="100"/>
        <v>BS CHEM.  - 140752</v>
      </c>
      <c r="D1621" s="188" t="s">
        <v>34</v>
      </c>
      <c r="E1621" s="45"/>
      <c r="F1621" s="188">
        <v>140752</v>
      </c>
      <c r="G1621" s="188" t="s">
        <v>969</v>
      </c>
      <c r="H1621" s="34" t="str">
        <f t="shared" si="101"/>
        <v>C  - NB - 17 - 24</v>
      </c>
      <c r="I1621" s="188" t="s">
        <v>17</v>
      </c>
      <c r="J1621" s="188" t="s">
        <v>96</v>
      </c>
      <c r="K1621" s="188" t="s">
        <v>15</v>
      </c>
      <c r="L1621" s="192">
        <v>11</v>
      </c>
      <c r="M1621" s="196" t="s">
        <v>577</v>
      </c>
      <c r="N1621" s="196" t="s">
        <v>578</v>
      </c>
      <c r="O1621" s="44" t="str">
        <f t="shared" si="102"/>
        <v xml:space="preserve"> Fatima Noureen  ( 3234526030 )</v>
      </c>
      <c r="T1621" s="55"/>
      <c r="U1621" s="73" t="str">
        <f>F1621&amp;"-"&amp;COUNTIF($F$2:F1621,F1621)</f>
        <v>140752-1</v>
      </c>
      <c r="V1621" s="50">
        <f t="shared" si="103"/>
        <v>1610</v>
      </c>
      <c r="Y1621" s="38" t="s">
        <v>3259</v>
      </c>
      <c r="Z1621" s="38">
        <v>1610</v>
      </c>
      <c r="AP1621" s="194">
        <v>1610</v>
      </c>
      <c r="AQ1621" s="185" t="s">
        <v>12</v>
      </c>
      <c r="AR1621" s="195" t="s">
        <v>12</v>
      </c>
    </row>
    <row r="1622" spans="1:44" ht="22.5" x14ac:dyDescent="0.25">
      <c r="A1622" s="185">
        <v>1611</v>
      </c>
      <c r="B1622" s="185" t="s">
        <v>1130</v>
      </c>
      <c r="C1622" s="34" t="str">
        <f t="shared" si="100"/>
        <v>BS DFCS  - 140870</v>
      </c>
      <c r="D1622" s="188" t="s">
        <v>91</v>
      </c>
      <c r="E1622" s="45"/>
      <c r="F1622" s="188">
        <v>140870</v>
      </c>
      <c r="G1622" s="188" t="s">
        <v>905</v>
      </c>
      <c r="H1622" s="34" t="str">
        <f t="shared" si="101"/>
        <v>C  - NB - 17 - 24</v>
      </c>
      <c r="I1622" s="188" t="s">
        <v>17</v>
      </c>
      <c r="J1622" s="188" t="s">
        <v>96</v>
      </c>
      <c r="K1622" s="188" t="s">
        <v>15</v>
      </c>
      <c r="L1622" s="192">
        <v>15</v>
      </c>
      <c r="M1622" s="196" t="s">
        <v>556</v>
      </c>
      <c r="N1622" s="196" t="s">
        <v>557</v>
      </c>
      <c r="O1622" s="44" t="str">
        <f t="shared" si="102"/>
        <v xml:space="preserve"> Ms. Fatima  ( 0307-4650034 )</v>
      </c>
      <c r="T1622" s="55"/>
      <c r="U1622" s="73" t="str">
        <f>F1622&amp;"-"&amp;COUNTIF($F$2:F1622,F1622)</f>
        <v>140870-1</v>
      </c>
      <c r="V1622" s="50">
        <f t="shared" si="103"/>
        <v>1611</v>
      </c>
      <c r="Y1622" s="38" t="s">
        <v>3260</v>
      </c>
      <c r="Z1622" s="38">
        <v>1611</v>
      </c>
      <c r="AP1622" s="194">
        <v>1611</v>
      </c>
      <c r="AQ1622" s="185" t="s">
        <v>12</v>
      </c>
      <c r="AR1622" s="195" t="s">
        <v>12</v>
      </c>
    </row>
    <row r="1623" spans="1:44" ht="22.5" x14ac:dyDescent="0.25">
      <c r="A1623" s="185">
        <v>1612</v>
      </c>
      <c r="B1623" s="185" t="s">
        <v>1130</v>
      </c>
      <c r="C1623" s="34" t="str">
        <f t="shared" si="100"/>
        <v>BS ND  - 141154</v>
      </c>
      <c r="D1623" s="188" t="s">
        <v>862</v>
      </c>
      <c r="E1623" s="45"/>
      <c r="F1623" s="188">
        <v>141154</v>
      </c>
      <c r="G1623" s="188" t="s">
        <v>969</v>
      </c>
      <c r="H1623" s="34" t="str">
        <f t="shared" si="101"/>
        <v>C  - NB - 17 - 24</v>
      </c>
      <c r="I1623" s="188" t="s">
        <v>17</v>
      </c>
      <c r="J1623" s="188" t="s">
        <v>96</v>
      </c>
      <c r="K1623" s="188" t="s">
        <v>15</v>
      </c>
      <c r="L1623" s="192">
        <v>7</v>
      </c>
      <c r="M1623" s="196" t="s">
        <v>577</v>
      </c>
      <c r="N1623" s="196" t="s">
        <v>578</v>
      </c>
      <c r="O1623" s="44" t="str">
        <f t="shared" si="102"/>
        <v xml:space="preserve"> Fatima Noureen  ( 3234526030 )</v>
      </c>
      <c r="T1623" s="55"/>
      <c r="U1623" s="73" t="str">
        <f>F1623&amp;"-"&amp;COUNTIF($F$2:F1623,F1623)</f>
        <v>141154-1</v>
      </c>
      <c r="V1623" s="50">
        <f t="shared" si="103"/>
        <v>1612</v>
      </c>
      <c r="Y1623" s="38" t="s">
        <v>3261</v>
      </c>
      <c r="Z1623" s="38">
        <v>1612</v>
      </c>
      <c r="AP1623" s="194">
        <v>1612</v>
      </c>
      <c r="AQ1623" s="185" t="s">
        <v>12</v>
      </c>
      <c r="AR1623" s="195" t="s">
        <v>12</v>
      </c>
    </row>
    <row r="1624" spans="1:44" ht="22.5" x14ac:dyDescent="0.25">
      <c r="A1624" s="185">
        <v>1613</v>
      </c>
      <c r="B1624" s="185" t="s">
        <v>1130</v>
      </c>
      <c r="C1624" s="34" t="str">
        <f t="shared" si="100"/>
        <v>BS SE  - 141220</v>
      </c>
      <c r="D1624" s="188" t="s">
        <v>43</v>
      </c>
      <c r="E1624" s="45"/>
      <c r="F1624" s="188">
        <v>141220</v>
      </c>
      <c r="G1624" s="188" t="s">
        <v>969</v>
      </c>
      <c r="H1624" s="34" t="str">
        <f t="shared" si="101"/>
        <v>C  - NB - 17 - 24</v>
      </c>
      <c r="I1624" s="188" t="s">
        <v>17</v>
      </c>
      <c r="J1624" s="188" t="s">
        <v>96</v>
      </c>
      <c r="K1624" s="188" t="s">
        <v>15</v>
      </c>
      <c r="L1624" s="192">
        <v>38</v>
      </c>
      <c r="M1624" s="196" t="s">
        <v>569</v>
      </c>
      <c r="N1624" s="196" t="s">
        <v>570</v>
      </c>
      <c r="O1624" s="44" t="str">
        <f t="shared" si="102"/>
        <v xml:space="preserve"> Dr. Hafiz Irfanullah  ( 0300-4264924 )</v>
      </c>
      <c r="T1624" s="55"/>
      <c r="U1624" s="73" t="str">
        <f>F1624&amp;"-"&amp;COUNTIF($F$2:F1624,F1624)</f>
        <v>141220-1</v>
      </c>
      <c r="V1624" s="50">
        <f t="shared" si="103"/>
        <v>1613</v>
      </c>
      <c r="Y1624" s="38" t="s">
        <v>3262</v>
      </c>
      <c r="Z1624" s="38">
        <v>1613</v>
      </c>
      <c r="AP1624" s="194">
        <v>1613</v>
      </c>
      <c r="AQ1624" s="185" t="s">
        <v>12</v>
      </c>
      <c r="AR1624" s="195" t="s">
        <v>12</v>
      </c>
    </row>
    <row r="1625" spans="1:44" ht="22.5" x14ac:dyDescent="0.25">
      <c r="A1625" s="185">
        <v>1614</v>
      </c>
      <c r="B1625" s="185" t="s">
        <v>1130</v>
      </c>
      <c r="C1625" s="34" t="str">
        <f t="shared" si="100"/>
        <v>BS SE  - 141222</v>
      </c>
      <c r="D1625" s="188" t="s">
        <v>43</v>
      </c>
      <c r="E1625" s="45"/>
      <c r="F1625" s="188">
        <v>141222</v>
      </c>
      <c r="G1625" s="188" t="s">
        <v>970</v>
      </c>
      <c r="H1625" s="34" t="str">
        <f t="shared" si="101"/>
        <v>C  - NB - 17 - 24</v>
      </c>
      <c r="I1625" s="188" t="s">
        <v>17</v>
      </c>
      <c r="J1625" s="188" t="s">
        <v>96</v>
      </c>
      <c r="K1625" s="188" t="s">
        <v>15</v>
      </c>
      <c r="L1625" s="192">
        <v>18</v>
      </c>
      <c r="M1625" s="196" t="s">
        <v>569</v>
      </c>
      <c r="N1625" s="196" t="s">
        <v>570</v>
      </c>
      <c r="O1625" s="44" t="str">
        <f t="shared" si="102"/>
        <v xml:space="preserve"> Dr. Hafiz Irfanullah  ( 0300-4264924 )</v>
      </c>
      <c r="T1625" s="55"/>
      <c r="U1625" s="73" t="str">
        <f>F1625&amp;"-"&amp;COUNTIF($F$2:F1625,F1625)</f>
        <v>141222-1</v>
      </c>
      <c r="V1625" s="50">
        <f t="shared" si="103"/>
        <v>1614</v>
      </c>
      <c r="Y1625" s="38" t="s">
        <v>3263</v>
      </c>
      <c r="Z1625" s="38">
        <v>1614</v>
      </c>
      <c r="AP1625" s="194">
        <v>1614</v>
      </c>
      <c r="AQ1625" s="185" t="s">
        <v>12</v>
      </c>
      <c r="AR1625" s="195" t="s">
        <v>12</v>
      </c>
    </row>
    <row r="1626" spans="1:44" ht="22.5" x14ac:dyDescent="0.25">
      <c r="A1626" s="185">
        <v>1615</v>
      </c>
      <c r="B1626" s="185" t="s">
        <v>1130</v>
      </c>
      <c r="C1626" s="34" t="str">
        <f t="shared" si="100"/>
        <v>BS SE  - 141223</v>
      </c>
      <c r="D1626" s="188" t="s">
        <v>43</v>
      </c>
      <c r="E1626" s="45"/>
      <c r="F1626" s="188">
        <v>141223</v>
      </c>
      <c r="G1626" s="188" t="s">
        <v>1643</v>
      </c>
      <c r="H1626" s="34" t="str">
        <f t="shared" si="101"/>
        <v>C  - NB - 17 - 24</v>
      </c>
      <c r="I1626" s="188" t="s">
        <v>17</v>
      </c>
      <c r="J1626" s="188" t="s">
        <v>96</v>
      </c>
      <c r="K1626" s="188" t="s">
        <v>15</v>
      </c>
      <c r="L1626" s="192">
        <v>13</v>
      </c>
      <c r="M1626" s="196" t="s">
        <v>448</v>
      </c>
      <c r="N1626" s="196" t="s">
        <v>449</v>
      </c>
      <c r="O1626" s="44" t="str">
        <f t="shared" si="102"/>
        <v xml:space="preserve"> Dr. Muhammad Sarfraz Khalid  ( 0333-4535462 )</v>
      </c>
      <c r="T1626" s="55"/>
      <c r="U1626" s="73" t="str">
        <f>F1626&amp;"-"&amp;COUNTIF($F$2:F1626,F1626)</f>
        <v>141223-1</v>
      </c>
      <c r="V1626" s="50">
        <f t="shared" si="103"/>
        <v>1615</v>
      </c>
      <c r="Y1626" s="38" t="s">
        <v>3264</v>
      </c>
      <c r="Z1626" s="38">
        <v>1615</v>
      </c>
      <c r="AP1626" s="194">
        <v>1615</v>
      </c>
      <c r="AQ1626" s="185" t="s">
        <v>12</v>
      </c>
      <c r="AR1626" s="195" t="s">
        <v>12</v>
      </c>
    </row>
    <row r="1627" spans="1:44" ht="22.5" x14ac:dyDescent="0.25">
      <c r="A1627" s="185">
        <v>1616</v>
      </c>
      <c r="B1627" s="185" t="s">
        <v>1130</v>
      </c>
      <c r="C1627" s="34" t="str">
        <f t="shared" si="100"/>
        <v>BS SE  - 141306</v>
      </c>
      <c r="D1627" s="188" t="s">
        <v>43</v>
      </c>
      <c r="E1627" s="45"/>
      <c r="F1627" s="188">
        <v>141306</v>
      </c>
      <c r="G1627" s="188" t="s">
        <v>1170</v>
      </c>
      <c r="H1627" s="34" t="str">
        <f t="shared" si="101"/>
        <v>C  - NB - 17 - 24</v>
      </c>
      <c r="I1627" s="188" t="s">
        <v>17</v>
      </c>
      <c r="J1627" s="188" t="s">
        <v>96</v>
      </c>
      <c r="K1627" s="188" t="s">
        <v>15</v>
      </c>
      <c r="L1627" s="192">
        <v>15</v>
      </c>
      <c r="M1627" s="196" t="s">
        <v>1014</v>
      </c>
      <c r="N1627" s="196" t="s">
        <v>1015</v>
      </c>
      <c r="O1627" s="44" t="str">
        <f t="shared" si="102"/>
        <v xml:space="preserve"> Ammar Zia  ( 0310-9729414 )</v>
      </c>
      <c r="T1627" s="55"/>
      <c r="U1627" s="73" t="str">
        <f>F1627&amp;"-"&amp;COUNTIF($F$2:F1627,F1627)</f>
        <v>141306-1</v>
      </c>
      <c r="V1627" s="50">
        <f t="shared" si="103"/>
        <v>1616</v>
      </c>
      <c r="Y1627" s="38" t="s">
        <v>3265</v>
      </c>
      <c r="Z1627" s="38">
        <v>1616</v>
      </c>
      <c r="AP1627" s="194">
        <v>1616</v>
      </c>
      <c r="AQ1627" s="185" t="s">
        <v>12</v>
      </c>
      <c r="AR1627" s="195" t="s">
        <v>12</v>
      </c>
    </row>
    <row r="1628" spans="1:44" ht="22.5" x14ac:dyDescent="0.25">
      <c r="A1628" s="185">
        <v>1617</v>
      </c>
      <c r="B1628" s="185" t="s">
        <v>1130</v>
      </c>
      <c r="C1628" s="34" t="str">
        <f t="shared" si="100"/>
        <v>BS DFCS  - 141401</v>
      </c>
      <c r="D1628" s="188" t="s">
        <v>91</v>
      </c>
      <c r="E1628" s="45"/>
      <c r="F1628" s="188">
        <v>141401</v>
      </c>
      <c r="G1628" s="188" t="s">
        <v>969</v>
      </c>
      <c r="H1628" s="34" t="str">
        <f t="shared" si="101"/>
        <v>D  - NB - 25 - 32</v>
      </c>
      <c r="I1628" s="188" t="s">
        <v>17</v>
      </c>
      <c r="J1628" s="188" t="s">
        <v>97</v>
      </c>
      <c r="K1628" s="188" t="s">
        <v>24</v>
      </c>
      <c r="L1628" s="192">
        <v>57</v>
      </c>
      <c r="M1628" s="196" t="s">
        <v>598</v>
      </c>
      <c r="N1628" s="196" t="s">
        <v>599</v>
      </c>
      <c r="O1628" s="44" t="str">
        <f t="shared" si="102"/>
        <v xml:space="preserve"> Dr. Ali Akbar Azhari  ( 0321-4457966 )</v>
      </c>
      <c r="T1628" s="55"/>
      <c r="U1628" s="73" t="str">
        <f>F1628&amp;"-"&amp;COUNTIF($F$2:F1628,F1628)</f>
        <v>141401-1</v>
      </c>
      <c r="V1628" s="50">
        <f t="shared" si="103"/>
        <v>1617</v>
      </c>
      <c r="Y1628" s="38" t="s">
        <v>3266</v>
      </c>
      <c r="Z1628" s="38">
        <v>1617</v>
      </c>
      <c r="AP1628" s="194">
        <v>1617</v>
      </c>
      <c r="AQ1628" s="185" t="s">
        <v>12</v>
      </c>
      <c r="AR1628" s="195" t="s">
        <v>12</v>
      </c>
    </row>
    <row r="1629" spans="1:44" ht="22.5" x14ac:dyDescent="0.25">
      <c r="A1629" s="185">
        <v>1618</v>
      </c>
      <c r="B1629" s="185" t="s">
        <v>1130</v>
      </c>
      <c r="C1629" s="34" t="str">
        <f t="shared" si="100"/>
        <v>BS SE  - 141306</v>
      </c>
      <c r="D1629" s="188" t="s">
        <v>43</v>
      </c>
      <c r="E1629" s="45"/>
      <c r="F1629" s="188">
        <v>141306</v>
      </c>
      <c r="G1629" s="188" t="s">
        <v>1170</v>
      </c>
      <c r="H1629" s="34" t="str">
        <f t="shared" si="101"/>
        <v>D  - NB - 25 - 32</v>
      </c>
      <c r="I1629" s="188" t="s">
        <v>17</v>
      </c>
      <c r="J1629" s="188" t="s">
        <v>97</v>
      </c>
      <c r="K1629" s="188" t="s">
        <v>24</v>
      </c>
      <c r="L1629" s="192">
        <v>50</v>
      </c>
      <c r="M1629" s="196" t="s">
        <v>1014</v>
      </c>
      <c r="N1629" s="196" t="s">
        <v>1015</v>
      </c>
      <c r="O1629" s="44" t="str">
        <f t="shared" si="102"/>
        <v xml:space="preserve"> Ammar Zia  ( 0310-9729414 )</v>
      </c>
      <c r="T1629" s="55"/>
      <c r="U1629" s="73" t="str">
        <f>F1629&amp;"-"&amp;COUNTIF($F$2:F1629,F1629)</f>
        <v>141306-2</v>
      </c>
      <c r="V1629" s="50">
        <f t="shared" si="103"/>
        <v>1618</v>
      </c>
      <c r="Y1629" s="38" t="s">
        <v>3267</v>
      </c>
      <c r="Z1629" s="38">
        <v>1618</v>
      </c>
      <c r="AP1629" s="194">
        <v>1618</v>
      </c>
      <c r="AQ1629" s="185" t="s">
        <v>12</v>
      </c>
      <c r="AR1629" s="195" t="s">
        <v>12</v>
      </c>
    </row>
    <row r="1630" spans="1:44" ht="22.5" x14ac:dyDescent="0.25">
      <c r="A1630" s="185">
        <v>1619</v>
      </c>
      <c r="B1630" s="185" t="s">
        <v>1130</v>
      </c>
      <c r="C1630" s="34" t="str">
        <f t="shared" si="100"/>
        <v>BSCS  - 142009</v>
      </c>
      <c r="D1630" s="188" t="s">
        <v>35</v>
      </c>
      <c r="E1630" s="45"/>
      <c r="F1630" s="188">
        <v>142009</v>
      </c>
      <c r="G1630" s="188" t="s">
        <v>1644</v>
      </c>
      <c r="H1630" s="34" t="str">
        <f t="shared" si="101"/>
        <v>D  - NB - 25 - 32</v>
      </c>
      <c r="I1630" s="188" t="s">
        <v>17</v>
      </c>
      <c r="J1630" s="188" t="s">
        <v>97</v>
      </c>
      <c r="K1630" s="188" t="s">
        <v>24</v>
      </c>
      <c r="L1630" s="192">
        <v>50</v>
      </c>
      <c r="M1630" s="196" t="s">
        <v>704</v>
      </c>
      <c r="N1630" s="196" t="s">
        <v>705</v>
      </c>
      <c r="O1630" s="44" t="str">
        <f t="shared" si="102"/>
        <v xml:space="preserve"> Mobeen Ashraf  ( 0336-4077480 )</v>
      </c>
      <c r="T1630" s="55"/>
      <c r="U1630" s="73" t="str">
        <f>F1630&amp;"-"&amp;COUNTIF($F$2:F1630,F1630)</f>
        <v>142009-1</v>
      </c>
      <c r="V1630" s="50">
        <f t="shared" si="103"/>
        <v>1619</v>
      </c>
      <c r="Y1630" s="38" t="s">
        <v>3268</v>
      </c>
      <c r="Z1630" s="38">
        <v>1619</v>
      </c>
      <c r="AP1630" s="194">
        <v>1619</v>
      </c>
      <c r="AQ1630" s="185" t="s">
        <v>12</v>
      </c>
      <c r="AR1630" s="195" t="s">
        <v>12</v>
      </c>
    </row>
    <row r="1631" spans="1:44" ht="22.5" x14ac:dyDescent="0.25">
      <c r="A1631" s="185">
        <v>1620</v>
      </c>
      <c r="B1631" s="185" t="s">
        <v>1130</v>
      </c>
      <c r="C1631" s="34" t="str">
        <f t="shared" si="100"/>
        <v>BSCS  - 142010</v>
      </c>
      <c r="D1631" s="188" t="s">
        <v>35</v>
      </c>
      <c r="E1631" s="45"/>
      <c r="F1631" s="188">
        <v>142010</v>
      </c>
      <c r="G1631" s="188" t="s">
        <v>1645</v>
      </c>
      <c r="H1631" s="34" t="str">
        <f t="shared" si="101"/>
        <v>D  - NB - 25 - 32</v>
      </c>
      <c r="I1631" s="188" t="s">
        <v>17</v>
      </c>
      <c r="J1631" s="188" t="s">
        <v>97</v>
      </c>
      <c r="K1631" s="188" t="s">
        <v>24</v>
      </c>
      <c r="L1631" s="192">
        <v>19</v>
      </c>
      <c r="M1631" s="196" t="s">
        <v>704</v>
      </c>
      <c r="N1631" s="196" t="s">
        <v>705</v>
      </c>
      <c r="O1631" s="44" t="str">
        <f t="shared" si="102"/>
        <v xml:space="preserve"> Mobeen Ashraf  ( 0336-4077480 )</v>
      </c>
      <c r="T1631" s="55"/>
      <c r="U1631" s="73" t="str">
        <f>F1631&amp;"-"&amp;COUNTIF($F$2:F1631,F1631)</f>
        <v>142010-1</v>
      </c>
      <c r="V1631" s="50">
        <f t="shared" si="103"/>
        <v>1620</v>
      </c>
      <c r="Y1631" s="38" t="s">
        <v>3269</v>
      </c>
      <c r="Z1631" s="38">
        <v>1620</v>
      </c>
      <c r="AP1631" s="194">
        <v>1620</v>
      </c>
      <c r="AQ1631" s="185" t="s">
        <v>12</v>
      </c>
      <c r="AR1631" s="195" t="s">
        <v>12</v>
      </c>
    </row>
    <row r="1632" spans="1:44" ht="22.5" x14ac:dyDescent="0.25">
      <c r="A1632" s="185">
        <v>1621</v>
      </c>
      <c r="B1632" s="185" t="s">
        <v>1130</v>
      </c>
      <c r="C1632" s="34" t="str">
        <f t="shared" si="100"/>
        <v>BSCS  - 142010</v>
      </c>
      <c r="D1632" s="188" t="s">
        <v>35</v>
      </c>
      <c r="E1632" s="45"/>
      <c r="F1632" s="188">
        <v>142010</v>
      </c>
      <c r="G1632" s="188" t="s">
        <v>1645</v>
      </c>
      <c r="H1632" s="34" t="str">
        <f t="shared" si="101"/>
        <v>E  - OB - 18 , 51 - 52</v>
      </c>
      <c r="I1632" s="188" t="s">
        <v>17</v>
      </c>
      <c r="J1632" s="188" t="s">
        <v>1096</v>
      </c>
      <c r="K1632" s="188" t="s">
        <v>294</v>
      </c>
      <c r="L1632" s="192">
        <v>27</v>
      </c>
      <c r="M1632" s="196" t="s">
        <v>704</v>
      </c>
      <c r="N1632" s="196" t="s">
        <v>705</v>
      </c>
      <c r="O1632" s="44" t="str">
        <f t="shared" si="102"/>
        <v xml:space="preserve"> Mobeen Ashraf  ( 0336-4077480 )</v>
      </c>
      <c r="T1632" s="55"/>
      <c r="U1632" s="73" t="str">
        <f>F1632&amp;"-"&amp;COUNTIF($F$2:F1632,F1632)</f>
        <v>142010-2</v>
      </c>
      <c r="V1632" s="50">
        <f t="shared" si="103"/>
        <v>1621</v>
      </c>
      <c r="Y1632" s="38" t="s">
        <v>3270</v>
      </c>
      <c r="Z1632" s="38">
        <v>1621</v>
      </c>
      <c r="AP1632" s="194">
        <v>1621</v>
      </c>
      <c r="AQ1632" s="185" t="s">
        <v>12</v>
      </c>
      <c r="AR1632" s="195" t="s">
        <v>12</v>
      </c>
    </row>
    <row r="1633" spans="1:44" ht="22.5" x14ac:dyDescent="0.25">
      <c r="A1633" s="185">
        <v>1622</v>
      </c>
      <c r="B1633" s="185" t="s">
        <v>1130</v>
      </c>
      <c r="C1633" s="34" t="str">
        <f t="shared" si="100"/>
        <v>BSCS  - 142011</v>
      </c>
      <c r="D1633" s="188" t="s">
        <v>35</v>
      </c>
      <c r="E1633" s="45"/>
      <c r="F1633" s="188">
        <v>142011</v>
      </c>
      <c r="G1633" s="188" t="s">
        <v>1646</v>
      </c>
      <c r="H1633" s="34" t="str">
        <f t="shared" si="101"/>
        <v>E  - OB - 18 , 51 - 52</v>
      </c>
      <c r="I1633" s="188" t="s">
        <v>17</v>
      </c>
      <c r="J1633" s="188" t="s">
        <v>1096</v>
      </c>
      <c r="K1633" s="188" t="s">
        <v>294</v>
      </c>
      <c r="L1633" s="192">
        <v>39</v>
      </c>
      <c r="M1633" s="196" t="s">
        <v>704</v>
      </c>
      <c r="N1633" s="196" t="s">
        <v>705</v>
      </c>
      <c r="O1633" s="44" t="str">
        <f t="shared" si="102"/>
        <v xml:space="preserve"> Mobeen Ashraf  ( 0336-4077480 )</v>
      </c>
      <c r="T1633" s="55"/>
      <c r="U1633" s="73" t="str">
        <f>F1633&amp;"-"&amp;COUNTIF($F$2:F1633,F1633)</f>
        <v>142011-1</v>
      </c>
      <c r="V1633" s="50">
        <f t="shared" si="103"/>
        <v>1622</v>
      </c>
      <c r="Y1633" s="38" t="s">
        <v>3271</v>
      </c>
      <c r="Z1633" s="38">
        <v>1622</v>
      </c>
      <c r="AP1633" s="194">
        <v>1622</v>
      </c>
      <c r="AQ1633" s="185" t="s">
        <v>12</v>
      </c>
      <c r="AR1633" s="195" t="s">
        <v>12</v>
      </c>
    </row>
    <row r="1634" spans="1:44" ht="22.5" x14ac:dyDescent="0.25">
      <c r="A1634" s="185">
        <v>1623</v>
      </c>
      <c r="B1634" s="185" t="s">
        <v>1130</v>
      </c>
      <c r="C1634" s="34" t="str">
        <f t="shared" si="100"/>
        <v>BS MC  - 142041</v>
      </c>
      <c r="D1634" s="188" t="s">
        <v>41</v>
      </c>
      <c r="E1634" s="45"/>
      <c r="F1634" s="188">
        <v>142041</v>
      </c>
      <c r="G1634" s="188" t="s">
        <v>934</v>
      </c>
      <c r="H1634" s="34" t="str">
        <f t="shared" si="101"/>
        <v>F  - OB - 53 - 57</v>
      </c>
      <c r="I1634" s="188" t="s">
        <v>17</v>
      </c>
      <c r="J1634" s="188" t="s">
        <v>1097</v>
      </c>
      <c r="K1634" s="188" t="s">
        <v>22</v>
      </c>
      <c r="L1634" s="192">
        <v>11</v>
      </c>
      <c r="M1634" s="196" t="s">
        <v>536</v>
      </c>
      <c r="N1634" s="196" t="s">
        <v>537</v>
      </c>
      <c r="O1634" s="44" t="str">
        <f t="shared" si="102"/>
        <v xml:space="preserve"> Ms. Umme Habiba  ( 0304-4411524 )</v>
      </c>
      <c r="T1634" s="55"/>
      <c r="U1634" s="73" t="str">
        <f>F1634&amp;"-"&amp;COUNTIF($F$2:F1634,F1634)</f>
        <v>142041-1</v>
      </c>
      <c r="V1634" s="50">
        <f t="shared" si="103"/>
        <v>1623</v>
      </c>
      <c r="Y1634" s="38" t="s">
        <v>3272</v>
      </c>
      <c r="Z1634" s="38">
        <v>1623</v>
      </c>
      <c r="AP1634" s="194">
        <v>1623</v>
      </c>
      <c r="AQ1634" s="185" t="s">
        <v>12</v>
      </c>
      <c r="AR1634" s="195" t="s">
        <v>12</v>
      </c>
    </row>
    <row r="1635" spans="1:44" ht="22.5" x14ac:dyDescent="0.25">
      <c r="A1635" s="185">
        <v>1624</v>
      </c>
      <c r="B1635" s="185" t="s">
        <v>1130</v>
      </c>
      <c r="C1635" s="34" t="str">
        <f t="shared" si="100"/>
        <v>BS SE  - 142012</v>
      </c>
      <c r="D1635" s="188" t="s">
        <v>43</v>
      </c>
      <c r="E1635" s="45"/>
      <c r="F1635" s="188">
        <v>142012</v>
      </c>
      <c r="G1635" s="188" t="s">
        <v>1644</v>
      </c>
      <c r="H1635" s="34" t="str">
        <f t="shared" si="101"/>
        <v>F  - OB - 53 - 57</v>
      </c>
      <c r="I1635" s="188" t="s">
        <v>17</v>
      </c>
      <c r="J1635" s="188" t="s">
        <v>1097</v>
      </c>
      <c r="K1635" s="188" t="s">
        <v>22</v>
      </c>
      <c r="L1635" s="192">
        <v>37</v>
      </c>
      <c r="M1635" s="196" t="s">
        <v>587</v>
      </c>
      <c r="N1635" s="196" t="s">
        <v>588</v>
      </c>
      <c r="O1635" s="44" t="str">
        <f t="shared" si="102"/>
        <v xml:space="preserve"> Muhammad Arshad  ( 0313-3353331 )</v>
      </c>
      <c r="T1635" s="55"/>
      <c r="U1635" s="73" t="str">
        <f>F1635&amp;"-"&amp;COUNTIF($F$2:F1635,F1635)</f>
        <v>142012-1</v>
      </c>
      <c r="V1635" s="50">
        <f t="shared" si="103"/>
        <v>1624</v>
      </c>
      <c r="Y1635" s="38" t="s">
        <v>3273</v>
      </c>
      <c r="Z1635" s="38">
        <v>1624</v>
      </c>
      <c r="AP1635" s="194">
        <v>1624</v>
      </c>
      <c r="AQ1635" s="185" t="s">
        <v>12</v>
      </c>
      <c r="AR1635" s="195" t="s">
        <v>12</v>
      </c>
    </row>
    <row r="1636" spans="1:44" ht="22.5" x14ac:dyDescent="0.25">
      <c r="A1636" s="185">
        <v>1625</v>
      </c>
      <c r="B1636" s="185" t="s">
        <v>1130</v>
      </c>
      <c r="C1636" s="34" t="str">
        <f t="shared" si="100"/>
        <v>BSCS  - 142011</v>
      </c>
      <c r="D1636" s="188" t="s">
        <v>35</v>
      </c>
      <c r="E1636" s="45"/>
      <c r="F1636" s="188">
        <v>142011</v>
      </c>
      <c r="G1636" s="188" t="s">
        <v>1646</v>
      </c>
      <c r="H1636" s="34" t="str">
        <f t="shared" si="101"/>
        <v>F  - OB - 53 - 57</v>
      </c>
      <c r="I1636" s="188" t="s">
        <v>17</v>
      </c>
      <c r="J1636" s="188" t="s">
        <v>1097</v>
      </c>
      <c r="K1636" s="188" t="s">
        <v>22</v>
      </c>
      <c r="L1636" s="192">
        <v>8</v>
      </c>
      <c r="M1636" s="196" t="s">
        <v>704</v>
      </c>
      <c r="N1636" s="196" t="s">
        <v>705</v>
      </c>
      <c r="O1636" s="44" t="str">
        <f t="shared" si="102"/>
        <v xml:space="preserve"> Mobeen Ashraf  ( 0336-4077480 )</v>
      </c>
      <c r="T1636" s="55"/>
      <c r="U1636" s="73" t="str">
        <f>F1636&amp;"-"&amp;COUNTIF($F$2:F1636,F1636)</f>
        <v>142011-2</v>
      </c>
      <c r="V1636" s="50">
        <f t="shared" si="103"/>
        <v>1625</v>
      </c>
      <c r="Y1636" s="38" t="s">
        <v>3274</v>
      </c>
      <c r="Z1636" s="38">
        <v>1625</v>
      </c>
      <c r="AP1636" s="194">
        <v>1625</v>
      </c>
      <c r="AQ1636" s="185" t="s">
        <v>12</v>
      </c>
      <c r="AR1636" s="195" t="s">
        <v>12</v>
      </c>
    </row>
    <row r="1637" spans="1:44" ht="22.5" x14ac:dyDescent="0.25">
      <c r="A1637" s="185">
        <v>1626</v>
      </c>
      <c r="B1637" s="185" t="s">
        <v>1130</v>
      </c>
      <c r="C1637" s="34" t="str">
        <f t="shared" si="100"/>
        <v>BSCS  - 142058</v>
      </c>
      <c r="D1637" s="188" t="s">
        <v>35</v>
      </c>
      <c r="E1637" s="45"/>
      <c r="F1637" s="188">
        <v>142058</v>
      </c>
      <c r="G1637" s="188" t="s">
        <v>1170</v>
      </c>
      <c r="H1637" s="34" t="str">
        <f t="shared" si="101"/>
        <v>F  - OB - 53 - 57</v>
      </c>
      <c r="I1637" s="188" t="s">
        <v>17</v>
      </c>
      <c r="J1637" s="188" t="s">
        <v>1097</v>
      </c>
      <c r="K1637" s="188" t="s">
        <v>22</v>
      </c>
      <c r="L1637" s="192">
        <v>31</v>
      </c>
      <c r="M1637" s="196" t="s">
        <v>444</v>
      </c>
      <c r="N1637" s="196" t="s">
        <v>445</v>
      </c>
      <c r="O1637" s="44" t="str">
        <f t="shared" si="102"/>
        <v xml:space="preserve"> Dr. Arfan Ali Nagra  ( 0333-6572785 )</v>
      </c>
      <c r="T1637" s="55"/>
      <c r="U1637" s="73" t="str">
        <f>F1637&amp;"-"&amp;COUNTIF($F$2:F1637,F1637)</f>
        <v>142058-1</v>
      </c>
      <c r="V1637" s="50">
        <f t="shared" si="103"/>
        <v>1626</v>
      </c>
      <c r="Y1637" s="38" t="s">
        <v>3275</v>
      </c>
      <c r="Z1637" s="38">
        <v>1626</v>
      </c>
      <c r="AP1637" s="194">
        <v>1626</v>
      </c>
      <c r="AQ1637" s="185" t="s">
        <v>12</v>
      </c>
      <c r="AR1637" s="195" t="s">
        <v>12</v>
      </c>
    </row>
    <row r="1638" spans="1:44" ht="22.5" x14ac:dyDescent="0.25">
      <c r="A1638" s="185">
        <v>1627</v>
      </c>
      <c r="B1638" s="185" t="s">
        <v>1130</v>
      </c>
      <c r="C1638" s="34" t="str">
        <f t="shared" si="100"/>
        <v>BSCS  - 142061</v>
      </c>
      <c r="D1638" s="188" t="s">
        <v>35</v>
      </c>
      <c r="E1638" s="45"/>
      <c r="F1638" s="188">
        <v>142061</v>
      </c>
      <c r="G1638" s="188" t="s">
        <v>1170</v>
      </c>
      <c r="H1638" s="34" t="str">
        <f t="shared" si="101"/>
        <v>F  - OB - 53 - 57</v>
      </c>
      <c r="I1638" s="188" t="s">
        <v>17</v>
      </c>
      <c r="J1638" s="188" t="s">
        <v>1097</v>
      </c>
      <c r="K1638" s="188" t="s">
        <v>22</v>
      </c>
      <c r="L1638" s="192">
        <v>23</v>
      </c>
      <c r="M1638" s="196" t="s">
        <v>993</v>
      </c>
      <c r="N1638" s="196" t="s">
        <v>814</v>
      </c>
      <c r="O1638" s="44" t="str">
        <f t="shared" si="102"/>
        <v xml:space="preserve"> Dr. Muhammad Abubakar  ( 3227745460 )</v>
      </c>
      <c r="T1638" s="55"/>
      <c r="U1638" s="73" t="str">
        <f>F1638&amp;"-"&amp;COUNTIF($F$2:F1638,F1638)</f>
        <v>142061-1</v>
      </c>
      <c r="V1638" s="50">
        <f t="shared" si="103"/>
        <v>1627</v>
      </c>
      <c r="Y1638" s="38" t="s">
        <v>3276</v>
      </c>
      <c r="Z1638" s="38">
        <v>1627</v>
      </c>
      <c r="AP1638" s="194">
        <v>1627</v>
      </c>
      <c r="AQ1638" s="185" t="s">
        <v>12</v>
      </c>
      <c r="AR1638" s="195" t="s">
        <v>12</v>
      </c>
    </row>
    <row r="1639" spans="1:44" ht="22.5" x14ac:dyDescent="0.25">
      <c r="A1639" s="185">
        <v>1628</v>
      </c>
      <c r="B1639" s="185" t="s">
        <v>1130</v>
      </c>
      <c r="C1639" s="34" t="str">
        <f t="shared" si="100"/>
        <v>BSCS  - 142061</v>
      </c>
      <c r="D1639" s="188" t="s">
        <v>35</v>
      </c>
      <c r="E1639" s="45"/>
      <c r="F1639" s="188">
        <v>142061</v>
      </c>
      <c r="G1639" s="188" t="s">
        <v>1170</v>
      </c>
      <c r="H1639" s="34" t="str">
        <f t="shared" si="101"/>
        <v>G  - OB - 21 - 25</v>
      </c>
      <c r="I1639" s="188" t="s">
        <v>17</v>
      </c>
      <c r="J1639" s="188" t="s">
        <v>1098</v>
      </c>
      <c r="K1639" s="188" t="s">
        <v>18</v>
      </c>
      <c r="L1639" s="192">
        <v>27</v>
      </c>
      <c r="M1639" s="196" t="s">
        <v>993</v>
      </c>
      <c r="N1639" s="196" t="s">
        <v>814</v>
      </c>
      <c r="O1639" s="44" t="str">
        <f t="shared" si="102"/>
        <v xml:space="preserve"> Dr. Muhammad Abubakar  ( 3227745460 )</v>
      </c>
      <c r="T1639" s="55"/>
      <c r="U1639" s="73" t="str">
        <f>F1639&amp;"-"&amp;COUNTIF($F$2:F1639,F1639)</f>
        <v>142061-2</v>
      </c>
      <c r="V1639" s="50">
        <f t="shared" si="103"/>
        <v>1628</v>
      </c>
      <c r="Y1639" s="38" t="s">
        <v>3277</v>
      </c>
      <c r="Z1639" s="38">
        <v>1628</v>
      </c>
      <c r="AP1639" s="194">
        <v>1628</v>
      </c>
      <c r="AQ1639" s="185" t="s">
        <v>12</v>
      </c>
      <c r="AR1639" s="195" t="s">
        <v>12</v>
      </c>
    </row>
    <row r="1640" spans="1:44" ht="22.5" x14ac:dyDescent="0.25">
      <c r="A1640" s="185">
        <v>1629</v>
      </c>
      <c r="B1640" s="185" t="s">
        <v>1130</v>
      </c>
      <c r="C1640" s="34" t="str">
        <f t="shared" si="100"/>
        <v>BSCS  - 142062</v>
      </c>
      <c r="D1640" s="188" t="s">
        <v>35</v>
      </c>
      <c r="E1640" s="45"/>
      <c r="F1640" s="188">
        <v>142062</v>
      </c>
      <c r="G1640" s="188" t="s">
        <v>203</v>
      </c>
      <c r="H1640" s="34" t="str">
        <f t="shared" si="101"/>
        <v>G  - OB - 21 - 25</v>
      </c>
      <c r="I1640" s="188" t="s">
        <v>17</v>
      </c>
      <c r="J1640" s="188" t="s">
        <v>1098</v>
      </c>
      <c r="K1640" s="188" t="s">
        <v>18</v>
      </c>
      <c r="L1640" s="192">
        <v>51</v>
      </c>
      <c r="M1640" s="196" t="s">
        <v>993</v>
      </c>
      <c r="N1640" s="196" t="s">
        <v>814</v>
      </c>
      <c r="O1640" s="44" t="str">
        <f t="shared" si="102"/>
        <v xml:space="preserve"> Dr. Muhammad Abubakar  ( 3227745460 )</v>
      </c>
      <c r="T1640" s="55"/>
      <c r="U1640" s="73" t="str">
        <f>F1640&amp;"-"&amp;COUNTIF($F$2:F1640,F1640)</f>
        <v>142062-1</v>
      </c>
      <c r="V1640" s="50">
        <f t="shared" si="103"/>
        <v>1629</v>
      </c>
      <c r="Y1640" s="38" t="s">
        <v>3278</v>
      </c>
      <c r="Z1640" s="38">
        <v>1629</v>
      </c>
      <c r="AP1640" s="194">
        <v>1629</v>
      </c>
      <c r="AQ1640" s="185" t="s">
        <v>12</v>
      </c>
      <c r="AR1640" s="195" t="s">
        <v>12</v>
      </c>
    </row>
    <row r="1641" spans="1:44" ht="22.5" x14ac:dyDescent="0.25">
      <c r="A1641" s="185">
        <v>1630</v>
      </c>
      <c r="B1641" s="185" t="s">
        <v>1130</v>
      </c>
      <c r="C1641" s="34" t="str">
        <f t="shared" si="100"/>
        <v>BSCS  - 142063</v>
      </c>
      <c r="D1641" s="188" t="s">
        <v>35</v>
      </c>
      <c r="E1641" s="45"/>
      <c r="F1641" s="188">
        <v>142063</v>
      </c>
      <c r="G1641" s="188" t="s">
        <v>204</v>
      </c>
      <c r="H1641" s="34" t="str">
        <f t="shared" si="101"/>
        <v>G  - OB - 21 - 25</v>
      </c>
      <c r="I1641" s="188" t="s">
        <v>17</v>
      </c>
      <c r="J1641" s="188" t="s">
        <v>1098</v>
      </c>
      <c r="K1641" s="188" t="s">
        <v>18</v>
      </c>
      <c r="L1641" s="192">
        <v>32</v>
      </c>
      <c r="M1641" s="196" t="s">
        <v>993</v>
      </c>
      <c r="N1641" s="196" t="s">
        <v>814</v>
      </c>
      <c r="O1641" s="44" t="str">
        <f t="shared" si="102"/>
        <v xml:space="preserve"> Dr. Muhammad Abubakar  ( 3227745460 )</v>
      </c>
      <c r="T1641" s="55"/>
      <c r="U1641" s="73" t="str">
        <f>F1641&amp;"-"&amp;COUNTIF($F$2:F1641,F1641)</f>
        <v>142063-1</v>
      </c>
      <c r="V1641" s="50">
        <f t="shared" si="103"/>
        <v>1630</v>
      </c>
      <c r="Y1641" s="38" t="s">
        <v>3279</v>
      </c>
      <c r="Z1641" s="38">
        <v>1630</v>
      </c>
      <c r="AP1641" s="194">
        <v>1630</v>
      </c>
      <c r="AQ1641" s="185" t="s">
        <v>12</v>
      </c>
      <c r="AR1641" s="195" t="s">
        <v>12</v>
      </c>
    </row>
    <row r="1642" spans="1:44" ht="22.5" x14ac:dyDescent="0.25">
      <c r="A1642" s="185">
        <v>1631</v>
      </c>
      <c r="B1642" s="185" t="s">
        <v>1130</v>
      </c>
      <c r="C1642" s="34" t="str">
        <f t="shared" si="100"/>
        <v>BBA (Hons)  - 142435</v>
      </c>
      <c r="D1642" s="188" t="s">
        <v>42</v>
      </c>
      <c r="E1642" s="45"/>
      <c r="F1642" s="188">
        <v>142435</v>
      </c>
      <c r="G1642" s="188" t="s">
        <v>969</v>
      </c>
      <c r="H1642" s="34" t="str">
        <f t="shared" si="101"/>
        <v>H  - OB - 78 - 79</v>
      </c>
      <c r="I1642" s="188" t="s">
        <v>17</v>
      </c>
      <c r="J1642" s="188" t="s">
        <v>253</v>
      </c>
      <c r="K1642" s="188" t="s">
        <v>19</v>
      </c>
      <c r="L1642" s="192">
        <v>9</v>
      </c>
      <c r="M1642" s="196" t="s">
        <v>595</v>
      </c>
      <c r="N1642" s="196" t="s">
        <v>596</v>
      </c>
      <c r="O1642" s="44" t="str">
        <f t="shared" si="102"/>
        <v xml:space="preserve"> Dr.Tahir Masood Qazi  ( 0321-5622311 )</v>
      </c>
      <c r="T1642" s="55"/>
      <c r="U1642" s="73" t="str">
        <f>F1642&amp;"-"&amp;COUNTIF($F$2:F1642,F1642)</f>
        <v>142435-1</v>
      </c>
      <c r="V1642" s="50">
        <f t="shared" si="103"/>
        <v>1631</v>
      </c>
      <c r="Y1642" s="38" t="s">
        <v>3280</v>
      </c>
      <c r="Z1642" s="38">
        <v>1631</v>
      </c>
      <c r="AP1642" s="194">
        <v>1631</v>
      </c>
      <c r="AQ1642" s="185" t="s">
        <v>12</v>
      </c>
      <c r="AR1642" s="195" t="s">
        <v>12</v>
      </c>
    </row>
    <row r="1643" spans="1:44" ht="22.5" x14ac:dyDescent="0.25">
      <c r="A1643" s="185">
        <v>1632</v>
      </c>
      <c r="B1643" s="185" t="s">
        <v>1130</v>
      </c>
      <c r="C1643" s="34" t="str">
        <f t="shared" si="100"/>
        <v>BS Eng.  - 142430</v>
      </c>
      <c r="D1643" s="188" t="s">
        <v>30</v>
      </c>
      <c r="E1643" s="45"/>
      <c r="F1643" s="188">
        <v>142430</v>
      </c>
      <c r="G1643" s="188" t="s">
        <v>969</v>
      </c>
      <c r="H1643" s="34" t="str">
        <f t="shared" si="101"/>
        <v>H  - OB - 78 - 79</v>
      </c>
      <c r="I1643" s="188" t="s">
        <v>17</v>
      </c>
      <c r="J1643" s="188" t="s">
        <v>253</v>
      </c>
      <c r="K1643" s="188" t="s">
        <v>19</v>
      </c>
      <c r="L1643" s="192">
        <v>8</v>
      </c>
      <c r="M1643" s="196" t="s">
        <v>577</v>
      </c>
      <c r="N1643" s="196" t="s">
        <v>578</v>
      </c>
      <c r="O1643" s="44" t="str">
        <f t="shared" si="102"/>
        <v xml:space="preserve"> Fatima Noureen  ( 3234526030 )</v>
      </c>
      <c r="T1643" s="55"/>
      <c r="U1643" s="73" t="str">
        <f>F1643&amp;"-"&amp;COUNTIF($F$2:F1643,F1643)</f>
        <v>142430-1</v>
      </c>
      <c r="V1643" s="50">
        <f t="shared" si="103"/>
        <v>1632</v>
      </c>
      <c r="Y1643" s="38" t="s">
        <v>3281</v>
      </c>
      <c r="Z1643" s="38">
        <v>1632</v>
      </c>
      <c r="AP1643" s="194">
        <v>1632</v>
      </c>
      <c r="AQ1643" s="185" t="s">
        <v>12</v>
      </c>
      <c r="AR1643" s="195" t="s">
        <v>12</v>
      </c>
    </row>
    <row r="1644" spans="1:44" ht="22.5" x14ac:dyDescent="0.25">
      <c r="A1644" s="185">
        <v>1633</v>
      </c>
      <c r="B1644" s="185" t="s">
        <v>1130</v>
      </c>
      <c r="C1644" s="34" t="str">
        <f t="shared" si="100"/>
        <v>BS IT  - 142179</v>
      </c>
      <c r="D1644" s="188" t="s">
        <v>37</v>
      </c>
      <c r="E1644" s="45"/>
      <c r="F1644" s="188">
        <v>142179</v>
      </c>
      <c r="G1644" s="188" t="s">
        <v>1645</v>
      </c>
      <c r="H1644" s="34" t="str">
        <f t="shared" si="101"/>
        <v>H  - OB - 78 - 79</v>
      </c>
      <c r="I1644" s="188" t="s">
        <v>17</v>
      </c>
      <c r="J1644" s="188" t="s">
        <v>253</v>
      </c>
      <c r="K1644" s="188" t="s">
        <v>19</v>
      </c>
      <c r="L1644" s="192">
        <v>22</v>
      </c>
      <c r="M1644" s="196" t="s">
        <v>587</v>
      </c>
      <c r="N1644" s="196" t="s">
        <v>588</v>
      </c>
      <c r="O1644" s="44" t="str">
        <f t="shared" si="102"/>
        <v xml:space="preserve"> Muhammad Arshad  ( 0313-3353331 )</v>
      </c>
      <c r="T1644" s="55"/>
      <c r="U1644" s="73" t="str">
        <f>F1644&amp;"-"&amp;COUNTIF($F$2:F1644,F1644)</f>
        <v>142179-1</v>
      </c>
      <c r="V1644" s="50">
        <f t="shared" si="103"/>
        <v>1633</v>
      </c>
      <c r="Y1644" s="38" t="s">
        <v>3282</v>
      </c>
      <c r="Z1644" s="38">
        <v>1633</v>
      </c>
      <c r="AP1644" s="194">
        <v>1633</v>
      </c>
      <c r="AQ1644" s="185" t="s">
        <v>12</v>
      </c>
      <c r="AR1644" s="195" t="s">
        <v>12</v>
      </c>
    </row>
    <row r="1645" spans="1:44" ht="22.5" x14ac:dyDescent="0.25">
      <c r="A1645" s="185">
        <v>1634</v>
      </c>
      <c r="B1645" s="185" t="s">
        <v>1130</v>
      </c>
      <c r="C1645" s="34" t="str">
        <f t="shared" si="100"/>
        <v>BS IT  - 142252</v>
      </c>
      <c r="D1645" s="188" t="s">
        <v>37</v>
      </c>
      <c r="E1645" s="45"/>
      <c r="F1645" s="188">
        <v>142252</v>
      </c>
      <c r="G1645" s="188" t="s">
        <v>1644</v>
      </c>
      <c r="H1645" s="34" t="str">
        <f t="shared" si="101"/>
        <v>H  - OB - 78 - 79</v>
      </c>
      <c r="I1645" s="188" t="s">
        <v>17</v>
      </c>
      <c r="J1645" s="188" t="s">
        <v>253</v>
      </c>
      <c r="K1645" s="188" t="s">
        <v>19</v>
      </c>
      <c r="L1645" s="192">
        <v>3</v>
      </c>
      <c r="M1645" s="196" t="s">
        <v>587</v>
      </c>
      <c r="N1645" s="196" t="s">
        <v>588</v>
      </c>
      <c r="O1645" s="44" t="str">
        <f t="shared" si="102"/>
        <v xml:space="preserve"> Muhammad Arshad  ( 0313-3353331 )</v>
      </c>
      <c r="T1645" s="55"/>
      <c r="U1645" s="73" t="str">
        <f>F1645&amp;"-"&amp;COUNTIF($F$2:F1645,F1645)</f>
        <v>142252-1</v>
      </c>
      <c r="V1645" s="50">
        <f t="shared" si="103"/>
        <v>1634</v>
      </c>
      <c r="Y1645" s="38" t="s">
        <v>3283</v>
      </c>
      <c r="Z1645" s="38">
        <v>1634</v>
      </c>
      <c r="AP1645" s="194">
        <v>1634</v>
      </c>
      <c r="AQ1645" s="185" t="s">
        <v>12</v>
      </c>
      <c r="AR1645" s="195" t="s">
        <v>12</v>
      </c>
    </row>
    <row r="1646" spans="1:44" ht="22.5" x14ac:dyDescent="0.25">
      <c r="A1646" s="185">
        <v>1635</v>
      </c>
      <c r="B1646" s="185" t="s">
        <v>1130</v>
      </c>
      <c r="C1646" s="34" t="str">
        <f t="shared" si="100"/>
        <v>BSCS  - 142063</v>
      </c>
      <c r="D1646" s="188" t="s">
        <v>35</v>
      </c>
      <c r="E1646" s="45"/>
      <c r="F1646" s="188">
        <v>142063</v>
      </c>
      <c r="G1646" s="188" t="s">
        <v>204</v>
      </c>
      <c r="H1646" s="34" t="str">
        <f t="shared" si="101"/>
        <v>H  - OB - 78 - 79</v>
      </c>
      <c r="I1646" s="188" t="s">
        <v>17</v>
      </c>
      <c r="J1646" s="188" t="s">
        <v>253</v>
      </c>
      <c r="K1646" s="188" t="s">
        <v>19</v>
      </c>
      <c r="L1646" s="192">
        <v>2</v>
      </c>
      <c r="M1646" s="196" t="s">
        <v>993</v>
      </c>
      <c r="N1646" s="196" t="s">
        <v>814</v>
      </c>
      <c r="O1646" s="44" t="str">
        <f t="shared" si="102"/>
        <v xml:space="preserve"> Dr. Muhammad Abubakar  ( 3227745460 )</v>
      </c>
      <c r="T1646" s="55"/>
      <c r="U1646" s="73" t="str">
        <f>F1646&amp;"-"&amp;COUNTIF($F$2:F1646,F1646)</f>
        <v>142063-2</v>
      </c>
      <c r="V1646" s="50">
        <f t="shared" si="103"/>
        <v>1635</v>
      </c>
      <c r="Y1646" s="38" t="s">
        <v>3284</v>
      </c>
      <c r="Z1646" s="38">
        <v>1635</v>
      </c>
      <c r="AP1646" s="194">
        <v>1635</v>
      </c>
      <c r="AQ1646" s="185" t="s">
        <v>12</v>
      </c>
      <c r="AR1646" s="195" t="s">
        <v>12</v>
      </c>
    </row>
    <row r="1647" spans="1:44" ht="22.5" x14ac:dyDescent="0.25">
      <c r="A1647" s="185">
        <v>1636</v>
      </c>
      <c r="B1647" s="185" t="s">
        <v>1130</v>
      </c>
      <c r="C1647" s="34" t="str">
        <f t="shared" si="100"/>
        <v>ADP (AF)   - 142530</v>
      </c>
      <c r="D1647" s="188" t="s">
        <v>1137</v>
      </c>
      <c r="E1647" s="45"/>
      <c r="F1647" s="188">
        <v>142530</v>
      </c>
      <c r="G1647" s="188" t="s">
        <v>969</v>
      </c>
      <c r="H1647" s="34" t="str">
        <f t="shared" si="101"/>
        <v>I  - OB - 64 - 67</v>
      </c>
      <c r="I1647" s="188" t="s">
        <v>17</v>
      </c>
      <c r="J1647" s="188" t="s">
        <v>344</v>
      </c>
      <c r="K1647" s="188" t="s">
        <v>17</v>
      </c>
      <c r="L1647" s="192">
        <v>1</v>
      </c>
      <c r="M1647" s="196" t="s">
        <v>569</v>
      </c>
      <c r="N1647" s="196" t="s">
        <v>570</v>
      </c>
      <c r="O1647" s="44" t="str">
        <f t="shared" si="102"/>
        <v xml:space="preserve"> Dr. Hafiz Irfanullah  ( 0300-4264924 )</v>
      </c>
      <c r="T1647" s="55"/>
      <c r="U1647" s="73" t="str">
        <f>F1647&amp;"-"&amp;COUNTIF($F$2:F1647,F1647)</f>
        <v>142530-1</v>
      </c>
      <c r="V1647" s="50">
        <f t="shared" si="103"/>
        <v>1636</v>
      </c>
      <c r="Y1647" s="38" t="s">
        <v>3285</v>
      </c>
      <c r="Z1647" s="38">
        <v>1636</v>
      </c>
      <c r="AP1647" s="194">
        <v>1636</v>
      </c>
      <c r="AQ1647" s="185" t="s">
        <v>12</v>
      </c>
      <c r="AR1647" s="195" t="s">
        <v>12</v>
      </c>
    </row>
    <row r="1648" spans="1:44" ht="22.5" x14ac:dyDescent="0.25">
      <c r="A1648" s="185">
        <v>1637</v>
      </c>
      <c r="B1648" s="185" t="s">
        <v>1130</v>
      </c>
      <c r="C1648" s="34" t="str">
        <f t="shared" si="100"/>
        <v>ADP (BBA)  - 142529</v>
      </c>
      <c r="D1648" s="188" t="s">
        <v>1138</v>
      </c>
      <c r="E1648" s="45"/>
      <c r="F1648" s="188">
        <v>142529</v>
      </c>
      <c r="G1648" s="188" t="s">
        <v>969</v>
      </c>
      <c r="H1648" s="34" t="str">
        <f t="shared" si="101"/>
        <v>I  - OB - 64 - 67</v>
      </c>
      <c r="I1648" s="188" t="s">
        <v>17</v>
      </c>
      <c r="J1648" s="188" t="s">
        <v>344</v>
      </c>
      <c r="K1648" s="188" t="s">
        <v>17</v>
      </c>
      <c r="L1648" s="192">
        <v>2</v>
      </c>
      <c r="M1648" s="196" t="s">
        <v>595</v>
      </c>
      <c r="N1648" s="196" t="s">
        <v>596</v>
      </c>
      <c r="O1648" s="44" t="str">
        <f t="shared" si="102"/>
        <v xml:space="preserve"> Dr.Tahir Masood Qazi  ( 0321-5622311 )</v>
      </c>
      <c r="T1648" s="55"/>
      <c r="U1648" s="73" t="str">
        <f>F1648&amp;"-"&amp;COUNTIF($F$2:F1648,F1648)</f>
        <v>142529-1</v>
      </c>
      <c r="V1648" s="50">
        <f t="shared" si="103"/>
        <v>1637</v>
      </c>
      <c r="Y1648" s="38" t="s">
        <v>3286</v>
      </c>
      <c r="Z1648" s="38">
        <v>1637</v>
      </c>
      <c r="AP1648" s="194">
        <v>1637</v>
      </c>
      <c r="AQ1648" s="185" t="s">
        <v>12</v>
      </c>
      <c r="AR1648" s="195" t="s">
        <v>12</v>
      </c>
    </row>
    <row r="1649" spans="1:44" ht="22.5" x14ac:dyDescent="0.25">
      <c r="A1649" s="185">
        <v>1638</v>
      </c>
      <c r="B1649" s="185" t="s">
        <v>1130</v>
      </c>
      <c r="C1649" s="34" t="str">
        <f t="shared" si="100"/>
        <v>ADP (Eng.)   - 142494</v>
      </c>
      <c r="D1649" s="188" t="s">
        <v>1141</v>
      </c>
      <c r="E1649" s="45"/>
      <c r="F1649" s="188">
        <v>142494</v>
      </c>
      <c r="G1649" s="188" t="s">
        <v>969</v>
      </c>
      <c r="H1649" s="34" t="str">
        <f t="shared" si="101"/>
        <v>I  - OB - 64 - 67</v>
      </c>
      <c r="I1649" s="188" t="s">
        <v>17</v>
      </c>
      <c r="J1649" s="188" t="s">
        <v>344</v>
      </c>
      <c r="K1649" s="188" t="s">
        <v>17</v>
      </c>
      <c r="L1649" s="192">
        <v>1</v>
      </c>
      <c r="M1649" s="196" t="s">
        <v>577</v>
      </c>
      <c r="N1649" s="196" t="s">
        <v>578</v>
      </c>
      <c r="O1649" s="44" t="str">
        <f t="shared" si="102"/>
        <v xml:space="preserve"> Fatima Noureen  ( 3234526030 )</v>
      </c>
      <c r="T1649" s="55"/>
      <c r="U1649" s="73" t="str">
        <f>F1649&amp;"-"&amp;COUNTIF($F$2:F1649,F1649)</f>
        <v>142494-1</v>
      </c>
      <c r="V1649" s="50">
        <f t="shared" si="103"/>
        <v>1638</v>
      </c>
      <c r="Y1649" s="38" t="s">
        <v>3287</v>
      </c>
      <c r="Z1649" s="38">
        <v>1638</v>
      </c>
      <c r="AP1649" s="194">
        <v>1638</v>
      </c>
      <c r="AQ1649" s="185" t="s">
        <v>12</v>
      </c>
      <c r="AR1649" s="195" t="s">
        <v>12</v>
      </c>
    </row>
    <row r="1650" spans="1:44" ht="22.5" x14ac:dyDescent="0.25">
      <c r="A1650" s="185">
        <v>1639</v>
      </c>
      <c r="B1650" s="185" t="s">
        <v>1130</v>
      </c>
      <c r="C1650" s="34" t="str">
        <f t="shared" si="100"/>
        <v>BBA (Hons)  - 142435</v>
      </c>
      <c r="D1650" s="188" t="s">
        <v>42</v>
      </c>
      <c r="E1650" s="45"/>
      <c r="F1650" s="188">
        <v>142435</v>
      </c>
      <c r="G1650" s="188" t="s">
        <v>969</v>
      </c>
      <c r="H1650" s="34" t="str">
        <f t="shared" si="101"/>
        <v>I  - OB - 64 - 67</v>
      </c>
      <c r="I1650" s="188" t="s">
        <v>17</v>
      </c>
      <c r="J1650" s="188" t="s">
        <v>344</v>
      </c>
      <c r="K1650" s="188" t="s">
        <v>17</v>
      </c>
      <c r="L1650" s="192">
        <v>9</v>
      </c>
      <c r="M1650" s="196" t="s">
        <v>595</v>
      </c>
      <c r="N1650" s="196" t="s">
        <v>596</v>
      </c>
      <c r="O1650" s="44" t="str">
        <f t="shared" si="102"/>
        <v xml:space="preserve"> Dr.Tahir Masood Qazi  ( 0321-5622311 )</v>
      </c>
      <c r="T1650" s="55"/>
      <c r="U1650" s="73" t="str">
        <f>F1650&amp;"-"&amp;COUNTIF($F$2:F1650,F1650)</f>
        <v>142435-2</v>
      </c>
      <c r="V1650" s="50">
        <f t="shared" si="103"/>
        <v>1639</v>
      </c>
      <c r="Y1650" s="38" t="s">
        <v>3288</v>
      </c>
      <c r="Z1650" s="38">
        <v>1639</v>
      </c>
      <c r="AP1650" s="194">
        <v>1639</v>
      </c>
      <c r="AQ1650" s="185" t="s">
        <v>12</v>
      </c>
      <c r="AR1650" s="195" t="s">
        <v>12</v>
      </c>
    </row>
    <row r="1651" spans="1:44" ht="22.5" x14ac:dyDescent="0.25">
      <c r="A1651" s="185">
        <v>1640</v>
      </c>
      <c r="B1651" s="185" t="s">
        <v>1130</v>
      </c>
      <c r="C1651" s="34" t="str">
        <f t="shared" si="100"/>
        <v>BS AF  - 142436</v>
      </c>
      <c r="D1651" s="188" t="s">
        <v>36</v>
      </c>
      <c r="E1651" s="45"/>
      <c r="F1651" s="188">
        <v>142436</v>
      </c>
      <c r="G1651" s="188" t="s">
        <v>969</v>
      </c>
      <c r="H1651" s="34" t="str">
        <f t="shared" si="101"/>
        <v>I  - OB - 64 - 67</v>
      </c>
      <c r="I1651" s="188" t="s">
        <v>17</v>
      </c>
      <c r="J1651" s="188" t="s">
        <v>344</v>
      </c>
      <c r="K1651" s="188" t="s">
        <v>17</v>
      </c>
      <c r="L1651" s="192">
        <v>12</v>
      </c>
      <c r="M1651" s="196" t="s">
        <v>569</v>
      </c>
      <c r="N1651" s="196" t="s">
        <v>570</v>
      </c>
      <c r="O1651" s="44" t="str">
        <f t="shared" si="102"/>
        <v xml:space="preserve"> Dr. Hafiz Irfanullah  ( 0300-4264924 )</v>
      </c>
      <c r="T1651" s="55"/>
      <c r="U1651" s="73" t="str">
        <f>F1651&amp;"-"&amp;COUNTIF($F$2:F1651,F1651)</f>
        <v>142436-1</v>
      </c>
      <c r="V1651" s="50">
        <f t="shared" si="103"/>
        <v>1640</v>
      </c>
      <c r="Y1651" s="38" t="s">
        <v>3289</v>
      </c>
      <c r="Z1651" s="38">
        <v>1640</v>
      </c>
      <c r="AP1651" s="194">
        <v>1640</v>
      </c>
      <c r="AQ1651" s="185" t="s">
        <v>12</v>
      </c>
      <c r="AR1651" s="195" t="s">
        <v>12</v>
      </c>
    </row>
    <row r="1652" spans="1:44" ht="22.5" x14ac:dyDescent="0.25">
      <c r="A1652" s="185">
        <v>1641</v>
      </c>
      <c r="B1652" s="185" t="s">
        <v>1130</v>
      </c>
      <c r="C1652" s="34" t="str">
        <f t="shared" si="100"/>
        <v>BS IT  - 142475</v>
      </c>
      <c r="D1652" s="188" t="s">
        <v>37</v>
      </c>
      <c r="E1652" s="45"/>
      <c r="F1652" s="188">
        <v>142475</v>
      </c>
      <c r="G1652" s="188" t="s">
        <v>221</v>
      </c>
      <c r="H1652" s="34" t="str">
        <f t="shared" si="101"/>
        <v>I  - OB - 64 - 67</v>
      </c>
      <c r="I1652" s="188" t="s">
        <v>17</v>
      </c>
      <c r="J1652" s="188" t="s">
        <v>344</v>
      </c>
      <c r="K1652" s="188" t="s">
        <v>17</v>
      </c>
      <c r="L1652" s="192">
        <v>2</v>
      </c>
      <c r="M1652" s="196" t="s">
        <v>587</v>
      </c>
      <c r="N1652" s="196" t="s">
        <v>588</v>
      </c>
      <c r="O1652" s="44" t="str">
        <f t="shared" si="102"/>
        <v xml:space="preserve"> Muhammad Arshad  ( 0313-3353331 )</v>
      </c>
      <c r="T1652" s="55"/>
      <c r="U1652" s="73" t="str">
        <f>F1652&amp;"-"&amp;COUNTIF($F$2:F1652,F1652)</f>
        <v>142475-1</v>
      </c>
      <c r="V1652" s="50">
        <f t="shared" si="103"/>
        <v>1641</v>
      </c>
      <c r="Y1652" s="38" t="s">
        <v>3290</v>
      </c>
      <c r="Z1652" s="38">
        <v>1641</v>
      </c>
      <c r="AP1652" s="194">
        <v>1641</v>
      </c>
      <c r="AQ1652" s="185" t="s">
        <v>12</v>
      </c>
      <c r="AR1652" s="195" t="s">
        <v>12</v>
      </c>
    </row>
    <row r="1653" spans="1:44" ht="22.5" x14ac:dyDescent="0.25">
      <c r="A1653" s="185">
        <v>1642</v>
      </c>
      <c r="B1653" s="185" t="s">
        <v>1130</v>
      </c>
      <c r="C1653" s="34" t="str">
        <f t="shared" si="100"/>
        <v>BS SE  - 141278</v>
      </c>
      <c r="D1653" s="188" t="s">
        <v>43</v>
      </c>
      <c r="E1653" s="45"/>
      <c r="F1653" s="188">
        <v>141278</v>
      </c>
      <c r="G1653" s="188" t="s">
        <v>239</v>
      </c>
      <c r="H1653" s="34" t="str">
        <f t="shared" si="101"/>
        <v>J  - OB - 60 - 63</v>
      </c>
      <c r="I1653" s="188" t="s">
        <v>16</v>
      </c>
      <c r="J1653" s="188" t="s">
        <v>254</v>
      </c>
      <c r="K1653" s="188" t="s">
        <v>25</v>
      </c>
      <c r="L1653" s="192">
        <v>36</v>
      </c>
      <c r="M1653" s="196" t="s">
        <v>825</v>
      </c>
      <c r="N1653" s="196" t="s">
        <v>826</v>
      </c>
      <c r="O1653" s="44" t="str">
        <f t="shared" si="102"/>
        <v xml:space="preserve"> Nadia Raza  ( 0333-4494890 )</v>
      </c>
      <c r="T1653" s="55"/>
      <c r="U1653" s="73" t="str">
        <f>F1653&amp;"-"&amp;COUNTIF($F$2:F1653,F1653)</f>
        <v>141278-1</v>
      </c>
      <c r="V1653" s="50">
        <f t="shared" si="103"/>
        <v>1642</v>
      </c>
      <c r="Y1653" s="38" t="s">
        <v>3291</v>
      </c>
      <c r="Z1653" s="38">
        <v>1642</v>
      </c>
      <c r="AP1653" s="194">
        <v>1642</v>
      </c>
      <c r="AQ1653" s="185" t="s">
        <v>12</v>
      </c>
      <c r="AR1653" s="195" t="s">
        <v>12</v>
      </c>
    </row>
    <row r="1654" spans="1:44" ht="22.5" x14ac:dyDescent="0.25">
      <c r="A1654" s="185">
        <v>1643</v>
      </c>
      <c r="B1654" s="185" t="s">
        <v>1130</v>
      </c>
      <c r="C1654" s="34" t="str">
        <f t="shared" si="100"/>
        <v>BS SE  - 141280</v>
      </c>
      <c r="D1654" s="188" t="s">
        <v>43</v>
      </c>
      <c r="E1654" s="45"/>
      <c r="F1654" s="188">
        <v>141280</v>
      </c>
      <c r="G1654" s="188" t="s">
        <v>240</v>
      </c>
      <c r="H1654" s="34" t="str">
        <f t="shared" si="101"/>
        <v>J  - OB - 60 - 63</v>
      </c>
      <c r="I1654" s="188" t="s">
        <v>16</v>
      </c>
      <c r="J1654" s="188" t="s">
        <v>254</v>
      </c>
      <c r="K1654" s="188" t="s">
        <v>25</v>
      </c>
      <c r="L1654" s="192">
        <v>22</v>
      </c>
      <c r="M1654" s="196" t="s">
        <v>3324</v>
      </c>
      <c r="N1654" s="196" t="s">
        <v>3325</v>
      </c>
      <c r="O1654" s="44" t="str">
        <f t="shared" si="102"/>
        <v xml:space="preserve"> Ms. Qurat ul Ain Butt  ( 0332-8458249 )</v>
      </c>
      <c r="T1654" s="55"/>
      <c r="U1654" s="73" t="str">
        <f>F1654&amp;"-"&amp;COUNTIF($F$2:F1654,F1654)</f>
        <v>141280-1</v>
      </c>
      <c r="V1654" s="50">
        <f t="shared" si="103"/>
        <v>1643</v>
      </c>
      <c r="Y1654" s="38" t="s">
        <v>3292</v>
      </c>
      <c r="Z1654" s="38">
        <v>1643</v>
      </c>
      <c r="AP1654" s="194">
        <v>1643</v>
      </c>
      <c r="AQ1654" s="185" t="s">
        <v>12</v>
      </c>
      <c r="AR1654" s="195" t="s">
        <v>12</v>
      </c>
    </row>
    <row r="1655" spans="1:44" ht="22.5" x14ac:dyDescent="0.25">
      <c r="A1655" s="185">
        <v>1644</v>
      </c>
      <c r="B1655" s="185" t="s">
        <v>1130</v>
      </c>
      <c r="C1655" s="34" t="str">
        <f t="shared" si="100"/>
        <v>BSCS  - 141692</v>
      </c>
      <c r="D1655" s="188" t="s">
        <v>35</v>
      </c>
      <c r="E1655" s="45"/>
      <c r="F1655" s="188">
        <v>141692</v>
      </c>
      <c r="G1655" s="188" t="s">
        <v>239</v>
      </c>
      <c r="H1655" s="34" t="str">
        <f t="shared" si="101"/>
        <v>J  - OB - 60 - 63</v>
      </c>
      <c r="I1655" s="188" t="s">
        <v>16</v>
      </c>
      <c r="J1655" s="188" t="s">
        <v>254</v>
      </c>
      <c r="K1655" s="188" t="s">
        <v>25</v>
      </c>
      <c r="L1655" s="192">
        <v>30</v>
      </c>
      <c r="M1655" s="196" t="s">
        <v>1026</v>
      </c>
      <c r="N1655" s="196" t="s">
        <v>1027</v>
      </c>
      <c r="O1655" s="44" t="str">
        <f t="shared" si="102"/>
        <v xml:space="preserve"> Sana Sarwar  ( 3039404349 )</v>
      </c>
      <c r="T1655" s="55"/>
      <c r="U1655" s="73" t="str">
        <f>F1655&amp;"-"&amp;COUNTIF($F$2:F1655,F1655)</f>
        <v>141692-1</v>
      </c>
      <c r="V1655" s="50">
        <f t="shared" si="103"/>
        <v>1644</v>
      </c>
      <c r="Y1655" s="38" t="s">
        <v>3293</v>
      </c>
      <c r="Z1655" s="38">
        <v>1644</v>
      </c>
      <c r="AP1655" s="194">
        <v>1644</v>
      </c>
      <c r="AQ1655" s="185" t="s">
        <v>12</v>
      </c>
      <c r="AR1655" s="195" t="s">
        <v>12</v>
      </c>
    </row>
    <row r="1656" spans="1:44" ht="22.5" x14ac:dyDescent="0.25">
      <c r="A1656" s="185">
        <v>1645</v>
      </c>
      <c r="B1656" s="185" t="s">
        <v>1130</v>
      </c>
      <c r="C1656" s="34" t="str">
        <f t="shared" si="100"/>
        <v>BSCS  - 141692</v>
      </c>
      <c r="D1656" s="188" t="s">
        <v>35</v>
      </c>
      <c r="E1656" s="45"/>
      <c r="F1656" s="188">
        <v>141692</v>
      </c>
      <c r="G1656" s="188" t="s">
        <v>239</v>
      </c>
      <c r="H1656" s="34" t="str">
        <f t="shared" si="101"/>
        <v>K  - OB - 33 - 34</v>
      </c>
      <c r="I1656" s="188" t="s">
        <v>16</v>
      </c>
      <c r="J1656" s="188" t="s">
        <v>255</v>
      </c>
      <c r="K1656" s="188" t="s">
        <v>100</v>
      </c>
      <c r="L1656" s="192">
        <v>13</v>
      </c>
      <c r="M1656" s="196" t="s">
        <v>1026</v>
      </c>
      <c r="N1656" s="196" t="s">
        <v>1027</v>
      </c>
      <c r="O1656" s="44" t="str">
        <f t="shared" si="102"/>
        <v xml:space="preserve"> Sana Sarwar  ( 3039404349 )</v>
      </c>
      <c r="T1656" s="55"/>
      <c r="U1656" s="73" t="str">
        <f>F1656&amp;"-"&amp;COUNTIF($F$2:F1656,F1656)</f>
        <v>141692-2</v>
      </c>
      <c r="V1656" s="50">
        <f t="shared" si="103"/>
        <v>1645</v>
      </c>
      <c r="Y1656" s="38" t="s">
        <v>3294</v>
      </c>
      <c r="Z1656" s="38">
        <v>1645</v>
      </c>
      <c r="AP1656" s="194">
        <v>1645</v>
      </c>
      <c r="AQ1656" s="185" t="s">
        <v>12</v>
      </c>
      <c r="AR1656" s="195" t="s">
        <v>12</v>
      </c>
    </row>
    <row r="1657" spans="1:44" ht="22.5" x14ac:dyDescent="0.25">
      <c r="A1657" s="185">
        <v>1646</v>
      </c>
      <c r="B1657" s="185" t="s">
        <v>1130</v>
      </c>
      <c r="C1657" s="34" t="str">
        <f t="shared" si="100"/>
        <v>BSCS  - 141693</v>
      </c>
      <c r="D1657" s="188" t="s">
        <v>35</v>
      </c>
      <c r="E1657" s="45"/>
      <c r="F1657" s="188">
        <v>141693</v>
      </c>
      <c r="G1657" s="188" t="s">
        <v>240</v>
      </c>
      <c r="H1657" s="34" t="str">
        <f t="shared" si="101"/>
        <v>K  - OB - 33 - 34</v>
      </c>
      <c r="I1657" s="188" t="s">
        <v>16</v>
      </c>
      <c r="J1657" s="188" t="s">
        <v>255</v>
      </c>
      <c r="K1657" s="188" t="s">
        <v>100</v>
      </c>
      <c r="L1657" s="192">
        <v>31</v>
      </c>
      <c r="M1657" s="196" t="s">
        <v>1026</v>
      </c>
      <c r="N1657" s="196" t="s">
        <v>1027</v>
      </c>
      <c r="O1657" s="44" t="str">
        <f t="shared" si="102"/>
        <v xml:space="preserve"> Sana Sarwar  ( 3039404349 )</v>
      </c>
      <c r="T1657" s="55"/>
      <c r="U1657" s="73" t="str">
        <f>F1657&amp;"-"&amp;COUNTIF($F$2:F1657,F1657)</f>
        <v>141693-1</v>
      </c>
      <c r="V1657" s="50">
        <f t="shared" si="103"/>
        <v>1646</v>
      </c>
      <c r="Y1657" s="38" t="s">
        <v>3295</v>
      </c>
      <c r="Z1657" s="38">
        <v>1646</v>
      </c>
      <c r="AP1657" s="194">
        <v>1646</v>
      </c>
      <c r="AQ1657" s="185" t="s">
        <v>12</v>
      </c>
      <c r="AR1657" s="195" t="s">
        <v>12</v>
      </c>
    </row>
    <row r="1658" spans="1:44" ht="22.5" x14ac:dyDescent="0.25">
      <c r="A1658" s="185">
        <v>1647</v>
      </c>
      <c r="B1658" s="185" t="s">
        <v>1130</v>
      </c>
      <c r="C1658" s="34" t="str">
        <f t="shared" si="100"/>
        <v>BS IT  - 142224</v>
      </c>
      <c r="D1658" s="188" t="s">
        <v>37</v>
      </c>
      <c r="E1658" s="45"/>
      <c r="F1658" s="188">
        <v>142224</v>
      </c>
      <c r="G1658" s="188" t="s">
        <v>239</v>
      </c>
      <c r="H1658" s="34" t="str">
        <f t="shared" si="101"/>
        <v>M  - OB - 35 - 37</v>
      </c>
      <c r="I1658" s="188" t="s">
        <v>16</v>
      </c>
      <c r="J1658" s="188" t="s">
        <v>256</v>
      </c>
      <c r="K1658" s="188" t="s">
        <v>101</v>
      </c>
      <c r="L1658" s="192">
        <v>2</v>
      </c>
      <c r="M1658" s="196" t="s">
        <v>825</v>
      </c>
      <c r="N1658" s="196" t="s">
        <v>826</v>
      </c>
      <c r="O1658" s="44" t="str">
        <f t="shared" si="102"/>
        <v xml:space="preserve"> Nadia Raza  ( 0333-4494890 )</v>
      </c>
      <c r="T1658" s="55"/>
      <c r="U1658" s="73" t="str">
        <f>F1658&amp;"-"&amp;COUNTIF($F$2:F1658,F1658)</f>
        <v>142224-1</v>
      </c>
      <c r="V1658" s="50">
        <f t="shared" ref="V1658:V1683" si="104">+A1658</f>
        <v>1647</v>
      </c>
      <c r="Y1658" s="38" t="s">
        <v>3296</v>
      </c>
      <c r="Z1658" s="38">
        <v>1647</v>
      </c>
      <c r="AP1658" s="194">
        <v>1647</v>
      </c>
      <c r="AQ1658" s="185" t="s">
        <v>12</v>
      </c>
      <c r="AR1658" s="195" t="s">
        <v>12</v>
      </c>
    </row>
    <row r="1659" spans="1:44" ht="22.5" x14ac:dyDescent="0.25">
      <c r="A1659" s="185">
        <v>1648</v>
      </c>
      <c r="B1659" s="185" t="s">
        <v>1130</v>
      </c>
      <c r="C1659" s="34" t="str">
        <f t="shared" si="100"/>
        <v>BS IT  - 142245</v>
      </c>
      <c r="D1659" s="188" t="s">
        <v>37</v>
      </c>
      <c r="E1659" s="45"/>
      <c r="F1659" s="188">
        <v>142245</v>
      </c>
      <c r="G1659" s="188" t="s">
        <v>239</v>
      </c>
      <c r="H1659" s="34" t="str">
        <f t="shared" si="101"/>
        <v>M  - OB - 35 - 37</v>
      </c>
      <c r="I1659" s="188" t="s">
        <v>16</v>
      </c>
      <c r="J1659" s="188" t="s">
        <v>256</v>
      </c>
      <c r="K1659" s="188" t="s">
        <v>101</v>
      </c>
      <c r="L1659" s="192">
        <v>4</v>
      </c>
      <c r="M1659" s="196" t="s">
        <v>825</v>
      </c>
      <c r="N1659" s="196" t="s">
        <v>826</v>
      </c>
      <c r="O1659" s="44" t="str">
        <f t="shared" si="102"/>
        <v xml:space="preserve"> Nadia Raza  ( 0333-4494890 )</v>
      </c>
      <c r="T1659" s="55"/>
      <c r="U1659" s="73" t="str">
        <f>F1659&amp;"-"&amp;COUNTIF($F$2:F1659,F1659)</f>
        <v>142245-1</v>
      </c>
      <c r="V1659" s="50">
        <f t="shared" si="104"/>
        <v>1648</v>
      </c>
      <c r="Y1659" s="38" t="s">
        <v>3297</v>
      </c>
      <c r="Z1659" s="38">
        <v>1648</v>
      </c>
      <c r="AP1659" s="194">
        <v>1648</v>
      </c>
      <c r="AQ1659" s="185" t="s">
        <v>12</v>
      </c>
      <c r="AR1659" s="195" t="s">
        <v>12</v>
      </c>
    </row>
    <row r="1660" spans="1:44" ht="22.5" x14ac:dyDescent="0.25">
      <c r="A1660" s="185">
        <v>1649</v>
      </c>
      <c r="B1660" s="185" t="s">
        <v>1130</v>
      </c>
      <c r="C1660" s="34" t="str">
        <f t="shared" si="100"/>
        <v>BSCS  - 141693</v>
      </c>
      <c r="D1660" s="188" t="s">
        <v>35</v>
      </c>
      <c r="E1660" s="45"/>
      <c r="F1660" s="188">
        <v>141693</v>
      </c>
      <c r="G1660" s="188" t="s">
        <v>240</v>
      </c>
      <c r="H1660" s="34" t="str">
        <f t="shared" si="101"/>
        <v>M  - OB - 35 - 37</v>
      </c>
      <c r="I1660" s="188" t="s">
        <v>16</v>
      </c>
      <c r="J1660" s="188" t="s">
        <v>256</v>
      </c>
      <c r="K1660" s="188" t="s">
        <v>101</v>
      </c>
      <c r="L1660" s="192">
        <v>17</v>
      </c>
      <c r="M1660" s="196" t="s">
        <v>1026</v>
      </c>
      <c r="N1660" s="196" t="s">
        <v>1027</v>
      </c>
      <c r="O1660" s="44" t="str">
        <f t="shared" si="102"/>
        <v xml:space="preserve"> Sana Sarwar  ( 3039404349 )</v>
      </c>
      <c r="T1660" s="55"/>
      <c r="U1660" s="73" t="str">
        <f>F1660&amp;"-"&amp;COUNTIF($F$2:F1660,F1660)</f>
        <v>141693-2</v>
      </c>
      <c r="V1660" s="50">
        <f t="shared" si="104"/>
        <v>1649</v>
      </c>
      <c r="Y1660" s="38" t="s">
        <v>3298</v>
      </c>
      <c r="Z1660" s="38">
        <v>1649</v>
      </c>
      <c r="AP1660" s="194">
        <v>1649</v>
      </c>
      <c r="AQ1660" s="185" t="s">
        <v>12</v>
      </c>
      <c r="AR1660" s="195" t="s">
        <v>12</v>
      </c>
    </row>
    <row r="1661" spans="1:44" ht="22.5" x14ac:dyDescent="0.25">
      <c r="A1661" s="185">
        <v>1650</v>
      </c>
      <c r="B1661" s="185" t="s">
        <v>1130</v>
      </c>
      <c r="C1661" s="34" t="str">
        <f t="shared" si="100"/>
        <v>BSCS  - 141694</v>
      </c>
      <c r="D1661" s="188" t="s">
        <v>35</v>
      </c>
      <c r="E1661" s="45"/>
      <c r="F1661" s="188">
        <v>141694</v>
      </c>
      <c r="G1661" s="188" t="s">
        <v>247</v>
      </c>
      <c r="H1661" s="34" t="str">
        <f t="shared" si="101"/>
        <v>M  - OB - 35 - 37</v>
      </c>
      <c r="I1661" s="188" t="s">
        <v>16</v>
      </c>
      <c r="J1661" s="188" t="s">
        <v>256</v>
      </c>
      <c r="K1661" s="188" t="s">
        <v>101</v>
      </c>
      <c r="L1661" s="192">
        <v>43</v>
      </c>
      <c r="M1661" s="196" t="s">
        <v>1026</v>
      </c>
      <c r="N1661" s="196" t="s">
        <v>1027</v>
      </c>
      <c r="O1661" s="44" t="str">
        <f t="shared" si="102"/>
        <v xml:space="preserve"> Sana Sarwar  ( 3039404349 )</v>
      </c>
      <c r="T1661" s="55"/>
      <c r="U1661" s="73" t="str">
        <f>F1661&amp;"-"&amp;COUNTIF($F$2:F1661,F1661)</f>
        <v>141694-1</v>
      </c>
      <c r="V1661" s="50">
        <f t="shared" si="104"/>
        <v>1650</v>
      </c>
      <c r="Y1661" s="38" t="s">
        <v>3299</v>
      </c>
      <c r="Z1661" s="38">
        <v>1650</v>
      </c>
      <c r="AP1661" s="194">
        <v>1650</v>
      </c>
      <c r="AQ1661" s="185" t="s">
        <v>12</v>
      </c>
      <c r="AR1661" s="195" t="s">
        <v>12</v>
      </c>
    </row>
    <row r="1662" spans="1:44" ht="22.5" x14ac:dyDescent="0.25">
      <c r="A1662" s="185">
        <v>1651</v>
      </c>
      <c r="B1662" s="185" t="s">
        <v>1130</v>
      </c>
      <c r="C1662" s="34" t="str">
        <f t="shared" si="100"/>
        <v>BS IT  - 142245</v>
      </c>
      <c r="D1662" s="188" t="s">
        <v>37</v>
      </c>
      <c r="E1662" s="45"/>
      <c r="F1662" s="188">
        <v>142245</v>
      </c>
      <c r="G1662" s="188" t="s">
        <v>239</v>
      </c>
      <c r="H1662" s="34" t="str">
        <f t="shared" si="101"/>
        <v>N  - OB - 26 - 30</v>
      </c>
      <c r="I1662" s="188" t="s">
        <v>16</v>
      </c>
      <c r="J1662" s="188" t="s">
        <v>98</v>
      </c>
      <c r="K1662" s="188" t="s">
        <v>102</v>
      </c>
      <c r="L1662" s="192">
        <v>7</v>
      </c>
      <c r="M1662" s="196" t="s">
        <v>825</v>
      </c>
      <c r="N1662" s="196" t="s">
        <v>826</v>
      </c>
      <c r="O1662" s="44" t="str">
        <f t="shared" si="102"/>
        <v xml:space="preserve"> Nadia Raza  ( 0333-4494890 )</v>
      </c>
      <c r="T1662" s="55"/>
      <c r="U1662" s="73" t="str">
        <f>F1662&amp;"-"&amp;COUNTIF($F$2:F1662,F1662)</f>
        <v>142245-2</v>
      </c>
      <c r="V1662" s="50">
        <f t="shared" si="104"/>
        <v>1651</v>
      </c>
      <c r="Y1662" s="38" t="s">
        <v>3300</v>
      </c>
      <c r="Z1662" s="38">
        <v>1651</v>
      </c>
      <c r="AP1662" s="194">
        <v>1651</v>
      </c>
      <c r="AQ1662" s="185" t="s">
        <v>12</v>
      </c>
      <c r="AR1662" s="195" t="s">
        <v>12</v>
      </c>
    </row>
    <row r="1663" spans="1:44" ht="22.5" x14ac:dyDescent="0.25">
      <c r="A1663" s="185">
        <v>1652</v>
      </c>
      <c r="B1663" s="185" t="s">
        <v>1130</v>
      </c>
      <c r="C1663" s="34" t="str">
        <f t="shared" si="100"/>
        <v>BS IT  - 142251</v>
      </c>
      <c r="D1663" s="188" t="s">
        <v>37</v>
      </c>
      <c r="E1663" s="45"/>
      <c r="F1663" s="188">
        <v>142251</v>
      </c>
      <c r="G1663" s="188" t="s">
        <v>239</v>
      </c>
      <c r="H1663" s="34" t="str">
        <f t="shared" si="101"/>
        <v>N  - OB - 26 - 30</v>
      </c>
      <c r="I1663" s="188" t="s">
        <v>16</v>
      </c>
      <c r="J1663" s="188" t="s">
        <v>98</v>
      </c>
      <c r="K1663" s="188" t="s">
        <v>102</v>
      </c>
      <c r="L1663" s="192">
        <v>2</v>
      </c>
      <c r="M1663" s="196" t="s">
        <v>3324</v>
      </c>
      <c r="N1663" s="196" t="s">
        <v>3325</v>
      </c>
      <c r="O1663" s="44" t="str">
        <f t="shared" si="102"/>
        <v xml:space="preserve"> Ms. Qurat ul Ain Butt  ( 0332-8458249 )</v>
      </c>
      <c r="T1663" s="55"/>
      <c r="U1663" s="73" t="str">
        <f>F1663&amp;"-"&amp;COUNTIF($F$2:F1663,F1663)</f>
        <v>142251-1</v>
      </c>
      <c r="V1663" s="50">
        <f t="shared" si="104"/>
        <v>1652</v>
      </c>
      <c r="Y1663" s="38" t="s">
        <v>3301</v>
      </c>
      <c r="Z1663" s="38">
        <v>1652</v>
      </c>
      <c r="AP1663" s="194">
        <v>1652</v>
      </c>
      <c r="AQ1663" s="185" t="s">
        <v>12</v>
      </c>
      <c r="AR1663" s="195" t="s">
        <v>12</v>
      </c>
    </row>
    <row r="1664" spans="1:44" ht="22.5" x14ac:dyDescent="0.25">
      <c r="A1664" s="185">
        <v>1653</v>
      </c>
      <c r="B1664" s="185" t="s">
        <v>1130</v>
      </c>
      <c r="C1664" s="34" t="str">
        <f t="shared" si="100"/>
        <v>BS IT  - 142515</v>
      </c>
      <c r="D1664" s="188" t="s">
        <v>37</v>
      </c>
      <c r="E1664" s="45"/>
      <c r="F1664" s="188">
        <v>142515</v>
      </c>
      <c r="G1664" s="188" t="s">
        <v>239</v>
      </c>
      <c r="H1664" s="34" t="str">
        <f t="shared" si="101"/>
        <v>N  - OB - 26 - 30</v>
      </c>
      <c r="I1664" s="188" t="s">
        <v>16</v>
      </c>
      <c r="J1664" s="188" t="s">
        <v>98</v>
      </c>
      <c r="K1664" s="188" t="s">
        <v>102</v>
      </c>
      <c r="L1664" s="192">
        <v>1</v>
      </c>
      <c r="M1664" s="196" t="s">
        <v>825</v>
      </c>
      <c r="N1664" s="196" t="s">
        <v>826</v>
      </c>
      <c r="O1664" s="44" t="str">
        <f t="shared" si="102"/>
        <v xml:space="preserve"> Nadia Raza  ( 0333-4494890 )</v>
      </c>
      <c r="T1664" s="55"/>
      <c r="U1664" s="73" t="str">
        <f>F1664&amp;"-"&amp;COUNTIF($F$2:F1664,F1664)</f>
        <v>142515-1</v>
      </c>
      <c r="V1664" s="50">
        <f t="shared" si="104"/>
        <v>1653</v>
      </c>
      <c r="Y1664" s="38" t="s">
        <v>3302</v>
      </c>
      <c r="Z1664" s="38">
        <v>1653</v>
      </c>
      <c r="AP1664" s="194">
        <v>1653</v>
      </c>
      <c r="AQ1664" s="185" t="s">
        <v>12</v>
      </c>
      <c r="AR1664" s="195" t="s">
        <v>12</v>
      </c>
    </row>
    <row r="1665" spans="1:44" ht="22.5" x14ac:dyDescent="0.25">
      <c r="A1665" s="185">
        <v>1654</v>
      </c>
      <c r="B1665" s="185" t="s">
        <v>1131</v>
      </c>
      <c r="C1665" s="34" t="str">
        <f t="shared" si="100"/>
        <v>BS BT  - 140891</v>
      </c>
      <c r="D1665" s="188" t="s">
        <v>33</v>
      </c>
      <c r="E1665" s="45"/>
      <c r="F1665" s="188">
        <v>140891</v>
      </c>
      <c r="G1665" s="188" t="s">
        <v>929</v>
      </c>
      <c r="H1665" s="34" t="str">
        <f t="shared" si="101"/>
        <v>P  - OB - 69 - 71</v>
      </c>
      <c r="I1665" s="188" t="s">
        <v>17</v>
      </c>
      <c r="J1665" s="188" t="s">
        <v>293</v>
      </c>
      <c r="K1665" s="188" t="s">
        <v>250</v>
      </c>
      <c r="L1665" s="192">
        <v>21</v>
      </c>
      <c r="M1665" s="196" t="s">
        <v>540</v>
      </c>
      <c r="N1665" s="196" t="s">
        <v>541</v>
      </c>
      <c r="O1665" s="44" t="str">
        <f t="shared" si="102"/>
        <v xml:space="preserve"> Hamza Abbas Jaffari  ( 3349422223 )</v>
      </c>
      <c r="T1665" s="55"/>
      <c r="U1665" s="73" t="str">
        <f>F1665&amp;"-"&amp;COUNTIF($F$2:F1665,F1665)</f>
        <v>140891-1</v>
      </c>
      <c r="V1665" s="50">
        <f t="shared" si="104"/>
        <v>1654</v>
      </c>
      <c r="Y1665" s="38" t="s">
        <v>3303</v>
      </c>
      <c r="Z1665" s="38">
        <v>1654</v>
      </c>
      <c r="AP1665" s="194">
        <v>1654</v>
      </c>
      <c r="AQ1665" s="185" t="s">
        <v>12</v>
      </c>
      <c r="AR1665" s="195" t="s">
        <v>12</v>
      </c>
    </row>
    <row r="1666" spans="1:44" ht="22.5" x14ac:dyDescent="0.25">
      <c r="A1666" s="185">
        <v>1655</v>
      </c>
      <c r="B1666" s="185" t="s">
        <v>1131</v>
      </c>
      <c r="C1666" s="34" t="str">
        <f t="shared" si="100"/>
        <v>BS MB  - 141173</v>
      </c>
      <c r="D1666" s="188" t="s">
        <v>38</v>
      </c>
      <c r="E1666" s="45"/>
      <c r="F1666" s="188">
        <v>141173</v>
      </c>
      <c r="G1666" s="188" t="s">
        <v>1647</v>
      </c>
      <c r="H1666" s="34" t="str">
        <f t="shared" si="101"/>
        <v>P  - OB - 69 - 71</v>
      </c>
      <c r="I1666" s="188" t="s">
        <v>17</v>
      </c>
      <c r="J1666" s="188" t="s">
        <v>293</v>
      </c>
      <c r="K1666" s="188" t="s">
        <v>250</v>
      </c>
      <c r="L1666" s="192">
        <v>12</v>
      </c>
      <c r="M1666" s="196" t="s">
        <v>540</v>
      </c>
      <c r="N1666" s="196" t="s">
        <v>541</v>
      </c>
      <c r="O1666" s="44" t="str">
        <f t="shared" si="102"/>
        <v xml:space="preserve"> Hamza Abbas Jaffari  ( 3349422223 )</v>
      </c>
      <c r="T1666" s="55"/>
      <c r="U1666" s="73" t="str">
        <f>F1666&amp;"-"&amp;COUNTIF($F$2:F1666,F1666)</f>
        <v>141173-1</v>
      </c>
      <c r="V1666" s="50">
        <f t="shared" si="104"/>
        <v>1655</v>
      </c>
      <c r="Y1666" s="38" t="s">
        <v>3304</v>
      </c>
      <c r="Z1666" s="38">
        <v>1655</v>
      </c>
      <c r="AP1666" s="194">
        <v>1655</v>
      </c>
      <c r="AQ1666" s="185" t="s">
        <v>12</v>
      </c>
      <c r="AR1666" s="195" t="s">
        <v>12</v>
      </c>
    </row>
    <row r="1667" spans="1:44" ht="22.5" x14ac:dyDescent="0.25">
      <c r="A1667" s="185">
        <v>1656</v>
      </c>
      <c r="B1667" s="185" t="s">
        <v>1131</v>
      </c>
      <c r="C1667" s="34" t="str">
        <f t="shared" si="100"/>
        <v>BS MC  - 142034</v>
      </c>
      <c r="D1667" s="188" t="s">
        <v>41</v>
      </c>
      <c r="E1667" s="45"/>
      <c r="F1667" s="188">
        <v>142034</v>
      </c>
      <c r="G1667" s="188" t="s">
        <v>942</v>
      </c>
      <c r="H1667" s="34" t="str">
        <f t="shared" si="101"/>
        <v>P  - OB - 69 - 71</v>
      </c>
      <c r="I1667" s="188" t="s">
        <v>17</v>
      </c>
      <c r="J1667" s="188" t="s">
        <v>293</v>
      </c>
      <c r="K1667" s="188" t="s">
        <v>250</v>
      </c>
      <c r="L1667" s="192">
        <v>8</v>
      </c>
      <c r="M1667" s="196" t="s">
        <v>536</v>
      </c>
      <c r="N1667" s="196" t="s">
        <v>537</v>
      </c>
      <c r="O1667" s="44" t="str">
        <f t="shared" si="102"/>
        <v xml:space="preserve"> Ms. Umme Habiba  ( 0304-4411524 )</v>
      </c>
      <c r="T1667" s="55"/>
      <c r="U1667" s="73" t="str">
        <f>F1667&amp;"-"&amp;COUNTIF($F$2:F1667,F1667)</f>
        <v>142034-1</v>
      </c>
      <c r="V1667" s="50">
        <f t="shared" si="104"/>
        <v>1656</v>
      </c>
      <c r="Y1667" s="38" t="s">
        <v>3305</v>
      </c>
      <c r="Z1667" s="38">
        <v>1656</v>
      </c>
      <c r="AP1667" s="194">
        <v>1656</v>
      </c>
      <c r="AQ1667" s="185" t="s">
        <v>12</v>
      </c>
      <c r="AR1667" s="195" t="s">
        <v>12</v>
      </c>
    </row>
    <row r="1668" spans="1:44" ht="22.5" x14ac:dyDescent="0.25">
      <c r="A1668" s="185">
        <v>1657</v>
      </c>
      <c r="B1668" s="185" t="s">
        <v>1131</v>
      </c>
      <c r="C1668" s="34" t="str">
        <f t="shared" si="100"/>
        <v>BSCS  - 142047</v>
      </c>
      <c r="D1668" s="188" t="s">
        <v>35</v>
      </c>
      <c r="E1668" s="45"/>
      <c r="F1668" s="188">
        <v>142047</v>
      </c>
      <c r="G1668" s="188" t="s">
        <v>365</v>
      </c>
      <c r="H1668" s="34" t="str">
        <f t="shared" si="101"/>
        <v>P  - OB - 69 - 71</v>
      </c>
      <c r="I1668" s="188" t="s">
        <v>17</v>
      </c>
      <c r="J1668" s="188" t="s">
        <v>293</v>
      </c>
      <c r="K1668" s="188" t="s">
        <v>250</v>
      </c>
      <c r="L1668" s="192">
        <v>13</v>
      </c>
      <c r="M1668" s="196" t="s">
        <v>3381</v>
      </c>
      <c r="N1668" s="196" t="s">
        <v>3382</v>
      </c>
      <c r="O1668" s="44" t="str">
        <f t="shared" si="102"/>
        <v xml:space="preserve"> Mr. Muhammad Zubair   ( 3028763891 )</v>
      </c>
      <c r="T1668" s="55"/>
      <c r="U1668" s="73" t="str">
        <f>F1668&amp;"-"&amp;COUNTIF($F$2:F1668,F1668)</f>
        <v>142047-1</v>
      </c>
      <c r="V1668" s="50">
        <f t="shared" si="104"/>
        <v>1657</v>
      </c>
      <c r="Y1668" s="38" t="s">
        <v>3306</v>
      </c>
      <c r="Z1668" s="38">
        <v>1657</v>
      </c>
      <c r="AP1668" s="194">
        <v>1657</v>
      </c>
      <c r="AQ1668" s="185" t="s">
        <v>12</v>
      </c>
      <c r="AR1668" s="195" t="s">
        <v>12</v>
      </c>
    </row>
    <row r="1669" spans="1:44" ht="22.5" x14ac:dyDescent="0.25">
      <c r="A1669" s="185">
        <v>1658</v>
      </c>
      <c r="B1669" s="185" t="s">
        <v>1131</v>
      </c>
      <c r="C1669" s="34" t="str">
        <f t="shared" si="100"/>
        <v>BSCS  - 142059</v>
      </c>
      <c r="D1669" s="188" t="s">
        <v>35</v>
      </c>
      <c r="E1669" s="45"/>
      <c r="F1669" s="188">
        <v>142059</v>
      </c>
      <c r="G1669" s="188" t="s">
        <v>365</v>
      </c>
      <c r="H1669" s="34" t="str">
        <f t="shared" si="101"/>
        <v>P  - OB - 69 - 71</v>
      </c>
      <c r="I1669" s="188" t="s">
        <v>17</v>
      </c>
      <c r="J1669" s="188" t="s">
        <v>293</v>
      </c>
      <c r="K1669" s="188" t="s">
        <v>250</v>
      </c>
      <c r="L1669" s="192">
        <v>12</v>
      </c>
      <c r="M1669" s="196" t="s">
        <v>3381</v>
      </c>
      <c r="N1669" s="196" t="s">
        <v>3382</v>
      </c>
      <c r="O1669" s="44" t="str">
        <f t="shared" si="102"/>
        <v xml:space="preserve"> Mr. Muhammad Zubair   ( 3028763891 )</v>
      </c>
      <c r="T1669" s="55"/>
      <c r="U1669" s="73" t="str">
        <f>F1669&amp;"-"&amp;COUNTIF($F$2:F1669,F1669)</f>
        <v>142059-1</v>
      </c>
      <c r="V1669" s="50">
        <f t="shared" si="104"/>
        <v>1658</v>
      </c>
      <c r="Y1669" s="38" t="s">
        <v>3307</v>
      </c>
      <c r="Z1669" s="38">
        <v>1658</v>
      </c>
      <c r="AP1669" s="194">
        <v>1658</v>
      </c>
      <c r="AQ1669" s="185" t="s">
        <v>12</v>
      </c>
      <c r="AR1669" s="195" t="s">
        <v>12</v>
      </c>
    </row>
    <row r="1670" spans="1:44" ht="22.5" x14ac:dyDescent="0.25">
      <c r="A1670" s="185">
        <v>1659</v>
      </c>
      <c r="B1670" s="185" t="s">
        <v>1131</v>
      </c>
      <c r="C1670" s="34" t="str">
        <f t="shared" si="100"/>
        <v>BS MC  - 142273</v>
      </c>
      <c r="D1670" s="188" t="s">
        <v>41</v>
      </c>
      <c r="E1670" s="45"/>
      <c r="F1670" s="188">
        <v>142273</v>
      </c>
      <c r="G1670" s="188" t="s">
        <v>942</v>
      </c>
      <c r="H1670" s="34" t="str">
        <f t="shared" si="101"/>
        <v>Q  - OB - 38 - 42</v>
      </c>
      <c r="I1670" s="188" t="s">
        <v>17</v>
      </c>
      <c r="J1670" s="188" t="s">
        <v>257</v>
      </c>
      <c r="K1670" s="188" t="s">
        <v>251</v>
      </c>
      <c r="L1670" s="192">
        <v>1</v>
      </c>
      <c r="M1670" s="196">
        <v>0</v>
      </c>
      <c r="N1670" s="196" t="s">
        <v>3383</v>
      </c>
      <c r="O1670" s="44" t="str">
        <f t="shared" si="102"/>
        <v xml:space="preserve"> 0  ( - - - )</v>
      </c>
      <c r="T1670" s="55"/>
      <c r="U1670" s="73" t="str">
        <f>F1670&amp;"-"&amp;COUNTIF($F$2:F1670,F1670)</f>
        <v>142273-1</v>
      </c>
      <c r="V1670" s="50">
        <f t="shared" si="104"/>
        <v>1659</v>
      </c>
      <c r="Y1670" s="38" t="s">
        <v>3308</v>
      </c>
      <c r="Z1670" s="38">
        <v>1659</v>
      </c>
      <c r="AP1670" s="194">
        <v>1659</v>
      </c>
      <c r="AQ1670" s="185" t="s">
        <v>12</v>
      </c>
      <c r="AR1670" s="195" t="s">
        <v>12</v>
      </c>
    </row>
    <row r="1671" spans="1:44" ht="22.5" x14ac:dyDescent="0.25">
      <c r="A1671" s="185">
        <v>1660</v>
      </c>
      <c r="B1671" s="185" t="s">
        <v>1131</v>
      </c>
      <c r="C1671" s="34" t="str">
        <f t="shared" si="100"/>
        <v>BSCS  - 142059</v>
      </c>
      <c r="D1671" s="188" t="s">
        <v>35</v>
      </c>
      <c r="E1671" s="45"/>
      <c r="F1671" s="188">
        <v>142059</v>
      </c>
      <c r="G1671" s="188" t="s">
        <v>365</v>
      </c>
      <c r="H1671" s="34" t="str">
        <f t="shared" si="101"/>
        <v>Q  - OB - 38 - 42</v>
      </c>
      <c r="I1671" s="188" t="s">
        <v>17</v>
      </c>
      <c r="J1671" s="188" t="s">
        <v>257</v>
      </c>
      <c r="K1671" s="188" t="s">
        <v>251</v>
      </c>
      <c r="L1671" s="192">
        <v>28</v>
      </c>
      <c r="M1671" s="196" t="s">
        <v>3381</v>
      </c>
      <c r="N1671" s="196" t="s">
        <v>3382</v>
      </c>
      <c r="O1671" s="44" t="str">
        <f t="shared" si="102"/>
        <v xml:space="preserve"> Mr. Muhammad Zubair   ( 3028763891 )</v>
      </c>
      <c r="T1671" s="55"/>
      <c r="U1671" s="73" t="str">
        <f>F1671&amp;"-"&amp;COUNTIF($F$2:F1671,F1671)</f>
        <v>142059-2</v>
      </c>
      <c r="V1671" s="50">
        <f t="shared" si="104"/>
        <v>1660</v>
      </c>
      <c r="Y1671" s="38" t="s">
        <v>3309</v>
      </c>
      <c r="Z1671" s="38">
        <v>1660</v>
      </c>
      <c r="AP1671" s="194">
        <v>1660</v>
      </c>
      <c r="AQ1671" s="185" t="s">
        <v>12</v>
      </c>
      <c r="AR1671" s="195" t="s">
        <v>12</v>
      </c>
    </row>
    <row r="1672" spans="1:44" ht="22.5" x14ac:dyDescent="0.25">
      <c r="A1672" s="185">
        <v>1661</v>
      </c>
      <c r="B1672" s="185" t="s">
        <v>1131</v>
      </c>
      <c r="C1672" s="34" t="str">
        <f t="shared" si="100"/>
        <v>BSCS  - 142060</v>
      </c>
      <c r="D1672" s="188" t="s">
        <v>35</v>
      </c>
      <c r="E1672" s="45"/>
      <c r="F1672" s="188">
        <v>142060</v>
      </c>
      <c r="G1672" s="188" t="s">
        <v>1648</v>
      </c>
      <c r="H1672" s="34" t="str">
        <f t="shared" si="101"/>
        <v>Q  - OB - 38 - 42</v>
      </c>
      <c r="I1672" s="188" t="s">
        <v>17</v>
      </c>
      <c r="J1672" s="188" t="s">
        <v>257</v>
      </c>
      <c r="K1672" s="188" t="s">
        <v>251</v>
      </c>
      <c r="L1672" s="192">
        <v>49</v>
      </c>
      <c r="M1672" s="196" t="s">
        <v>3381</v>
      </c>
      <c r="N1672" s="196" t="s">
        <v>3382</v>
      </c>
      <c r="O1672" s="44" t="str">
        <f t="shared" si="102"/>
        <v xml:space="preserve"> Mr. Muhammad Zubair   ( 3028763891 )</v>
      </c>
      <c r="T1672" s="55"/>
      <c r="U1672" s="73" t="str">
        <f>F1672&amp;"-"&amp;COUNTIF($F$2:F1672,F1672)</f>
        <v>142060-1</v>
      </c>
      <c r="V1672" s="50">
        <f t="shared" si="104"/>
        <v>1661</v>
      </c>
      <c r="Y1672" s="38" t="s">
        <v>3310</v>
      </c>
      <c r="Z1672" s="38">
        <v>1661</v>
      </c>
      <c r="AP1672" s="194">
        <v>1661</v>
      </c>
      <c r="AQ1672" s="185" t="s">
        <v>12</v>
      </c>
      <c r="AR1672" s="195" t="s">
        <v>12</v>
      </c>
    </row>
    <row r="1673" spans="1:44" ht="22.5" x14ac:dyDescent="0.25">
      <c r="A1673" s="185">
        <v>1662</v>
      </c>
      <c r="B1673" s="185" t="s">
        <v>1132</v>
      </c>
      <c r="C1673" s="34" t="str">
        <f t="shared" si="100"/>
        <v>M.Phil Urdu  - 141041</v>
      </c>
      <c r="D1673" s="188" t="s">
        <v>869</v>
      </c>
      <c r="E1673" s="45"/>
      <c r="F1673" s="188">
        <v>141041</v>
      </c>
      <c r="G1673" s="188" t="s">
        <v>987</v>
      </c>
      <c r="H1673" s="34" t="str">
        <f t="shared" si="101"/>
        <v>ECR  - OB - LAB - 80</v>
      </c>
      <c r="I1673" s="188" t="s">
        <v>17</v>
      </c>
      <c r="J1673" s="188" t="s">
        <v>988</v>
      </c>
      <c r="K1673" s="188" t="s">
        <v>295</v>
      </c>
      <c r="L1673" s="192">
        <v>1</v>
      </c>
      <c r="M1673" s="196" t="s">
        <v>554</v>
      </c>
      <c r="N1673" s="196" t="s">
        <v>555</v>
      </c>
      <c r="O1673" s="44" t="str">
        <f t="shared" si="102"/>
        <v xml:space="preserve"> Dr. Muhammad Ijaz Tabassam  ( 0300-4050354 )</v>
      </c>
      <c r="T1673" s="55"/>
      <c r="U1673" s="73" t="str">
        <f>F1673&amp;"-"&amp;COUNTIF($F$2:F1673,F1673)</f>
        <v>141041-1</v>
      </c>
      <c r="V1673" s="50">
        <f t="shared" si="104"/>
        <v>1662</v>
      </c>
      <c r="Y1673" s="38" t="s">
        <v>3311</v>
      </c>
      <c r="Z1673" s="38">
        <v>1662</v>
      </c>
      <c r="AP1673" s="194">
        <v>1662</v>
      </c>
      <c r="AQ1673" s="185" t="s">
        <v>12</v>
      </c>
      <c r="AR1673" s="195" t="s">
        <v>12</v>
      </c>
    </row>
    <row r="1674" spans="1:44" ht="22.5" x14ac:dyDescent="0.25">
      <c r="A1674" s="185">
        <v>1663</v>
      </c>
      <c r="B1674" s="185" t="s">
        <v>1132</v>
      </c>
      <c r="C1674" s="34" t="str">
        <f t="shared" si="100"/>
        <v>MBA (1.5)  - 142466</v>
      </c>
      <c r="D1674" s="188" t="s">
        <v>1133</v>
      </c>
      <c r="E1674" s="45"/>
      <c r="F1674" s="188">
        <v>142466</v>
      </c>
      <c r="G1674" s="188" t="s">
        <v>346</v>
      </c>
      <c r="H1674" s="34" t="str">
        <f t="shared" si="101"/>
        <v>ECR  - OB - LAB - 80</v>
      </c>
      <c r="I1674" s="188" t="s">
        <v>17</v>
      </c>
      <c r="J1674" s="188" t="s">
        <v>988</v>
      </c>
      <c r="K1674" s="188" t="s">
        <v>295</v>
      </c>
      <c r="L1674" s="192">
        <v>3</v>
      </c>
      <c r="M1674" s="196" t="s">
        <v>835</v>
      </c>
      <c r="N1674" s="196" t="s">
        <v>836</v>
      </c>
      <c r="O1674" s="44" t="str">
        <f t="shared" si="102"/>
        <v xml:space="preserve"> Muhammad Zulqarnain  ( 0314-4043262 )</v>
      </c>
      <c r="T1674" s="55"/>
      <c r="U1674" s="73" t="str">
        <f>F1674&amp;"-"&amp;COUNTIF($F$2:F1674,F1674)</f>
        <v>142466-1</v>
      </c>
      <c r="V1674" s="50">
        <f t="shared" si="104"/>
        <v>1663</v>
      </c>
      <c r="Y1674" s="38" t="s">
        <v>3312</v>
      </c>
      <c r="Z1674" s="38">
        <v>1663</v>
      </c>
      <c r="AP1674" s="194">
        <v>1663</v>
      </c>
      <c r="AQ1674" s="185" t="s">
        <v>12</v>
      </c>
      <c r="AR1674" s="195" t="s">
        <v>12</v>
      </c>
    </row>
    <row r="1675" spans="1:44" ht="33.75" x14ac:dyDescent="0.25">
      <c r="A1675" s="185">
        <v>1664</v>
      </c>
      <c r="B1675" s="185" t="s">
        <v>1132</v>
      </c>
      <c r="C1675" s="34" t="str">
        <f t="shared" si="100"/>
        <v>MBA (2 Years)  - 141275</v>
      </c>
      <c r="D1675" s="188" t="s">
        <v>151</v>
      </c>
      <c r="E1675" s="45"/>
      <c r="F1675" s="188">
        <v>141275</v>
      </c>
      <c r="G1675" s="188" t="s">
        <v>346</v>
      </c>
      <c r="H1675" s="34" t="str">
        <f t="shared" si="101"/>
        <v>ECR  - OB - LAB - 80</v>
      </c>
      <c r="I1675" s="188" t="s">
        <v>17</v>
      </c>
      <c r="J1675" s="188" t="s">
        <v>988</v>
      </c>
      <c r="K1675" s="188" t="s">
        <v>295</v>
      </c>
      <c r="L1675" s="192">
        <v>3</v>
      </c>
      <c r="M1675" s="196" t="s">
        <v>835</v>
      </c>
      <c r="N1675" s="196" t="s">
        <v>836</v>
      </c>
      <c r="O1675" s="44" t="str">
        <f t="shared" si="102"/>
        <v xml:space="preserve"> Muhammad Zulqarnain  ( 0314-4043262 )</v>
      </c>
      <c r="T1675" s="55"/>
      <c r="U1675" s="73" t="str">
        <f>F1675&amp;"-"&amp;COUNTIF($F$2:F1675,F1675)</f>
        <v>141275-1</v>
      </c>
      <c r="V1675" s="50">
        <f t="shared" si="104"/>
        <v>1664</v>
      </c>
      <c r="Y1675" s="38" t="s">
        <v>3313</v>
      </c>
      <c r="Z1675" s="38">
        <v>1664</v>
      </c>
      <c r="AP1675" s="194">
        <v>1664</v>
      </c>
      <c r="AQ1675" s="185" t="s">
        <v>12</v>
      </c>
      <c r="AR1675" s="195" t="s">
        <v>12</v>
      </c>
    </row>
    <row r="1676" spans="1:44" ht="33.75" x14ac:dyDescent="0.25">
      <c r="A1676" s="185">
        <v>1665</v>
      </c>
      <c r="B1676" s="185" t="s">
        <v>1132</v>
      </c>
      <c r="C1676" s="34" t="str">
        <f t="shared" ref="C1676:C1683" si="105">CONCATENATE(D1676," "," - ",F1676)</f>
        <v>MBA (2 Years)  - 142201</v>
      </c>
      <c r="D1676" s="188" t="s">
        <v>151</v>
      </c>
      <c r="E1676" s="45"/>
      <c r="F1676" s="188">
        <v>142201</v>
      </c>
      <c r="G1676" s="188" t="s">
        <v>346</v>
      </c>
      <c r="H1676" s="34" t="str">
        <f t="shared" ref="H1676:H1683" si="106">CONCATENATE(K1676," "," - ",J1676)</f>
        <v>ECR  - OB - LAB - 80</v>
      </c>
      <c r="I1676" s="188" t="s">
        <v>17</v>
      </c>
      <c r="J1676" s="188" t="s">
        <v>988</v>
      </c>
      <c r="K1676" s="188" t="s">
        <v>295</v>
      </c>
      <c r="L1676" s="192">
        <v>1</v>
      </c>
      <c r="M1676" s="196" t="s">
        <v>835</v>
      </c>
      <c r="N1676" s="196" t="s">
        <v>836</v>
      </c>
      <c r="O1676" s="44" t="str">
        <f t="shared" si="102"/>
        <v xml:space="preserve"> Muhammad Zulqarnain  ( 0314-4043262 )</v>
      </c>
      <c r="T1676" s="55"/>
      <c r="U1676" s="73" t="str">
        <f>F1676&amp;"-"&amp;COUNTIF($F$2:F1676,F1676)</f>
        <v>142201-1</v>
      </c>
      <c r="V1676" s="50">
        <f t="shared" si="104"/>
        <v>1665</v>
      </c>
      <c r="Y1676" s="38" t="s">
        <v>3314</v>
      </c>
      <c r="Z1676" s="38">
        <v>1665</v>
      </c>
      <c r="AP1676" s="194">
        <v>1665</v>
      </c>
      <c r="AQ1676" s="185" t="s">
        <v>12</v>
      </c>
      <c r="AR1676" s="195" t="s">
        <v>12</v>
      </c>
    </row>
    <row r="1677" spans="1:44" ht="33.75" x14ac:dyDescent="0.25">
      <c r="A1677" s="185">
        <v>1666</v>
      </c>
      <c r="B1677" s="185" t="s">
        <v>1132</v>
      </c>
      <c r="C1677" s="34" t="str">
        <f t="shared" si="105"/>
        <v>MBA (2 Years)  - 142443</v>
      </c>
      <c r="D1677" s="188" t="s">
        <v>151</v>
      </c>
      <c r="E1677" s="45"/>
      <c r="F1677" s="188">
        <v>142443</v>
      </c>
      <c r="G1677" s="188" t="s">
        <v>327</v>
      </c>
      <c r="H1677" s="34" t="str">
        <f t="shared" si="106"/>
        <v>ECR  - OB - LAB - 80</v>
      </c>
      <c r="I1677" s="188" t="s">
        <v>17</v>
      </c>
      <c r="J1677" s="188" t="s">
        <v>988</v>
      </c>
      <c r="K1677" s="188" t="s">
        <v>295</v>
      </c>
      <c r="L1677" s="192">
        <v>2</v>
      </c>
      <c r="M1677" s="196" t="s">
        <v>1058</v>
      </c>
      <c r="N1677" s="196" t="s">
        <v>1059</v>
      </c>
      <c r="O1677" s="44" t="str">
        <f t="shared" ref="O1677:O1683" si="107">CONCATENATE(" ", M1677, " ", " ("," ",N1677, " ",")")</f>
        <v xml:space="preserve"> Dr. Zeeshan Afzal   ( 3067338880 )</v>
      </c>
      <c r="T1677" s="55"/>
      <c r="U1677" s="73" t="str">
        <f>F1677&amp;"-"&amp;COUNTIF($F$2:F1677,F1677)</f>
        <v>142443-1</v>
      </c>
      <c r="V1677" s="50">
        <f t="shared" si="104"/>
        <v>1666</v>
      </c>
      <c r="Y1677" s="38" t="s">
        <v>3315</v>
      </c>
      <c r="Z1677" s="38">
        <v>1666</v>
      </c>
      <c r="AP1677" s="194">
        <v>1666</v>
      </c>
      <c r="AQ1677" s="185" t="s">
        <v>12</v>
      </c>
      <c r="AR1677" s="195" t="s">
        <v>12</v>
      </c>
    </row>
    <row r="1678" spans="1:44" ht="22.5" x14ac:dyDescent="0.25">
      <c r="A1678" s="185">
        <v>1667</v>
      </c>
      <c r="B1678" s="185" t="s">
        <v>1132</v>
      </c>
      <c r="C1678" s="34" t="str">
        <f t="shared" si="105"/>
        <v>MS AI  - 141579</v>
      </c>
      <c r="D1678" s="188" t="s">
        <v>1134</v>
      </c>
      <c r="E1678" s="45"/>
      <c r="F1678" s="188">
        <v>141579</v>
      </c>
      <c r="G1678" s="188" t="s">
        <v>1649</v>
      </c>
      <c r="H1678" s="34" t="str">
        <f t="shared" si="106"/>
        <v>ECR  - OB - LAB - 80</v>
      </c>
      <c r="I1678" s="188" t="s">
        <v>17</v>
      </c>
      <c r="J1678" s="188" t="s">
        <v>988</v>
      </c>
      <c r="K1678" s="188" t="s">
        <v>295</v>
      </c>
      <c r="L1678" s="192">
        <v>2</v>
      </c>
      <c r="M1678" s="196" t="s">
        <v>636</v>
      </c>
      <c r="N1678" s="196" t="s">
        <v>637</v>
      </c>
      <c r="O1678" s="44" t="str">
        <f t="shared" si="107"/>
        <v xml:space="preserve"> Dr. Irshad Ahmed Sumra  ( 0300-5129016 )</v>
      </c>
      <c r="T1678" s="55"/>
      <c r="U1678" s="73" t="str">
        <f>F1678&amp;"-"&amp;COUNTIF($F$2:F1678,F1678)</f>
        <v>141579-1</v>
      </c>
      <c r="V1678" s="50">
        <f t="shared" si="104"/>
        <v>1667</v>
      </c>
      <c r="Y1678" s="38" t="s">
        <v>3316</v>
      </c>
      <c r="Z1678" s="38">
        <v>1667</v>
      </c>
      <c r="AP1678" s="194">
        <v>1667</v>
      </c>
      <c r="AQ1678" s="185" t="s">
        <v>12</v>
      </c>
      <c r="AR1678" s="195" t="s">
        <v>12</v>
      </c>
    </row>
    <row r="1679" spans="1:44" ht="22.5" x14ac:dyDescent="0.25">
      <c r="A1679" s="185">
        <v>1668</v>
      </c>
      <c r="B1679" s="185" t="s">
        <v>1132</v>
      </c>
      <c r="C1679" s="34" t="str">
        <f t="shared" si="105"/>
        <v>MS CS  - 141579</v>
      </c>
      <c r="D1679" s="188" t="s">
        <v>140</v>
      </c>
      <c r="E1679" s="45"/>
      <c r="F1679" s="188">
        <v>141579</v>
      </c>
      <c r="G1679" s="188" t="s">
        <v>1649</v>
      </c>
      <c r="H1679" s="34" t="str">
        <f t="shared" si="106"/>
        <v>ECR  - OB - LAB - 80</v>
      </c>
      <c r="I1679" s="188" t="s">
        <v>17</v>
      </c>
      <c r="J1679" s="188" t="s">
        <v>988</v>
      </c>
      <c r="K1679" s="188" t="s">
        <v>295</v>
      </c>
      <c r="L1679" s="192">
        <v>2</v>
      </c>
      <c r="M1679" s="196" t="s">
        <v>636</v>
      </c>
      <c r="N1679" s="196" t="s">
        <v>637</v>
      </c>
      <c r="O1679" s="44" t="str">
        <f t="shared" si="107"/>
        <v xml:space="preserve"> Dr. Irshad Ahmed Sumra  ( 0300-5129016 )</v>
      </c>
      <c r="T1679" s="55"/>
      <c r="U1679" s="73" t="str">
        <f>F1679&amp;"-"&amp;COUNTIF($F$2:F1679,F1679)</f>
        <v>141579-2</v>
      </c>
      <c r="V1679" s="50">
        <f t="shared" si="104"/>
        <v>1668</v>
      </c>
      <c r="Y1679" s="38" t="s">
        <v>3317</v>
      </c>
      <c r="Z1679" s="38">
        <v>1668</v>
      </c>
      <c r="AP1679" s="194">
        <v>1668</v>
      </c>
      <c r="AQ1679" s="185" t="s">
        <v>12</v>
      </c>
      <c r="AR1679" s="195" t="s">
        <v>12</v>
      </c>
    </row>
    <row r="1680" spans="1:44" ht="22.5" x14ac:dyDescent="0.25">
      <c r="A1680" s="185">
        <v>1669</v>
      </c>
      <c r="B1680" s="185" t="s">
        <v>1132</v>
      </c>
      <c r="C1680" s="34" t="str">
        <f t="shared" si="105"/>
        <v>MS IT  - 141540</v>
      </c>
      <c r="D1680" s="188" t="s">
        <v>145</v>
      </c>
      <c r="E1680" s="45"/>
      <c r="F1680" s="188">
        <v>141540</v>
      </c>
      <c r="G1680" s="188" t="s">
        <v>1649</v>
      </c>
      <c r="H1680" s="34" t="str">
        <f t="shared" si="106"/>
        <v>ECR  - OB - LAB - 80</v>
      </c>
      <c r="I1680" s="188" t="s">
        <v>17</v>
      </c>
      <c r="J1680" s="188" t="s">
        <v>988</v>
      </c>
      <c r="K1680" s="188" t="s">
        <v>295</v>
      </c>
      <c r="L1680" s="192">
        <v>3</v>
      </c>
      <c r="M1680" s="196" t="s">
        <v>636</v>
      </c>
      <c r="N1680" s="196" t="s">
        <v>637</v>
      </c>
      <c r="O1680" s="44" t="str">
        <f t="shared" si="107"/>
        <v xml:space="preserve"> Dr. Irshad Ahmed Sumra  ( 0300-5129016 )</v>
      </c>
      <c r="T1680" s="55"/>
      <c r="U1680" s="73" t="str">
        <f>F1680&amp;"-"&amp;COUNTIF($F$2:F1680,F1680)</f>
        <v>141540-1</v>
      </c>
      <c r="V1680" s="50">
        <f t="shared" si="104"/>
        <v>1669</v>
      </c>
      <c r="Y1680" s="38" t="s">
        <v>3318</v>
      </c>
      <c r="Z1680" s="38">
        <v>1669</v>
      </c>
      <c r="AP1680" s="194">
        <v>1669</v>
      </c>
      <c r="AQ1680" s="185" t="s">
        <v>12</v>
      </c>
      <c r="AR1680" s="195" t="s">
        <v>12</v>
      </c>
    </row>
    <row r="1681" spans="1:44" ht="22.5" x14ac:dyDescent="0.25">
      <c r="A1681" s="185">
        <v>1670</v>
      </c>
      <c r="B1681" s="185" t="s">
        <v>1132</v>
      </c>
      <c r="C1681" s="34" t="str">
        <f t="shared" si="105"/>
        <v>MS IT  - 141542</v>
      </c>
      <c r="D1681" s="188" t="s">
        <v>145</v>
      </c>
      <c r="E1681" s="45"/>
      <c r="F1681" s="188">
        <v>141542</v>
      </c>
      <c r="G1681" s="188" t="s">
        <v>1649</v>
      </c>
      <c r="H1681" s="34" t="str">
        <f t="shared" si="106"/>
        <v>ECR  - OB - LAB - 80</v>
      </c>
      <c r="I1681" s="188" t="s">
        <v>17</v>
      </c>
      <c r="J1681" s="188" t="s">
        <v>988</v>
      </c>
      <c r="K1681" s="188" t="s">
        <v>295</v>
      </c>
      <c r="L1681" s="192">
        <v>2</v>
      </c>
      <c r="M1681" s="196" t="s">
        <v>636</v>
      </c>
      <c r="N1681" s="196" t="s">
        <v>637</v>
      </c>
      <c r="O1681" s="44" t="str">
        <f t="shared" si="107"/>
        <v xml:space="preserve"> Dr. Irshad Ahmed Sumra  ( 0300-5129016 )</v>
      </c>
      <c r="T1681" s="55"/>
      <c r="U1681" s="73" t="str">
        <f>F1681&amp;"-"&amp;COUNTIF($F$2:F1681,F1681)</f>
        <v>141542-1</v>
      </c>
      <c r="V1681" s="50">
        <f t="shared" si="104"/>
        <v>1670</v>
      </c>
      <c r="Y1681" s="38" t="s">
        <v>3319</v>
      </c>
      <c r="Z1681" s="38">
        <v>1670</v>
      </c>
      <c r="AP1681" s="194">
        <v>1670</v>
      </c>
      <c r="AQ1681" s="185" t="s">
        <v>12</v>
      </c>
      <c r="AR1681" s="195" t="s">
        <v>12</v>
      </c>
    </row>
    <row r="1682" spans="1:44" ht="22.5" x14ac:dyDescent="0.25">
      <c r="A1682" s="185">
        <v>1671</v>
      </c>
      <c r="B1682" s="185" t="s">
        <v>1132</v>
      </c>
      <c r="C1682" s="34" t="str">
        <f t="shared" si="105"/>
        <v>MS IT  - 141543</v>
      </c>
      <c r="D1682" s="188" t="s">
        <v>145</v>
      </c>
      <c r="E1682" s="45"/>
      <c r="F1682" s="188">
        <v>141543</v>
      </c>
      <c r="G1682" s="188" t="s">
        <v>1649</v>
      </c>
      <c r="H1682" s="34" t="str">
        <f t="shared" si="106"/>
        <v>ECR  - OB - LAB - 80</v>
      </c>
      <c r="I1682" s="188" t="s">
        <v>17</v>
      </c>
      <c r="J1682" s="188" t="s">
        <v>988</v>
      </c>
      <c r="K1682" s="188" t="s">
        <v>295</v>
      </c>
      <c r="L1682" s="192">
        <v>2</v>
      </c>
      <c r="M1682" s="196" t="s">
        <v>636</v>
      </c>
      <c r="N1682" s="196" t="s">
        <v>637</v>
      </c>
      <c r="O1682" s="44" t="str">
        <f t="shared" si="107"/>
        <v xml:space="preserve"> Dr. Irshad Ahmed Sumra  ( 0300-5129016 )</v>
      </c>
      <c r="T1682" s="55"/>
      <c r="U1682" s="73" t="str">
        <f>F1682&amp;"-"&amp;COUNTIF($F$2:F1682,F1682)</f>
        <v>141543-1</v>
      </c>
      <c r="V1682" s="50">
        <f t="shared" si="104"/>
        <v>1671</v>
      </c>
      <c r="Y1682" s="38" t="s">
        <v>3320</v>
      </c>
      <c r="Z1682" s="38">
        <v>1671</v>
      </c>
      <c r="AP1682" s="194">
        <v>1671</v>
      </c>
      <c r="AQ1682" s="185" t="s">
        <v>12</v>
      </c>
      <c r="AR1682" s="195" t="s">
        <v>12</v>
      </c>
    </row>
    <row r="1683" spans="1:44" ht="22.5" x14ac:dyDescent="0.25">
      <c r="A1683" s="185">
        <v>1672</v>
      </c>
      <c r="B1683" s="185" t="s">
        <v>1132</v>
      </c>
      <c r="C1683" s="34" t="str">
        <f t="shared" si="105"/>
        <v>MSBA  - 142455</v>
      </c>
      <c r="D1683" s="188" t="s">
        <v>152</v>
      </c>
      <c r="E1683" s="45"/>
      <c r="F1683" s="188">
        <v>142455</v>
      </c>
      <c r="G1683" s="188" t="s">
        <v>346</v>
      </c>
      <c r="H1683" s="34" t="str">
        <f t="shared" si="106"/>
        <v>ECR  - OB - LAB - 80</v>
      </c>
      <c r="I1683" s="188" t="s">
        <v>17</v>
      </c>
      <c r="J1683" s="188" t="s">
        <v>988</v>
      </c>
      <c r="K1683" s="188" t="s">
        <v>295</v>
      </c>
      <c r="L1683" s="192">
        <v>1</v>
      </c>
      <c r="M1683" s="196" t="s">
        <v>835</v>
      </c>
      <c r="N1683" s="196" t="s">
        <v>836</v>
      </c>
      <c r="O1683" s="44" t="str">
        <f t="shared" si="107"/>
        <v xml:space="preserve"> Muhammad Zulqarnain  ( 0314-4043262 )</v>
      </c>
      <c r="T1683" s="55"/>
      <c r="U1683" s="73" t="str">
        <f>F1683&amp;"-"&amp;COUNTIF($F$2:F1683,F1683)</f>
        <v>142455-1</v>
      </c>
      <c r="V1683" s="50">
        <f t="shared" si="104"/>
        <v>1672</v>
      </c>
      <c r="Y1683" s="38" t="s">
        <v>3321</v>
      </c>
      <c r="Z1683" s="38">
        <v>1672</v>
      </c>
      <c r="AP1683" s="194">
        <v>1672</v>
      </c>
      <c r="AQ1683" s="185" t="s">
        <v>12</v>
      </c>
      <c r="AR1683" s="195" t="s">
        <v>12</v>
      </c>
    </row>
    <row r="1684" spans="1:44" x14ac:dyDescent="0.25">
      <c r="T1684" s="55"/>
      <c r="Y1684" s="38"/>
      <c r="Z1684" s="38"/>
      <c r="AP1684" s="56"/>
      <c r="AQ1684" s="56"/>
      <c r="AR1684" s="47" t="str">
        <f t="shared" ref="AR1677:AR1740" si="108">IF(AQ1684=$AQ$10,AQ1684,$AR$10)</f>
        <v>NC</v>
      </c>
    </row>
    <row r="1685" spans="1:44" x14ac:dyDescent="0.25">
      <c r="T1685" s="55"/>
      <c r="Y1685" s="38"/>
      <c r="Z1685" s="38"/>
      <c r="AP1685" s="56"/>
      <c r="AQ1685" s="56"/>
      <c r="AR1685" s="47" t="str">
        <f t="shared" si="108"/>
        <v>NC</v>
      </c>
    </row>
    <row r="1686" spans="1:44" x14ac:dyDescent="0.25">
      <c r="T1686" s="55"/>
      <c r="Y1686" s="38"/>
      <c r="Z1686" s="38"/>
      <c r="AP1686" s="56"/>
      <c r="AQ1686" s="56"/>
      <c r="AR1686" s="47" t="str">
        <f t="shared" si="108"/>
        <v>NC</v>
      </c>
    </row>
    <row r="1687" spans="1:44" x14ac:dyDescent="0.25">
      <c r="T1687" s="55"/>
      <c r="Y1687" s="38"/>
      <c r="Z1687" s="38"/>
      <c r="AP1687" s="56"/>
      <c r="AQ1687" s="56"/>
      <c r="AR1687" s="47" t="str">
        <f t="shared" si="108"/>
        <v>NC</v>
      </c>
    </row>
    <row r="1688" spans="1:44" x14ac:dyDescent="0.25">
      <c r="T1688" s="55"/>
      <c r="Y1688" s="38"/>
      <c r="Z1688" s="38"/>
      <c r="AP1688" s="56"/>
      <c r="AQ1688" s="56"/>
      <c r="AR1688" s="47" t="str">
        <f t="shared" si="108"/>
        <v>NC</v>
      </c>
    </row>
    <row r="1689" spans="1:44" x14ac:dyDescent="0.25">
      <c r="T1689" s="55"/>
      <c r="Y1689" s="38"/>
      <c r="Z1689" s="38"/>
      <c r="AP1689" s="56"/>
      <c r="AQ1689" s="56"/>
      <c r="AR1689" s="47" t="str">
        <f t="shared" si="108"/>
        <v>NC</v>
      </c>
    </row>
    <row r="1690" spans="1:44" x14ac:dyDescent="0.25">
      <c r="T1690" s="55"/>
      <c r="Y1690" s="38"/>
      <c r="Z1690" s="38"/>
      <c r="AP1690" s="56"/>
      <c r="AQ1690" s="56"/>
      <c r="AR1690" s="47" t="str">
        <f t="shared" si="108"/>
        <v>NC</v>
      </c>
    </row>
    <row r="1691" spans="1:44" x14ac:dyDescent="0.25">
      <c r="T1691" s="55"/>
      <c r="Y1691" s="38"/>
      <c r="Z1691" s="38"/>
      <c r="AP1691" s="56"/>
      <c r="AQ1691" s="56"/>
      <c r="AR1691" s="47" t="str">
        <f t="shared" si="108"/>
        <v>NC</v>
      </c>
    </row>
    <row r="1692" spans="1:44" x14ac:dyDescent="0.25">
      <c r="T1692" s="55"/>
      <c r="Y1692" s="38"/>
      <c r="Z1692" s="38"/>
      <c r="AP1692" s="56"/>
      <c r="AQ1692" s="56"/>
      <c r="AR1692" s="47" t="str">
        <f t="shared" si="108"/>
        <v>NC</v>
      </c>
    </row>
    <row r="1693" spans="1:44" x14ac:dyDescent="0.25">
      <c r="T1693" s="55"/>
      <c r="Y1693" s="38"/>
      <c r="Z1693" s="38"/>
      <c r="AP1693" s="56"/>
      <c r="AQ1693" s="56"/>
      <c r="AR1693" s="47" t="str">
        <f t="shared" si="108"/>
        <v>NC</v>
      </c>
    </row>
    <row r="1694" spans="1:44" x14ac:dyDescent="0.25">
      <c r="T1694" s="55"/>
      <c r="Y1694" s="38"/>
      <c r="Z1694" s="38"/>
      <c r="AP1694" s="56"/>
      <c r="AQ1694" s="56"/>
      <c r="AR1694" s="47" t="str">
        <f t="shared" si="108"/>
        <v>NC</v>
      </c>
    </row>
    <row r="1695" spans="1:44" x14ac:dyDescent="0.25">
      <c r="T1695" s="55"/>
      <c r="Y1695" s="38"/>
      <c r="Z1695" s="38"/>
      <c r="AP1695" s="56"/>
      <c r="AQ1695" s="56"/>
      <c r="AR1695" s="47" t="str">
        <f t="shared" si="108"/>
        <v>NC</v>
      </c>
    </row>
    <row r="1696" spans="1:44" x14ac:dyDescent="0.25">
      <c r="T1696" s="55"/>
      <c r="Y1696" s="38"/>
      <c r="Z1696" s="38"/>
      <c r="AP1696" s="56"/>
      <c r="AQ1696" s="56"/>
      <c r="AR1696" s="47" t="str">
        <f t="shared" si="108"/>
        <v>NC</v>
      </c>
    </row>
    <row r="1697" spans="20:44" x14ac:dyDescent="0.25">
      <c r="T1697" s="55"/>
      <c r="Y1697" s="38"/>
      <c r="Z1697" s="38"/>
      <c r="AP1697" s="56"/>
      <c r="AQ1697" s="56"/>
      <c r="AR1697" s="47" t="str">
        <f t="shared" si="108"/>
        <v>NC</v>
      </c>
    </row>
    <row r="1698" spans="20:44" x14ac:dyDescent="0.25">
      <c r="T1698" s="55"/>
      <c r="Y1698" s="38"/>
      <c r="Z1698" s="38"/>
      <c r="AP1698" s="56"/>
      <c r="AQ1698" s="56"/>
      <c r="AR1698" s="47" t="str">
        <f t="shared" si="108"/>
        <v>NC</v>
      </c>
    </row>
    <row r="1699" spans="20:44" x14ac:dyDescent="0.25">
      <c r="T1699" s="55"/>
      <c r="Y1699" s="38"/>
      <c r="Z1699" s="38"/>
      <c r="AP1699" s="56"/>
      <c r="AQ1699" s="56"/>
      <c r="AR1699" s="47" t="str">
        <f t="shared" si="108"/>
        <v>NC</v>
      </c>
    </row>
    <row r="1700" spans="20:44" x14ac:dyDescent="0.25">
      <c r="T1700" s="55"/>
      <c r="Y1700" s="38"/>
      <c r="Z1700" s="38"/>
      <c r="AP1700" s="56"/>
      <c r="AQ1700" s="56"/>
      <c r="AR1700" s="47" t="str">
        <f t="shared" si="108"/>
        <v>NC</v>
      </c>
    </row>
    <row r="1701" spans="20:44" x14ac:dyDescent="0.25">
      <c r="T1701" s="55"/>
      <c r="Y1701" s="38"/>
      <c r="Z1701" s="38"/>
      <c r="AP1701" s="56"/>
      <c r="AQ1701" s="56"/>
      <c r="AR1701" s="47" t="str">
        <f t="shared" si="108"/>
        <v>NC</v>
      </c>
    </row>
    <row r="1702" spans="20:44" x14ac:dyDescent="0.25">
      <c r="T1702" s="55"/>
      <c r="Y1702" s="38"/>
      <c r="Z1702" s="38"/>
      <c r="AP1702" s="56"/>
      <c r="AQ1702" s="56"/>
      <c r="AR1702" s="47" t="str">
        <f t="shared" si="108"/>
        <v>NC</v>
      </c>
    </row>
    <row r="1703" spans="20:44" x14ac:dyDescent="0.25">
      <c r="T1703" s="55"/>
      <c r="Y1703" s="38"/>
      <c r="Z1703" s="38"/>
      <c r="AP1703" s="56"/>
      <c r="AQ1703" s="56"/>
      <c r="AR1703" s="47" t="str">
        <f t="shared" si="108"/>
        <v>NC</v>
      </c>
    </row>
    <row r="1704" spans="20:44" x14ac:dyDescent="0.25">
      <c r="T1704" s="55"/>
      <c r="Y1704" s="38"/>
      <c r="Z1704" s="38"/>
      <c r="AP1704" s="56"/>
      <c r="AQ1704" s="56"/>
      <c r="AR1704" s="47" t="str">
        <f t="shared" si="108"/>
        <v>NC</v>
      </c>
    </row>
    <row r="1705" spans="20:44" x14ac:dyDescent="0.25">
      <c r="T1705" s="55"/>
      <c r="Y1705" s="38"/>
      <c r="Z1705" s="38"/>
      <c r="AP1705" s="56"/>
      <c r="AQ1705" s="56"/>
      <c r="AR1705" s="47" t="str">
        <f t="shared" si="108"/>
        <v>NC</v>
      </c>
    </row>
    <row r="1706" spans="20:44" x14ac:dyDescent="0.25">
      <c r="T1706" s="55"/>
      <c r="Y1706" s="38"/>
      <c r="Z1706" s="38"/>
      <c r="AP1706" s="56"/>
      <c r="AQ1706" s="56"/>
      <c r="AR1706" s="47" t="str">
        <f t="shared" si="108"/>
        <v>NC</v>
      </c>
    </row>
    <row r="1707" spans="20:44" x14ac:dyDescent="0.25">
      <c r="T1707" s="55"/>
      <c r="Y1707" s="38"/>
      <c r="Z1707" s="38"/>
      <c r="AP1707" s="56"/>
      <c r="AQ1707" s="56"/>
      <c r="AR1707" s="47" t="str">
        <f t="shared" si="108"/>
        <v>NC</v>
      </c>
    </row>
    <row r="1708" spans="20:44" x14ac:dyDescent="0.25">
      <c r="T1708" s="55"/>
      <c r="Y1708" s="38"/>
      <c r="Z1708" s="38"/>
      <c r="AP1708" s="56"/>
      <c r="AQ1708" s="56"/>
      <c r="AR1708" s="47" t="str">
        <f t="shared" si="108"/>
        <v>NC</v>
      </c>
    </row>
    <row r="1709" spans="20:44" x14ac:dyDescent="0.25">
      <c r="T1709" s="55"/>
      <c r="Y1709" s="38"/>
      <c r="Z1709" s="38"/>
      <c r="AP1709" s="56"/>
      <c r="AQ1709" s="56"/>
      <c r="AR1709" s="47" t="str">
        <f t="shared" si="108"/>
        <v>NC</v>
      </c>
    </row>
    <row r="1710" spans="20:44" x14ac:dyDescent="0.25">
      <c r="T1710" s="55"/>
      <c r="Y1710" s="38"/>
      <c r="Z1710" s="38"/>
      <c r="AP1710" s="56"/>
      <c r="AQ1710" s="56"/>
      <c r="AR1710" s="47" t="str">
        <f t="shared" si="108"/>
        <v>NC</v>
      </c>
    </row>
    <row r="1711" spans="20:44" x14ac:dyDescent="0.25">
      <c r="T1711" s="55"/>
      <c r="Y1711" s="38"/>
      <c r="Z1711" s="38"/>
      <c r="AP1711" s="56"/>
      <c r="AQ1711" s="56"/>
      <c r="AR1711" s="47" t="str">
        <f t="shared" si="108"/>
        <v>NC</v>
      </c>
    </row>
    <row r="1712" spans="20:44" x14ac:dyDescent="0.25">
      <c r="T1712" s="55"/>
      <c r="Y1712" s="38"/>
      <c r="Z1712" s="38"/>
      <c r="AP1712" s="56"/>
      <c r="AQ1712" s="56"/>
      <c r="AR1712" s="47" t="str">
        <f t="shared" si="108"/>
        <v>NC</v>
      </c>
    </row>
    <row r="1713" spans="20:44" x14ac:dyDescent="0.25">
      <c r="T1713" s="55"/>
      <c r="Y1713" s="38"/>
      <c r="Z1713" s="38"/>
      <c r="AP1713" s="56"/>
      <c r="AQ1713" s="56"/>
      <c r="AR1713" s="47" t="str">
        <f t="shared" si="108"/>
        <v>NC</v>
      </c>
    </row>
    <row r="1714" spans="20:44" x14ac:dyDescent="0.25">
      <c r="T1714" s="55"/>
      <c r="Y1714" s="38"/>
      <c r="Z1714" s="38"/>
      <c r="AP1714" s="56"/>
      <c r="AQ1714" s="56"/>
      <c r="AR1714" s="47" t="str">
        <f t="shared" si="108"/>
        <v>NC</v>
      </c>
    </row>
    <row r="1715" spans="20:44" x14ac:dyDescent="0.25">
      <c r="T1715" s="55"/>
      <c r="Y1715" s="38"/>
      <c r="Z1715" s="38"/>
      <c r="AP1715" s="56"/>
      <c r="AQ1715" s="56"/>
      <c r="AR1715" s="47" t="str">
        <f t="shared" si="108"/>
        <v>NC</v>
      </c>
    </row>
    <row r="1716" spans="20:44" x14ac:dyDescent="0.25">
      <c r="T1716" s="55"/>
      <c r="Y1716" s="38"/>
      <c r="Z1716" s="38"/>
      <c r="AP1716" s="56"/>
      <c r="AQ1716" s="56"/>
      <c r="AR1716" s="47" t="str">
        <f t="shared" si="108"/>
        <v>NC</v>
      </c>
    </row>
    <row r="1717" spans="20:44" x14ac:dyDescent="0.25">
      <c r="T1717" s="55"/>
      <c r="Y1717" s="38"/>
      <c r="Z1717" s="38"/>
      <c r="AP1717" s="56"/>
      <c r="AQ1717" s="56"/>
      <c r="AR1717" s="47" t="str">
        <f t="shared" si="108"/>
        <v>NC</v>
      </c>
    </row>
    <row r="1718" spans="20:44" x14ac:dyDescent="0.25">
      <c r="T1718" s="55"/>
      <c r="Y1718" s="38"/>
      <c r="Z1718" s="38"/>
      <c r="AP1718" s="56"/>
      <c r="AQ1718" s="56"/>
      <c r="AR1718" s="47" t="str">
        <f t="shared" si="108"/>
        <v>NC</v>
      </c>
    </row>
    <row r="1719" spans="20:44" x14ac:dyDescent="0.25">
      <c r="T1719" s="55"/>
      <c r="Y1719" s="38"/>
      <c r="Z1719" s="38"/>
      <c r="AP1719" s="56"/>
      <c r="AQ1719" s="56"/>
      <c r="AR1719" s="47" t="str">
        <f t="shared" si="108"/>
        <v>NC</v>
      </c>
    </row>
    <row r="1720" spans="20:44" x14ac:dyDescent="0.25">
      <c r="T1720" s="55"/>
      <c r="Y1720" s="38"/>
      <c r="Z1720" s="38"/>
      <c r="AP1720" s="56"/>
      <c r="AQ1720" s="56"/>
      <c r="AR1720" s="47" t="str">
        <f t="shared" si="108"/>
        <v>NC</v>
      </c>
    </row>
    <row r="1721" spans="20:44" x14ac:dyDescent="0.25">
      <c r="T1721" s="55"/>
      <c r="Y1721" s="38"/>
      <c r="Z1721" s="38"/>
      <c r="AP1721" s="56"/>
      <c r="AQ1721" s="56"/>
      <c r="AR1721" s="47" t="str">
        <f t="shared" si="108"/>
        <v>NC</v>
      </c>
    </row>
    <row r="1722" spans="20:44" x14ac:dyDescent="0.25">
      <c r="T1722" s="55"/>
      <c r="Y1722" s="38"/>
      <c r="Z1722" s="38"/>
      <c r="AP1722" s="56"/>
      <c r="AQ1722" s="56"/>
      <c r="AR1722" s="47" t="str">
        <f t="shared" si="108"/>
        <v>NC</v>
      </c>
    </row>
    <row r="1723" spans="20:44" x14ac:dyDescent="0.25">
      <c r="T1723" s="55"/>
      <c r="Y1723" s="38"/>
      <c r="Z1723" s="38"/>
      <c r="AP1723" s="56"/>
      <c r="AQ1723" s="56"/>
      <c r="AR1723" s="47" t="str">
        <f t="shared" si="108"/>
        <v>NC</v>
      </c>
    </row>
    <row r="1724" spans="20:44" x14ac:dyDescent="0.25">
      <c r="T1724" s="55"/>
      <c r="Y1724" s="38"/>
      <c r="Z1724" s="38"/>
      <c r="AP1724" s="56"/>
      <c r="AQ1724" s="56"/>
      <c r="AR1724" s="47" t="str">
        <f t="shared" si="108"/>
        <v>NC</v>
      </c>
    </row>
    <row r="1725" spans="20:44" x14ac:dyDescent="0.25">
      <c r="T1725" s="55"/>
      <c r="Y1725" s="38"/>
      <c r="Z1725" s="38"/>
      <c r="AP1725" s="56"/>
      <c r="AQ1725" s="56"/>
      <c r="AR1725" s="47" t="str">
        <f t="shared" si="108"/>
        <v>NC</v>
      </c>
    </row>
    <row r="1726" spans="20:44" x14ac:dyDescent="0.25">
      <c r="T1726" s="55"/>
      <c r="Y1726" s="38"/>
      <c r="Z1726" s="38"/>
      <c r="AP1726" s="56"/>
      <c r="AQ1726" s="56"/>
      <c r="AR1726" s="47" t="str">
        <f t="shared" si="108"/>
        <v>NC</v>
      </c>
    </row>
    <row r="1727" spans="20:44" x14ac:dyDescent="0.25">
      <c r="T1727" s="55"/>
      <c r="Y1727" s="38"/>
      <c r="Z1727" s="38"/>
      <c r="AP1727" s="56"/>
      <c r="AQ1727" s="56"/>
      <c r="AR1727" s="47" t="str">
        <f t="shared" si="108"/>
        <v>NC</v>
      </c>
    </row>
    <row r="1728" spans="20:44" x14ac:dyDescent="0.25">
      <c r="T1728" s="55"/>
      <c r="Y1728" s="38"/>
      <c r="Z1728" s="38"/>
      <c r="AP1728" s="56"/>
      <c r="AQ1728" s="56"/>
      <c r="AR1728" s="47" t="str">
        <f t="shared" si="108"/>
        <v>NC</v>
      </c>
    </row>
    <row r="1729" spans="20:44" x14ac:dyDescent="0.25">
      <c r="T1729" s="55"/>
      <c r="Y1729" s="38"/>
      <c r="Z1729" s="38"/>
      <c r="AP1729" s="56"/>
      <c r="AQ1729" s="56"/>
      <c r="AR1729" s="47" t="str">
        <f t="shared" si="108"/>
        <v>NC</v>
      </c>
    </row>
    <row r="1730" spans="20:44" x14ac:dyDescent="0.25">
      <c r="T1730" s="55"/>
      <c r="Y1730" s="38"/>
      <c r="Z1730" s="38"/>
      <c r="AP1730" s="56"/>
      <c r="AQ1730" s="56"/>
      <c r="AR1730" s="47" t="str">
        <f t="shared" si="108"/>
        <v>NC</v>
      </c>
    </row>
    <row r="1731" spans="20:44" x14ac:dyDescent="0.25">
      <c r="T1731" s="55"/>
      <c r="Y1731" s="38"/>
      <c r="Z1731" s="38"/>
      <c r="AP1731" s="56"/>
      <c r="AQ1731" s="56"/>
      <c r="AR1731" s="47" t="str">
        <f t="shared" si="108"/>
        <v>NC</v>
      </c>
    </row>
    <row r="1732" spans="20:44" x14ac:dyDescent="0.25">
      <c r="T1732" s="55"/>
      <c r="Y1732" s="38"/>
      <c r="Z1732" s="38"/>
      <c r="AP1732" s="56"/>
      <c r="AQ1732" s="56"/>
      <c r="AR1732" s="47" t="str">
        <f t="shared" si="108"/>
        <v>NC</v>
      </c>
    </row>
    <row r="1733" spans="20:44" x14ac:dyDescent="0.25">
      <c r="T1733" s="55"/>
      <c r="Y1733" s="38"/>
      <c r="Z1733" s="38"/>
      <c r="AP1733" s="56"/>
      <c r="AQ1733" s="56"/>
      <c r="AR1733" s="47" t="str">
        <f t="shared" si="108"/>
        <v>NC</v>
      </c>
    </row>
    <row r="1734" spans="20:44" x14ac:dyDescent="0.25">
      <c r="T1734" s="55"/>
      <c r="Y1734" s="38"/>
      <c r="Z1734" s="38"/>
      <c r="AP1734" s="56"/>
      <c r="AQ1734" s="56"/>
      <c r="AR1734" s="47" t="str">
        <f t="shared" si="108"/>
        <v>NC</v>
      </c>
    </row>
    <row r="1735" spans="20:44" x14ac:dyDescent="0.25">
      <c r="T1735" s="55"/>
      <c r="Y1735" s="38"/>
      <c r="Z1735" s="38"/>
      <c r="AP1735" s="56"/>
      <c r="AQ1735" s="56"/>
      <c r="AR1735" s="47" t="str">
        <f t="shared" si="108"/>
        <v>NC</v>
      </c>
    </row>
    <row r="1736" spans="20:44" x14ac:dyDescent="0.25">
      <c r="T1736" s="55"/>
      <c r="Y1736" s="38"/>
      <c r="Z1736" s="38"/>
      <c r="AP1736" s="56"/>
      <c r="AQ1736" s="56"/>
      <c r="AR1736" s="47" t="str">
        <f t="shared" si="108"/>
        <v>NC</v>
      </c>
    </row>
    <row r="1737" spans="20:44" x14ac:dyDescent="0.25">
      <c r="T1737" s="55"/>
      <c r="Y1737" s="38"/>
      <c r="Z1737" s="38"/>
      <c r="AP1737" s="56"/>
      <c r="AQ1737" s="56"/>
      <c r="AR1737" s="47" t="str">
        <f t="shared" si="108"/>
        <v>NC</v>
      </c>
    </row>
    <row r="1738" spans="20:44" x14ac:dyDescent="0.25">
      <c r="T1738" s="55"/>
      <c r="Y1738" s="38"/>
      <c r="Z1738" s="38"/>
      <c r="AP1738" s="56"/>
      <c r="AQ1738" s="56"/>
      <c r="AR1738" s="47" t="str">
        <f t="shared" si="108"/>
        <v>NC</v>
      </c>
    </row>
    <row r="1739" spans="20:44" x14ac:dyDescent="0.25">
      <c r="T1739" s="55"/>
      <c r="Y1739" s="38"/>
      <c r="Z1739" s="38"/>
      <c r="AP1739" s="56"/>
      <c r="AQ1739" s="56"/>
      <c r="AR1739" s="47" t="str">
        <f t="shared" si="108"/>
        <v>NC</v>
      </c>
    </row>
    <row r="1740" spans="20:44" x14ac:dyDescent="0.25">
      <c r="T1740" s="55"/>
      <c r="Y1740" s="38"/>
      <c r="Z1740" s="38"/>
      <c r="AP1740" s="56"/>
      <c r="AQ1740" s="56"/>
      <c r="AR1740" s="47" t="str">
        <f t="shared" si="108"/>
        <v>NC</v>
      </c>
    </row>
    <row r="1741" spans="20:44" x14ac:dyDescent="0.25">
      <c r="T1741" s="55"/>
      <c r="Y1741" s="38"/>
      <c r="Z1741" s="38"/>
      <c r="AP1741" s="56"/>
      <c r="AQ1741" s="56"/>
      <c r="AR1741" s="47" t="str">
        <f t="shared" ref="AR1741:AR1779" si="109">IF(AQ1741=$AQ$10,AQ1741,$AR$10)</f>
        <v>NC</v>
      </c>
    </row>
    <row r="1742" spans="20:44" x14ac:dyDescent="0.25">
      <c r="T1742" s="55"/>
      <c r="Y1742" s="38"/>
      <c r="Z1742" s="38"/>
      <c r="AP1742" s="56"/>
      <c r="AQ1742" s="56"/>
      <c r="AR1742" s="47" t="str">
        <f t="shared" si="109"/>
        <v>NC</v>
      </c>
    </row>
    <row r="1743" spans="20:44" x14ac:dyDescent="0.25">
      <c r="T1743" s="55"/>
      <c r="Y1743" s="38"/>
      <c r="Z1743" s="38"/>
      <c r="AP1743" s="56"/>
      <c r="AQ1743" s="56"/>
      <c r="AR1743" s="47" t="str">
        <f t="shared" si="109"/>
        <v>NC</v>
      </c>
    </row>
    <row r="1744" spans="20:44" x14ac:dyDescent="0.25">
      <c r="T1744" s="55"/>
      <c r="Y1744" s="38"/>
      <c r="Z1744" s="38"/>
      <c r="AP1744" s="56"/>
      <c r="AQ1744" s="56"/>
      <c r="AR1744" s="47" t="str">
        <f t="shared" si="109"/>
        <v>NC</v>
      </c>
    </row>
    <row r="1745" spans="20:44" x14ac:dyDescent="0.25">
      <c r="T1745" s="55"/>
      <c r="Y1745" s="38"/>
      <c r="Z1745" s="38"/>
      <c r="AP1745" s="56"/>
      <c r="AQ1745" s="56"/>
      <c r="AR1745" s="47" t="str">
        <f t="shared" si="109"/>
        <v>NC</v>
      </c>
    </row>
    <row r="1746" spans="20:44" x14ac:dyDescent="0.25">
      <c r="T1746" s="55"/>
      <c r="Y1746" s="38"/>
      <c r="Z1746" s="38"/>
      <c r="AP1746" s="56"/>
      <c r="AQ1746" s="56"/>
      <c r="AR1746" s="47" t="str">
        <f t="shared" si="109"/>
        <v>NC</v>
      </c>
    </row>
    <row r="1747" spans="20:44" x14ac:dyDescent="0.25">
      <c r="T1747" s="55"/>
      <c r="Y1747" s="38"/>
      <c r="Z1747" s="38"/>
      <c r="AP1747" s="56"/>
      <c r="AQ1747" s="56"/>
      <c r="AR1747" s="47" t="str">
        <f t="shared" si="109"/>
        <v>NC</v>
      </c>
    </row>
    <row r="1748" spans="20:44" x14ac:dyDescent="0.25">
      <c r="T1748" s="55"/>
      <c r="Y1748" s="38"/>
      <c r="Z1748" s="38"/>
      <c r="AP1748" s="56"/>
      <c r="AQ1748" s="56"/>
      <c r="AR1748" s="47" t="str">
        <f t="shared" si="109"/>
        <v>NC</v>
      </c>
    </row>
    <row r="1749" spans="20:44" x14ac:dyDescent="0.25">
      <c r="T1749" s="55"/>
      <c r="Y1749" s="38"/>
      <c r="Z1749" s="38"/>
      <c r="AP1749" s="56"/>
      <c r="AQ1749" s="56"/>
      <c r="AR1749" s="47" t="str">
        <f t="shared" si="109"/>
        <v>NC</v>
      </c>
    </row>
    <row r="1750" spans="20:44" x14ac:dyDescent="0.25">
      <c r="T1750" s="55"/>
      <c r="Y1750" s="38"/>
      <c r="Z1750" s="38"/>
      <c r="AP1750" s="56"/>
      <c r="AQ1750" s="56"/>
      <c r="AR1750" s="47" t="str">
        <f t="shared" si="109"/>
        <v>NC</v>
      </c>
    </row>
    <row r="1751" spans="20:44" x14ac:dyDescent="0.25">
      <c r="T1751" s="55"/>
      <c r="Y1751" s="38"/>
      <c r="Z1751" s="38"/>
      <c r="AP1751" s="56"/>
      <c r="AQ1751" s="56"/>
      <c r="AR1751" s="47" t="str">
        <f t="shared" si="109"/>
        <v>NC</v>
      </c>
    </row>
    <row r="1752" spans="20:44" x14ac:dyDescent="0.25">
      <c r="T1752" s="55"/>
      <c r="Y1752" s="38"/>
      <c r="Z1752" s="38"/>
      <c r="AP1752" s="56"/>
      <c r="AQ1752" s="56"/>
      <c r="AR1752" s="47" t="str">
        <f t="shared" si="109"/>
        <v>NC</v>
      </c>
    </row>
    <row r="1753" spans="20:44" x14ac:dyDescent="0.25">
      <c r="T1753" s="55"/>
      <c r="Y1753" s="38"/>
      <c r="Z1753" s="38"/>
      <c r="AP1753" s="56"/>
      <c r="AQ1753" s="56"/>
      <c r="AR1753" s="47" t="str">
        <f t="shared" si="109"/>
        <v>NC</v>
      </c>
    </row>
    <row r="1754" spans="20:44" x14ac:dyDescent="0.25">
      <c r="T1754" s="55"/>
      <c r="Y1754" s="38"/>
      <c r="Z1754" s="38"/>
      <c r="AP1754" s="56"/>
      <c r="AQ1754" s="56"/>
      <c r="AR1754" s="47" t="str">
        <f t="shared" si="109"/>
        <v>NC</v>
      </c>
    </row>
    <row r="1755" spans="20:44" x14ac:dyDescent="0.25">
      <c r="T1755" s="55"/>
      <c r="Y1755" s="38"/>
      <c r="Z1755" s="38"/>
      <c r="AP1755" s="56"/>
      <c r="AQ1755" s="56"/>
      <c r="AR1755" s="47" t="str">
        <f t="shared" si="109"/>
        <v>NC</v>
      </c>
    </row>
    <row r="1756" spans="20:44" x14ac:dyDescent="0.25">
      <c r="T1756" s="55"/>
      <c r="Y1756" s="38"/>
      <c r="Z1756" s="38"/>
      <c r="AP1756" s="56"/>
      <c r="AQ1756" s="56"/>
      <c r="AR1756" s="47" t="str">
        <f t="shared" si="109"/>
        <v>NC</v>
      </c>
    </row>
    <row r="1757" spans="20:44" x14ac:dyDescent="0.25">
      <c r="T1757" s="55"/>
      <c r="Y1757" s="38"/>
      <c r="Z1757" s="38"/>
      <c r="AP1757" s="56"/>
      <c r="AQ1757" s="56"/>
      <c r="AR1757" s="47" t="str">
        <f t="shared" si="109"/>
        <v>NC</v>
      </c>
    </row>
    <row r="1758" spans="20:44" x14ac:dyDescent="0.25">
      <c r="T1758" s="55"/>
      <c r="Y1758" s="38"/>
      <c r="Z1758" s="38"/>
      <c r="AP1758" s="56"/>
      <c r="AQ1758" s="56"/>
      <c r="AR1758" s="47" t="str">
        <f t="shared" si="109"/>
        <v>NC</v>
      </c>
    </row>
    <row r="1759" spans="20:44" x14ac:dyDescent="0.25">
      <c r="T1759" s="55"/>
      <c r="Y1759" s="38"/>
      <c r="Z1759" s="38"/>
      <c r="AP1759" s="56"/>
      <c r="AQ1759" s="56"/>
      <c r="AR1759" s="47" t="str">
        <f t="shared" si="109"/>
        <v>NC</v>
      </c>
    </row>
    <row r="1760" spans="20:44" x14ac:dyDescent="0.25">
      <c r="T1760" s="55"/>
      <c r="Y1760" s="38"/>
      <c r="Z1760" s="38"/>
      <c r="AP1760" s="56"/>
      <c r="AQ1760" s="56"/>
      <c r="AR1760" s="47" t="str">
        <f t="shared" si="109"/>
        <v>NC</v>
      </c>
    </row>
    <row r="1761" spans="20:44" x14ac:dyDescent="0.25">
      <c r="T1761" s="55"/>
      <c r="Y1761" s="38"/>
      <c r="Z1761" s="38"/>
      <c r="AP1761" s="56"/>
      <c r="AQ1761" s="56"/>
      <c r="AR1761" s="47" t="str">
        <f t="shared" si="109"/>
        <v>NC</v>
      </c>
    </row>
    <row r="1762" spans="20:44" x14ac:dyDescent="0.25">
      <c r="T1762" s="55"/>
      <c r="Y1762" s="38"/>
      <c r="Z1762" s="38"/>
      <c r="AP1762" s="56"/>
      <c r="AQ1762" s="56"/>
      <c r="AR1762" s="47" t="str">
        <f t="shared" si="109"/>
        <v>NC</v>
      </c>
    </row>
    <row r="1763" spans="20:44" x14ac:dyDescent="0.25">
      <c r="T1763" s="55"/>
      <c r="Y1763" s="38"/>
      <c r="Z1763" s="38"/>
      <c r="AP1763" s="56"/>
      <c r="AQ1763" s="56"/>
      <c r="AR1763" s="47" t="str">
        <f t="shared" si="109"/>
        <v>NC</v>
      </c>
    </row>
    <row r="1764" spans="20:44" x14ac:dyDescent="0.25">
      <c r="T1764" s="55"/>
      <c r="Y1764" s="38"/>
      <c r="Z1764" s="38"/>
      <c r="AP1764" s="56"/>
      <c r="AQ1764" s="56"/>
      <c r="AR1764" s="47" t="str">
        <f t="shared" si="109"/>
        <v>NC</v>
      </c>
    </row>
    <row r="1765" spans="20:44" x14ac:dyDescent="0.25">
      <c r="T1765" s="55"/>
      <c r="Y1765" s="38"/>
      <c r="Z1765" s="38"/>
      <c r="AP1765" s="56"/>
      <c r="AQ1765" s="56"/>
      <c r="AR1765" s="47" t="str">
        <f t="shared" si="109"/>
        <v>NC</v>
      </c>
    </row>
    <row r="1766" spans="20:44" x14ac:dyDescent="0.25">
      <c r="T1766" s="55"/>
      <c r="Y1766" s="38"/>
      <c r="Z1766" s="38"/>
      <c r="AP1766" s="56"/>
      <c r="AQ1766" s="56"/>
      <c r="AR1766" s="47" t="str">
        <f t="shared" si="109"/>
        <v>NC</v>
      </c>
    </row>
    <row r="1767" spans="20:44" x14ac:dyDescent="0.25">
      <c r="T1767" s="55"/>
      <c r="Y1767" s="38"/>
      <c r="Z1767" s="38"/>
      <c r="AP1767" s="56"/>
      <c r="AQ1767" s="56"/>
      <c r="AR1767" s="47" t="str">
        <f t="shared" si="109"/>
        <v>NC</v>
      </c>
    </row>
    <row r="1768" spans="20:44" x14ac:dyDescent="0.25">
      <c r="T1768" s="55"/>
      <c r="Y1768" s="38"/>
      <c r="Z1768" s="38"/>
      <c r="AP1768" s="56"/>
      <c r="AQ1768" s="56"/>
      <c r="AR1768" s="47" t="str">
        <f t="shared" si="109"/>
        <v>NC</v>
      </c>
    </row>
    <row r="1769" spans="20:44" x14ac:dyDescent="0.25">
      <c r="T1769" s="55"/>
      <c r="Y1769" s="38"/>
      <c r="Z1769" s="38"/>
      <c r="AP1769" s="56"/>
      <c r="AQ1769" s="56"/>
      <c r="AR1769" s="47" t="str">
        <f t="shared" si="109"/>
        <v>NC</v>
      </c>
    </row>
    <row r="1770" spans="20:44" x14ac:dyDescent="0.25">
      <c r="T1770" s="55"/>
      <c r="Y1770" s="38"/>
      <c r="Z1770" s="38"/>
      <c r="AP1770" s="56"/>
      <c r="AQ1770" s="56"/>
      <c r="AR1770" s="47" t="str">
        <f t="shared" si="109"/>
        <v>NC</v>
      </c>
    </row>
    <row r="1771" spans="20:44" x14ac:dyDescent="0.25">
      <c r="T1771" s="55"/>
      <c r="Y1771" s="38"/>
      <c r="Z1771" s="38"/>
      <c r="AP1771" s="56"/>
      <c r="AQ1771" s="56"/>
      <c r="AR1771" s="47" t="str">
        <f t="shared" si="109"/>
        <v>NC</v>
      </c>
    </row>
    <row r="1772" spans="20:44" x14ac:dyDescent="0.25">
      <c r="T1772" s="55"/>
      <c r="Y1772" s="38"/>
      <c r="Z1772" s="38"/>
      <c r="AP1772" s="56"/>
      <c r="AQ1772" s="56"/>
      <c r="AR1772" s="47" t="str">
        <f t="shared" si="109"/>
        <v>NC</v>
      </c>
    </row>
    <row r="1773" spans="20:44" x14ac:dyDescent="0.25">
      <c r="T1773" s="55"/>
      <c r="Y1773" s="38"/>
      <c r="Z1773" s="38"/>
      <c r="AP1773" s="56"/>
      <c r="AQ1773" s="56"/>
      <c r="AR1773" s="47" t="str">
        <f t="shared" si="109"/>
        <v>NC</v>
      </c>
    </row>
    <row r="1774" spans="20:44" x14ac:dyDescent="0.25">
      <c r="T1774" s="55"/>
      <c r="Y1774" s="38"/>
      <c r="Z1774" s="38"/>
      <c r="AP1774" s="56"/>
      <c r="AQ1774" s="56"/>
      <c r="AR1774" s="47" t="str">
        <f t="shared" si="109"/>
        <v>NC</v>
      </c>
    </row>
    <row r="1775" spans="20:44" x14ac:dyDescent="0.25">
      <c r="T1775" s="55"/>
      <c r="Y1775" s="38"/>
      <c r="Z1775" s="38"/>
      <c r="AP1775" s="56"/>
      <c r="AQ1775" s="56"/>
      <c r="AR1775" s="47" t="str">
        <f t="shared" si="109"/>
        <v>NC</v>
      </c>
    </row>
    <row r="1776" spans="20:44" x14ac:dyDescent="0.25">
      <c r="T1776" s="55"/>
      <c r="Y1776" s="38"/>
      <c r="Z1776" s="38"/>
      <c r="AP1776" s="56"/>
      <c r="AQ1776" s="56"/>
      <c r="AR1776" s="47" t="str">
        <f t="shared" si="109"/>
        <v>NC</v>
      </c>
    </row>
    <row r="1777" spans="20:44" x14ac:dyDescent="0.25">
      <c r="T1777" s="55"/>
      <c r="Y1777" s="38"/>
      <c r="Z1777" s="38"/>
      <c r="AP1777" s="56"/>
      <c r="AQ1777" s="56"/>
      <c r="AR1777" s="47" t="str">
        <f t="shared" si="109"/>
        <v>NC</v>
      </c>
    </row>
    <row r="1778" spans="20:44" x14ac:dyDescent="0.25">
      <c r="T1778" s="55"/>
      <c r="Y1778" s="38"/>
      <c r="Z1778" s="38"/>
      <c r="AP1778" s="56"/>
      <c r="AQ1778" s="56"/>
      <c r="AR1778" s="47" t="str">
        <f t="shared" si="109"/>
        <v>NC</v>
      </c>
    </row>
    <row r="1779" spans="20:44" x14ac:dyDescent="0.25">
      <c r="T1779" s="55"/>
      <c r="Y1779" s="38"/>
      <c r="Z1779" s="38"/>
      <c r="AP1779" s="56"/>
      <c r="AQ1779" s="56"/>
      <c r="AR1779" s="47" t="str">
        <f t="shared" si="109"/>
        <v>NC</v>
      </c>
    </row>
  </sheetData>
  <autoFilter ref="A11:AS1683" xr:uid="{00000000-0001-0000-0000-000000000000}"/>
  <sortState xmlns:xlrd2="http://schemas.microsoft.com/office/spreadsheetml/2017/richdata2" ref="AP12:AQ1391">
    <sortCondition ref="AP12:AP1391"/>
  </sortState>
  <mergeCells count="3">
    <mergeCell ref="A1:L1"/>
    <mergeCell ref="A10:L10"/>
    <mergeCell ref="Y10:Z10"/>
  </mergeCells>
  <conditionalFormatting sqref="F1:F1683">
    <cfRule type="duplicateValues" dxfId="1" priority="2"/>
  </conditionalFormatting>
  <conditionalFormatting sqref="F1:F1048576">
    <cfRule type="duplicateValues" dxfId="0" priority="1"/>
  </conditionalFormatting>
  <pageMargins left="0.1" right="0.1" top="0.25" bottom="0.25" header="0.1" footer="0.1"/>
  <pageSetup paperSize="9" orientation="portrait" r:id="rId1"/>
  <rowBreaks count="26" manualBreakCount="26">
    <brk id="39" max="43" man="1"/>
    <brk id="71" max="43" man="1"/>
    <brk id="103" max="43" man="1"/>
    <brk id="135" max="43" man="1"/>
    <brk id="167" max="43" man="1"/>
    <brk id="199" max="43" man="1"/>
    <brk id="231" max="43" man="1"/>
    <brk id="263" max="43" man="1"/>
    <brk id="295" max="43" man="1"/>
    <brk id="327" max="43" man="1"/>
    <brk id="359" max="43" man="1"/>
    <brk id="391" max="43" man="1"/>
    <brk id="423" max="43" man="1"/>
    <brk id="455" max="43" man="1"/>
    <brk id="487" max="43" man="1"/>
    <brk id="519" max="43" man="1"/>
    <brk id="551" max="43" man="1"/>
    <brk id="583" max="43" man="1"/>
    <brk id="615" max="43" man="1"/>
    <brk id="647" max="43" man="1"/>
    <brk id="679" max="43" man="1"/>
    <brk id="711" max="43" man="1"/>
    <brk id="743" max="43" man="1"/>
    <brk id="775" max="43" man="1"/>
    <brk id="807" max="43" man="1"/>
    <brk id="820"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42"/>
  <sheetViews>
    <sheetView view="pageBreakPreview" topLeftCell="A26"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1+'7'!R1</f>
        <v>22</v>
      </c>
      <c r="Q1" s="198">
        <f>+P1+1</f>
        <v>23</v>
      </c>
      <c r="R1" s="198">
        <f>+Q1+1</f>
        <v>24</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04 MAY 2024</v>
      </c>
      <c r="N4" s="154"/>
    </row>
    <row r="5" spans="1:32" ht="21.75" customHeight="1" x14ac:dyDescent="0.25">
      <c r="A5" s="152" t="s">
        <v>2</v>
      </c>
      <c r="B5" s="152"/>
      <c r="C5" s="152"/>
      <c r="D5" s="152"/>
      <c r="E5" s="46"/>
      <c r="F5" s="177" t="str">
        <f>VLOOKUP(P5,MASTER!$A$12:$T$28034,7,0)</f>
        <v>Compensation Management Sec 1</v>
      </c>
      <c r="G5" s="177"/>
      <c r="H5" s="177"/>
      <c r="I5" s="177"/>
      <c r="J5" s="177"/>
      <c r="K5" s="178"/>
      <c r="L5" s="86"/>
      <c r="M5" s="171">
        <f>+P5</f>
        <v>22</v>
      </c>
      <c r="N5" s="171"/>
      <c r="P5" s="52">
        <f>+P1</f>
        <v>22</v>
      </c>
      <c r="Q5" s="38">
        <f>+P6</f>
        <v>141299</v>
      </c>
      <c r="R5" s="38">
        <f>+Q5</f>
        <v>141299</v>
      </c>
      <c r="S5" s="38">
        <f t="shared" ref="S5:X5" si="0">+R5</f>
        <v>141299</v>
      </c>
      <c r="T5" s="38">
        <f t="shared" si="0"/>
        <v>141299</v>
      </c>
      <c r="U5" s="38">
        <f t="shared" si="0"/>
        <v>141299</v>
      </c>
      <c r="V5" s="38">
        <f t="shared" si="0"/>
        <v>141299</v>
      </c>
      <c r="W5" s="38">
        <f t="shared" si="0"/>
        <v>141299</v>
      </c>
      <c r="X5" s="38">
        <f t="shared" si="0"/>
        <v>141299</v>
      </c>
      <c r="Y5" s="49" t="str">
        <f>Q5&amp;"-"&amp;COUNTIF(Q5:Q5,Q5)</f>
        <v>141299-1</v>
      </c>
      <c r="Z5" s="49" t="str">
        <f>R5&amp;"-"&amp;COUNTIF(Q5:R5,R5)</f>
        <v>141299-2</v>
      </c>
      <c r="AA5" s="49" t="str">
        <f>S5&amp;"-"&amp;COUNTIF(Q5:S5,S5)</f>
        <v>141299-3</v>
      </c>
      <c r="AB5" s="49" t="str">
        <f>T5&amp;"-"&amp;COUNTIF(Q5:T5,T5)</f>
        <v>141299-4</v>
      </c>
      <c r="AC5" s="49" t="str">
        <f>U5&amp;"-"&amp;COUNTIF(Q5:U5,U5)</f>
        <v>141299-5</v>
      </c>
      <c r="AD5" s="49" t="str">
        <f>V5&amp;"-"&amp;COUNTIF(Q5:V5,V5)</f>
        <v>141299-6</v>
      </c>
      <c r="AE5" s="49" t="str">
        <f>W5&amp;"-"&amp;COUNTIF(Q5:W5,W5)</f>
        <v>141299-7</v>
      </c>
      <c r="AF5" s="49" t="str">
        <f>X5&amp;"-"&amp;COUNTIF(Q5:X5,X5)</f>
        <v>141299-8</v>
      </c>
    </row>
    <row r="6" spans="1:32" ht="24.95" customHeight="1" x14ac:dyDescent="0.25">
      <c r="A6" s="152" t="s">
        <v>260</v>
      </c>
      <c r="B6" s="152"/>
      <c r="C6" s="152"/>
      <c r="D6" s="152"/>
      <c r="E6" s="46"/>
      <c r="F6" s="176" t="str">
        <f>VLOOKUP(P5,MASTER!$A$12:$T$28035,3,0)</f>
        <v>MBA (2 Years)  - 141299</v>
      </c>
      <c r="G6" s="176"/>
      <c r="H6" s="176"/>
      <c r="I6" s="176"/>
      <c r="J6" s="176"/>
      <c r="K6" s="176"/>
      <c r="L6" s="85"/>
      <c r="M6" s="171"/>
      <c r="N6" s="171"/>
      <c r="P6" s="38">
        <f>IFERROR(VLOOKUP(P5,MASTER!$A$12:$F$17079,6,0),"-")</f>
        <v>141299</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A  - NB - 1 - 8</v>
      </c>
      <c r="E8" s="174"/>
      <c r="F8" s="174"/>
      <c r="G8" s="174"/>
      <c r="H8" s="16" t="s">
        <v>11</v>
      </c>
      <c r="I8" s="15" t="str">
        <f>VLOOKUP(P5,MASTER!$A$12:$AC$17009,9,0)</f>
        <v>I</v>
      </c>
      <c r="J8" s="14" t="s">
        <v>99</v>
      </c>
      <c r="K8" s="19">
        <f>VLOOKUP(P5,MASTER!$A$12:$AE$17009,12,0)</f>
        <v>2</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22</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Fayyza Jaleel  ( 0331-4288969 )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04 MAY 2024</v>
      </c>
      <c r="N17" s="154"/>
    </row>
    <row r="18" spans="1:32" ht="21.75" customHeight="1" x14ac:dyDescent="0.25">
      <c r="A18" s="152" t="s">
        <v>2</v>
      </c>
      <c r="B18" s="152"/>
      <c r="C18" s="152"/>
      <c r="D18" s="152"/>
      <c r="E18" s="46"/>
      <c r="F18" s="177" t="str">
        <f>VLOOKUP(P18,MASTER!$A$12:$T$28034,7,0)</f>
        <v>Compensation Management Sec 1</v>
      </c>
      <c r="G18" s="177"/>
      <c r="H18" s="177"/>
      <c r="I18" s="177"/>
      <c r="J18" s="177"/>
      <c r="K18" s="178"/>
      <c r="L18" s="86"/>
      <c r="M18" s="171">
        <f>+P18</f>
        <v>23</v>
      </c>
      <c r="N18" s="171"/>
      <c r="P18" s="57">
        <f>+Q1</f>
        <v>23</v>
      </c>
      <c r="Q18" s="38">
        <f>+P19</f>
        <v>141309</v>
      </c>
      <c r="R18" s="38">
        <f>+Q18</f>
        <v>141309</v>
      </c>
      <c r="S18" s="38">
        <f t="shared" ref="S18:X18" si="1">+R18</f>
        <v>141309</v>
      </c>
      <c r="T18" s="38">
        <f t="shared" si="1"/>
        <v>141309</v>
      </c>
      <c r="U18" s="38">
        <f t="shared" si="1"/>
        <v>141309</v>
      </c>
      <c r="V18" s="38">
        <f t="shared" si="1"/>
        <v>141309</v>
      </c>
      <c r="W18" s="38">
        <f t="shared" si="1"/>
        <v>141309</v>
      </c>
      <c r="X18" s="38">
        <f t="shared" si="1"/>
        <v>141309</v>
      </c>
      <c r="Y18" s="49" t="str">
        <f>Q18&amp;"-"&amp;COUNTIF(Q18:Q18,Q18)</f>
        <v>141309-1</v>
      </c>
      <c r="Z18" s="49" t="str">
        <f>R18&amp;"-"&amp;COUNTIF(Q18:R18,R18)</f>
        <v>141309-2</v>
      </c>
      <c r="AA18" s="49" t="str">
        <f>S18&amp;"-"&amp;COUNTIF(Q18:S18,S18)</f>
        <v>141309-3</v>
      </c>
      <c r="AB18" s="49" t="str">
        <f>T18&amp;"-"&amp;COUNTIF(Q18:T18,T18)</f>
        <v>141309-4</v>
      </c>
      <c r="AC18" s="49" t="str">
        <f>U18&amp;"-"&amp;COUNTIF(Q18:U18,U18)</f>
        <v>141309-5</v>
      </c>
      <c r="AD18" s="49" t="str">
        <f>V18&amp;"-"&amp;COUNTIF(Q18:V18,V18)</f>
        <v>141309-6</v>
      </c>
      <c r="AE18" s="49" t="str">
        <f>W18&amp;"-"&amp;COUNTIF(Q18:W18,W18)</f>
        <v>141309-7</v>
      </c>
      <c r="AF18" s="49" t="str">
        <f>X18&amp;"-"&amp;COUNTIF(Q18:X18,X18)</f>
        <v>141309-8</v>
      </c>
    </row>
    <row r="19" spans="1:32" ht="24.95" customHeight="1" x14ac:dyDescent="0.25">
      <c r="A19" s="152" t="s">
        <v>261</v>
      </c>
      <c r="B19" s="152"/>
      <c r="C19" s="152"/>
      <c r="D19" s="152"/>
      <c r="E19" s="46"/>
      <c r="F19" s="176" t="str">
        <f>VLOOKUP(P18,MASTER!$A$12:$T$2835,3,0)</f>
        <v>MBA (2 Years)  - 141309</v>
      </c>
      <c r="G19" s="176"/>
      <c r="H19" s="176"/>
      <c r="I19" s="176"/>
      <c r="J19" s="176"/>
      <c r="K19" s="176"/>
      <c r="L19" s="85"/>
      <c r="M19" s="171"/>
      <c r="N19" s="171"/>
      <c r="P19" s="38">
        <f>IFERROR(VLOOKUP(P18,MASTER!$A$12:$F$17079,6,0),"-")</f>
        <v>141309</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A  - NB - 1 - 8</v>
      </c>
      <c r="E21" s="174"/>
      <c r="F21" s="174"/>
      <c r="G21" s="174"/>
      <c r="H21" s="14" t="s">
        <v>11</v>
      </c>
      <c r="I21" s="15" t="str">
        <f>VLOOKUP(P18,MASTER!$A$12:$AC$17009,9,0)</f>
        <v>I</v>
      </c>
      <c r="J21" s="16" t="s">
        <v>99</v>
      </c>
      <c r="K21" s="19">
        <f>VLOOKUP(P18,MASTER!$A$12:$AE$17009,12,0)</f>
        <v>7</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23</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Fayyza Jaleel  ( 0331-4288969 )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04 MAY 2024</v>
      </c>
      <c r="N30" s="154"/>
    </row>
    <row r="31" spans="1:32" ht="21.75" customHeight="1" x14ac:dyDescent="0.25">
      <c r="A31" s="152" t="s">
        <v>2</v>
      </c>
      <c r="B31" s="152"/>
      <c r="C31" s="152"/>
      <c r="D31" s="152"/>
      <c r="E31" s="46"/>
      <c r="F31" s="177" t="str">
        <f>VLOOKUP(P31,MASTER!$A$12:$T$28034,7,0)</f>
        <v>Strategic Supply Chain Managment Sec 1</v>
      </c>
      <c r="G31" s="177"/>
      <c r="H31" s="177"/>
      <c r="I31" s="177"/>
      <c r="J31" s="177"/>
      <c r="K31" s="178"/>
      <c r="L31" s="86"/>
      <c r="M31" s="171">
        <f>+P31</f>
        <v>24</v>
      </c>
      <c r="N31" s="171"/>
      <c r="P31" s="38">
        <f>+R1</f>
        <v>24</v>
      </c>
      <c r="Q31" s="38">
        <f>+P32</f>
        <v>141313</v>
      </c>
      <c r="R31" s="38">
        <f>+Q31</f>
        <v>141313</v>
      </c>
      <c r="S31" s="38">
        <f t="shared" ref="S31:X31" si="2">+R31</f>
        <v>141313</v>
      </c>
      <c r="T31" s="38">
        <f t="shared" si="2"/>
        <v>141313</v>
      </c>
      <c r="U31" s="38">
        <f t="shared" si="2"/>
        <v>141313</v>
      </c>
      <c r="V31" s="38">
        <f t="shared" si="2"/>
        <v>141313</v>
      </c>
      <c r="W31" s="38">
        <f t="shared" si="2"/>
        <v>141313</v>
      </c>
      <c r="X31" s="38">
        <f t="shared" si="2"/>
        <v>141313</v>
      </c>
      <c r="Y31" s="49" t="str">
        <f>Q31&amp;"-"&amp;COUNTIF(Q31:Q31,Q31)</f>
        <v>141313-1</v>
      </c>
      <c r="Z31" s="49" t="str">
        <f>R31&amp;"-"&amp;COUNTIF(Q31:R31,R31)</f>
        <v>141313-2</v>
      </c>
      <c r="AA31" s="49" t="str">
        <f>S31&amp;"-"&amp;COUNTIF(Q31:S31,S31)</f>
        <v>141313-3</v>
      </c>
      <c r="AB31" s="49" t="str">
        <f>T31&amp;"-"&amp;COUNTIF(Q31:T31,T31)</f>
        <v>141313-4</v>
      </c>
      <c r="AC31" s="49" t="str">
        <f>U31&amp;"-"&amp;COUNTIF(Q31:U31,U31)</f>
        <v>141313-5</v>
      </c>
      <c r="AD31" s="49" t="str">
        <f>V31&amp;"-"&amp;COUNTIF(Q31:V31,V31)</f>
        <v>141313-6</v>
      </c>
      <c r="AE31" s="49" t="str">
        <f>W31&amp;"-"&amp;COUNTIF(Q31:W31,W31)</f>
        <v>141313-7</v>
      </c>
      <c r="AF31" s="49" t="str">
        <f>X31&amp;"-"&amp;COUNTIF(Q31:X31,X31)</f>
        <v>141313-8</v>
      </c>
    </row>
    <row r="32" spans="1:32" ht="24.95" customHeight="1" x14ac:dyDescent="0.25">
      <c r="A32" s="152" t="s">
        <v>260</v>
      </c>
      <c r="B32" s="152"/>
      <c r="C32" s="152"/>
      <c r="D32" s="152"/>
      <c r="E32" s="46"/>
      <c r="F32" s="176" t="str">
        <f>VLOOKUP(P31,MASTER!$A$12:$T$28035,3,0)</f>
        <v>MBA (2 Years)  - 141313</v>
      </c>
      <c r="G32" s="176"/>
      <c r="H32" s="176"/>
      <c r="I32" s="176"/>
      <c r="J32" s="176"/>
      <c r="K32" s="176"/>
      <c r="L32" s="85"/>
      <c r="M32" s="171"/>
      <c r="N32" s="171"/>
      <c r="P32" s="38">
        <f>IFERROR(VLOOKUP(P31,MASTER!$A$12:$F$17079,6,0),"-")</f>
        <v>141313</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A  - NB - 1 - 8</v>
      </c>
      <c r="E34" s="174"/>
      <c r="F34" s="174"/>
      <c r="G34" s="174"/>
      <c r="H34" s="14" t="s">
        <v>11</v>
      </c>
      <c r="I34" s="15" t="str">
        <f>VLOOKUP(P31,MASTER!$A$12:$AC$17009,9,0)</f>
        <v>I</v>
      </c>
      <c r="J34" s="16" t="s">
        <v>99</v>
      </c>
      <c r="K34" s="19">
        <f>VLOOKUP(P31,MASTER!$A$12:$AE$17009,12,0)</f>
        <v>5</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24</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 Muhammad Umar  ( - - -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1+'8'!R1</f>
        <v>25</v>
      </c>
      <c r="Q1" s="198">
        <f>+P1+1</f>
        <v>26</v>
      </c>
      <c r="R1" s="198">
        <f>+Q1+1</f>
        <v>27</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04 MAY 2024</v>
      </c>
      <c r="N4" s="154"/>
    </row>
    <row r="5" spans="1:32" ht="21.75" customHeight="1" x14ac:dyDescent="0.25">
      <c r="A5" s="152" t="s">
        <v>2</v>
      </c>
      <c r="B5" s="152"/>
      <c r="C5" s="152"/>
      <c r="D5" s="152"/>
      <c r="E5" s="46"/>
      <c r="F5" s="177" t="str">
        <f>VLOOKUP(P5,MASTER!$A$12:$T$28034,7,0)</f>
        <v>Behavioral Finance Sec 1</v>
      </c>
      <c r="G5" s="177"/>
      <c r="H5" s="177"/>
      <c r="I5" s="177"/>
      <c r="J5" s="177"/>
      <c r="K5" s="178"/>
      <c r="L5" s="86"/>
      <c r="M5" s="171">
        <f>+P5</f>
        <v>25</v>
      </c>
      <c r="N5" s="171"/>
      <c r="P5" s="52">
        <f>+P1</f>
        <v>25</v>
      </c>
      <c r="Q5" s="38">
        <f>+P6</f>
        <v>141315</v>
      </c>
      <c r="R5" s="38">
        <f>+Q5</f>
        <v>141315</v>
      </c>
      <c r="S5" s="38">
        <f t="shared" ref="S5:X5" si="0">+R5</f>
        <v>141315</v>
      </c>
      <c r="T5" s="38">
        <f t="shared" si="0"/>
        <v>141315</v>
      </c>
      <c r="U5" s="38">
        <f t="shared" si="0"/>
        <v>141315</v>
      </c>
      <c r="V5" s="38">
        <f t="shared" si="0"/>
        <v>141315</v>
      </c>
      <c r="W5" s="38">
        <f t="shared" si="0"/>
        <v>141315</v>
      </c>
      <c r="X5" s="38">
        <f t="shared" si="0"/>
        <v>141315</v>
      </c>
      <c r="Y5" s="49" t="str">
        <f>Q5&amp;"-"&amp;COUNTIF(Q5:Q5,Q5)</f>
        <v>141315-1</v>
      </c>
      <c r="Z5" s="49" t="str">
        <f>R5&amp;"-"&amp;COUNTIF(Q5:R5,R5)</f>
        <v>141315-2</v>
      </c>
      <c r="AA5" s="49" t="str">
        <f>S5&amp;"-"&amp;COUNTIF(Q5:S5,S5)</f>
        <v>141315-3</v>
      </c>
      <c r="AB5" s="49" t="str">
        <f>T5&amp;"-"&amp;COUNTIF(Q5:T5,T5)</f>
        <v>141315-4</v>
      </c>
      <c r="AC5" s="49" t="str">
        <f>U5&amp;"-"&amp;COUNTIF(Q5:U5,U5)</f>
        <v>141315-5</v>
      </c>
      <c r="AD5" s="49" t="str">
        <f>V5&amp;"-"&amp;COUNTIF(Q5:V5,V5)</f>
        <v>141315-6</v>
      </c>
      <c r="AE5" s="49" t="str">
        <f>W5&amp;"-"&amp;COUNTIF(Q5:W5,W5)</f>
        <v>141315-7</v>
      </c>
      <c r="AF5" s="49" t="str">
        <f>X5&amp;"-"&amp;COUNTIF(Q5:X5,X5)</f>
        <v>141315-8</v>
      </c>
    </row>
    <row r="6" spans="1:32" ht="24.95" customHeight="1" x14ac:dyDescent="0.25">
      <c r="A6" s="152" t="s">
        <v>260</v>
      </c>
      <c r="B6" s="152"/>
      <c r="C6" s="152"/>
      <c r="D6" s="152"/>
      <c r="E6" s="46"/>
      <c r="F6" s="176" t="str">
        <f>VLOOKUP(P5,MASTER!$A$12:$T$28035,3,0)</f>
        <v>MBA (2 Years)  - 141315</v>
      </c>
      <c r="G6" s="176"/>
      <c r="H6" s="176"/>
      <c r="I6" s="176"/>
      <c r="J6" s="176"/>
      <c r="K6" s="176"/>
      <c r="L6" s="85"/>
      <c r="M6" s="171"/>
      <c r="N6" s="171"/>
      <c r="P6" s="38">
        <f>IFERROR(VLOOKUP(P5,MASTER!$A$12:$F$17079,6,0),"-")</f>
        <v>141315</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A  - NB - 1 - 8</v>
      </c>
      <c r="E8" s="174"/>
      <c r="F8" s="174"/>
      <c r="G8" s="174"/>
      <c r="H8" s="16" t="s">
        <v>11</v>
      </c>
      <c r="I8" s="15" t="str">
        <f>VLOOKUP(P5,MASTER!$A$12:$AC$17009,9,0)</f>
        <v>I</v>
      </c>
      <c r="J8" s="14" t="s">
        <v>99</v>
      </c>
      <c r="K8" s="19">
        <f>VLOOKUP(P5,MASTER!$A$12:$AE$17009,12,0)</f>
        <v>1</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25</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Mazhar Farid Chisti  ( 0300-9421013 )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04 MAY 2024</v>
      </c>
      <c r="N17" s="154"/>
    </row>
    <row r="18" spans="1:32" ht="21.75" customHeight="1" x14ac:dyDescent="0.25">
      <c r="A18" s="152" t="s">
        <v>2</v>
      </c>
      <c r="B18" s="152"/>
      <c r="C18" s="152"/>
      <c r="D18" s="152"/>
      <c r="E18" s="46"/>
      <c r="F18" s="177" t="str">
        <f>VLOOKUP(P18,MASTER!$A$12:$T$28034,7,0)</f>
        <v>FINANCIAL ACCOUNTING Sec 1</v>
      </c>
      <c r="G18" s="177"/>
      <c r="H18" s="177"/>
      <c r="I18" s="177"/>
      <c r="J18" s="177"/>
      <c r="K18" s="178"/>
      <c r="L18" s="86"/>
      <c r="M18" s="171">
        <f>+P18</f>
        <v>26</v>
      </c>
      <c r="N18" s="171"/>
      <c r="P18" s="57">
        <f>+Q1</f>
        <v>26</v>
      </c>
      <c r="Q18" s="38">
        <f>+P19</f>
        <v>142444</v>
      </c>
      <c r="R18" s="38">
        <f>+Q18</f>
        <v>142444</v>
      </c>
      <c r="S18" s="38">
        <f t="shared" ref="S18:X18" si="1">+R18</f>
        <v>142444</v>
      </c>
      <c r="T18" s="38">
        <f t="shared" si="1"/>
        <v>142444</v>
      </c>
      <c r="U18" s="38">
        <f t="shared" si="1"/>
        <v>142444</v>
      </c>
      <c r="V18" s="38">
        <f t="shared" si="1"/>
        <v>142444</v>
      </c>
      <c r="W18" s="38">
        <f t="shared" si="1"/>
        <v>142444</v>
      </c>
      <c r="X18" s="38">
        <f t="shared" si="1"/>
        <v>142444</v>
      </c>
      <c r="Y18" s="49" t="str">
        <f>Q18&amp;"-"&amp;COUNTIF(Q18:Q18,Q18)</f>
        <v>142444-1</v>
      </c>
      <c r="Z18" s="49" t="str">
        <f>R18&amp;"-"&amp;COUNTIF(Q18:R18,R18)</f>
        <v>142444-2</v>
      </c>
      <c r="AA18" s="49" t="str">
        <f>S18&amp;"-"&amp;COUNTIF(Q18:S18,S18)</f>
        <v>142444-3</v>
      </c>
      <c r="AB18" s="49" t="str">
        <f>T18&amp;"-"&amp;COUNTIF(Q18:T18,T18)</f>
        <v>142444-4</v>
      </c>
      <c r="AC18" s="49" t="str">
        <f>U18&amp;"-"&amp;COUNTIF(Q18:U18,U18)</f>
        <v>142444-5</v>
      </c>
      <c r="AD18" s="49" t="str">
        <f>V18&amp;"-"&amp;COUNTIF(Q18:V18,V18)</f>
        <v>142444-6</v>
      </c>
      <c r="AE18" s="49" t="str">
        <f>W18&amp;"-"&amp;COUNTIF(Q18:W18,W18)</f>
        <v>142444-7</v>
      </c>
      <c r="AF18" s="49" t="str">
        <f>X18&amp;"-"&amp;COUNTIF(Q18:X18,X18)</f>
        <v>142444-8</v>
      </c>
    </row>
    <row r="19" spans="1:32" ht="24.95" customHeight="1" x14ac:dyDescent="0.25">
      <c r="A19" s="152" t="s">
        <v>261</v>
      </c>
      <c r="B19" s="152"/>
      <c r="C19" s="152"/>
      <c r="D19" s="152"/>
      <c r="E19" s="46"/>
      <c r="F19" s="176" t="str">
        <f>VLOOKUP(P18,MASTER!$A$12:$T$2835,3,0)</f>
        <v>MBA (2 Years)  - 142444</v>
      </c>
      <c r="G19" s="176"/>
      <c r="H19" s="176"/>
      <c r="I19" s="176"/>
      <c r="J19" s="176"/>
      <c r="K19" s="176"/>
      <c r="L19" s="85"/>
      <c r="M19" s="171"/>
      <c r="N19" s="171"/>
      <c r="P19" s="38">
        <f>IFERROR(VLOOKUP(P18,MASTER!$A$12:$F$17079,6,0),"-")</f>
        <v>142444</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A  - NB - 1 - 8</v>
      </c>
      <c r="E21" s="174"/>
      <c r="F21" s="174"/>
      <c r="G21" s="174"/>
      <c r="H21" s="14" t="s">
        <v>11</v>
      </c>
      <c r="I21" s="15" t="str">
        <f>VLOOKUP(P18,MASTER!$A$12:$AC$17009,9,0)</f>
        <v>I</v>
      </c>
      <c r="J21" s="16" t="s">
        <v>99</v>
      </c>
      <c r="K21" s="19">
        <f>VLOOKUP(P18,MASTER!$A$12:$AE$17009,12,0)</f>
        <v>2</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26</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Muhammad Zulqarnain  ( 0314-4043262 )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04 MAY 2024</v>
      </c>
      <c r="N30" s="154"/>
    </row>
    <row r="31" spans="1:32" ht="21.75" customHeight="1" x14ac:dyDescent="0.25">
      <c r="A31" s="152" t="s">
        <v>2</v>
      </c>
      <c r="B31" s="152"/>
      <c r="C31" s="152"/>
      <c r="D31" s="152"/>
      <c r="E31" s="46"/>
      <c r="F31" s="177" t="str">
        <f>VLOOKUP(P31,MASTER!$A$12:$T$28034,7,0)</f>
        <v>Fraud Mitigation Strategies Sec 1</v>
      </c>
      <c r="G31" s="177"/>
      <c r="H31" s="177"/>
      <c r="I31" s="177"/>
      <c r="J31" s="177"/>
      <c r="K31" s="178"/>
      <c r="L31" s="86"/>
      <c r="M31" s="171">
        <f>+P31</f>
        <v>27</v>
      </c>
      <c r="N31" s="171"/>
      <c r="P31" s="38">
        <f>+R1</f>
        <v>27</v>
      </c>
      <c r="Q31" s="38">
        <f>+P32</f>
        <v>142532</v>
      </c>
      <c r="R31" s="38">
        <f>+Q31</f>
        <v>142532</v>
      </c>
      <c r="S31" s="38">
        <f t="shared" ref="S31:X31" si="2">+R31</f>
        <v>142532</v>
      </c>
      <c r="T31" s="38">
        <f t="shared" si="2"/>
        <v>142532</v>
      </c>
      <c r="U31" s="38">
        <f t="shared" si="2"/>
        <v>142532</v>
      </c>
      <c r="V31" s="38">
        <f t="shared" si="2"/>
        <v>142532</v>
      </c>
      <c r="W31" s="38">
        <f t="shared" si="2"/>
        <v>142532</v>
      </c>
      <c r="X31" s="38">
        <f t="shared" si="2"/>
        <v>142532</v>
      </c>
      <c r="Y31" s="49" t="str">
        <f>Q31&amp;"-"&amp;COUNTIF(Q31:Q31,Q31)</f>
        <v>142532-1</v>
      </c>
      <c r="Z31" s="49" t="str">
        <f>R31&amp;"-"&amp;COUNTIF(Q31:R31,R31)</f>
        <v>142532-2</v>
      </c>
      <c r="AA31" s="49" t="str">
        <f>S31&amp;"-"&amp;COUNTIF(Q31:S31,S31)</f>
        <v>142532-3</v>
      </c>
      <c r="AB31" s="49" t="str">
        <f>T31&amp;"-"&amp;COUNTIF(Q31:T31,T31)</f>
        <v>142532-4</v>
      </c>
      <c r="AC31" s="49" t="str">
        <f>U31&amp;"-"&amp;COUNTIF(Q31:U31,U31)</f>
        <v>142532-5</v>
      </c>
      <c r="AD31" s="49" t="str">
        <f>V31&amp;"-"&amp;COUNTIF(Q31:V31,V31)</f>
        <v>142532-6</v>
      </c>
      <c r="AE31" s="49" t="str">
        <f>W31&amp;"-"&amp;COUNTIF(Q31:W31,W31)</f>
        <v>142532-7</v>
      </c>
      <c r="AF31" s="49" t="str">
        <f>X31&amp;"-"&amp;COUNTIF(Q31:X31,X31)</f>
        <v>142532-8</v>
      </c>
    </row>
    <row r="32" spans="1:32" ht="24.95" customHeight="1" x14ac:dyDescent="0.25">
      <c r="A32" s="152" t="s">
        <v>260</v>
      </c>
      <c r="B32" s="152"/>
      <c r="C32" s="152"/>
      <c r="D32" s="152"/>
      <c r="E32" s="46"/>
      <c r="F32" s="176" t="str">
        <f>VLOOKUP(P31,MASTER!$A$12:$T$28035,3,0)</f>
        <v>MBA (2 Years)  - 142532</v>
      </c>
      <c r="G32" s="176"/>
      <c r="H32" s="176"/>
      <c r="I32" s="176"/>
      <c r="J32" s="176"/>
      <c r="K32" s="176"/>
      <c r="L32" s="85"/>
      <c r="M32" s="171"/>
      <c r="N32" s="171"/>
      <c r="P32" s="38">
        <f>IFERROR(VLOOKUP(P31,MASTER!$A$12:$F$17079,6,0),"-")</f>
        <v>142532</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A  - NB - 1 - 8</v>
      </c>
      <c r="E34" s="174"/>
      <c r="F34" s="174"/>
      <c r="G34" s="174"/>
      <c r="H34" s="14" t="s">
        <v>11</v>
      </c>
      <c r="I34" s="15" t="str">
        <f>VLOOKUP(P31,MASTER!$A$12:$AC$17009,9,0)</f>
        <v>I</v>
      </c>
      <c r="J34" s="16" t="s">
        <v>99</v>
      </c>
      <c r="K34" s="19">
        <f>VLOOKUP(P31,MASTER!$A$12:$AE$17009,12,0)</f>
        <v>3</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27</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Mr. Kaukab Jamal Zubairy  ( 0336-5477781 )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1+'9'!R1</f>
        <v>28</v>
      </c>
      <c r="Q1" s="198">
        <f>+P1+1</f>
        <v>29</v>
      </c>
      <c r="R1" s="198">
        <f>+Q1+1</f>
        <v>30</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04 MAY 2024</v>
      </c>
      <c r="N4" s="154"/>
    </row>
    <row r="5" spans="1:32" ht="21.75" customHeight="1" x14ac:dyDescent="0.25">
      <c r="A5" s="152" t="s">
        <v>2</v>
      </c>
      <c r="B5" s="152"/>
      <c r="C5" s="152"/>
      <c r="D5" s="152"/>
      <c r="E5" s="46"/>
      <c r="F5" s="177" t="str">
        <f>VLOOKUP(P5,MASTER!$A$12:$T$28034,7,0)</f>
        <v>Behavioral Finance Sec 1</v>
      </c>
      <c r="G5" s="177"/>
      <c r="H5" s="177"/>
      <c r="I5" s="177"/>
      <c r="J5" s="177"/>
      <c r="K5" s="178"/>
      <c r="L5" s="86"/>
      <c r="M5" s="171">
        <f>+P5</f>
        <v>28</v>
      </c>
      <c r="N5" s="171"/>
      <c r="P5" s="52">
        <f>+P1</f>
        <v>28</v>
      </c>
      <c r="Q5" s="38">
        <f>+P6</f>
        <v>141317</v>
      </c>
      <c r="R5" s="38">
        <f>+Q5</f>
        <v>141317</v>
      </c>
      <c r="S5" s="38">
        <f t="shared" ref="S5:X5" si="0">+R5</f>
        <v>141317</v>
      </c>
      <c r="T5" s="38">
        <f t="shared" si="0"/>
        <v>141317</v>
      </c>
      <c r="U5" s="38">
        <f t="shared" si="0"/>
        <v>141317</v>
      </c>
      <c r="V5" s="38">
        <f t="shared" si="0"/>
        <v>141317</v>
      </c>
      <c r="W5" s="38">
        <f t="shared" si="0"/>
        <v>141317</v>
      </c>
      <c r="X5" s="38">
        <f t="shared" si="0"/>
        <v>141317</v>
      </c>
      <c r="Y5" s="49" t="str">
        <f>Q5&amp;"-"&amp;COUNTIF(Q5:Q5,Q5)</f>
        <v>141317-1</v>
      </c>
      <c r="Z5" s="49" t="str">
        <f>R5&amp;"-"&amp;COUNTIF(Q5:R5,R5)</f>
        <v>141317-2</v>
      </c>
      <c r="AA5" s="49" t="str">
        <f>S5&amp;"-"&amp;COUNTIF(Q5:S5,S5)</f>
        <v>141317-3</v>
      </c>
      <c r="AB5" s="49" t="str">
        <f>T5&amp;"-"&amp;COUNTIF(Q5:T5,T5)</f>
        <v>141317-4</v>
      </c>
      <c r="AC5" s="49" t="str">
        <f>U5&amp;"-"&amp;COUNTIF(Q5:U5,U5)</f>
        <v>141317-5</v>
      </c>
      <c r="AD5" s="49" t="str">
        <f>V5&amp;"-"&amp;COUNTIF(Q5:V5,V5)</f>
        <v>141317-6</v>
      </c>
      <c r="AE5" s="49" t="str">
        <f>W5&amp;"-"&amp;COUNTIF(Q5:W5,W5)</f>
        <v>141317-7</v>
      </c>
      <c r="AF5" s="49" t="str">
        <f>X5&amp;"-"&amp;COUNTIF(Q5:X5,X5)</f>
        <v>141317-8</v>
      </c>
    </row>
    <row r="6" spans="1:32" ht="24.95" customHeight="1" x14ac:dyDescent="0.25">
      <c r="A6" s="152" t="s">
        <v>260</v>
      </c>
      <c r="B6" s="152"/>
      <c r="C6" s="152"/>
      <c r="D6" s="152"/>
      <c r="E6" s="46"/>
      <c r="F6" s="176" t="str">
        <f>VLOOKUP(P5,MASTER!$A$12:$T$28035,3,0)</f>
        <v>MSBA  - 141317</v>
      </c>
      <c r="G6" s="176"/>
      <c r="H6" s="176"/>
      <c r="I6" s="176"/>
      <c r="J6" s="176"/>
      <c r="K6" s="176"/>
      <c r="L6" s="85"/>
      <c r="M6" s="171"/>
      <c r="N6" s="171"/>
      <c r="P6" s="38">
        <f>IFERROR(VLOOKUP(P5,MASTER!$A$12:$F$17079,6,0),"-")</f>
        <v>141317</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A  - NB - 1 - 8</v>
      </c>
      <c r="E8" s="174"/>
      <c r="F8" s="174"/>
      <c r="G8" s="174"/>
      <c r="H8" s="16" t="s">
        <v>11</v>
      </c>
      <c r="I8" s="15" t="str">
        <f>VLOOKUP(P5,MASTER!$A$12:$AC$17009,9,0)</f>
        <v>I</v>
      </c>
      <c r="J8" s="14" t="s">
        <v>99</v>
      </c>
      <c r="K8" s="19">
        <f>VLOOKUP(P5,MASTER!$A$12:$AE$17009,12,0)</f>
        <v>2</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28</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Mazhar Farid Chisti  ( 0300-9421013 )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04 MAY 2024</v>
      </c>
      <c r="N17" s="154"/>
    </row>
    <row r="18" spans="1:32" ht="21.75" customHeight="1" x14ac:dyDescent="0.25">
      <c r="A18" s="152" t="s">
        <v>2</v>
      </c>
      <c r="B18" s="152"/>
      <c r="C18" s="152"/>
      <c r="D18" s="152"/>
      <c r="E18" s="46"/>
      <c r="F18" s="177" t="str">
        <f>VLOOKUP(P18,MASTER!$A$12:$T$28034,7,0)</f>
        <v>Compensation Management Sec 1</v>
      </c>
      <c r="G18" s="177"/>
      <c r="H18" s="177"/>
      <c r="I18" s="177"/>
      <c r="J18" s="177"/>
      <c r="K18" s="178"/>
      <c r="L18" s="86"/>
      <c r="M18" s="171">
        <f>+P18</f>
        <v>29</v>
      </c>
      <c r="N18" s="171"/>
      <c r="P18" s="57">
        <f>+Q1</f>
        <v>29</v>
      </c>
      <c r="Q18" s="38">
        <f>+P19</f>
        <v>141321</v>
      </c>
      <c r="R18" s="38">
        <f>+Q18</f>
        <v>141321</v>
      </c>
      <c r="S18" s="38">
        <f t="shared" ref="S18:X18" si="1">+R18</f>
        <v>141321</v>
      </c>
      <c r="T18" s="38">
        <f t="shared" si="1"/>
        <v>141321</v>
      </c>
      <c r="U18" s="38">
        <f t="shared" si="1"/>
        <v>141321</v>
      </c>
      <c r="V18" s="38">
        <f t="shared" si="1"/>
        <v>141321</v>
      </c>
      <c r="W18" s="38">
        <f t="shared" si="1"/>
        <v>141321</v>
      </c>
      <c r="X18" s="38">
        <f t="shared" si="1"/>
        <v>141321</v>
      </c>
      <c r="Y18" s="49" t="str">
        <f>Q18&amp;"-"&amp;COUNTIF(Q18:Q18,Q18)</f>
        <v>141321-1</v>
      </c>
      <c r="Z18" s="49" t="str">
        <f>R18&amp;"-"&amp;COUNTIF(Q18:R18,R18)</f>
        <v>141321-2</v>
      </c>
      <c r="AA18" s="49" t="str">
        <f>S18&amp;"-"&amp;COUNTIF(Q18:S18,S18)</f>
        <v>141321-3</v>
      </c>
      <c r="AB18" s="49" t="str">
        <f>T18&amp;"-"&amp;COUNTIF(Q18:T18,T18)</f>
        <v>141321-4</v>
      </c>
      <c r="AC18" s="49" t="str">
        <f>U18&amp;"-"&amp;COUNTIF(Q18:U18,U18)</f>
        <v>141321-5</v>
      </c>
      <c r="AD18" s="49" t="str">
        <f>V18&amp;"-"&amp;COUNTIF(Q18:V18,V18)</f>
        <v>141321-6</v>
      </c>
      <c r="AE18" s="49" t="str">
        <f>W18&amp;"-"&amp;COUNTIF(Q18:W18,W18)</f>
        <v>141321-7</v>
      </c>
      <c r="AF18" s="49" t="str">
        <f>X18&amp;"-"&amp;COUNTIF(Q18:X18,X18)</f>
        <v>141321-8</v>
      </c>
    </row>
    <row r="19" spans="1:32" ht="24.95" customHeight="1" x14ac:dyDescent="0.25">
      <c r="A19" s="152" t="s">
        <v>261</v>
      </c>
      <c r="B19" s="152"/>
      <c r="C19" s="152"/>
      <c r="D19" s="152"/>
      <c r="E19" s="46"/>
      <c r="F19" s="176" t="str">
        <f>VLOOKUP(P18,MASTER!$A$12:$T$2835,3,0)</f>
        <v>MSBA  - 141321</v>
      </c>
      <c r="G19" s="176"/>
      <c r="H19" s="176"/>
      <c r="I19" s="176"/>
      <c r="J19" s="176"/>
      <c r="K19" s="176"/>
      <c r="L19" s="85"/>
      <c r="M19" s="171"/>
      <c r="N19" s="171"/>
      <c r="P19" s="38">
        <f>IFERROR(VLOOKUP(P18,MASTER!$A$12:$F$17079,6,0),"-")</f>
        <v>141321</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A  - NB - 1 - 8</v>
      </c>
      <c r="E21" s="174"/>
      <c r="F21" s="174"/>
      <c r="G21" s="174"/>
      <c r="H21" s="14" t="s">
        <v>11</v>
      </c>
      <c r="I21" s="15" t="str">
        <f>VLOOKUP(P18,MASTER!$A$12:$AC$17009,9,0)</f>
        <v>I</v>
      </c>
      <c r="J21" s="16" t="s">
        <v>99</v>
      </c>
      <c r="K21" s="19">
        <f>VLOOKUP(P18,MASTER!$A$12:$AE$17009,12,0)</f>
        <v>2</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29</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Fayyza Jaleel  ( 0331-4288969 )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04 MAY 2024</v>
      </c>
      <c r="N30" s="154"/>
    </row>
    <row r="31" spans="1:32" ht="21.75" customHeight="1" x14ac:dyDescent="0.25">
      <c r="A31" s="152" t="s">
        <v>2</v>
      </c>
      <c r="B31" s="152"/>
      <c r="C31" s="152"/>
      <c r="D31" s="152"/>
      <c r="E31" s="46"/>
      <c r="F31" s="177" t="str">
        <f>VLOOKUP(P31,MASTER!$A$12:$T$28034,7,0)</f>
        <v>Corporate Finance Sec 1</v>
      </c>
      <c r="G31" s="177"/>
      <c r="H31" s="177"/>
      <c r="I31" s="177"/>
      <c r="J31" s="177"/>
      <c r="K31" s="178"/>
      <c r="L31" s="86"/>
      <c r="M31" s="171">
        <f>+P31</f>
        <v>30</v>
      </c>
      <c r="N31" s="171"/>
      <c r="P31" s="38">
        <f>+R1</f>
        <v>30</v>
      </c>
      <c r="Q31" s="38">
        <f>+P32</f>
        <v>142454</v>
      </c>
      <c r="R31" s="38">
        <f>+Q31</f>
        <v>142454</v>
      </c>
      <c r="S31" s="38">
        <f t="shared" ref="S31:X31" si="2">+R31</f>
        <v>142454</v>
      </c>
      <c r="T31" s="38">
        <f t="shared" si="2"/>
        <v>142454</v>
      </c>
      <c r="U31" s="38">
        <f t="shared" si="2"/>
        <v>142454</v>
      </c>
      <c r="V31" s="38">
        <f t="shared" si="2"/>
        <v>142454</v>
      </c>
      <c r="W31" s="38">
        <f t="shared" si="2"/>
        <v>142454</v>
      </c>
      <c r="X31" s="38">
        <f t="shared" si="2"/>
        <v>142454</v>
      </c>
      <c r="Y31" s="49" t="str">
        <f>Q31&amp;"-"&amp;COUNTIF(Q31:Q31,Q31)</f>
        <v>142454-1</v>
      </c>
      <c r="Z31" s="49" t="str">
        <f>R31&amp;"-"&amp;COUNTIF(Q31:R31,R31)</f>
        <v>142454-2</v>
      </c>
      <c r="AA31" s="49" t="str">
        <f>S31&amp;"-"&amp;COUNTIF(Q31:S31,S31)</f>
        <v>142454-3</v>
      </c>
      <c r="AB31" s="49" t="str">
        <f>T31&amp;"-"&amp;COUNTIF(Q31:T31,T31)</f>
        <v>142454-4</v>
      </c>
      <c r="AC31" s="49" t="str">
        <f>U31&amp;"-"&amp;COUNTIF(Q31:U31,U31)</f>
        <v>142454-5</v>
      </c>
      <c r="AD31" s="49" t="str">
        <f>V31&amp;"-"&amp;COUNTIF(Q31:V31,V31)</f>
        <v>142454-6</v>
      </c>
      <c r="AE31" s="49" t="str">
        <f>W31&amp;"-"&amp;COUNTIF(Q31:W31,W31)</f>
        <v>142454-7</v>
      </c>
      <c r="AF31" s="49" t="str">
        <f>X31&amp;"-"&amp;COUNTIF(Q31:X31,X31)</f>
        <v>142454-8</v>
      </c>
    </row>
    <row r="32" spans="1:32" ht="24.95" customHeight="1" x14ac:dyDescent="0.25">
      <c r="A32" s="152" t="s">
        <v>260</v>
      </c>
      <c r="B32" s="152"/>
      <c r="C32" s="152"/>
      <c r="D32" s="152"/>
      <c r="E32" s="46"/>
      <c r="F32" s="176" t="str">
        <f>VLOOKUP(P31,MASTER!$A$12:$T$28035,3,0)</f>
        <v>MSBA  - 142454</v>
      </c>
      <c r="G32" s="176"/>
      <c r="H32" s="176"/>
      <c r="I32" s="176"/>
      <c r="J32" s="176"/>
      <c r="K32" s="176"/>
      <c r="L32" s="85"/>
      <c r="M32" s="171"/>
      <c r="N32" s="171"/>
      <c r="P32" s="38">
        <f>IFERROR(VLOOKUP(P31,MASTER!$A$12:$F$17079,6,0),"-")</f>
        <v>142454</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A  - NB - 1 - 8</v>
      </c>
      <c r="E34" s="174"/>
      <c r="F34" s="174"/>
      <c r="G34" s="174"/>
      <c r="H34" s="14" t="s">
        <v>11</v>
      </c>
      <c r="I34" s="15" t="str">
        <f>VLOOKUP(P31,MASTER!$A$12:$AC$17009,9,0)</f>
        <v>I</v>
      </c>
      <c r="J34" s="16" t="s">
        <v>99</v>
      </c>
      <c r="K34" s="19">
        <f>VLOOKUP(P31,MASTER!$A$12:$AE$17009,12,0)</f>
        <v>1</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30</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Ms. Qurat ul Ain Butt  ( 0332-8458249 )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1+'10'!R1</f>
        <v>31</v>
      </c>
      <c r="Q1" s="198">
        <f>+P1+1</f>
        <v>32</v>
      </c>
      <c r="R1" s="198">
        <f>+Q1+1</f>
        <v>33</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04 MAY 2024</v>
      </c>
      <c r="N4" s="154"/>
    </row>
    <row r="5" spans="1:32" ht="21.75" customHeight="1" x14ac:dyDescent="0.25">
      <c r="A5" s="152" t="s">
        <v>2</v>
      </c>
      <c r="B5" s="152"/>
      <c r="C5" s="152"/>
      <c r="D5" s="152"/>
      <c r="E5" s="46"/>
      <c r="F5" s="177" t="str">
        <f>VLOOKUP(P5,MASTER!$A$12:$T$28034,7,0)</f>
        <v>Advanced Research Methodology Sec 1</v>
      </c>
      <c r="G5" s="177"/>
      <c r="H5" s="177"/>
      <c r="I5" s="177"/>
      <c r="J5" s="177"/>
      <c r="K5" s="178"/>
      <c r="L5" s="86"/>
      <c r="M5" s="171">
        <f>+P5</f>
        <v>31</v>
      </c>
      <c r="N5" s="171"/>
      <c r="P5" s="52">
        <f>+P1</f>
        <v>31</v>
      </c>
      <c r="Q5" s="38">
        <f>+P6</f>
        <v>140880</v>
      </c>
      <c r="R5" s="38">
        <f>+Q5</f>
        <v>140880</v>
      </c>
      <c r="S5" s="38">
        <f t="shared" ref="S5:X5" si="0">+R5</f>
        <v>140880</v>
      </c>
      <c r="T5" s="38">
        <f t="shared" si="0"/>
        <v>140880</v>
      </c>
      <c r="U5" s="38">
        <f t="shared" si="0"/>
        <v>140880</v>
      </c>
      <c r="V5" s="38">
        <f t="shared" si="0"/>
        <v>140880</v>
      </c>
      <c r="W5" s="38">
        <f t="shared" si="0"/>
        <v>140880</v>
      </c>
      <c r="X5" s="38">
        <f t="shared" si="0"/>
        <v>140880</v>
      </c>
      <c r="Y5" s="49" t="str">
        <f>Q5&amp;"-"&amp;COUNTIF(Q5:Q5,Q5)</f>
        <v>140880-1</v>
      </c>
      <c r="Z5" s="49" t="str">
        <f>R5&amp;"-"&amp;COUNTIF(Q5:R5,R5)</f>
        <v>140880-2</v>
      </c>
      <c r="AA5" s="49" t="str">
        <f>S5&amp;"-"&amp;COUNTIF(Q5:S5,S5)</f>
        <v>140880-3</v>
      </c>
      <c r="AB5" s="49" t="str">
        <f>T5&amp;"-"&amp;COUNTIF(Q5:T5,T5)</f>
        <v>140880-4</v>
      </c>
      <c r="AC5" s="49" t="str">
        <f>U5&amp;"-"&amp;COUNTIF(Q5:U5,U5)</f>
        <v>140880-5</v>
      </c>
      <c r="AD5" s="49" t="str">
        <f>V5&amp;"-"&amp;COUNTIF(Q5:V5,V5)</f>
        <v>140880-6</v>
      </c>
      <c r="AE5" s="49" t="str">
        <f>W5&amp;"-"&amp;COUNTIF(Q5:W5,W5)</f>
        <v>140880-7</v>
      </c>
      <c r="AF5" s="49" t="str">
        <f>X5&amp;"-"&amp;COUNTIF(Q5:X5,X5)</f>
        <v>140880-8</v>
      </c>
    </row>
    <row r="6" spans="1:32" ht="24.95" customHeight="1" x14ac:dyDescent="0.25">
      <c r="A6" s="152" t="s">
        <v>260</v>
      </c>
      <c r="B6" s="152"/>
      <c r="C6" s="152"/>
      <c r="D6" s="152"/>
      <c r="E6" s="46"/>
      <c r="F6" s="176" t="str">
        <f>VLOOKUP(P5,MASTER!$A$12:$T$28035,3,0)</f>
        <v>Ph. D CHEM.  - 140880</v>
      </c>
      <c r="G6" s="176"/>
      <c r="H6" s="176"/>
      <c r="I6" s="176"/>
      <c r="J6" s="176"/>
      <c r="K6" s="176"/>
      <c r="L6" s="85"/>
      <c r="M6" s="171"/>
      <c r="N6" s="171"/>
      <c r="P6" s="38">
        <f>IFERROR(VLOOKUP(P5,MASTER!$A$12:$F$17079,6,0),"-")</f>
        <v>140880</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A  - NB - 1 - 8</v>
      </c>
      <c r="E8" s="174"/>
      <c r="F8" s="174"/>
      <c r="G8" s="174"/>
      <c r="H8" s="16" t="s">
        <v>11</v>
      </c>
      <c r="I8" s="15" t="str">
        <f>VLOOKUP(P5,MASTER!$A$12:$AC$17009,9,0)</f>
        <v>I</v>
      </c>
      <c r="J8" s="14" t="s">
        <v>99</v>
      </c>
      <c r="K8" s="19">
        <f>VLOOKUP(P5,MASTER!$A$12:$AE$17009,12,0)</f>
        <v>5</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31</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Iqra Zubair Awan  ( 3000144584 )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04 MAY 2024</v>
      </c>
      <c r="N17" s="154"/>
    </row>
    <row r="18" spans="1:32" ht="21.75" customHeight="1" x14ac:dyDescent="0.25">
      <c r="A18" s="152" t="s">
        <v>2</v>
      </c>
      <c r="B18" s="152"/>
      <c r="C18" s="152"/>
      <c r="D18" s="152"/>
      <c r="E18" s="46"/>
      <c r="F18" s="177" t="str">
        <f>VLOOKUP(P18,MASTER!$A$12:$T$28034,7,0)</f>
        <v>Adabi Tareikh Nawaisi Nazriyat o Rawayat Sec 1</v>
      </c>
      <c r="G18" s="177"/>
      <c r="H18" s="177"/>
      <c r="I18" s="177"/>
      <c r="J18" s="177"/>
      <c r="K18" s="178"/>
      <c r="L18" s="86"/>
      <c r="M18" s="171">
        <f>+P18</f>
        <v>32</v>
      </c>
      <c r="N18" s="171"/>
      <c r="P18" s="57">
        <f>+Q1</f>
        <v>32</v>
      </c>
      <c r="Q18" s="38">
        <f>+P19</f>
        <v>141047</v>
      </c>
      <c r="R18" s="38">
        <f>+Q18</f>
        <v>141047</v>
      </c>
      <c r="S18" s="38">
        <f t="shared" ref="S18:X18" si="1">+R18</f>
        <v>141047</v>
      </c>
      <c r="T18" s="38">
        <f t="shared" si="1"/>
        <v>141047</v>
      </c>
      <c r="U18" s="38">
        <f t="shared" si="1"/>
        <v>141047</v>
      </c>
      <c r="V18" s="38">
        <f t="shared" si="1"/>
        <v>141047</v>
      </c>
      <c r="W18" s="38">
        <f t="shared" si="1"/>
        <v>141047</v>
      </c>
      <c r="X18" s="38">
        <f t="shared" si="1"/>
        <v>141047</v>
      </c>
      <c r="Y18" s="49" t="str">
        <f>Q18&amp;"-"&amp;COUNTIF(Q18:Q18,Q18)</f>
        <v>141047-1</v>
      </c>
      <c r="Z18" s="49" t="str">
        <f>R18&amp;"-"&amp;COUNTIF(Q18:R18,R18)</f>
        <v>141047-2</v>
      </c>
      <c r="AA18" s="49" t="str">
        <f>S18&amp;"-"&amp;COUNTIF(Q18:S18,S18)</f>
        <v>141047-3</v>
      </c>
      <c r="AB18" s="49" t="str">
        <f>T18&amp;"-"&amp;COUNTIF(Q18:T18,T18)</f>
        <v>141047-4</v>
      </c>
      <c r="AC18" s="49" t="str">
        <f>U18&amp;"-"&amp;COUNTIF(Q18:U18,U18)</f>
        <v>141047-5</v>
      </c>
      <c r="AD18" s="49" t="str">
        <f>V18&amp;"-"&amp;COUNTIF(Q18:V18,V18)</f>
        <v>141047-6</v>
      </c>
      <c r="AE18" s="49" t="str">
        <f>W18&amp;"-"&amp;COUNTIF(Q18:W18,W18)</f>
        <v>141047-7</v>
      </c>
      <c r="AF18" s="49" t="str">
        <f>X18&amp;"-"&amp;COUNTIF(Q18:X18,X18)</f>
        <v>141047-8</v>
      </c>
    </row>
    <row r="19" spans="1:32" ht="24.95" customHeight="1" x14ac:dyDescent="0.25">
      <c r="A19" s="152" t="s">
        <v>261</v>
      </c>
      <c r="B19" s="152"/>
      <c r="C19" s="152"/>
      <c r="D19" s="152"/>
      <c r="E19" s="46"/>
      <c r="F19" s="176" t="str">
        <f>VLOOKUP(P18,MASTER!$A$12:$T$2835,3,0)</f>
        <v>Ph. D URDU  - 141047</v>
      </c>
      <c r="G19" s="176"/>
      <c r="H19" s="176"/>
      <c r="I19" s="176"/>
      <c r="J19" s="176"/>
      <c r="K19" s="176"/>
      <c r="L19" s="85"/>
      <c r="M19" s="171"/>
      <c r="N19" s="171"/>
      <c r="P19" s="38">
        <f>IFERROR(VLOOKUP(P18,MASTER!$A$12:$F$17079,6,0),"-")</f>
        <v>141047</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A  - NB - 1 - 8</v>
      </c>
      <c r="E21" s="174"/>
      <c r="F21" s="174"/>
      <c r="G21" s="174"/>
      <c r="H21" s="14" t="s">
        <v>11</v>
      </c>
      <c r="I21" s="15" t="str">
        <f>VLOOKUP(P18,MASTER!$A$12:$AC$17009,9,0)</f>
        <v>I</v>
      </c>
      <c r="J21" s="16" t="s">
        <v>99</v>
      </c>
      <c r="K21" s="19">
        <f>VLOOKUP(P18,MASTER!$A$12:$AE$17009,12,0)</f>
        <v>5</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32</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Muhammad Haroon Qadir  ( 0303-3330345 )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04 MAY 2024</v>
      </c>
      <c r="N30" s="154"/>
    </row>
    <row r="31" spans="1:32" ht="21.75" customHeight="1" x14ac:dyDescent="0.25">
      <c r="A31" s="152" t="s">
        <v>2</v>
      </c>
      <c r="B31" s="152"/>
      <c r="C31" s="152"/>
      <c r="D31" s="152"/>
      <c r="E31" s="46"/>
      <c r="F31" s="177" t="str">
        <f>VLOOKUP(P31,MASTER!$A$12:$T$28034,7,0)</f>
        <v>Tarjuma Asool o Rawayat Sec 1</v>
      </c>
      <c r="G31" s="177"/>
      <c r="H31" s="177"/>
      <c r="I31" s="177"/>
      <c r="J31" s="177"/>
      <c r="K31" s="178"/>
      <c r="L31" s="86"/>
      <c r="M31" s="171">
        <f>+P31</f>
        <v>33</v>
      </c>
      <c r="N31" s="171"/>
      <c r="P31" s="38">
        <f>+R1</f>
        <v>33</v>
      </c>
      <c r="Q31" s="38">
        <f>+P32</f>
        <v>141061</v>
      </c>
      <c r="R31" s="38">
        <f>+Q31</f>
        <v>141061</v>
      </c>
      <c r="S31" s="38">
        <f t="shared" ref="S31:X31" si="2">+R31</f>
        <v>141061</v>
      </c>
      <c r="T31" s="38">
        <f t="shared" si="2"/>
        <v>141061</v>
      </c>
      <c r="U31" s="38">
        <f t="shared" si="2"/>
        <v>141061</v>
      </c>
      <c r="V31" s="38">
        <f t="shared" si="2"/>
        <v>141061</v>
      </c>
      <c r="W31" s="38">
        <f t="shared" si="2"/>
        <v>141061</v>
      </c>
      <c r="X31" s="38">
        <f t="shared" si="2"/>
        <v>141061</v>
      </c>
      <c r="Y31" s="49" t="str">
        <f>Q31&amp;"-"&amp;COUNTIF(Q31:Q31,Q31)</f>
        <v>141061-1</v>
      </c>
      <c r="Z31" s="49" t="str">
        <f>R31&amp;"-"&amp;COUNTIF(Q31:R31,R31)</f>
        <v>141061-2</v>
      </c>
      <c r="AA31" s="49" t="str">
        <f>S31&amp;"-"&amp;COUNTIF(Q31:S31,S31)</f>
        <v>141061-3</v>
      </c>
      <c r="AB31" s="49" t="str">
        <f>T31&amp;"-"&amp;COUNTIF(Q31:T31,T31)</f>
        <v>141061-4</v>
      </c>
      <c r="AC31" s="49" t="str">
        <f>U31&amp;"-"&amp;COUNTIF(Q31:U31,U31)</f>
        <v>141061-5</v>
      </c>
      <c r="AD31" s="49" t="str">
        <f>V31&amp;"-"&amp;COUNTIF(Q31:V31,V31)</f>
        <v>141061-6</v>
      </c>
      <c r="AE31" s="49" t="str">
        <f>W31&amp;"-"&amp;COUNTIF(Q31:W31,W31)</f>
        <v>141061-7</v>
      </c>
      <c r="AF31" s="49" t="str">
        <f>X31&amp;"-"&amp;COUNTIF(Q31:X31,X31)</f>
        <v>141061-8</v>
      </c>
    </row>
    <row r="32" spans="1:32" ht="24.95" customHeight="1" x14ac:dyDescent="0.25">
      <c r="A32" s="152" t="s">
        <v>260</v>
      </c>
      <c r="B32" s="152"/>
      <c r="C32" s="152"/>
      <c r="D32" s="152"/>
      <c r="E32" s="46"/>
      <c r="F32" s="176" t="str">
        <f>VLOOKUP(P31,MASTER!$A$12:$T$28035,3,0)</f>
        <v>Ph. D URDU  - 141061</v>
      </c>
      <c r="G32" s="176"/>
      <c r="H32" s="176"/>
      <c r="I32" s="176"/>
      <c r="J32" s="176"/>
      <c r="K32" s="176"/>
      <c r="L32" s="85"/>
      <c r="M32" s="171"/>
      <c r="N32" s="171"/>
      <c r="P32" s="38">
        <f>IFERROR(VLOOKUP(P31,MASTER!$A$12:$F$17079,6,0),"-")</f>
        <v>141061</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A  - NB - 1 - 8</v>
      </c>
      <c r="E34" s="174"/>
      <c r="F34" s="174"/>
      <c r="G34" s="174"/>
      <c r="H34" s="14" t="s">
        <v>11</v>
      </c>
      <c r="I34" s="15" t="str">
        <f>VLOOKUP(P31,MASTER!$A$12:$AC$17009,9,0)</f>
        <v>I</v>
      </c>
      <c r="J34" s="16" t="s">
        <v>99</v>
      </c>
      <c r="K34" s="19">
        <f>VLOOKUP(P31,MASTER!$A$12:$AE$17009,12,0)</f>
        <v>6</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33</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 Muhammad Haroon Qadir  ( 0303-3330345 )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1+'11'!R1</f>
        <v>34</v>
      </c>
      <c r="Q1" s="198">
        <f>+P1+1</f>
        <v>35</v>
      </c>
      <c r="R1" s="198">
        <f>+Q1+1</f>
        <v>36</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04 MAY 2024</v>
      </c>
      <c r="N4" s="154"/>
    </row>
    <row r="5" spans="1:32" ht="21.75" customHeight="1" x14ac:dyDescent="0.25">
      <c r="A5" s="152" t="s">
        <v>2</v>
      </c>
      <c r="B5" s="152"/>
      <c r="C5" s="152"/>
      <c r="D5" s="152"/>
      <c r="E5" s="46"/>
      <c r="F5" s="177" t="str">
        <f>VLOOKUP(P5,MASTER!$A$12:$T$28034,7,0)</f>
        <v>Natural Language Processing Sec 1</v>
      </c>
      <c r="G5" s="177"/>
      <c r="H5" s="177"/>
      <c r="I5" s="177"/>
      <c r="J5" s="177"/>
      <c r="K5" s="178"/>
      <c r="L5" s="86"/>
      <c r="M5" s="171">
        <f>+P5</f>
        <v>34</v>
      </c>
      <c r="N5" s="171"/>
      <c r="P5" s="52">
        <f>+P1</f>
        <v>34</v>
      </c>
      <c r="Q5" s="38">
        <f>+P6</f>
        <v>141588</v>
      </c>
      <c r="R5" s="38">
        <f>+Q5</f>
        <v>141588</v>
      </c>
      <c r="S5" s="38">
        <f t="shared" ref="S5:X5" si="0">+R5</f>
        <v>141588</v>
      </c>
      <c r="T5" s="38">
        <f t="shared" si="0"/>
        <v>141588</v>
      </c>
      <c r="U5" s="38">
        <f t="shared" si="0"/>
        <v>141588</v>
      </c>
      <c r="V5" s="38">
        <f t="shared" si="0"/>
        <v>141588</v>
      </c>
      <c r="W5" s="38">
        <f t="shared" si="0"/>
        <v>141588</v>
      </c>
      <c r="X5" s="38">
        <f t="shared" si="0"/>
        <v>141588</v>
      </c>
      <c r="Y5" s="49" t="str">
        <f>Q5&amp;"-"&amp;COUNTIF(Q5:Q5,Q5)</f>
        <v>141588-1</v>
      </c>
      <c r="Z5" s="49" t="str">
        <f>R5&amp;"-"&amp;COUNTIF(Q5:R5,R5)</f>
        <v>141588-2</v>
      </c>
      <c r="AA5" s="49" t="str">
        <f>S5&amp;"-"&amp;COUNTIF(Q5:S5,S5)</f>
        <v>141588-3</v>
      </c>
      <c r="AB5" s="49" t="str">
        <f>T5&amp;"-"&amp;COUNTIF(Q5:T5,T5)</f>
        <v>141588-4</v>
      </c>
      <c r="AC5" s="49" t="str">
        <f>U5&amp;"-"&amp;COUNTIF(Q5:U5,U5)</f>
        <v>141588-5</v>
      </c>
      <c r="AD5" s="49" t="str">
        <f>V5&amp;"-"&amp;COUNTIF(Q5:V5,V5)</f>
        <v>141588-6</v>
      </c>
      <c r="AE5" s="49" t="str">
        <f>W5&amp;"-"&amp;COUNTIF(Q5:W5,W5)</f>
        <v>141588-7</v>
      </c>
      <c r="AF5" s="49" t="str">
        <f>X5&amp;"-"&amp;COUNTIF(Q5:X5,X5)</f>
        <v>141588-8</v>
      </c>
    </row>
    <row r="6" spans="1:32" ht="24.95" customHeight="1" x14ac:dyDescent="0.25">
      <c r="A6" s="152" t="s">
        <v>260</v>
      </c>
      <c r="B6" s="152"/>
      <c r="C6" s="152"/>
      <c r="D6" s="152"/>
      <c r="E6" s="46"/>
      <c r="F6" s="176" t="str">
        <f>VLOOKUP(P5,MASTER!$A$12:$T$28035,3,0)</f>
        <v>MS AI  - 141588</v>
      </c>
      <c r="G6" s="176"/>
      <c r="H6" s="176"/>
      <c r="I6" s="176"/>
      <c r="J6" s="176"/>
      <c r="K6" s="176"/>
      <c r="L6" s="85"/>
      <c r="M6" s="171"/>
      <c r="N6" s="171"/>
      <c r="P6" s="38">
        <f>IFERROR(VLOOKUP(P5,MASTER!$A$12:$F$17079,6,0),"-")</f>
        <v>141588</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A  - NB - 1 - 8</v>
      </c>
      <c r="E8" s="174"/>
      <c r="F8" s="174"/>
      <c r="G8" s="174"/>
      <c r="H8" s="16" t="s">
        <v>11</v>
      </c>
      <c r="I8" s="15" t="str">
        <f>VLOOKUP(P5,MASTER!$A$12:$AC$17009,9,0)</f>
        <v>II</v>
      </c>
      <c r="J8" s="14" t="s">
        <v>99</v>
      </c>
      <c r="K8" s="19">
        <f>VLOOKUP(P5,MASTER!$A$12:$AE$17009,12,0)</f>
        <v>1</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34</v>
      </c>
      <c r="B13" s="38">
        <f>IFERROR(VLOOKUP(Z5,MASTER!$Y$12:$Z$17079,2,0),"-")</f>
        <v>36</v>
      </c>
      <c r="C13" s="38">
        <f>IFERROR(VLOOKUP(AA5,MASTER!$Y$12:$Z$17079,2,0),"-")</f>
        <v>38</v>
      </c>
      <c r="D13" s="38">
        <f>IFERROR(VLOOKUP(AB5,MASTER!$Y$12:$Z$17079,2,0),"-")</f>
        <v>40</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KHALID MASOOD  ( 0335-7400418 )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04 MAY 2024</v>
      </c>
      <c r="N17" s="154"/>
    </row>
    <row r="18" spans="1:32" ht="21.75" customHeight="1" x14ac:dyDescent="0.25">
      <c r="A18" s="152" t="s">
        <v>2</v>
      </c>
      <c r="B18" s="152"/>
      <c r="C18" s="152"/>
      <c r="D18" s="152"/>
      <c r="E18" s="46"/>
      <c r="F18" s="177" t="str">
        <f>VLOOKUP(P18,MASTER!$A$12:$T$28034,7,0)</f>
        <v>Advanced Analysis of Algorithm Sec 1</v>
      </c>
      <c r="G18" s="177"/>
      <c r="H18" s="177"/>
      <c r="I18" s="177"/>
      <c r="J18" s="177"/>
      <c r="K18" s="178"/>
      <c r="L18" s="86"/>
      <c r="M18" s="171">
        <f>+P18</f>
        <v>35</v>
      </c>
      <c r="N18" s="171"/>
      <c r="P18" s="57">
        <f>+Q1</f>
        <v>35</v>
      </c>
      <c r="Q18" s="38">
        <f>+P19</f>
        <v>142126</v>
      </c>
      <c r="R18" s="38">
        <f>+Q18</f>
        <v>142126</v>
      </c>
      <c r="S18" s="38">
        <f t="shared" ref="S18:X18" si="1">+R18</f>
        <v>142126</v>
      </c>
      <c r="T18" s="38">
        <f t="shared" si="1"/>
        <v>142126</v>
      </c>
      <c r="U18" s="38">
        <f t="shared" si="1"/>
        <v>142126</v>
      </c>
      <c r="V18" s="38">
        <f t="shared" si="1"/>
        <v>142126</v>
      </c>
      <c r="W18" s="38">
        <f t="shared" si="1"/>
        <v>142126</v>
      </c>
      <c r="X18" s="38">
        <f t="shared" si="1"/>
        <v>142126</v>
      </c>
      <c r="Y18" s="49" t="str">
        <f>Q18&amp;"-"&amp;COUNTIF(Q18:Q18,Q18)</f>
        <v>142126-1</v>
      </c>
      <c r="Z18" s="49" t="str">
        <f>R18&amp;"-"&amp;COUNTIF(Q18:R18,R18)</f>
        <v>142126-2</v>
      </c>
      <c r="AA18" s="49" t="str">
        <f>S18&amp;"-"&amp;COUNTIF(Q18:S18,S18)</f>
        <v>142126-3</v>
      </c>
      <c r="AB18" s="49" t="str">
        <f>T18&amp;"-"&amp;COUNTIF(Q18:T18,T18)</f>
        <v>142126-4</v>
      </c>
      <c r="AC18" s="49" t="str">
        <f>U18&amp;"-"&amp;COUNTIF(Q18:U18,U18)</f>
        <v>142126-5</v>
      </c>
      <c r="AD18" s="49" t="str">
        <f>V18&amp;"-"&amp;COUNTIF(Q18:V18,V18)</f>
        <v>142126-6</v>
      </c>
      <c r="AE18" s="49" t="str">
        <f>W18&amp;"-"&amp;COUNTIF(Q18:W18,W18)</f>
        <v>142126-7</v>
      </c>
      <c r="AF18" s="49" t="str">
        <f>X18&amp;"-"&amp;COUNTIF(Q18:X18,X18)</f>
        <v>142126-8</v>
      </c>
    </row>
    <row r="19" spans="1:32" ht="24.95" customHeight="1" x14ac:dyDescent="0.25">
      <c r="A19" s="152" t="s">
        <v>261</v>
      </c>
      <c r="B19" s="152"/>
      <c r="C19" s="152"/>
      <c r="D19" s="152"/>
      <c r="E19" s="46"/>
      <c r="F19" s="176" t="str">
        <f>VLOOKUP(P18,MASTER!$A$12:$T$2835,3,0)</f>
        <v>MS AI  - 142126</v>
      </c>
      <c r="G19" s="176"/>
      <c r="H19" s="176"/>
      <c r="I19" s="176"/>
      <c r="J19" s="176"/>
      <c r="K19" s="176"/>
      <c r="L19" s="85"/>
      <c r="M19" s="171"/>
      <c r="N19" s="171"/>
      <c r="P19" s="38">
        <f>IFERROR(VLOOKUP(P18,MASTER!$A$12:$F$17079,6,0),"-")</f>
        <v>142126</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A  - NB - 1 - 8</v>
      </c>
      <c r="E21" s="174"/>
      <c r="F21" s="174"/>
      <c r="G21" s="174"/>
      <c r="H21" s="14" t="s">
        <v>11</v>
      </c>
      <c r="I21" s="15" t="str">
        <f>VLOOKUP(P18,MASTER!$A$12:$AC$17009,9,0)</f>
        <v>II</v>
      </c>
      <c r="J21" s="16" t="s">
        <v>99</v>
      </c>
      <c r="K21" s="19">
        <f>VLOOKUP(P18,MASTER!$A$12:$AE$17009,12,0)</f>
        <v>1</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35</v>
      </c>
      <c r="B26" s="38">
        <f>IFERROR(VLOOKUP(Z18,MASTER!$Y$12:$Z$17079,2,0),"-")</f>
        <v>37</v>
      </c>
      <c r="C26" s="38">
        <f>IFERROR(VLOOKUP(AA18,MASTER!$Y$12:$Z$17079,2,0),"-")</f>
        <v>39</v>
      </c>
      <c r="D26" s="38">
        <f>IFERROR(VLOOKUP(AB18,MASTER!$Y$12:$Z$17079,2,0),"-")</f>
        <v>41</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Ayesha Nasir  ( 0302-4734093 )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04 MAY 2024</v>
      </c>
      <c r="N30" s="154"/>
    </row>
    <row r="31" spans="1:32" ht="21.75" customHeight="1" x14ac:dyDescent="0.25">
      <c r="A31" s="152" t="s">
        <v>2</v>
      </c>
      <c r="B31" s="152"/>
      <c r="C31" s="152"/>
      <c r="D31" s="152"/>
      <c r="E31" s="46"/>
      <c r="F31" s="177" t="str">
        <f>VLOOKUP(P31,MASTER!$A$12:$T$28034,7,0)</f>
        <v>Natural Language Processing Sec 1</v>
      </c>
      <c r="G31" s="177"/>
      <c r="H31" s="177"/>
      <c r="I31" s="177"/>
      <c r="J31" s="177"/>
      <c r="K31" s="178"/>
      <c r="L31" s="86"/>
      <c r="M31" s="171">
        <f>+P31</f>
        <v>36</v>
      </c>
      <c r="N31" s="171"/>
      <c r="P31" s="38">
        <f>+R1</f>
        <v>36</v>
      </c>
      <c r="Q31" s="38">
        <f>+P32</f>
        <v>141588</v>
      </c>
      <c r="R31" s="38">
        <f>+Q31</f>
        <v>141588</v>
      </c>
      <c r="S31" s="38">
        <f t="shared" ref="S31:X31" si="2">+R31</f>
        <v>141588</v>
      </c>
      <c r="T31" s="38">
        <f t="shared" si="2"/>
        <v>141588</v>
      </c>
      <c r="U31" s="38">
        <f t="shared" si="2"/>
        <v>141588</v>
      </c>
      <c r="V31" s="38">
        <f t="shared" si="2"/>
        <v>141588</v>
      </c>
      <c r="W31" s="38">
        <f t="shared" si="2"/>
        <v>141588</v>
      </c>
      <c r="X31" s="38">
        <f t="shared" si="2"/>
        <v>141588</v>
      </c>
      <c r="Y31" s="49" t="str">
        <f>Q31&amp;"-"&amp;COUNTIF(Q31:Q31,Q31)</f>
        <v>141588-1</v>
      </c>
      <c r="Z31" s="49" t="str">
        <f>R31&amp;"-"&amp;COUNTIF(Q31:R31,R31)</f>
        <v>141588-2</v>
      </c>
      <c r="AA31" s="49" t="str">
        <f>S31&amp;"-"&amp;COUNTIF(Q31:S31,S31)</f>
        <v>141588-3</v>
      </c>
      <c r="AB31" s="49" t="str">
        <f>T31&amp;"-"&amp;COUNTIF(Q31:T31,T31)</f>
        <v>141588-4</v>
      </c>
      <c r="AC31" s="49" t="str">
        <f>U31&amp;"-"&amp;COUNTIF(Q31:U31,U31)</f>
        <v>141588-5</v>
      </c>
      <c r="AD31" s="49" t="str">
        <f>V31&amp;"-"&amp;COUNTIF(Q31:V31,V31)</f>
        <v>141588-6</v>
      </c>
      <c r="AE31" s="49" t="str">
        <f>W31&amp;"-"&amp;COUNTIF(Q31:W31,W31)</f>
        <v>141588-7</v>
      </c>
      <c r="AF31" s="49" t="str">
        <f>X31&amp;"-"&amp;COUNTIF(Q31:X31,X31)</f>
        <v>141588-8</v>
      </c>
    </row>
    <row r="32" spans="1:32" ht="24.95" customHeight="1" x14ac:dyDescent="0.25">
      <c r="A32" s="152" t="s">
        <v>260</v>
      </c>
      <c r="B32" s="152"/>
      <c r="C32" s="152"/>
      <c r="D32" s="152"/>
      <c r="E32" s="46"/>
      <c r="F32" s="176" t="str">
        <f>VLOOKUP(P31,MASTER!$A$12:$T$28035,3,0)</f>
        <v>MS CS  - 141588</v>
      </c>
      <c r="G32" s="176"/>
      <c r="H32" s="176"/>
      <c r="I32" s="176"/>
      <c r="J32" s="176"/>
      <c r="K32" s="176"/>
      <c r="L32" s="85"/>
      <c r="M32" s="171"/>
      <c r="N32" s="171"/>
      <c r="P32" s="38">
        <f>IFERROR(VLOOKUP(P31,MASTER!$A$12:$F$17079,6,0),"-")</f>
        <v>141588</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A  - NB - 1 - 8</v>
      </c>
      <c r="E34" s="174"/>
      <c r="F34" s="174"/>
      <c r="G34" s="174"/>
      <c r="H34" s="14" t="s">
        <v>11</v>
      </c>
      <c r="I34" s="15" t="str">
        <f>VLOOKUP(P31,MASTER!$A$12:$AC$17009,9,0)</f>
        <v>II</v>
      </c>
      <c r="J34" s="16" t="s">
        <v>99</v>
      </c>
      <c r="K34" s="19">
        <f>VLOOKUP(P31,MASTER!$A$12:$AE$17009,12,0)</f>
        <v>5</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34</v>
      </c>
      <c r="B39" s="38">
        <f>IFERROR(VLOOKUP(Z31,MASTER!$Y$12:$Z$17079,2,0),"-")</f>
        <v>36</v>
      </c>
      <c r="C39" s="38">
        <f>IFERROR(VLOOKUP(AA31,MASTER!$Y$12:$Z$17079,2,0),"-")</f>
        <v>38</v>
      </c>
      <c r="D39" s="38">
        <f>IFERROR(VLOOKUP(AB31,MASTER!$Y$12:$Z$17079,2,0),"-")</f>
        <v>40</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 KHALID MASOOD  ( 0335-7400418 )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1+'12'!R1</f>
        <v>37</v>
      </c>
      <c r="Q1" s="198">
        <f>+P1+1</f>
        <v>38</v>
      </c>
      <c r="R1" s="198">
        <f>+Q1+1</f>
        <v>39</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04 MAY 2024</v>
      </c>
      <c r="N4" s="154"/>
    </row>
    <row r="5" spans="1:32" ht="21.75" customHeight="1" x14ac:dyDescent="0.25">
      <c r="A5" s="152" t="s">
        <v>2</v>
      </c>
      <c r="B5" s="152"/>
      <c r="C5" s="152"/>
      <c r="D5" s="152"/>
      <c r="E5" s="46"/>
      <c r="F5" s="177" t="str">
        <f>VLOOKUP(P5,MASTER!$A$12:$T$28034,7,0)</f>
        <v>Advanced Analysis of Algorithm Sec 1</v>
      </c>
      <c r="G5" s="177"/>
      <c r="H5" s="177"/>
      <c r="I5" s="177"/>
      <c r="J5" s="177"/>
      <c r="K5" s="178"/>
      <c r="L5" s="86"/>
      <c r="M5" s="171">
        <f>+P5</f>
        <v>37</v>
      </c>
      <c r="N5" s="171"/>
      <c r="P5" s="52">
        <f>+P1</f>
        <v>37</v>
      </c>
      <c r="Q5" s="38">
        <f>+P6</f>
        <v>142126</v>
      </c>
      <c r="R5" s="38">
        <f>+Q5</f>
        <v>142126</v>
      </c>
      <c r="S5" s="38">
        <f t="shared" ref="S5:X5" si="0">+R5</f>
        <v>142126</v>
      </c>
      <c r="T5" s="38">
        <f t="shared" si="0"/>
        <v>142126</v>
      </c>
      <c r="U5" s="38">
        <f t="shared" si="0"/>
        <v>142126</v>
      </c>
      <c r="V5" s="38">
        <f t="shared" si="0"/>
        <v>142126</v>
      </c>
      <c r="W5" s="38">
        <f t="shared" si="0"/>
        <v>142126</v>
      </c>
      <c r="X5" s="38">
        <f t="shared" si="0"/>
        <v>142126</v>
      </c>
      <c r="Y5" s="49" t="str">
        <f>Q5&amp;"-"&amp;COUNTIF(Q5:Q5,Q5)</f>
        <v>142126-1</v>
      </c>
      <c r="Z5" s="49" t="str">
        <f>R5&amp;"-"&amp;COUNTIF(Q5:R5,R5)</f>
        <v>142126-2</v>
      </c>
      <c r="AA5" s="49" t="str">
        <f>S5&amp;"-"&amp;COUNTIF(Q5:S5,S5)</f>
        <v>142126-3</v>
      </c>
      <c r="AB5" s="49" t="str">
        <f>T5&amp;"-"&amp;COUNTIF(Q5:T5,T5)</f>
        <v>142126-4</v>
      </c>
      <c r="AC5" s="49" t="str">
        <f>U5&amp;"-"&amp;COUNTIF(Q5:U5,U5)</f>
        <v>142126-5</v>
      </c>
      <c r="AD5" s="49" t="str">
        <f>V5&amp;"-"&amp;COUNTIF(Q5:V5,V5)</f>
        <v>142126-6</v>
      </c>
      <c r="AE5" s="49" t="str">
        <f>W5&amp;"-"&amp;COUNTIF(Q5:W5,W5)</f>
        <v>142126-7</v>
      </c>
      <c r="AF5" s="49" t="str">
        <f>X5&amp;"-"&amp;COUNTIF(Q5:X5,X5)</f>
        <v>142126-8</v>
      </c>
    </row>
    <row r="6" spans="1:32" ht="24.95" customHeight="1" x14ac:dyDescent="0.25">
      <c r="A6" s="152" t="s">
        <v>260</v>
      </c>
      <c r="B6" s="152"/>
      <c r="C6" s="152"/>
      <c r="D6" s="152"/>
      <c r="E6" s="46"/>
      <c r="F6" s="176" t="str">
        <f>VLOOKUP(P5,MASTER!$A$12:$T$28035,3,0)</f>
        <v>MS CS  - 142126</v>
      </c>
      <c r="G6" s="176"/>
      <c r="H6" s="176"/>
      <c r="I6" s="176"/>
      <c r="J6" s="176"/>
      <c r="K6" s="176"/>
      <c r="L6" s="85"/>
      <c r="M6" s="171"/>
      <c r="N6" s="171"/>
      <c r="P6" s="38">
        <f>IFERROR(VLOOKUP(P5,MASTER!$A$12:$F$17079,6,0),"-")</f>
        <v>142126</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A  - NB - 1 - 8</v>
      </c>
      <c r="E8" s="174"/>
      <c r="F8" s="174"/>
      <c r="G8" s="174"/>
      <c r="H8" s="16" t="s">
        <v>11</v>
      </c>
      <c r="I8" s="15" t="str">
        <f>VLOOKUP(P5,MASTER!$A$12:$AC$17009,9,0)</f>
        <v>II</v>
      </c>
      <c r="J8" s="14" t="s">
        <v>99</v>
      </c>
      <c r="K8" s="19">
        <f>VLOOKUP(P5,MASTER!$A$12:$AE$17009,12,0)</f>
        <v>10</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35</v>
      </c>
      <c r="B13" s="38">
        <f>IFERROR(VLOOKUP(Z5,MASTER!$Y$12:$Z$17079,2,0),"-")</f>
        <v>37</v>
      </c>
      <c r="C13" s="38">
        <f>IFERROR(VLOOKUP(AA5,MASTER!$Y$12:$Z$17079,2,0),"-")</f>
        <v>39</v>
      </c>
      <c r="D13" s="38">
        <f>IFERROR(VLOOKUP(AB5,MASTER!$Y$12:$Z$17079,2,0),"-")</f>
        <v>41</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Ayesha Nasir  ( 0302-4734093 )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04 MAY 2024</v>
      </c>
      <c r="N17" s="154"/>
    </row>
    <row r="18" spans="1:32" ht="21.75" customHeight="1" x14ac:dyDescent="0.25">
      <c r="A18" s="152" t="s">
        <v>2</v>
      </c>
      <c r="B18" s="152"/>
      <c r="C18" s="152"/>
      <c r="D18" s="152"/>
      <c r="E18" s="46"/>
      <c r="F18" s="177" t="str">
        <f>VLOOKUP(P18,MASTER!$A$12:$T$28034,7,0)</f>
        <v>Natural Language Processing Sec 1</v>
      </c>
      <c r="G18" s="177"/>
      <c r="H18" s="177"/>
      <c r="I18" s="177"/>
      <c r="J18" s="177"/>
      <c r="K18" s="178"/>
      <c r="L18" s="86"/>
      <c r="M18" s="171">
        <f>+P18</f>
        <v>38</v>
      </c>
      <c r="N18" s="171"/>
      <c r="P18" s="57">
        <f>+Q1</f>
        <v>38</v>
      </c>
      <c r="Q18" s="38">
        <f>+P19</f>
        <v>141588</v>
      </c>
      <c r="R18" s="38">
        <f>+Q18</f>
        <v>141588</v>
      </c>
      <c r="S18" s="38">
        <f t="shared" ref="S18:X18" si="1">+R18</f>
        <v>141588</v>
      </c>
      <c r="T18" s="38">
        <f t="shared" si="1"/>
        <v>141588</v>
      </c>
      <c r="U18" s="38">
        <f t="shared" si="1"/>
        <v>141588</v>
      </c>
      <c r="V18" s="38">
        <f t="shared" si="1"/>
        <v>141588</v>
      </c>
      <c r="W18" s="38">
        <f t="shared" si="1"/>
        <v>141588</v>
      </c>
      <c r="X18" s="38">
        <f t="shared" si="1"/>
        <v>141588</v>
      </c>
      <c r="Y18" s="49" t="str">
        <f>Q18&amp;"-"&amp;COUNTIF(Q18:Q18,Q18)</f>
        <v>141588-1</v>
      </c>
      <c r="Z18" s="49" t="str">
        <f>R18&amp;"-"&amp;COUNTIF(Q18:R18,R18)</f>
        <v>141588-2</v>
      </c>
      <c r="AA18" s="49" t="str">
        <f>S18&amp;"-"&amp;COUNTIF(Q18:S18,S18)</f>
        <v>141588-3</v>
      </c>
      <c r="AB18" s="49" t="str">
        <f>T18&amp;"-"&amp;COUNTIF(Q18:T18,T18)</f>
        <v>141588-4</v>
      </c>
      <c r="AC18" s="49" t="str">
        <f>U18&amp;"-"&amp;COUNTIF(Q18:U18,U18)</f>
        <v>141588-5</v>
      </c>
      <c r="AD18" s="49" t="str">
        <f>V18&amp;"-"&amp;COUNTIF(Q18:V18,V18)</f>
        <v>141588-6</v>
      </c>
      <c r="AE18" s="49" t="str">
        <f>W18&amp;"-"&amp;COUNTIF(Q18:W18,W18)</f>
        <v>141588-7</v>
      </c>
      <c r="AF18" s="49" t="str">
        <f>X18&amp;"-"&amp;COUNTIF(Q18:X18,X18)</f>
        <v>141588-8</v>
      </c>
    </row>
    <row r="19" spans="1:32" ht="24.95" customHeight="1" x14ac:dyDescent="0.25">
      <c r="A19" s="152" t="s">
        <v>261</v>
      </c>
      <c r="B19" s="152"/>
      <c r="C19" s="152"/>
      <c r="D19" s="152"/>
      <c r="E19" s="46"/>
      <c r="F19" s="176" t="str">
        <f>VLOOKUP(P18,MASTER!$A$12:$T$2835,3,0)</f>
        <v>MS DS  - 141588</v>
      </c>
      <c r="G19" s="176"/>
      <c r="H19" s="176"/>
      <c r="I19" s="176"/>
      <c r="J19" s="176"/>
      <c r="K19" s="176"/>
      <c r="L19" s="85"/>
      <c r="M19" s="171"/>
      <c r="N19" s="171"/>
      <c r="P19" s="38">
        <f>IFERROR(VLOOKUP(P18,MASTER!$A$12:$F$17079,6,0),"-")</f>
        <v>141588</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A  - NB - 1 - 8</v>
      </c>
      <c r="E21" s="174"/>
      <c r="F21" s="174"/>
      <c r="G21" s="174"/>
      <c r="H21" s="14" t="s">
        <v>11</v>
      </c>
      <c r="I21" s="15" t="str">
        <f>VLOOKUP(P18,MASTER!$A$12:$AC$17009,9,0)</f>
        <v>II</v>
      </c>
      <c r="J21" s="16" t="s">
        <v>99</v>
      </c>
      <c r="K21" s="19">
        <f>VLOOKUP(P18,MASTER!$A$12:$AE$17009,12,0)</f>
        <v>4</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34</v>
      </c>
      <c r="B26" s="38">
        <f>IFERROR(VLOOKUP(Z18,MASTER!$Y$12:$Z$17079,2,0),"-")</f>
        <v>36</v>
      </c>
      <c r="C26" s="38">
        <f>IFERROR(VLOOKUP(AA18,MASTER!$Y$12:$Z$17079,2,0),"-")</f>
        <v>38</v>
      </c>
      <c r="D26" s="38">
        <f>IFERROR(VLOOKUP(AB18,MASTER!$Y$12:$Z$17079,2,0),"-")</f>
        <v>40</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KHALID MASOOD  ( 0335-7400418 )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04 MAY 2024</v>
      </c>
      <c r="N30" s="154"/>
    </row>
    <row r="31" spans="1:32" ht="21.75" customHeight="1" x14ac:dyDescent="0.25">
      <c r="A31" s="152" t="s">
        <v>2</v>
      </c>
      <c r="B31" s="152"/>
      <c r="C31" s="152"/>
      <c r="D31" s="152"/>
      <c r="E31" s="46"/>
      <c r="F31" s="177" t="str">
        <f>VLOOKUP(P31,MASTER!$A$12:$T$28034,7,0)</f>
        <v>Advanced Analysis of Algorithm Sec 1</v>
      </c>
      <c r="G31" s="177"/>
      <c r="H31" s="177"/>
      <c r="I31" s="177"/>
      <c r="J31" s="177"/>
      <c r="K31" s="178"/>
      <c r="L31" s="86"/>
      <c r="M31" s="171">
        <f>+P31</f>
        <v>39</v>
      </c>
      <c r="N31" s="171"/>
      <c r="P31" s="38">
        <f>+R1</f>
        <v>39</v>
      </c>
      <c r="Q31" s="38">
        <f>+P32</f>
        <v>142126</v>
      </c>
      <c r="R31" s="38">
        <f>+Q31</f>
        <v>142126</v>
      </c>
      <c r="S31" s="38">
        <f t="shared" ref="S31:X31" si="2">+R31</f>
        <v>142126</v>
      </c>
      <c r="T31" s="38">
        <f t="shared" si="2"/>
        <v>142126</v>
      </c>
      <c r="U31" s="38">
        <f t="shared" si="2"/>
        <v>142126</v>
      </c>
      <c r="V31" s="38">
        <f t="shared" si="2"/>
        <v>142126</v>
      </c>
      <c r="W31" s="38">
        <f t="shared" si="2"/>
        <v>142126</v>
      </c>
      <c r="X31" s="38">
        <f t="shared" si="2"/>
        <v>142126</v>
      </c>
      <c r="Y31" s="49" t="str">
        <f>Q31&amp;"-"&amp;COUNTIF(Q31:Q31,Q31)</f>
        <v>142126-1</v>
      </c>
      <c r="Z31" s="49" t="str">
        <f>R31&amp;"-"&amp;COUNTIF(Q31:R31,R31)</f>
        <v>142126-2</v>
      </c>
      <c r="AA31" s="49" t="str">
        <f>S31&amp;"-"&amp;COUNTIF(Q31:S31,S31)</f>
        <v>142126-3</v>
      </c>
      <c r="AB31" s="49" t="str">
        <f>T31&amp;"-"&amp;COUNTIF(Q31:T31,T31)</f>
        <v>142126-4</v>
      </c>
      <c r="AC31" s="49" t="str">
        <f>U31&amp;"-"&amp;COUNTIF(Q31:U31,U31)</f>
        <v>142126-5</v>
      </c>
      <c r="AD31" s="49" t="str">
        <f>V31&amp;"-"&amp;COUNTIF(Q31:V31,V31)</f>
        <v>142126-6</v>
      </c>
      <c r="AE31" s="49" t="str">
        <f>W31&amp;"-"&amp;COUNTIF(Q31:W31,W31)</f>
        <v>142126-7</v>
      </c>
      <c r="AF31" s="49" t="str">
        <f>X31&amp;"-"&amp;COUNTIF(Q31:X31,X31)</f>
        <v>142126-8</v>
      </c>
    </row>
    <row r="32" spans="1:32" ht="24.95" customHeight="1" x14ac:dyDescent="0.25">
      <c r="A32" s="152" t="s">
        <v>260</v>
      </c>
      <c r="B32" s="152"/>
      <c r="C32" s="152"/>
      <c r="D32" s="152"/>
      <c r="E32" s="46"/>
      <c r="F32" s="176" t="str">
        <f>VLOOKUP(P31,MASTER!$A$12:$T$28035,3,0)</f>
        <v>MS IT  - 142126</v>
      </c>
      <c r="G32" s="176"/>
      <c r="H32" s="176"/>
      <c r="I32" s="176"/>
      <c r="J32" s="176"/>
      <c r="K32" s="176"/>
      <c r="L32" s="85"/>
      <c r="M32" s="171"/>
      <c r="N32" s="171"/>
      <c r="P32" s="38">
        <f>IFERROR(VLOOKUP(P31,MASTER!$A$12:$F$17079,6,0),"-")</f>
        <v>142126</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A  - NB - 1 - 8</v>
      </c>
      <c r="E34" s="174"/>
      <c r="F34" s="174"/>
      <c r="G34" s="174"/>
      <c r="H34" s="14" t="s">
        <v>11</v>
      </c>
      <c r="I34" s="15" t="str">
        <f>VLOOKUP(P31,MASTER!$A$12:$AC$17009,9,0)</f>
        <v>II</v>
      </c>
      <c r="J34" s="16" t="s">
        <v>99</v>
      </c>
      <c r="K34" s="19">
        <f>VLOOKUP(P31,MASTER!$A$12:$AE$17009,12,0)</f>
        <v>1</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35</v>
      </c>
      <c r="B39" s="38">
        <f>IFERROR(VLOOKUP(Z31,MASTER!$Y$12:$Z$17079,2,0),"-")</f>
        <v>37</v>
      </c>
      <c r="C39" s="38">
        <f>IFERROR(VLOOKUP(AA31,MASTER!$Y$12:$Z$17079,2,0),"-")</f>
        <v>39</v>
      </c>
      <c r="D39" s="38">
        <f>IFERROR(VLOOKUP(AB31,MASTER!$Y$12:$Z$17079,2,0),"-")</f>
        <v>41</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Ayesha Nasir  ( 0302-4734093 )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F42"/>
  <sheetViews>
    <sheetView view="pageBreakPreview" zoomScaleNormal="115" zoomScaleSheetLayoutView="100" workbookViewId="0">
      <selection activeCell="Q12" sqref="Q12"/>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1+'13'!R1</f>
        <v>40</v>
      </c>
      <c r="Q1" s="198">
        <f>+P1+1</f>
        <v>41</v>
      </c>
      <c r="R1" s="198">
        <f>+Q1+1</f>
        <v>42</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04 MAY 2024</v>
      </c>
      <c r="N4" s="154"/>
    </row>
    <row r="5" spans="1:32" ht="21.75" customHeight="1" x14ac:dyDescent="0.25">
      <c r="A5" s="152" t="s">
        <v>2</v>
      </c>
      <c r="B5" s="152"/>
      <c r="C5" s="152"/>
      <c r="D5" s="152"/>
      <c r="E5" s="46"/>
      <c r="F5" s="177" t="str">
        <f>VLOOKUP(P5,MASTER!$A$12:$T$28034,7,0)</f>
        <v>Natural Language Processing Sec 1</v>
      </c>
      <c r="G5" s="177"/>
      <c r="H5" s="177"/>
      <c r="I5" s="177"/>
      <c r="J5" s="177"/>
      <c r="K5" s="178"/>
      <c r="L5" s="86"/>
      <c r="M5" s="171">
        <f>+P5</f>
        <v>40</v>
      </c>
      <c r="N5" s="171"/>
      <c r="P5" s="52">
        <f>+P1</f>
        <v>40</v>
      </c>
      <c r="Q5" s="38">
        <f>+P6</f>
        <v>141588</v>
      </c>
      <c r="R5" s="38">
        <f>+Q5</f>
        <v>141588</v>
      </c>
      <c r="S5" s="38">
        <f t="shared" ref="S5:X5" si="0">+R5</f>
        <v>141588</v>
      </c>
      <c r="T5" s="38">
        <f t="shared" si="0"/>
        <v>141588</v>
      </c>
      <c r="U5" s="38">
        <f t="shared" si="0"/>
        <v>141588</v>
      </c>
      <c r="V5" s="38">
        <f t="shared" si="0"/>
        <v>141588</v>
      </c>
      <c r="W5" s="38">
        <f t="shared" si="0"/>
        <v>141588</v>
      </c>
      <c r="X5" s="38">
        <f t="shared" si="0"/>
        <v>141588</v>
      </c>
      <c r="Y5" s="49" t="str">
        <f>Q5&amp;"-"&amp;COUNTIF(Q5:Q5,Q5)</f>
        <v>141588-1</v>
      </c>
      <c r="Z5" s="49" t="str">
        <f>R5&amp;"-"&amp;COUNTIF(Q5:R5,R5)</f>
        <v>141588-2</v>
      </c>
      <c r="AA5" s="49" t="str">
        <f>S5&amp;"-"&amp;COUNTIF(Q5:S5,S5)</f>
        <v>141588-3</v>
      </c>
      <c r="AB5" s="49" t="str">
        <f>T5&amp;"-"&amp;COUNTIF(Q5:T5,T5)</f>
        <v>141588-4</v>
      </c>
      <c r="AC5" s="49" t="str">
        <f>U5&amp;"-"&amp;COUNTIF(Q5:U5,U5)</f>
        <v>141588-5</v>
      </c>
      <c r="AD5" s="49" t="str">
        <f>V5&amp;"-"&amp;COUNTIF(Q5:V5,V5)</f>
        <v>141588-6</v>
      </c>
      <c r="AE5" s="49" t="str">
        <f>W5&amp;"-"&amp;COUNTIF(Q5:W5,W5)</f>
        <v>141588-7</v>
      </c>
      <c r="AF5" s="49" t="str">
        <f>X5&amp;"-"&amp;COUNTIF(Q5:X5,X5)</f>
        <v>141588-8</v>
      </c>
    </row>
    <row r="6" spans="1:32" ht="24.95" customHeight="1" x14ac:dyDescent="0.25">
      <c r="A6" s="152" t="s">
        <v>260</v>
      </c>
      <c r="B6" s="152"/>
      <c r="C6" s="152"/>
      <c r="D6" s="152"/>
      <c r="E6" s="46"/>
      <c r="F6" s="176" t="str">
        <f>VLOOKUP(P5,MASTER!$A$12:$T$28035,3,0)</f>
        <v>Ph. D CS  - 141588</v>
      </c>
      <c r="G6" s="176"/>
      <c r="H6" s="176"/>
      <c r="I6" s="176"/>
      <c r="J6" s="176"/>
      <c r="K6" s="176"/>
      <c r="L6" s="85"/>
      <c r="M6" s="171"/>
      <c r="N6" s="171"/>
      <c r="P6" s="38">
        <f>IFERROR(VLOOKUP(P5,MASTER!$A$12:$F$17079,6,0),"-")</f>
        <v>141588</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A  - NB - 1 - 8</v>
      </c>
      <c r="E8" s="174"/>
      <c r="F8" s="174"/>
      <c r="G8" s="174"/>
      <c r="H8" s="16" t="s">
        <v>11</v>
      </c>
      <c r="I8" s="15" t="str">
        <f>VLOOKUP(P5,MASTER!$A$12:$AC$17009,9,0)</f>
        <v>II</v>
      </c>
      <c r="J8" s="14" t="s">
        <v>99</v>
      </c>
      <c r="K8" s="19">
        <f>VLOOKUP(P5,MASTER!$A$12:$AE$17009,12,0)</f>
        <v>6</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34</v>
      </c>
      <c r="B13" s="38">
        <f>IFERROR(VLOOKUP(Z5,MASTER!$Y$12:$Z$17079,2,0),"-")</f>
        <v>36</v>
      </c>
      <c r="C13" s="38">
        <f>IFERROR(VLOOKUP(AA5,MASTER!$Y$12:$Z$17079,2,0),"-")</f>
        <v>38</v>
      </c>
      <c r="D13" s="38">
        <f>IFERROR(VLOOKUP(AB5,MASTER!$Y$12:$Z$17079,2,0),"-")</f>
        <v>40</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KHALID MASOOD  ( 0335-7400418 )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04 MAY 2024</v>
      </c>
      <c r="N17" s="154"/>
    </row>
    <row r="18" spans="1:32" ht="21.75" customHeight="1" x14ac:dyDescent="0.25">
      <c r="A18" s="152" t="s">
        <v>2</v>
      </c>
      <c r="B18" s="152"/>
      <c r="C18" s="152"/>
      <c r="D18" s="152"/>
      <c r="E18" s="46"/>
      <c r="F18" s="177" t="str">
        <f>VLOOKUP(P18,MASTER!$A$12:$T$28034,7,0)</f>
        <v>Advanced Analysis of Algorithm Sec 1</v>
      </c>
      <c r="G18" s="177"/>
      <c r="H18" s="177"/>
      <c r="I18" s="177"/>
      <c r="J18" s="177"/>
      <c r="K18" s="178"/>
      <c r="L18" s="86"/>
      <c r="M18" s="171">
        <f>+P18</f>
        <v>41</v>
      </c>
      <c r="N18" s="171"/>
      <c r="P18" s="38">
        <f>+Q1</f>
        <v>41</v>
      </c>
      <c r="Q18" s="38">
        <f>+P19</f>
        <v>142126</v>
      </c>
      <c r="R18" s="38">
        <f>+Q18</f>
        <v>142126</v>
      </c>
      <c r="S18" s="38">
        <f t="shared" ref="S18:X18" si="1">+R18</f>
        <v>142126</v>
      </c>
      <c r="T18" s="38">
        <f t="shared" si="1"/>
        <v>142126</v>
      </c>
      <c r="U18" s="38">
        <f t="shared" si="1"/>
        <v>142126</v>
      </c>
      <c r="V18" s="38">
        <f t="shared" si="1"/>
        <v>142126</v>
      </c>
      <c r="W18" s="38">
        <f t="shared" si="1"/>
        <v>142126</v>
      </c>
      <c r="X18" s="38">
        <f t="shared" si="1"/>
        <v>142126</v>
      </c>
      <c r="Y18" s="49" t="str">
        <f>Q18&amp;"-"&amp;COUNTIF(Q18:Q18,Q18)</f>
        <v>142126-1</v>
      </c>
      <c r="Z18" s="49" t="str">
        <f>R18&amp;"-"&amp;COUNTIF(Q18:R18,R18)</f>
        <v>142126-2</v>
      </c>
      <c r="AA18" s="49" t="str">
        <f>S18&amp;"-"&amp;COUNTIF(Q18:S18,S18)</f>
        <v>142126-3</v>
      </c>
      <c r="AB18" s="49" t="str">
        <f>T18&amp;"-"&amp;COUNTIF(Q18:T18,T18)</f>
        <v>142126-4</v>
      </c>
      <c r="AC18" s="49" t="str">
        <f>U18&amp;"-"&amp;COUNTIF(Q18:U18,U18)</f>
        <v>142126-5</v>
      </c>
      <c r="AD18" s="49" t="str">
        <f>V18&amp;"-"&amp;COUNTIF(Q18:V18,V18)</f>
        <v>142126-6</v>
      </c>
      <c r="AE18" s="49" t="str">
        <f>W18&amp;"-"&amp;COUNTIF(Q18:W18,W18)</f>
        <v>142126-7</v>
      </c>
      <c r="AF18" s="49" t="str">
        <f>X18&amp;"-"&amp;COUNTIF(Q18:X18,X18)</f>
        <v>142126-8</v>
      </c>
    </row>
    <row r="19" spans="1:32" ht="24.95" customHeight="1" x14ac:dyDescent="0.25">
      <c r="A19" s="152" t="s">
        <v>261</v>
      </c>
      <c r="B19" s="152"/>
      <c r="C19" s="152"/>
      <c r="D19" s="152"/>
      <c r="E19" s="46"/>
      <c r="F19" s="176" t="str">
        <f>VLOOKUP(P18,MASTER!$A$12:$T$2835,3,0)</f>
        <v>Ph. D CS  - 142126</v>
      </c>
      <c r="G19" s="176"/>
      <c r="H19" s="176"/>
      <c r="I19" s="176"/>
      <c r="J19" s="176"/>
      <c r="K19" s="176"/>
      <c r="L19" s="85"/>
      <c r="M19" s="171"/>
      <c r="N19" s="171"/>
      <c r="P19" s="38">
        <f>IFERROR(VLOOKUP(P18,MASTER!$A$12:$F$17079,6,0),"-")</f>
        <v>142126</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A  - NB - 1 - 8</v>
      </c>
      <c r="E21" s="174"/>
      <c r="F21" s="174"/>
      <c r="G21" s="174"/>
      <c r="H21" s="14" t="s">
        <v>11</v>
      </c>
      <c r="I21" s="15" t="str">
        <f>VLOOKUP(P18,MASTER!$A$12:$AC$17009,9,0)</f>
        <v>II</v>
      </c>
      <c r="J21" s="16" t="s">
        <v>99</v>
      </c>
      <c r="K21" s="19">
        <f>VLOOKUP(P18,MASTER!$A$12:$AE$17009,12,0)</f>
        <v>1</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35</v>
      </c>
      <c r="B26" s="38">
        <f>IFERROR(VLOOKUP(Z18,MASTER!$Y$12:$Z$17079,2,0),"-")</f>
        <v>37</v>
      </c>
      <c r="C26" s="38">
        <f>IFERROR(VLOOKUP(AA18,MASTER!$Y$12:$Z$17079,2,0),"-")</f>
        <v>39</v>
      </c>
      <c r="D26" s="38">
        <f>IFERROR(VLOOKUP(AB18,MASTER!$Y$12:$Z$17079,2,0),"-")</f>
        <v>41</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Ayesha Nasir  ( 0302-4734093 )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05 MAY 2024</v>
      </c>
      <c r="N30" s="154"/>
    </row>
    <row r="31" spans="1:32" ht="21.75" customHeight="1" x14ac:dyDescent="0.25">
      <c r="A31" s="152" t="s">
        <v>2</v>
      </c>
      <c r="B31" s="152"/>
      <c r="C31" s="152"/>
      <c r="D31" s="152"/>
      <c r="E31" s="46"/>
      <c r="F31" s="177" t="str">
        <f>VLOOKUP(P31,MASTER!$A$12:$T$28034,7,0)</f>
        <v>Advanced Electroanalytical Techniques Sec 1</v>
      </c>
      <c r="G31" s="177"/>
      <c r="H31" s="177"/>
      <c r="I31" s="177"/>
      <c r="J31" s="177"/>
      <c r="K31" s="178"/>
      <c r="L31" s="86"/>
      <c r="M31" s="171">
        <f>+P31</f>
        <v>42</v>
      </c>
      <c r="N31" s="171"/>
      <c r="P31" s="38">
        <f>+R1</f>
        <v>42</v>
      </c>
      <c r="Q31" s="38">
        <f>+P32</f>
        <v>140779</v>
      </c>
      <c r="R31" s="38">
        <f>+Q31</f>
        <v>140779</v>
      </c>
      <c r="S31" s="38">
        <f t="shared" ref="S31:X31" si="2">+R31</f>
        <v>140779</v>
      </c>
      <c r="T31" s="38">
        <f t="shared" si="2"/>
        <v>140779</v>
      </c>
      <c r="U31" s="38">
        <f t="shared" si="2"/>
        <v>140779</v>
      </c>
      <c r="V31" s="38">
        <f t="shared" si="2"/>
        <v>140779</v>
      </c>
      <c r="W31" s="38">
        <f t="shared" si="2"/>
        <v>140779</v>
      </c>
      <c r="X31" s="38">
        <f t="shared" si="2"/>
        <v>140779</v>
      </c>
      <c r="Y31" s="49" t="str">
        <f>Q31&amp;"-"&amp;COUNTIF(Q31:Q31,Q31)</f>
        <v>140779-1</v>
      </c>
      <c r="Z31" s="49" t="str">
        <f>R31&amp;"-"&amp;COUNTIF(Q31:R31,R31)</f>
        <v>140779-2</v>
      </c>
      <c r="AA31" s="49" t="str">
        <f>S31&amp;"-"&amp;COUNTIF(Q31:S31,S31)</f>
        <v>140779-3</v>
      </c>
      <c r="AB31" s="49" t="str">
        <f>T31&amp;"-"&amp;COUNTIF(Q31:T31,T31)</f>
        <v>140779-4</v>
      </c>
      <c r="AC31" s="49" t="str">
        <f>U31&amp;"-"&amp;COUNTIF(Q31:U31,U31)</f>
        <v>140779-5</v>
      </c>
      <c r="AD31" s="49" t="str">
        <f>V31&amp;"-"&amp;COUNTIF(Q31:V31,V31)</f>
        <v>140779-6</v>
      </c>
      <c r="AE31" s="49" t="str">
        <f>W31&amp;"-"&amp;COUNTIF(Q31:W31,W31)</f>
        <v>140779-7</v>
      </c>
      <c r="AF31" s="49" t="str">
        <f>X31&amp;"-"&amp;COUNTIF(Q31:X31,X31)</f>
        <v>140779-8</v>
      </c>
    </row>
    <row r="32" spans="1:32" ht="24.95" customHeight="1" x14ac:dyDescent="0.25">
      <c r="A32" s="152" t="s">
        <v>260</v>
      </c>
      <c r="B32" s="152"/>
      <c r="C32" s="152"/>
      <c r="D32" s="152"/>
      <c r="E32" s="46"/>
      <c r="F32" s="176" t="str">
        <f>VLOOKUP(P31,MASTER!$A$12:$T$28035,3,0)</f>
        <v>M.Phil CHEM.  - 140779</v>
      </c>
      <c r="G32" s="176"/>
      <c r="H32" s="176"/>
      <c r="I32" s="176"/>
      <c r="J32" s="176"/>
      <c r="K32" s="176"/>
      <c r="L32" s="85"/>
      <c r="M32" s="171"/>
      <c r="N32" s="171"/>
      <c r="P32" s="38">
        <f>IFERROR(VLOOKUP(P31,MASTER!$A$12:$F$17079,6,0),"-")</f>
        <v>140779</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C  - NB - 17 - 24</v>
      </c>
      <c r="E34" s="174"/>
      <c r="F34" s="174"/>
      <c r="G34" s="174"/>
      <c r="H34" s="14" t="s">
        <v>11</v>
      </c>
      <c r="I34" s="15" t="str">
        <f>VLOOKUP(P31,MASTER!$A$12:$AC$17009,9,0)</f>
        <v>I</v>
      </c>
      <c r="J34" s="16" t="s">
        <v>99</v>
      </c>
      <c r="K34" s="19">
        <f>VLOOKUP(P31,MASTER!$A$12:$AE$17009,12,0)</f>
        <v>11</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42</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Jigar Allah Ditta   ( 0321-4047359 )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1+'14'!R1</f>
        <v>43</v>
      </c>
      <c r="Q1" s="198">
        <f>+P1+1</f>
        <v>44</v>
      </c>
      <c r="R1" s="198">
        <f>+Q1+1</f>
        <v>45</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05 MAY 2024</v>
      </c>
      <c r="N4" s="154"/>
    </row>
    <row r="5" spans="1:32" ht="21.75" customHeight="1" x14ac:dyDescent="0.25">
      <c r="A5" s="152" t="s">
        <v>2</v>
      </c>
      <c r="B5" s="152"/>
      <c r="C5" s="152"/>
      <c r="D5" s="152"/>
      <c r="E5" s="46"/>
      <c r="F5" s="177" t="str">
        <f>VLOOKUP(P5,MASTER!$A$12:$T$28034,7,0)</f>
        <v>Diasporic Literatures Sec 1</v>
      </c>
      <c r="G5" s="177"/>
      <c r="H5" s="177"/>
      <c r="I5" s="177"/>
      <c r="J5" s="177"/>
      <c r="K5" s="178"/>
      <c r="L5" s="86"/>
      <c r="M5" s="171">
        <f>+P5</f>
        <v>43</v>
      </c>
      <c r="N5" s="171"/>
      <c r="P5" s="52">
        <f>+P1</f>
        <v>43</v>
      </c>
      <c r="Q5" s="38">
        <f>+P6</f>
        <v>141130</v>
      </c>
      <c r="R5" s="38">
        <f>+Q5</f>
        <v>141130</v>
      </c>
      <c r="S5" s="38">
        <f t="shared" ref="S5:X5" si="0">+R5</f>
        <v>141130</v>
      </c>
      <c r="T5" s="38">
        <f t="shared" si="0"/>
        <v>141130</v>
      </c>
      <c r="U5" s="38">
        <f t="shared" si="0"/>
        <v>141130</v>
      </c>
      <c r="V5" s="38">
        <f t="shared" si="0"/>
        <v>141130</v>
      </c>
      <c r="W5" s="38">
        <f t="shared" si="0"/>
        <v>141130</v>
      </c>
      <c r="X5" s="38">
        <f t="shared" si="0"/>
        <v>141130</v>
      </c>
      <c r="Y5" s="49" t="str">
        <f>Q5&amp;"-"&amp;COUNTIF(Q5:Q5,Q5)</f>
        <v>141130-1</v>
      </c>
      <c r="Z5" s="49" t="str">
        <f>R5&amp;"-"&amp;COUNTIF(Q5:R5,R5)</f>
        <v>141130-2</v>
      </c>
      <c r="AA5" s="49" t="str">
        <f>S5&amp;"-"&amp;COUNTIF(Q5:S5,S5)</f>
        <v>141130-3</v>
      </c>
      <c r="AB5" s="49" t="str">
        <f>T5&amp;"-"&amp;COUNTIF(Q5:T5,T5)</f>
        <v>141130-4</v>
      </c>
      <c r="AC5" s="49" t="str">
        <f>U5&amp;"-"&amp;COUNTIF(Q5:U5,U5)</f>
        <v>141130-5</v>
      </c>
      <c r="AD5" s="49" t="str">
        <f>V5&amp;"-"&amp;COUNTIF(Q5:V5,V5)</f>
        <v>141130-6</v>
      </c>
      <c r="AE5" s="49" t="str">
        <f>W5&amp;"-"&amp;COUNTIF(Q5:W5,W5)</f>
        <v>141130-7</v>
      </c>
      <c r="AF5" s="49" t="str">
        <f>X5&amp;"-"&amp;COUNTIF(Q5:X5,X5)</f>
        <v>141130-8</v>
      </c>
    </row>
    <row r="6" spans="1:32" ht="24.95" customHeight="1" x14ac:dyDescent="0.25">
      <c r="A6" s="152" t="s">
        <v>260</v>
      </c>
      <c r="B6" s="152"/>
      <c r="C6" s="152"/>
      <c r="D6" s="152"/>
      <c r="E6" s="46"/>
      <c r="F6" s="176" t="str">
        <f>VLOOKUP(P5,MASTER!$A$12:$T$28035,3,0)</f>
        <v>M.Phil Eng.  - 141130</v>
      </c>
      <c r="G6" s="176"/>
      <c r="H6" s="176"/>
      <c r="I6" s="176"/>
      <c r="J6" s="176"/>
      <c r="K6" s="176"/>
      <c r="L6" s="85"/>
      <c r="M6" s="171"/>
      <c r="N6" s="171"/>
      <c r="P6" s="38">
        <f>IFERROR(VLOOKUP(P5,MASTER!$A$12:$F$17079,6,0),"-")</f>
        <v>141130</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C  - NB - 17 - 24</v>
      </c>
      <c r="E8" s="174"/>
      <c r="F8" s="174"/>
      <c r="G8" s="174"/>
      <c r="H8" s="16" t="s">
        <v>11</v>
      </c>
      <c r="I8" s="15" t="str">
        <f>VLOOKUP(P5,MASTER!$A$12:$AC$17009,9,0)</f>
        <v>I</v>
      </c>
      <c r="J8" s="14" t="s">
        <v>99</v>
      </c>
      <c r="K8" s="19">
        <f>VLOOKUP(P5,MASTER!$A$12:$AE$17009,12,0)</f>
        <v>15</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43</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Muhammad Ilyas   ( 3333322244 )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05 MAY 2024</v>
      </c>
      <c r="N17" s="154"/>
    </row>
    <row r="18" spans="1:32" ht="21.75" customHeight="1" x14ac:dyDescent="0.25">
      <c r="A18" s="152" t="s">
        <v>2</v>
      </c>
      <c r="B18" s="152"/>
      <c r="C18" s="152"/>
      <c r="D18" s="152"/>
      <c r="E18" s="46"/>
      <c r="F18" s="177" t="str">
        <f>VLOOKUP(P18,MASTER!$A$12:$T$28034,7,0)</f>
        <v>INTERNATIONAL POLITICAL ECONOMY Sec 1</v>
      </c>
      <c r="G18" s="177"/>
      <c r="H18" s="177"/>
      <c r="I18" s="177"/>
      <c r="J18" s="177"/>
      <c r="K18" s="178"/>
      <c r="L18" s="86"/>
      <c r="M18" s="171">
        <f>+P18</f>
        <v>44</v>
      </c>
      <c r="N18" s="171"/>
      <c r="P18" s="57">
        <f>+Q1</f>
        <v>44</v>
      </c>
      <c r="Q18" s="38">
        <f>+P19</f>
        <v>140993</v>
      </c>
      <c r="R18" s="38">
        <f>+Q18</f>
        <v>140993</v>
      </c>
      <c r="S18" s="38">
        <f t="shared" ref="S18:X18" si="1">+R18</f>
        <v>140993</v>
      </c>
      <c r="T18" s="38">
        <f t="shared" si="1"/>
        <v>140993</v>
      </c>
      <c r="U18" s="38">
        <f t="shared" si="1"/>
        <v>140993</v>
      </c>
      <c r="V18" s="38">
        <f t="shared" si="1"/>
        <v>140993</v>
      </c>
      <c r="W18" s="38">
        <f t="shared" si="1"/>
        <v>140993</v>
      </c>
      <c r="X18" s="38">
        <f t="shared" si="1"/>
        <v>140993</v>
      </c>
      <c r="Y18" s="49" t="str">
        <f>Q18&amp;"-"&amp;COUNTIF(Q18:Q18,Q18)</f>
        <v>140993-1</v>
      </c>
      <c r="Z18" s="49" t="str">
        <f>R18&amp;"-"&amp;COUNTIF(Q18:R18,R18)</f>
        <v>140993-2</v>
      </c>
      <c r="AA18" s="49" t="str">
        <f>S18&amp;"-"&amp;COUNTIF(Q18:S18,S18)</f>
        <v>140993-3</v>
      </c>
      <c r="AB18" s="49" t="str">
        <f>T18&amp;"-"&amp;COUNTIF(Q18:T18,T18)</f>
        <v>140993-4</v>
      </c>
      <c r="AC18" s="49" t="str">
        <f>U18&amp;"-"&amp;COUNTIF(Q18:U18,U18)</f>
        <v>140993-5</v>
      </c>
      <c r="AD18" s="49" t="str">
        <f>V18&amp;"-"&amp;COUNTIF(Q18:V18,V18)</f>
        <v>140993-6</v>
      </c>
      <c r="AE18" s="49" t="str">
        <f>W18&amp;"-"&amp;COUNTIF(Q18:W18,W18)</f>
        <v>140993-7</v>
      </c>
      <c r="AF18" s="49" t="str">
        <f>X18&amp;"-"&amp;COUNTIF(Q18:X18,X18)</f>
        <v>140993-8</v>
      </c>
    </row>
    <row r="19" spans="1:32" ht="24.95" customHeight="1" x14ac:dyDescent="0.25">
      <c r="A19" s="152" t="s">
        <v>261</v>
      </c>
      <c r="B19" s="152"/>
      <c r="C19" s="152"/>
      <c r="D19" s="152"/>
      <c r="E19" s="46"/>
      <c r="F19" s="176" t="str">
        <f>VLOOKUP(P18,MASTER!$A$12:$T$2835,3,0)</f>
        <v>M.Phil IR  - 140993</v>
      </c>
      <c r="G19" s="176"/>
      <c r="H19" s="176"/>
      <c r="I19" s="176"/>
      <c r="J19" s="176"/>
      <c r="K19" s="176"/>
      <c r="L19" s="85"/>
      <c r="M19" s="171"/>
      <c r="N19" s="171"/>
      <c r="P19" s="38">
        <f>IFERROR(VLOOKUP(P18,MASTER!$A$12:$F$17079,6,0),"-")</f>
        <v>140993</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C  - NB - 17 - 24</v>
      </c>
      <c r="E21" s="174"/>
      <c r="F21" s="174"/>
      <c r="G21" s="174"/>
      <c r="H21" s="14" t="s">
        <v>11</v>
      </c>
      <c r="I21" s="15" t="str">
        <f>VLOOKUP(P18,MASTER!$A$12:$AC$17009,9,0)</f>
        <v>I</v>
      </c>
      <c r="J21" s="16" t="s">
        <v>99</v>
      </c>
      <c r="K21" s="19">
        <f>VLOOKUP(P18,MASTER!$A$12:$AE$17009,12,0)</f>
        <v>8</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44</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Ms. Maryam Ahmad  ( 3334793094 )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05 MAY 2024</v>
      </c>
      <c r="N30" s="154"/>
    </row>
    <row r="31" spans="1:32" ht="21.75" customHeight="1" x14ac:dyDescent="0.25">
      <c r="A31" s="152" t="s">
        <v>2</v>
      </c>
      <c r="B31" s="152"/>
      <c r="C31" s="152"/>
      <c r="D31" s="152"/>
      <c r="E31" s="46"/>
      <c r="F31" s="177" t="str">
        <f>VLOOKUP(P31,MASTER!$A$12:$T$28034,7,0)</f>
        <v>Uloom Ul Fiqh Sec 1</v>
      </c>
      <c r="G31" s="177"/>
      <c r="H31" s="177"/>
      <c r="I31" s="177"/>
      <c r="J31" s="177"/>
      <c r="K31" s="178"/>
      <c r="L31" s="86"/>
      <c r="M31" s="171">
        <f>+P31</f>
        <v>45</v>
      </c>
      <c r="N31" s="171"/>
      <c r="P31" s="38">
        <f>+R1</f>
        <v>45</v>
      </c>
      <c r="Q31" s="38">
        <f>+P32</f>
        <v>141968</v>
      </c>
      <c r="R31" s="38">
        <f>+Q31</f>
        <v>141968</v>
      </c>
      <c r="S31" s="38">
        <f t="shared" ref="S31:X31" si="2">+R31</f>
        <v>141968</v>
      </c>
      <c r="T31" s="38">
        <f t="shared" si="2"/>
        <v>141968</v>
      </c>
      <c r="U31" s="38">
        <f t="shared" si="2"/>
        <v>141968</v>
      </c>
      <c r="V31" s="38">
        <f t="shared" si="2"/>
        <v>141968</v>
      </c>
      <c r="W31" s="38">
        <f t="shared" si="2"/>
        <v>141968</v>
      </c>
      <c r="X31" s="38">
        <f t="shared" si="2"/>
        <v>141968</v>
      </c>
      <c r="Y31" s="49" t="str">
        <f>Q31&amp;"-"&amp;COUNTIF(Q31:Q31,Q31)</f>
        <v>141968-1</v>
      </c>
      <c r="Z31" s="49" t="str">
        <f>R31&amp;"-"&amp;COUNTIF(Q31:R31,R31)</f>
        <v>141968-2</v>
      </c>
      <c r="AA31" s="49" t="str">
        <f>S31&amp;"-"&amp;COUNTIF(Q31:S31,S31)</f>
        <v>141968-3</v>
      </c>
      <c r="AB31" s="49" t="str">
        <f>T31&amp;"-"&amp;COUNTIF(Q31:T31,T31)</f>
        <v>141968-4</v>
      </c>
      <c r="AC31" s="49" t="str">
        <f>U31&amp;"-"&amp;COUNTIF(Q31:U31,U31)</f>
        <v>141968-5</v>
      </c>
      <c r="AD31" s="49" t="str">
        <f>V31&amp;"-"&amp;COUNTIF(Q31:V31,V31)</f>
        <v>141968-6</v>
      </c>
      <c r="AE31" s="49" t="str">
        <f>W31&amp;"-"&amp;COUNTIF(Q31:W31,W31)</f>
        <v>141968-7</v>
      </c>
      <c r="AF31" s="49" t="str">
        <f>X31&amp;"-"&amp;COUNTIF(Q31:X31,X31)</f>
        <v>141968-8</v>
      </c>
    </row>
    <row r="32" spans="1:32" ht="24.95" customHeight="1" x14ac:dyDescent="0.25">
      <c r="A32" s="152" t="s">
        <v>260</v>
      </c>
      <c r="B32" s="152"/>
      <c r="C32" s="152"/>
      <c r="D32" s="152"/>
      <c r="E32" s="46"/>
      <c r="F32" s="176" t="str">
        <f>VLOOKUP(P31,MASTER!$A$12:$T$28035,3,0)</f>
        <v>M.Phil ISL  - 141968</v>
      </c>
      <c r="G32" s="176"/>
      <c r="H32" s="176"/>
      <c r="I32" s="176"/>
      <c r="J32" s="176"/>
      <c r="K32" s="176"/>
      <c r="L32" s="85"/>
      <c r="M32" s="171"/>
      <c r="N32" s="171"/>
      <c r="P32" s="38">
        <f>IFERROR(VLOOKUP(P31,MASTER!$A$12:$F$17079,6,0),"-")</f>
        <v>141968</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C  - NB - 17 - 24</v>
      </c>
      <c r="E34" s="174"/>
      <c r="F34" s="174"/>
      <c r="G34" s="174"/>
      <c r="H34" s="14" t="s">
        <v>11</v>
      </c>
      <c r="I34" s="15" t="str">
        <f>VLOOKUP(P31,MASTER!$A$12:$AC$17009,9,0)</f>
        <v>I</v>
      </c>
      <c r="J34" s="16" t="s">
        <v>99</v>
      </c>
      <c r="K34" s="19">
        <f>VLOOKUP(P31,MASTER!$A$12:$AE$17009,12,0)</f>
        <v>9</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45</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Dr.Tahir Masood Qazi  ( 0321-5622311 )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1+'15'!R1</f>
        <v>46</v>
      </c>
      <c r="Q1" s="198">
        <f>+P1+1</f>
        <v>47</v>
      </c>
      <c r="R1" s="198">
        <f>+Q1+1</f>
        <v>48</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05 MAY 2024</v>
      </c>
      <c r="N4" s="154"/>
    </row>
    <row r="5" spans="1:32" ht="21.75" customHeight="1" x14ac:dyDescent="0.25">
      <c r="A5" s="152" t="s">
        <v>2</v>
      </c>
      <c r="B5" s="152"/>
      <c r="C5" s="152"/>
      <c r="D5" s="152"/>
      <c r="E5" s="46"/>
      <c r="F5" s="177" t="str">
        <f>VLOOKUP(P5,MASTER!$A$12:$T$28034,7,0)</f>
        <v>Geometry of Algebraic Structure Sec 1</v>
      </c>
      <c r="G5" s="177"/>
      <c r="H5" s="177"/>
      <c r="I5" s="177"/>
      <c r="J5" s="177"/>
      <c r="K5" s="178"/>
      <c r="L5" s="86"/>
      <c r="M5" s="171">
        <f>+P5</f>
        <v>46</v>
      </c>
      <c r="N5" s="171"/>
      <c r="P5" s="52">
        <f>+P1</f>
        <v>46</v>
      </c>
      <c r="Q5" s="38">
        <f>+P6</f>
        <v>141094</v>
      </c>
      <c r="R5" s="38">
        <f>+Q5</f>
        <v>141094</v>
      </c>
      <c r="S5" s="38">
        <f t="shared" ref="S5:X5" si="0">+R5</f>
        <v>141094</v>
      </c>
      <c r="T5" s="38">
        <f t="shared" si="0"/>
        <v>141094</v>
      </c>
      <c r="U5" s="38">
        <f t="shared" si="0"/>
        <v>141094</v>
      </c>
      <c r="V5" s="38">
        <f t="shared" si="0"/>
        <v>141094</v>
      </c>
      <c r="W5" s="38">
        <f t="shared" si="0"/>
        <v>141094</v>
      </c>
      <c r="X5" s="38">
        <f t="shared" si="0"/>
        <v>141094</v>
      </c>
      <c r="Y5" s="49" t="str">
        <f>Q5&amp;"-"&amp;COUNTIF(Q5:Q5,Q5)</f>
        <v>141094-1</v>
      </c>
      <c r="Z5" s="49" t="str">
        <f>R5&amp;"-"&amp;COUNTIF(Q5:R5,R5)</f>
        <v>141094-2</v>
      </c>
      <c r="AA5" s="49" t="str">
        <f>S5&amp;"-"&amp;COUNTIF(Q5:S5,S5)</f>
        <v>141094-3</v>
      </c>
      <c r="AB5" s="49" t="str">
        <f>T5&amp;"-"&amp;COUNTIF(Q5:T5,T5)</f>
        <v>141094-4</v>
      </c>
      <c r="AC5" s="49" t="str">
        <f>U5&amp;"-"&amp;COUNTIF(Q5:U5,U5)</f>
        <v>141094-5</v>
      </c>
      <c r="AD5" s="49" t="str">
        <f>V5&amp;"-"&amp;COUNTIF(Q5:V5,V5)</f>
        <v>141094-6</v>
      </c>
      <c r="AE5" s="49" t="str">
        <f>W5&amp;"-"&amp;COUNTIF(Q5:W5,W5)</f>
        <v>141094-7</v>
      </c>
      <c r="AF5" s="49" t="str">
        <f>X5&amp;"-"&amp;COUNTIF(Q5:X5,X5)</f>
        <v>141094-8</v>
      </c>
    </row>
    <row r="6" spans="1:32" ht="24.95" customHeight="1" x14ac:dyDescent="0.25">
      <c r="A6" s="152" t="s">
        <v>260</v>
      </c>
      <c r="B6" s="152"/>
      <c r="C6" s="152"/>
      <c r="D6" s="152"/>
      <c r="E6" s="46"/>
      <c r="F6" s="176" t="str">
        <f>VLOOKUP(P5,MASTER!$A$12:$T$28035,3,0)</f>
        <v>M.Phil Maths  - 141094</v>
      </c>
      <c r="G6" s="176"/>
      <c r="H6" s="176"/>
      <c r="I6" s="176"/>
      <c r="J6" s="176"/>
      <c r="K6" s="176"/>
      <c r="L6" s="85"/>
      <c r="M6" s="171"/>
      <c r="N6" s="171"/>
      <c r="P6" s="38">
        <f>IFERROR(VLOOKUP(P5,MASTER!$A$12:$F$17079,6,0),"-")</f>
        <v>141094</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C  - NB - 17 - 24</v>
      </c>
      <c r="E8" s="174"/>
      <c r="F8" s="174"/>
      <c r="G8" s="174"/>
      <c r="H8" s="16" t="s">
        <v>11</v>
      </c>
      <c r="I8" s="15" t="str">
        <f>VLOOKUP(P5,MASTER!$A$12:$AC$17009,9,0)</f>
        <v>I</v>
      </c>
      <c r="J8" s="14" t="s">
        <v>99</v>
      </c>
      <c r="K8" s="19">
        <f>VLOOKUP(P5,MASTER!$A$12:$AE$17009,12,0)</f>
        <v>10</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46</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Muhammad Nadeem  ( 3229775153 )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05 MAY 2024</v>
      </c>
      <c r="N17" s="154"/>
    </row>
    <row r="18" spans="1:32" ht="21.75" customHeight="1" x14ac:dyDescent="0.25">
      <c r="A18" s="152" t="s">
        <v>2</v>
      </c>
      <c r="B18" s="152"/>
      <c r="C18" s="152"/>
      <c r="D18" s="152"/>
      <c r="E18" s="46"/>
      <c r="F18" s="177" t="str">
        <f>VLOOKUP(P18,MASTER!$A$12:$T$28034,7,0)</f>
        <v>Research Planning and Methodology Sec 1</v>
      </c>
      <c r="G18" s="177"/>
      <c r="H18" s="177"/>
      <c r="I18" s="177"/>
      <c r="J18" s="177"/>
      <c r="K18" s="178"/>
      <c r="L18" s="86"/>
      <c r="M18" s="171">
        <f>+P18</f>
        <v>47</v>
      </c>
      <c r="N18" s="171"/>
      <c r="P18" s="57">
        <f>+Q1</f>
        <v>47</v>
      </c>
      <c r="Q18" s="38">
        <f>+P19</f>
        <v>141189</v>
      </c>
      <c r="R18" s="38">
        <f>+Q18</f>
        <v>141189</v>
      </c>
      <c r="S18" s="38">
        <f t="shared" ref="S18:X18" si="1">+R18</f>
        <v>141189</v>
      </c>
      <c r="T18" s="38">
        <f t="shared" si="1"/>
        <v>141189</v>
      </c>
      <c r="U18" s="38">
        <f t="shared" si="1"/>
        <v>141189</v>
      </c>
      <c r="V18" s="38">
        <f t="shared" si="1"/>
        <v>141189</v>
      </c>
      <c r="W18" s="38">
        <f t="shared" si="1"/>
        <v>141189</v>
      </c>
      <c r="X18" s="38">
        <f t="shared" si="1"/>
        <v>141189</v>
      </c>
      <c r="Y18" s="49" t="str">
        <f>Q18&amp;"-"&amp;COUNTIF(Q18:Q18,Q18)</f>
        <v>141189-1</v>
      </c>
      <c r="Z18" s="49" t="str">
        <f>R18&amp;"-"&amp;COUNTIF(Q18:R18,R18)</f>
        <v>141189-2</v>
      </c>
      <c r="AA18" s="49" t="str">
        <f>S18&amp;"-"&amp;COUNTIF(Q18:S18,S18)</f>
        <v>141189-3</v>
      </c>
      <c r="AB18" s="49" t="str">
        <f>T18&amp;"-"&amp;COUNTIF(Q18:T18,T18)</f>
        <v>141189-4</v>
      </c>
      <c r="AC18" s="49" t="str">
        <f>U18&amp;"-"&amp;COUNTIF(Q18:U18,U18)</f>
        <v>141189-5</v>
      </c>
      <c r="AD18" s="49" t="str">
        <f>V18&amp;"-"&amp;COUNTIF(Q18:V18,V18)</f>
        <v>141189-6</v>
      </c>
      <c r="AE18" s="49" t="str">
        <f>W18&amp;"-"&amp;COUNTIF(Q18:W18,W18)</f>
        <v>141189-7</v>
      </c>
      <c r="AF18" s="49" t="str">
        <f>X18&amp;"-"&amp;COUNTIF(Q18:X18,X18)</f>
        <v>141189-8</v>
      </c>
    </row>
    <row r="19" spans="1:32" ht="24.95" customHeight="1" x14ac:dyDescent="0.25">
      <c r="A19" s="152" t="s">
        <v>261</v>
      </c>
      <c r="B19" s="152"/>
      <c r="C19" s="152"/>
      <c r="D19" s="152"/>
      <c r="E19" s="46"/>
      <c r="F19" s="176" t="str">
        <f>VLOOKUP(P18,MASTER!$A$12:$T$2835,3,0)</f>
        <v>M.Phil MB  - 141189</v>
      </c>
      <c r="G19" s="176"/>
      <c r="H19" s="176"/>
      <c r="I19" s="176"/>
      <c r="J19" s="176"/>
      <c r="K19" s="176"/>
      <c r="L19" s="85"/>
      <c r="M19" s="171"/>
      <c r="N19" s="171"/>
      <c r="P19" s="38">
        <f>IFERROR(VLOOKUP(P18,MASTER!$A$12:$F$17079,6,0),"-")</f>
        <v>141189</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C  - NB - 17 - 24</v>
      </c>
      <c r="E21" s="174"/>
      <c r="F21" s="174"/>
      <c r="G21" s="174"/>
      <c r="H21" s="14" t="s">
        <v>11</v>
      </c>
      <c r="I21" s="15" t="str">
        <f>VLOOKUP(P18,MASTER!$A$12:$AC$17009,9,0)</f>
        <v>I</v>
      </c>
      <c r="J21" s="16" t="s">
        <v>99</v>
      </c>
      <c r="K21" s="19">
        <f>VLOOKUP(P18,MASTER!$A$12:$AE$17009,12,0)</f>
        <v>9</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47</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Col (Retd) Dr. Muhammad Amjad Khan   ( 0321-5053248 )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05 MAY 2024</v>
      </c>
      <c r="N30" s="154"/>
    </row>
    <row r="31" spans="1:32" ht="21.75" customHeight="1" x14ac:dyDescent="0.25">
      <c r="A31" s="152" t="s">
        <v>2</v>
      </c>
      <c r="B31" s="152"/>
      <c r="C31" s="152"/>
      <c r="D31" s="152"/>
      <c r="E31" s="46"/>
      <c r="F31" s="177" t="str">
        <f>VLOOKUP(P31,MASTER!$A$12:$T$28034,7,0)</f>
        <v>Research Planning and Methodology Sec 1</v>
      </c>
      <c r="G31" s="177"/>
      <c r="H31" s="177"/>
      <c r="I31" s="177"/>
      <c r="J31" s="177"/>
      <c r="K31" s="178"/>
      <c r="L31" s="86"/>
      <c r="M31" s="171">
        <f>+P31</f>
        <v>48</v>
      </c>
      <c r="N31" s="171"/>
      <c r="P31" s="38">
        <f>+R1</f>
        <v>48</v>
      </c>
      <c r="Q31" s="38">
        <f>+P32</f>
        <v>141196</v>
      </c>
      <c r="R31" s="38">
        <f>+Q31</f>
        <v>141196</v>
      </c>
      <c r="S31" s="38">
        <f t="shared" ref="S31:X31" si="2">+R31</f>
        <v>141196</v>
      </c>
      <c r="T31" s="38">
        <f t="shared" si="2"/>
        <v>141196</v>
      </c>
      <c r="U31" s="38">
        <f t="shared" si="2"/>
        <v>141196</v>
      </c>
      <c r="V31" s="38">
        <f t="shared" si="2"/>
        <v>141196</v>
      </c>
      <c r="W31" s="38">
        <f t="shared" si="2"/>
        <v>141196</v>
      </c>
      <c r="X31" s="38">
        <f t="shared" si="2"/>
        <v>141196</v>
      </c>
      <c r="Y31" s="49" t="str">
        <f>Q31&amp;"-"&amp;COUNTIF(Q31:Q31,Q31)</f>
        <v>141196-1</v>
      </c>
      <c r="Z31" s="49" t="str">
        <f>R31&amp;"-"&amp;COUNTIF(Q31:R31,R31)</f>
        <v>141196-2</v>
      </c>
      <c r="AA31" s="49" t="str">
        <f>S31&amp;"-"&amp;COUNTIF(Q31:S31,S31)</f>
        <v>141196-3</v>
      </c>
      <c r="AB31" s="49" t="str">
        <f>T31&amp;"-"&amp;COUNTIF(Q31:T31,T31)</f>
        <v>141196-4</v>
      </c>
      <c r="AC31" s="49" t="str">
        <f>U31&amp;"-"&amp;COUNTIF(Q31:U31,U31)</f>
        <v>141196-5</v>
      </c>
      <c r="AD31" s="49" t="str">
        <f>V31&amp;"-"&amp;COUNTIF(Q31:V31,V31)</f>
        <v>141196-6</v>
      </c>
      <c r="AE31" s="49" t="str">
        <f>W31&amp;"-"&amp;COUNTIF(Q31:W31,W31)</f>
        <v>141196-7</v>
      </c>
      <c r="AF31" s="49" t="str">
        <f>X31&amp;"-"&amp;COUNTIF(Q31:X31,X31)</f>
        <v>141196-8</v>
      </c>
    </row>
    <row r="32" spans="1:32" ht="24.95" customHeight="1" x14ac:dyDescent="0.25">
      <c r="A32" s="152" t="s">
        <v>260</v>
      </c>
      <c r="B32" s="152"/>
      <c r="C32" s="152"/>
      <c r="D32" s="152"/>
      <c r="E32" s="46"/>
      <c r="F32" s="176" t="str">
        <f>VLOOKUP(P31,MASTER!$A$12:$T$28035,3,0)</f>
        <v>M.Phil MB  - 141196</v>
      </c>
      <c r="G32" s="176"/>
      <c r="H32" s="176"/>
      <c r="I32" s="176"/>
      <c r="J32" s="176"/>
      <c r="K32" s="176"/>
      <c r="L32" s="85"/>
      <c r="M32" s="171"/>
      <c r="N32" s="171"/>
      <c r="P32" s="38">
        <f>IFERROR(VLOOKUP(P31,MASTER!$A$12:$F$17079,6,0),"-")</f>
        <v>141196</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C  - NB - 17 - 24</v>
      </c>
      <c r="E34" s="174"/>
      <c r="F34" s="174"/>
      <c r="G34" s="174"/>
      <c r="H34" s="14" t="s">
        <v>11</v>
      </c>
      <c r="I34" s="15" t="str">
        <f>VLOOKUP(P31,MASTER!$A$12:$AC$17009,9,0)</f>
        <v>I</v>
      </c>
      <c r="J34" s="16" t="s">
        <v>99</v>
      </c>
      <c r="K34" s="19">
        <f>VLOOKUP(P31,MASTER!$A$12:$AE$17009,12,0)</f>
        <v>5</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48</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Col (Retd) Dr. Muhammad Amjad Khan   ( 0321-5053248 )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1+'16'!R1</f>
        <v>49</v>
      </c>
      <c r="Q1" s="198">
        <f>+P1+1</f>
        <v>50</v>
      </c>
      <c r="R1" s="198">
        <f>+Q1+1</f>
        <v>51</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05 MAY 2024</v>
      </c>
      <c r="N4" s="154"/>
    </row>
    <row r="5" spans="1:32" ht="21.75" customHeight="1" x14ac:dyDescent="0.25">
      <c r="A5" s="152" t="s">
        <v>2</v>
      </c>
      <c r="B5" s="152"/>
      <c r="C5" s="152"/>
      <c r="D5" s="152"/>
      <c r="E5" s="46"/>
      <c r="F5" s="177" t="str">
        <f>VLOOKUP(P5,MASTER!$A$12:$T$28034,7,0)</f>
        <v>Experimental Techniques Sec 1</v>
      </c>
      <c r="G5" s="177"/>
      <c r="H5" s="177"/>
      <c r="I5" s="177"/>
      <c r="J5" s="177"/>
      <c r="K5" s="178"/>
      <c r="L5" s="86"/>
      <c r="M5" s="171">
        <f>+P5</f>
        <v>49</v>
      </c>
      <c r="N5" s="171"/>
      <c r="P5" s="52">
        <f>+P1</f>
        <v>49</v>
      </c>
      <c r="Q5" s="38">
        <f>+P6</f>
        <v>141418</v>
      </c>
      <c r="R5" s="38">
        <f>+Q5</f>
        <v>141418</v>
      </c>
      <c r="S5" s="38">
        <f t="shared" ref="S5:X5" si="0">+R5</f>
        <v>141418</v>
      </c>
      <c r="T5" s="38">
        <f t="shared" si="0"/>
        <v>141418</v>
      </c>
      <c r="U5" s="38">
        <f t="shared" si="0"/>
        <v>141418</v>
      </c>
      <c r="V5" s="38">
        <f t="shared" si="0"/>
        <v>141418</v>
      </c>
      <c r="W5" s="38">
        <f t="shared" si="0"/>
        <v>141418</v>
      </c>
      <c r="X5" s="38">
        <f t="shared" si="0"/>
        <v>141418</v>
      </c>
      <c r="Y5" s="49" t="str">
        <f>Q5&amp;"-"&amp;COUNTIF(Q5:Q5,Q5)</f>
        <v>141418-1</v>
      </c>
      <c r="Z5" s="49" t="str">
        <f>R5&amp;"-"&amp;COUNTIF(Q5:R5,R5)</f>
        <v>141418-2</v>
      </c>
      <c r="AA5" s="49" t="str">
        <f>S5&amp;"-"&amp;COUNTIF(Q5:S5,S5)</f>
        <v>141418-3</v>
      </c>
      <c r="AB5" s="49" t="str">
        <f>T5&amp;"-"&amp;COUNTIF(Q5:T5,T5)</f>
        <v>141418-4</v>
      </c>
      <c r="AC5" s="49" t="str">
        <f>U5&amp;"-"&amp;COUNTIF(Q5:U5,U5)</f>
        <v>141418-5</v>
      </c>
      <c r="AD5" s="49" t="str">
        <f>V5&amp;"-"&amp;COUNTIF(Q5:V5,V5)</f>
        <v>141418-6</v>
      </c>
      <c r="AE5" s="49" t="str">
        <f>W5&amp;"-"&amp;COUNTIF(Q5:W5,W5)</f>
        <v>141418-7</v>
      </c>
      <c r="AF5" s="49" t="str">
        <f>X5&amp;"-"&amp;COUNTIF(Q5:X5,X5)</f>
        <v>141418-8</v>
      </c>
    </row>
    <row r="6" spans="1:32" ht="24.95" customHeight="1" x14ac:dyDescent="0.25">
      <c r="A6" s="152" t="s">
        <v>260</v>
      </c>
      <c r="B6" s="152"/>
      <c r="C6" s="152"/>
      <c r="D6" s="152"/>
      <c r="E6" s="46"/>
      <c r="F6" s="176" t="str">
        <f>VLOOKUP(P5,MASTER!$A$12:$T$28035,3,0)</f>
        <v>M.Phil Phys  - 141418</v>
      </c>
      <c r="G6" s="176"/>
      <c r="H6" s="176"/>
      <c r="I6" s="176"/>
      <c r="J6" s="176"/>
      <c r="K6" s="176"/>
      <c r="L6" s="85"/>
      <c r="M6" s="171"/>
      <c r="N6" s="171"/>
      <c r="P6" s="38">
        <f>IFERROR(VLOOKUP(P5,MASTER!$A$12:$F$17079,6,0),"-")</f>
        <v>141418</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C  - NB - 17 - 24</v>
      </c>
      <c r="E8" s="174"/>
      <c r="F8" s="174"/>
      <c r="G8" s="174"/>
      <c r="H8" s="16" t="s">
        <v>11</v>
      </c>
      <c r="I8" s="15" t="str">
        <f>VLOOKUP(P5,MASTER!$A$12:$AC$17009,9,0)</f>
        <v>I</v>
      </c>
      <c r="J8" s="14" t="s">
        <v>99</v>
      </c>
      <c r="K8" s="19">
        <f>VLOOKUP(P5,MASTER!$A$12:$AE$17009,12,0)</f>
        <v>2</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49</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Alvina Rafiq Butt  ( 0333-4889336 )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05 MAY 2024</v>
      </c>
      <c r="N17" s="154"/>
    </row>
    <row r="18" spans="1:32" ht="21.75" customHeight="1" x14ac:dyDescent="0.25">
      <c r="A18" s="152" t="s">
        <v>2</v>
      </c>
      <c r="B18" s="152"/>
      <c r="C18" s="152"/>
      <c r="D18" s="152"/>
      <c r="E18" s="46"/>
      <c r="F18" s="177" t="str">
        <f>VLOOKUP(P18,MASTER!$A$12:$T$28034,7,0)</f>
        <v>Jadeed Tanqeed Sec 1</v>
      </c>
      <c r="G18" s="177"/>
      <c r="H18" s="177"/>
      <c r="I18" s="177"/>
      <c r="J18" s="177"/>
      <c r="K18" s="178"/>
      <c r="L18" s="86"/>
      <c r="M18" s="171">
        <f>+P18</f>
        <v>50</v>
      </c>
      <c r="N18" s="171"/>
      <c r="P18" s="57">
        <f>+Q1</f>
        <v>50</v>
      </c>
      <c r="Q18" s="38">
        <f>+P19</f>
        <v>141036</v>
      </c>
      <c r="R18" s="38">
        <f>+Q18</f>
        <v>141036</v>
      </c>
      <c r="S18" s="38">
        <f t="shared" ref="S18:X18" si="1">+R18</f>
        <v>141036</v>
      </c>
      <c r="T18" s="38">
        <f t="shared" si="1"/>
        <v>141036</v>
      </c>
      <c r="U18" s="38">
        <f t="shared" si="1"/>
        <v>141036</v>
      </c>
      <c r="V18" s="38">
        <f t="shared" si="1"/>
        <v>141036</v>
      </c>
      <c r="W18" s="38">
        <f t="shared" si="1"/>
        <v>141036</v>
      </c>
      <c r="X18" s="38">
        <f t="shared" si="1"/>
        <v>141036</v>
      </c>
      <c r="Y18" s="49" t="str">
        <f>Q18&amp;"-"&amp;COUNTIF(Q18:Q18,Q18)</f>
        <v>141036-1</v>
      </c>
      <c r="Z18" s="49" t="str">
        <f>R18&amp;"-"&amp;COUNTIF(Q18:R18,R18)</f>
        <v>141036-2</v>
      </c>
      <c r="AA18" s="49" t="str">
        <f>S18&amp;"-"&amp;COUNTIF(Q18:S18,S18)</f>
        <v>141036-3</v>
      </c>
      <c r="AB18" s="49" t="str">
        <f>T18&amp;"-"&amp;COUNTIF(Q18:T18,T18)</f>
        <v>141036-4</v>
      </c>
      <c r="AC18" s="49" t="str">
        <f>U18&amp;"-"&amp;COUNTIF(Q18:U18,U18)</f>
        <v>141036-5</v>
      </c>
      <c r="AD18" s="49" t="str">
        <f>V18&amp;"-"&amp;COUNTIF(Q18:V18,V18)</f>
        <v>141036-6</v>
      </c>
      <c r="AE18" s="49" t="str">
        <f>W18&amp;"-"&amp;COUNTIF(Q18:W18,W18)</f>
        <v>141036-7</v>
      </c>
      <c r="AF18" s="49" t="str">
        <f>X18&amp;"-"&amp;COUNTIF(Q18:X18,X18)</f>
        <v>141036-8</v>
      </c>
    </row>
    <row r="19" spans="1:32" ht="24.95" customHeight="1" x14ac:dyDescent="0.25">
      <c r="A19" s="152" t="s">
        <v>261</v>
      </c>
      <c r="B19" s="152"/>
      <c r="C19" s="152"/>
      <c r="D19" s="152"/>
      <c r="E19" s="46"/>
      <c r="F19" s="176" t="str">
        <f>VLOOKUP(P18,MASTER!$A$12:$T$2835,3,0)</f>
        <v>M.Phil Urdu  - 141036</v>
      </c>
      <c r="G19" s="176"/>
      <c r="H19" s="176"/>
      <c r="I19" s="176"/>
      <c r="J19" s="176"/>
      <c r="K19" s="176"/>
      <c r="L19" s="85"/>
      <c r="M19" s="171"/>
      <c r="N19" s="171"/>
      <c r="P19" s="38">
        <f>IFERROR(VLOOKUP(P18,MASTER!$A$12:$F$17079,6,0),"-")</f>
        <v>141036</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C  - NB - 17 - 24</v>
      </c>
      <c r="E21" s="174"/>
      <c r="F21" s="174"/>
      <c r="G21" s="174"/>
      <c r="H21" s="14" t="s">
        <v>11</v>
      </c>
      <c r="I21" s="15" t="str">
        <f>VLOOKUP(P18,MASTER!$A$12:$AC$17009,9,0)</f>
        <v>I</v>
      </c>
      <c r="J21" s="16" t="s">
        <v>99</v>
      </c>
      <c r="K21" s="19">
        <f>VLOOKUP(P18,MASTER!$A$12:$AE$17009,12,0)</f>
        <v>8</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50</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Muhammad Arshad Ovaisi  ( 0300-8032676 )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05 MAY 2024</v>
      </c>
      <c r="N30" s="154"/>
    </row>
    <row r="31" spans="1:32" ht="21.75" customHeight="1" x14ac:dyDescent="0.25">
      <c r="A31" s="152" t="s">
        <v>2</v>
      </c>
      <c r="B31" s="152"/>
      <c r="C31" s="152"/>
      <c r="D31" s="152"/>
      <c r="E31" s="46"/>
      <c r="F31" s="177" t="str">
        <f>VLOOKUP(P31,MASTER!$A$12:$T$28034,7,0)</f>
        <v>Applied Biostatistics Sec 1</v>
      </c>
      <c r="G31" s="177"/>
      <c r="H31" s="177"/>
      <c r="I31" s="177"/>
      <c r="J31" s="177"/>
      <c r="K31" s="178"/>
      <c r="L31" s="86"/>
      <c r="M31" s="171">
        <f>+P31</f>
        <v>51</v>
      </c>
      <c r="N31" s="171"/>
      <c r="P31" s="38">
        <f>+R1</f>
        <v>51</v>
      </c>
      <c r="Q31" s="38">
        <f>+P32</f>
        <v>142115</v>
      </c>
      <c r="R31" s="38">
        <f>+Q31</f>
        <v>142115</v>
      </c>
      <c r="S31" s="38">
        <f t="shared" ref="S31:X31" si="2">+R31</f>
        <v>142115</v>
      </c>
      <c r="T31" s="38">
        <f t="shared" si="2"/>
        <v>142115</v>
      </c>
      <c r="U31" s="38">
        <f t="shared" si="2"/>
        <v>142115</v>
      </c>
      <c r="V31" s="38">
        <f t="shared" si="2"/>
        <v>142115</v>
      </c>
      <c r="W31" s="38">
        <f t="shared" si="2"/>
        <v>142115</v>
      </c>
      <c r="X31" s="38">
        <f t="shared" si="2"/>
        <v>142115</v>
      </c>
      <c r="Y31" s="49" t="str">
        <f>Q31&amp;"-"&amp;COUNTIF(Q31:Q31,Q31)</f>
        <v>142115-1</v>
      </c>
      <c r="Z31" s="49" t="str">
        <f>R31&amp;"-"&amp;COUNTIF(Q31:R31,R31)</f>
        <v>142115-2</v>
      </c>
      <c r="AA31" s="49" t="str">
        <f>S31&amp;"-"&amp;COUNTIF(Q31:S31,S31)</f>
        <v>142115-3</v>
      </c>
      <c r="AB31" s="49" t="str">
        <f>T31&amp;"-"&amp;COUNTIF(Q31:T31,T31)</f>
        <v>142115-4</v>
      </c>
      <c r="AC31" s="49" t="str">
        <f>U31&amp;"-"&amp;COUNTIF(Q31:U31,U31)</f>
        <v>142115-5</v>
      </c>
      <c r="AD31" s="49" t="str">
        <f>V31&amp;"-"&amp;COUNTIF(Q31:V31,V31)</f>
        <v>142115-6</v>
      </c>
      <c r="AE31" s="49" t="str">
        <f>W31&amp;"-"&amp;COUNTIF(Q31:W31,W31)</f>
        <v>142115-7</v>
      </c>
      <c r="AF31" s="49" t="str">
        <f>X31&amp;"-"&amp;COUNTIF(Q31:X31,X31)</f>
        <v>142115-8</v>
      </c>
    </row>
    <row r="32" spans="1:32" ht="24.95" customHeight="1" x14ac:dyDescent="0.25">
      <c r="A32" s="152" t="s">
        <v>260</v>
      </c>
      <c r="B32" s="152"/>
      <c r="C32" s="152"/>
      <c r="D32" s="152"/>
      <c r="E32" s="46"/>
      <c r="F32" s="176" t="str">
        <f>VLOOKUP(P31,MASTER!$A$12:$T$28035,3,0)</f>
        <v>M.Phil ZOO  - 142115</v>
      </c>
      <c r="G32" s="176"/>
      <c r="H32" s="176"/>
      <c r="I32" s="176"/>
      <c r="J32" s="176"/>
      <c r="K32" s="176"/>
      <c r="L32" s="85"/>
      <c r="M32" s="171"/>
      <c r="N32" s="171"/>
      <c r="P32" s="38">
        <f>IFERROR(VLOOKUP(P31,MASTER!$A$12:$F$17079,6,0),"-")</f>
        <v>142115</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C  - NB - 17 - 24</v>
      </c>
      <c r="E34" s="174"/>
      <c r="F34" s="174"/>
      <c r="G34" s="174"/>
      <c r="H34" s="14" t="s">
        <v>11</v>
      </c>
      <c r="I34" s="15" t="str">
        <f>VLOOKUP(P31,MASTER!$A$12:$AC$17009,9,0)</f>
        <v>I</v>
      </c>
      <c r="J34" s="16" t="s">
        <v>99</v>
      </c>
      <c r="K34" s="19">
        <f>VLOOKUP(P31,MASTER!$A$12:$AE$17009,12,0)</f>
        <v>5</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51</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Ms. Iram Sarwar  ( 0323-4120418 )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D3837-BE79-4B50-A252-E0B3A9DB3BF2}">
  <dimension ref="A1:AI26"/>
  <sheetViews>
    <sheetView view="pageBreakPreview" zoomScaleNormal="115" zoomScaleSheetLayoutView="100" workbookViewId="0">
      <selection activeCell="J5" sqref="J5:Q7"/>
    </sheetView>
  </sheetViews>
  <sheetFormatPr defaultRowHeight="15" x14ac:dyDescent="0.25"/>
  <cols>
    <col min="1" max="8" width="6" customWidth="1"/>
    <col min="9" max="9" width="1" customWidth="1"/>
    <col min="10" max="17" width="6" customWidth="1"/>
    <col min="20" max="35" width="7.7109375" customWidth="1"/>
  </cols>
  <sheetData>
    <row r="1" spans="1:35" ht="45" customHeight="1" x14ac:dyDescent="0.25">
      <c r="A1" s="144" t="s">
        <v>0</v>
      </c>
      <c r="B1" s="144"/>
      <c r="C1" s="144"/>
      <c r="D1" s="144"/>
      <c r="E1" s="144"/>
      <c r="F1" s="144"/>
      <c r="G1" s="144"/>
      <c r="H1" s="144"/>
      <c r="I1" s="144"/>
      <c r="J1" s="144"/>
      <c r="K1" s="144"/>
      <c r="L1" s="144"/>
      <c r="M1" s="144"/>
      <c r="N1" s="144"/>
      <c r="O1" s="144"/>
      <c r="P1" s="144"/>
      <c r="Q1" s="144"/>
      <c r="S1" s="40">
        <v>1268</v>
      </c>
      <c r="T1" s="40"/>
      <c r="U1" s="40"/>
    </row>
    <row r="2" spans="1:35" ht="20.100000000000001" customHeight="1" x14ac:dyDescent="0.25">
      <c r="A2" s="12" t="s">
        <v>1</v>
      </c>
      <c r="B2" s="5"/>
      <c r="C2" s="5"/>
      <c r="D2" s="5"/>
      <c r="E2" s="5"/>
      <c r="F2" s="5"/>
      <c r="G2" s="5"/>
      <c r="H2" s="5"/>
      <c r="I2" s="5"/>
      <c r="J2" s="5"/>
      <c r="K2" s="5"/>
      <c r="L2" s="5"/>
      <c r="M2" s="5"/>
      <c r="N2" s="5"/>
      <c r="O2" s="5"/>
      <c r="P2" s="5"/>
      <c r="Q2" s="5"/>
    </row>
    <row r="3" spans="1:35" ht="30" customHeight="1" x14ac:dyDescent="0.25">
      <c r="A3" s="145" t="s">
        <v>1111</v>
      </c>
      <c r="B3" s="145"/>
      <c r="C3" s="145"/>
      <c r="D3" s="145"/>
      <c r="E3" s="145"/>
      <c r="F3" s="145"/>
      <c r="G3" s="145"/>
      <c r="H3" s="145"/>
      <c r="I3" s="145"/>
      <c r="J3" s="145"/>
      <c r="K3" s="145"/>
      <c r="L3" s="145"/>
      <c r="M3" s="145"/>
      <c r="N3" s="145"/>
      <c r="O3" s="145"/>
      <c r="P3" s="145"/>
      <c r="Q3" s="145"/>
    </row>
    <row r="4" spans="1:35" ht="13.5" customHeight="1" x14ac:dyDescent="0.25">
      <c r="A4" s="11"/>
      <c r="B4" s="11"/>
      <c r="C4" s="11"/>
      <c r="D4" s="11"/>
      <c r="E4" s="11"/>
      <c r="F4" s="11"/>
      <c r="G4" s="11"/>
      <c r="H4" s="11"/>
      <c r="I4" s="11"/>
      <c r="J4" s="11"/>
      <c r="K4" s="11"/>
      <c r="L4" s="11"/>
      <c r="M4" s="11"/>
      <c r="N4" s="11"/>
      <c r="O4" s="11"/>
      <c r="P4" s="146"/>
      <c r="Q4" s="146"/>
    </row>
    <row r="5" spans="1:35" ht="39.950000000000003" customHeight="1" x14ac:dyDescent="0.25">
      <c r="A5" s="147" t="s">
        <v>2</v>
      </c>
      <c r="B5" s="148"/>
      <c r="C5" s="149" t="str">
        <f>VLOOKUP(S5,MASTER!$A$12:$T$28034,7,0)</f>
        <v>Digital Logic Design Sec 2</v>
      </c>
      <c r="D5" s="149"/>
      <c r="E5" s="149"/>
      <c r="F5" s="149"/>
      <c r="G5" s="149"/>
      <c r="H5" s="150"/>
      <c r="I5" s="89"/>
      <c r="J5" s="135" t="s">
        <v>1119</v>
      </c>
      <c r="K5" s="136"/>
      <c r="L5" s="136"/>
      <c r="M5" s="136"/>
      <c r="N5" s="136"/>
      <c r="O5" s="136"/>
      <c r="P5" s="136"/>
      <c r="Q5" s="137"/>
      <c r="S5" s="52">
        <f>+S1</f>
        <v>1268</v>
      </c>
      <c r="T5" s="38">
        <f>+S6</f>
        <v>141204</v>
      </c>
      <c r="U5" s="38">
        <f>+T5</f>
        <v>141204</v>
      </c>
      <c r="V5" s="38">
        <f t="shared" ref="V5:AA5" si="0">+U5</f>
        <v>141204</v>
      </c>
      <c r="W5" s="38">
        <f t="shared" si="0"/>
        <v>141204</v>
      </c>
      <c r="X5" s="38">
        <f t="shared" si="0"/>
        <v>141204</v>
      </c>
      <c r="Y5" s="38">
        <f t="shared" si="0"/>
        <v>141204</v>
      </c>
      <c r="Z5" s="38">
        <f t="shared" si="0"/>
        <v>141204</v>
      </c>
      <c r="AA5" s="38">
        <f t="shared" si="0"/>
        <v>141204</v>
      </c>
      <c r="AB5" s="49" t="str">
        <f>T5&amp;"-"&amp;COUNTIF(T5:T5,T5)</f>
        <v>141204-1</v>
      </c>
      <c r="AC5" s="49" t="str">
        <f>U5&amp;"-"&amp;COUNTIF(T5:U5,U5)</f>
        <v>141204-2</v>
      </c>
      <c r="AD5" s="49" t="str">
        <f>V5&amp;"-"&amp;COUNTIF(T5:V5,V5)</f>
        <v>141204-3</v>
      </c>
      <c r="AE5" s="49" t="str">
        <f>W5&amp;"-"&amp;COUNTIF(T5:W5,W5)</f>
        <v>141204-4</v>
      </c>
      <c r="AF5" s="49" t="str">
        <f>X5&amp;"-"&amp;COUNTIF(T5:X5,X5)</f>
        <v>141204-5</v>
      </c>
      <c r="AG5" s="49" t="str">
        <f>Y5&amp;"-"&amp;COUNTIF(T5:Y5,Y5)</f>
        <v>141204-6</v>
      </c>
      <c r="AH5" s="49" t="str">
        <f>Z5&amp;"-"&amp;COUNTIF(T5:Z5,Z5)</f>
        <v>141204-7</v>
      </c>
      <c r="AI5" s="49" t="str">
        <f>AA5&amp;"-"&amp;COUNTIF(T5:AA5,AA5)</f>
        <v>141204-8</v>
      </c>
    </row>
    <row r="6" spans="1:35" ht="39.950000000000003" customHeight="1" x14ac:dyDescent="0.25">
      <c r="A6" s="131" t="s">
        <v>260</v>
      </c>
      <c r="B6" s="132"/>
      <c r="C6" s="133" t="str">
        <f>VLOOKUP(S5,MASTER!$A$12:$T$28035,3,0)</f>
        <v>BS SE  - 141204</v>
      </c>
      <c r="D6" s="133"/>
      <c r="E6" s="133"/>
      <c r="F6" s="133"/>
      <c r="G6" s="133"/>
      <c r="H6" s="134"/>
      <c r="I6" s="89"/>
      <c r="J6" s="138"/>
      <c r="K6" s="139"/>
      <c r="L6" s="139"/>
      <c r="M6" s="139"/>
      <c r="N6" s="139"/>
      <c r="O6" s="139"/>
      <c r="P6" s="139"/>
      <c r="Q6" s="140"/>
      <c r="S6" s="38">
        <f>IFERROR(VLOOKUP(S5,MASTER!$A$12:$F$17079,6,0),"-")</f>
        <v>141204</v>
      </c>
      <c r="AB6" s="49">
        <f>IFERROR(VLOOKUP(AB5,MASTER!$U$12:$V$16057,2,0),"-")</f>
        <v>1268</v>
      </c>
      <c r="AC6" s="49">
        <f>IFERROR(VLOOKUP(AC5,MASTER!$U$12:$V$16057,2,0),"-")</f>
        <v>1269</v>
      </c>
      <c r="AD6" s="49" t="str">
        <f>IFERROR(VLOOKUP(AD5,MASTER!$U$12:$V$16057,2,0),"-")</f>
        <v>-</v>
      </c>
      <c r="AE6" s="49" t="str">
        <f>IFERROR(VLOOKUP(AE5,MASTER!$U$12:$V$16057,2,0),"-")</f>
        <v>-</v>
      </c>
      <c r="AF6" s="49" t="str">
        <f>IFERROR(VLOOKUP(AF5,MASTER!$U$12:$V$16057,2,0),"-")</f>
        <v>-</v>
      </c>
      <c r="AG6" s="49" t="str">
        <f>IFERROR(VLOOKUP(AG5,MASTER!$U$12:$V$16057,2,0),"-")</f>
        <v>-</v>
      </c>
      <c r="AH6" s="49" t="str">
        <f>IFERROR(VLOOKUP(AH5,MASTER!$U$12:$V$16057,2,0),"-")</f>
        <v>-</v>
      </c>
      <c r="AI6" s="49" t="str">
        <f>IFERROR(VLOOKUP(AI5,MASTER!$U$12:$V$16057,2,0),"-")</f>
        <v>-</v>
      </c>
    </row>
    <row r="7" spans="1:35" ht="3.75" customHeight="1" x14ac:dyDescent="0.25">
      <c r="A7" s="95"/>
      <c r="B7" s="94"/>
      <c r="C7" s="94"/>
      <c r="D7" s="94"/>
      <c r="E7" s="94"/>
      <c r="F7" s="5"/>
      <c r="G7" s="5"/>
      <c r="H7" s="96"/>
      <c r="I7" s="13"/>
      <c r="J7" s="138"/>
      <c r="K7" s="139"/>
      <c r="L7" s="139"/>
      <c r="M7" s="139"/>
      <c r="N7" s="139"/>
      <c r="O7" s="139"/>
      <c r="P7" s="139"/>
      <c r="Q7" s="140"/>
    </row>
    <row r="8" spans="1:35" ht="30" customHeight="1" x14ac:dyDescent="0.25">
      <c r="A8" s="141" t="s">
        <v>1085</v>
      </c>
      <c r="B8" s="142"/>
      <c r="C8" s="142"/>
      <c r="D8" s="142"/>
      <c r="E8" s="142"/>
      <c r="F8" s="142"/>
      <c r="G8" s="142"/>
      <c r="H8" s="143"/>
      <c r="I8" s="90"/>
      <c r="J8" s="141" t="s">
        <v>1118</v>
      </c>
      <c r="K8" s="142"/>
      <c r="L8" s="142"/>
      <c r="M8" s="142"/>
      <c r="N8" s="142"/>
      <c r="O8" s="142"/>
      <c r="P8" s="142"/>
      <c r="Q8" s="143"/>
    </row>
    <row r="9" spans="1:35" ht="30" customHeight="1" x14ac:dyDescent="0.25">
      <c r="A9" s="38">
        <f>IFERROR(VLOOKUP(AB5,MASTER!$Y$12:$Z$17079,2,0),"-")</f>
        <v>1268</v>
      </c>
      <c r="B9" s="38">
        <f>IFERROR(VLOOKUP(AC5,MASTER!$Y$12:$Z$17079,2,0),"-")</f>
        <v>1269</v>
      </c>
      <c r="C9" s="38" t="str">
        <f>IFERROR(VLOOKUP(AD5,MASTER!$Y$12:$Z$17079,2,0),"-")</f>
        <v>-</v>
      </c>
      <c r="D9" s="38" t="str">
        <f>IFERROR(VLOOKUP(AE5,MASTER!$Y$12:$Z$17079,2,0),"-")</f>
        <v>-</v>
      </c>
      <c r="E9" s="38" t="str">
        <f>IFERROR(VLOOKUP(AF5,MASTER!$Y$12:$Z$17079,2,0),"-")</f>
        <v>-</v>
      </c>
      <c r="F9" s="38" t="str">
        <f>IFERROR(VLOOKUP(AG5,MASTER!$Y$12:$Z$17079,2,0),"-")</f>
        <v>-</v>
      </c>
      <c r="G9" s="38" t="str">
        <f>IFERROR(VLOOKUP(AH5,MASTER!$Y$12:$Z$17079,2,0),"-")</f>
        <v>-</v>
      </c>
      <c r="H9" s="38" t="str">
        <f>IFERROR(VLOOKUP(AI5,MASTER!$Y$12:$Z$17079,2,0),"-")</f>
        <v>-</v>
      </c>
      <c r="I9" s="91"/>
      <c r="J9" s="38">
        <f>+AB6</f>
        <v>1268</v>
      </c>
      <c r="K9" s="38">
        <f t="shared" ref="K9:Q9" si="1">+AC6</f>
        <v>1269</v>
      </c>
      <c r="L9" s="38" t="str">
        <f t="shared" si="1"/>
        <v>-</v>
      </c>
      <c r="M9" s="38" t="str">
        <f t="shared" si="1"/>
        <v>-</v>
      </c>
      <c r="N9" s="38" t="str">
        <f t="shared" si="1"/>
        <v>-</v>
      </c>
      <c r="O9" s="38" t="str">
        <f t="shared" si="1"/>
        <v>-</v>
      </c>
      <c r="P9" s="38" t="str">
        <f t="shared" si="1"/>
        <v>-</v>
      </c>
      <c r="Q9" s="38" t="str">
        <f t="shared" si="1"/>
        <v>-</v>
      </c>
    </row>
    <row r="10" spans="1:35" ht="30" customHeight="1" x14ac:dyDescent="0.25">
      <c r="A10" s="83" t="str">
        <f>IFERROR(VLOOKUP(A9,MASTER!$AP$12:$AR$13091,3,0),"-")</f>
        <v>-</v>
      </c>
      <c r="B10" s="83" t="str">
        <f>IFERROR(VLOOKUP(B9,MASTER!$AP$12:$AR$13091,3,0),"-")</f>
        <v>-</v>
      </c>
      <c r="C10" s="83" t="str">
        <f>IFERROR(VLOOKUP(C9,MASTER!$AP$12:$AR$13091,3,0),"-")</f>
        <v>-</v>
      </c>
      <c r="D10" s="83" t="str">
        <f>IFERROR(VLOOKUP(D9,MASTER!$AP$12:$AR$13091,3,0),"-")</f>
        <v>-</v>
      </c>
      <c r="E10" s="83" t="str">
        <f>IFERROR(VLOOKUP(E9,MASTER!$AP$12:$AR$13091,3,0),"-")</f>
        <v>-</v>
      </c>
      <c r="F10" s="83" t="str">
        <f>IFERROR(VLOOKUP(F9,MASTER!$AP$12:$AR$13091,3,0),"-")</f>
        <v>-</v>
      </c>
      <c r="G10" s="83" t="str">
        <f>IFERROR(VLOOKUP(G9,MASTER!$AP$12:$AR$13091,3,0),"-")</f>
        <v>-</v>
      </c>
      <c r="H10" s="83" t="str">
        <f>IFERROR(VLOOKUP(H9,MASTER!$AP$12:$AR$13091,3,0),"-")</f>
        <v>-</v>
      </c>
      <c r="I10" s="92"/>
      <c r="J10" s="98"/>
      <c r="K10" s="97"/>
      <c r="L10" s="97"/>
      <c r="M10" s="97"/>
      <c r="N10" s="97"/>
      <c r="O10" s="97"/>
      <c r="P10" s="97"/>
      <c r="Q10" s="99"/>
      <c r="U10" s="13" t="s">
        <v>1120</v>
      </c>
    </row>
    <row r="11" spans="1:35" ht="30" customHeight="1" x14ac:dyDescent="0.25">
      <c r="A11" s="83"/>
      <c r="B11" s="83"/>
      <c r="C11" s="83"/>
      <c r="D11" s="83"/>
      <c r="E11" s="83"/>
      <c r="F11" s="83"/>
      <c r="G11" s="83"/>
      <c r="H11" s="83"/>
      <c r="I11" s="92"/>
      <c r="J11" s="98"/>
      <c r="K11" s="97"/>
      <c r="L11" s="97"/>
      <c r="M11" s="97"/>
      <c r="N11" s="97"/>
      <c r="O11" s="97"/>
      <c r="P11" s="97"/>
      <c r="Q11" s="99"/>
    </row>
    <row r="12" spans="1:35" ht="22.5" customHeight="1" x14ac:dyDescent="0.25">
      <c r="A12" s="121" t="str">
        <f>IFERROR(VLOOKUP(S1,MASTER!$A$12:$O$4177,15,0),"-")</f>
        <v xml:space="preserve"> Dr. Waqar Azeem  ( 0322-8489343 )</v>
      </c>
      <c r="B12" s="121"/>
      <c r="C12" s="121"/>
      <c r="D12" s="121"/>
      <c r="E12" s="121"/>
      <c r="F12" s="121"/>
      <c r="G12" s="121"/>
      <c r="H12" s="121"/>
      <c r="I12" s="93"/>
      <c r="J12" s="100"/>
      <c r="K12" s="101"/>
      <c r="L12" s="101"/>
      <c r="M12" s="101"/>
      <c r="N12" s="101"/>
      <c r="O12" s="101"/>
      <c r="P12" s="122"/>
      <c r="Q12" s="123"/>
    </row>
    <row r="13" spans="1:35" ht="22.5" customHeight="1" x14ac:dyDescent="0.25">
      <c r="A13" s="121"/>
      <c r="B13" s="121"/>
      <c r="C13" s="121"/>
      <c r="D13" s="121"/>
      <c r="E13" s="121"/>
      <c r="F13" s="121"/>
      <c r="G13" s="121"/>
      <c r="H13" s="121"/>
      <c r="I13" s="93"/>
      <c r="J13" s="124" t="s">
        <v>1112</v>
      </c>
      <c r="K13" s="125"/>
      <c r="L13" s="125"/>
      <c r="M13" s="125"/>
      <c r="N13" s="125"/>
      <c r="O13" s="125"/>
      <c r="P13" s="125"/>
      <c r="Q13" s="126"/>
    </row>
    <row r="14" spans="1:35" ht="8.25" customHeight="1" x14ac:dyDescent="0.25"/>
    <row r="15" spans="1:35" ht="21.75" customHeight="1" x14ac:dyDescent="0.25">
      <c r="A15" s="127" t="s">
        <v>1113</v>
      </c>
      <c r="B15" s="127"/>
      <c r="C15" s="127"/>
      <c r="D15" s="127"/>
      <c r="E15" s="127"/>
      <c r="F15" s="127"/>
      <c r="G15" s="127"/>
      <c r="H15" s="127"/>
      <c r="I15" s="127"/>
      <c r="J15" s="127"/>
      <c r="K15" s="127"/>
      <c r="L15" s="127"/>
      <c r="M15" s="127"/>
      <c r="N15" s="127"/>
      <c r="O15" s="127"/>
      <c r="P15" s="127"/>
      <c r="Q15" s="127"/>
    </row>
    <row r="16" spans="1:35" ht="99.95" customHeight="1" x14ac:dyDescent="0.25">
      <c r="A16" s="128"/>
      <c r="B16" s="129"/>
      <c r="C16" s="129"/>
      <c r="D16" s="129"/>
      <c r="E16" s="129"/>
      <c r="F16" s="129"/>
      <c r="G16" s="129"/>
      <c r="H16" s="129"/>
      <c r="I16" s="129"/>
      <c r="J16" s="129"/>
      <c r="K16" s="129"/>
      <c r="L16" s="129"/>
      <c r="M16" s="129"/>
      <c r="N16" s="129"/>
      <c r="O16" s="129"/>
      <c r="P16" s="129"/>
      <c r="Q16" s="130"/>
    </row>
    <row r="17" spans="1:17" ht="8.25" customHeight="1" x14ac:dyDescent="0.25"/>
    <row r="18" spans="1:17" ht="21.75" customHeight="1" x14ac:dyDescent="0.25">
      <c r="A18" s="127" t="s">
        <v>1114</v>
      </c>
      <c r="B18" s="127"/>
      <c r="C18" s="127"/>
      <c r="D18" s="127"/>
      <c r="E18" s="127"/>
      <c r="F18" s="127"/>
      <c r="G18" s="127"/>
      <c r="H18" s="127"/>
      <c r="I18" s="127"/>
      <c r="J18" s="127"/>
      <c r="K18" s="127"/>
      <c r="L18" s="127"/>
      <c r="M18" s="127"/>
      <c r="N18" s="127"/>
      <c r="O18" s="127"/>
      <c r="P18" s="127"/>
      <c r="Q18" s="127"/>
    </row>
    <row r="19" spans="1:17" ht="99.95" customHeight="1" x14ac:dyDescent="0.25">
      <c r="A19" s="128"/>
      <c r="B19" s="129"/>
      <c r="C19" s="129"/>
      <c r="D19" s="129"/>
      <c r="E19" s="129"/>
      <c r="F19" s="129"/>
      <c r="G19" s="129"/>
      <c r="H19" s="129"/>
      <c r="I19" s="129"/>
      <c r="J19" s="129"/>
      <c r="K19" s="129"/>
      <c r="L19" s="129"/>
      <c r="M19" s="129"/>
      <c r="N19" s="129"/>
      <c r="O19" s="129"/>
      <c r="P19" s="129"/>
      <c r="Q19" s="130"/>
    </row>
    <row r="20" spans="1:17" ht="8.25" customHeight="1" x14ac:dyDescent="0.25"/>
    <row r="21" spans="1:17" ht="24.95" customHeight="1" x14ac:dyDescent="0.25">
      <c r="A21" s="114" t="s">
        <v>1117</v>
      </c>
      <c r="B21" s="115"/>
      <c r="C21" s="115"/>
      <c r="D21" s="115"/>
      <c r="E21" s="115"/>
      <c r="F21" s="115"/>
      <c r="G21" s="115"/>
      <c r="H21" s="115"/>
      <c r="I21" s="106"/>
      <c r="J21" s="102"/>
      <c r="K21" s="102"/>
      <c r="L21" s="102"/>
      <c r="M21" s="102"/>
      <c r="N21" s="102"/>
      <c r="O21" s="102"/>
      <c r="P21" s="102"/>
      <c r="Q21" s="103"/>
    </row>
    <row r="22" spans="1:17" ht="24.95" customHeight="1" x14ac:dyDescent="0.25">
      <c r="A22" s="56"/>
      <c r="B22" s="56"/>
      <c r="C22" s="56"/>
      <c r="D22" s="56"/>
      <c r="E22" s="56"/>
      <c r="F22" s="56"/>
      <c r="G22" s="56"/>
      <c r="H22" s="105"/>
      <c r="I22" s="106"/>
      <c r="Q22" s="10"/>
    </row>
    <row r="23" spans="1:17" ht="57" customHeight="1" x14ac:dyDescent="0.25">
      <c r="A23" s="116"/>
      <c r="B23" s="117"/>
      <c r="C23" s="117"/>
      <c r="D23" s="117"/>
      <c r="E23" s="117"/>
      <c r="F23" s="117"/>
      <c r="G23" s="117"/>
      <c r="H23" s="117"/>
      <c r="I23" s="106"/>
      <c r="Q23" s="10"/>
    </row>
    <row r="24" spans="1:17" ht="30" customHeight="1" x14ac:dyDescent="0.25">
      <c r="A24" s="118"/>
      <c r="B24" s="119"/>
      <c r="C24" s="119"/>
      <c r="D24" s="119"/>
      <c r="E24" s="119"/>
      <c r="F24" s="119"/>
      <c r="G24" s="119"/>
      <c r="H24" s="119"/>
      <c r="I24" s="106"/>
      <c r="J24" s="94"/>
      <c r="K24" s="94"/>
      <c r="L24" s="94"/>
      <c r="M24" s="94"/>
      <c r="N24" s="94"/>
      <c r="O24" s="94"/>
      <c r="P24" s="94"/>
      <c r="Q24" s="104"/>
    </row>
    <row r="25" spans="1:17" ht="16.5" customHeight="1" x14ac:dyDescent="0.25">
      <c r="A25" s="120" t="s">
        <v>1116</v>
      </c>
      <c r="B25" s="112"/>
      <c r="C25" s="112"/>
      <c r="D25" s="112"/>
      <c r="E25" s="112"/>
      <c r="F25" s="112"/>
      <c r="G25" s="112"/>
      <c r="H25" s="112"/>
      <c r="I25" s="107"/>
      <c r="J25" s="112" t="s">
        <v>1115</v>
      </c>
      <c r="K25" s="112"/>
      <c r="L25" s="112"/>
      <c r="M25" s="112"/>
      <c r="N25" s="112"/>
      <c r="O25" s="112"/>
      <c r="P25" s="112"/>
      <c r="Q25" s="113"/>
    </row>
    <row r="26" spans="1:17" ht="27" customHeight="1" x14ac:dyDescent="0.25"/>
  </sheetData>
  <mergeCells count="21">
    <mergeCell ref="A1:Q1"/>
    <mergeCell ref="A3:Q3"/>
    <mergeCell ref="P4:Q4"/>
    <mergeCell ref="A5:B5"/>
    <mergeCell ref="C5:H5"/>
    <mergeCell ref="A6:B6"/>
    <mergeCell ref="C6:H6"/>
    <mergeCell ref="J5:Q7"/>
    <mergeCell ref="A8:H8"/>
    <mergeCell ref="J8:Q8"/>
    <mergeCell ref="J25:Q25"/>
    <mergeCell ref="A21:H21"/>
    <mergeCell ref="A23:H24"/>
    <mergeCell ref="A25:H25"/>
    <mergeCell ref="A12:H13"/>
    <mergeCell ref="P12:Q12"/>
    <mergeCell ref="J13:Q13"/>
    <mergeCell ref="A18:Q18"/>
    <mergeCell ref="A19:Q19"/>
    <mergeCell ref="A15:Q15"/>
    <mergeCell ref="A16:Q16"/>
  </mergeCells>
  <printOptions horizontalCentered="1"/>
  <pageMargins left="0.3" right="0.3" top="0.5" bottom="0.5" header="0" footer="0"/>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1+'17'!R1</f>
        <v>52</v>
      </c>
      <c r="Q1" s="198">
        <f>+P1+1</f>
        <v>53</v>
      </c>
      <c r="R1" s="198">
        <f>+Q1+1</f>
        <v>54</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05 MAY 2024</v>
      </c>
      <c r="N4" s="154"/>
    </row>
    <row r="5" spans="1:32" ht="21.75" customHeight="1" x14ac:dyDescent="0.25">
      <c r="A5" s="152" t="s">
        <v>2</v>
      </c>
      <c r="B5" s="152"/>
      <c r="C5" s="152"/>
      <c r="D5" s="152"/>
      <c r="E5" s="46"/>
      <c r="F5" s="177" t="str">
        <f>VLOOKUP(P5,MASTER!$A$12:$T$28034,7,0)</f>
        <v>Applied Biostatistics Sec 1</v>
      </c>
      <c r="G5" s="177"/>
      <c r="H5" s="177"/>
      <c r="I5" s="177"/>
      <c r="J5" s="177"/>
      <c r="K5" s="178"/>
      <c r="L5" s="86"/>
      <c r="M5" s="171">
        <f>+P5</f>
        <v>52</v>
      </c>
      <c r="N5" s="171"/>
      <c r="P5" s="52">
        <f>+P1</f>
        <v>52</v>
      </c>
      <c r="Q5" s="38">
        <f>+P6</f>
        <v>142119</v>
      </c>
      <c r="R5" s="38">
        <f>+Q5</f>
        <v>142119</v>
      </c>
      <c r="S5" s="38">
        <f t="shared" ref="S5:X5" si="0">+R5</f>
        <v>142119</v>
      </c>
      <c r="T5" s="38">
        <f t="shared" si="0"/>
        <v>142119</v>
      </c>
      <c r="U5" s="38">
        <f t="shared" si="0"/>
        <v>142119</v>
      </c>
      <c r="V5" s="38">
        <f t="shared" si="0"/>
        <v>142119</v>
      </c>
      <c r="W5" s="38">
        <f t="shared" si="0"/>
        <v>142119</v>
      </c>
      <c r="X5" s="38">
        <f t="shared" si="0"/>
        <v>142119</v>
      </c>
      <c r="Y5" s="49" t="str">
        <f>Q5&amp;"-"&amp;COUNTIF(Q5:Q5,Q5)</f>
        <v>142119-1</v>
      </c>
      <c r="Z5" s="49" t="str">
        <f>R5&amp;"-"&amp;COUNTIF(Q5:R5,R5)</f>
        <v>142119-2</v>
      </c>
      <c r="AA5" s="49" t="str">
        <f>S5&amp;"-"&amp;COUNTIF(Q5:S5,S5)</f>
        <v>142119-3</v>
      </c>
      <c r="AB5" s="49" t="str">
        <f>T5&amp;"-"&amp;COUNTIF(Q5:T5,T5)</f>
        <v>142119-4</v>
      </c>
      <c r="AC5" s="49" t="str">
        <f>U5&amp;"-"&amp;COUNTIF(Q5:U5,U5)</f>
        <v>142119-5</v>
      </c>
      <c r="AD5" s="49" t="str">
        <f>V5&amp;"-"&amp;COUNTIF(Q5:V5,V5)</f>
        <v>142119-6</v>
      </c>
      <c r="AE5" s="49" t="str">
        <f>W5&amp;"-"&amp;COUNTIF(Q5:W5,W5)</f>
        <v>142119-7</v>
      </c>
      <c r="AF5" s="49" t="str">
        <f>X5&amp;"-"&amp;COUNTIF(Q5:X5,X5)</f>
        <v>142119-8</v>
      </c>
    </row>
    <row r="6" spans="1:32" ht="24.95" customHeight="1" x14ac:dyDescent="0.25">
      <c r="A6" s="152" t="s">
        <v>260</v>
      </c>
      <c r="B6" s="152"/>
      <c r="C6" s="152"/>
      <c r="D6" s="152"/>
      <c r="E6" s="46"/>
      <c r="F6" s="176" t="str">
        <f>VLOOKUP(P5,MASTER!$A$12:$T$28035,3,0)</f>
        <v>M.Phil ZOO  - 142119</v>
      </c>
      <c r="G6" s="176"/>
      <c r="H6" s="176"/>
      <c r="I6" s="176"/>
      <c r="J6" s="176"/>
      <c r="K6" s="176"/>
      <c r="L6" s="85"/>
      <c r="M6" s="171"/>
      <c r="N6" s="171"/>
      <c r="P6" s="38">
        <f>IFERROR(VLOOKUP(P5,MASTER!$A$12:$F$17079,6,0),"-")</f>
        <v>142119</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C  - NB - 17 - 24</v>
      </c>
      <c r="E8" s="174"/>
      <c r="F8" s="174"/>
      <c r="G8" s="174"/>
      <c r="H8" s="16" t="s">
        <v>11</v>
      </c>
      <c r="I8" s="15" t="str">
        <f>VLOOKUP(P5,MASTER!$A$12:$AC$17009,9,0)</f>
        <v>I</v>
      </c>
      <c r="J8" s="14" t="s">
        <v>99</v>
      </c>
      <c r="K8" s="19">
        <f>VLOOKUP(P5,MASTER!$A$12:$AE$17009,12,0)</f>
        <v>8</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52</v>
      </c>
      <c r="B13" s="38">
        <f>IFERROR(VLOOKUP(Z5,MASTER!$Y$12:$Z$17079,2,0),"-")</f>
        <v>79</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Ms. Iram Sarwar  ( 0323-4120418 )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05 MAY 2024</v>
      </c>
      <c r="N17" s="154"/>
    </row>
    <row r="18" spans="1:32" ht="21.75" customHeight="1" x14ac:dyDescent="0.25">
      <c r="A18" s="152" t="s">
        <v>2</v>
      </c>
      <c r="B18" s="152"/>
      <c r="C18" s="152"/>
      <c r="D18" s="152"/>
      <c r="E18" s="46"/>
      <c r="F18" s="177" t="str">
        <f>VLOOKUP(P18,MASTER!$A$12:$T$28034,7,0)</f>
        <v>Business Research Methods Sec 1</v>
      </c>
      <c r="G18" s="177"/>
      <c r="H18" s="177"/>
      <c r="I18" s="177"/>
      <c r="J18" s="177"/>
      <c r="K18" s="178"/>
      <c r="L18" s="86"/>
      <c r="M18" s="171">
        <f>+P18</f>
        <v>53</v>
      </c>
      <c r="N18" s="171"/>
      <c r="P18" s="57">
        <f>+Q1</f>
        <v>53</v>
      </c>
      <c r="Q18" s="38">
        <f>+P19</f>
        <v>141274</v>
      </c>
      <c r="R18" s="38">
        <f>+Q18</f>
        <v>141274</v>
      </c>
      <c r="S18" s="38">
        <f t="shared" ref="S18:X18" si="1">+R18</f>
        <v>141274</v>
      </c>
      <c r="T18" s="38">
        <f t="shared" si="1"/>
        <v>141274</v>
      </c>
      <c r="U18" s="38">
        <f t="shared" si="1"/>
        <v>141274</v>
      </c>
      <c r="V18" s="38">
        <f t="shared" si="1"/>
        <v>141274</v>
      </c>
      <c r="W18" s="38">
        <f t="shared" si="1"/>
        <v>141274</v>
      </c>
      <c r="X18" s="38">
        <f t="shared" si="1"/>
        <v>141274</v>
      </c>
      <c r="Y18" s="49" t="str">
        <f>Q18&amp;"-"&amp;COUNTIF(Q18:Q18,Q18)</f>
        <v>141274-1</v>
      </c>
      <c r="Z18" s="49" t="str">
        <f>R18&amp;"-"&amp;COUNTIF(Q18:R18,R18)</f>
        <v>141274-2</v>
      </c>
      <c r="AA18" s="49" t="str">
        <f>S18&amp;"-"&amp;COUNTIF(Q18:S18,S18)</f>
        <v>141274-3</v>
      </c>
      <c r="AB18" s="49" t="str">
        <f>T18&amp;"-"&amp;COUNTIF(Q18:T18,T18)</f>
        <v>141274-4</v>
      </c>
      <c r="AC18" s="49" t="str">
        <f>U18&amp;"-"&amp;COUNTIF(Q18:U18,U18)</f>
        <v>141274-5</v>
      </c>
      <c r="AD18" s="49" t="str">
        <f>V18&amp;"-"&amp;COUNTIF(Q18:V18,V18)</f>
        <v>141274-6</v>
      </c>
      <c r="AE18" s="49" t="str">
        <f>W18&amp;"-"&amp;COUNTIF(Q18:W18,W18)</f>
        <v>141274-7</v>
      </c>
      <c r="AF18" s="49" t="str">
        <f>X18&amp;"-"&amp;COUNTIF(Q18:X18,X18)</f>
        <v>141274-8</v>
      </c>
    </row>
    <row r="19" spans="1:32" ht="24.95" customHeight="1" x14ac:dyDescent="0.25">
      <c r="A19" s="152" t="s">
        <v>261</v>
      </c>
      <c r="B19" s="152"/>
      <c r="C19" s="152"/>
      <c r="D19" s="152"/>
      <c r="E19" s="46"/>
      <c r="F19" s="176" t="str">
        <f>VLOOKUP(P18,MASTER!$A$12:$T$2835,3,0)</f>
        <v>MBA (2 Years)  - 141274</v>
      </c>
      <c r="G19" s="176"/>
      <c r="H19" s="176"/>
      <c r="I19" s="176"/>
      <c r="J19" s="176"/>
      <c r="K19" s="176"/>
      <c r="L19" s="85"/>
      <c r="M19" s="171"/>
      <c r="N19" s="171"/>
      <c r="P19" s="38">
        <f>IFERROR(VLOOKUP(P18,MASTER!$A$12:$F$17079,6,0),"-")</f>
        <v>141274</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C  - NB - 17 - 24</v>
      </c>
      <c r="E21" s="174"/>
      <c r="F21" s="174"/>
      <c r="G21" s="174"/>
      <c r="H21" s="14" t="s">
        <v>11</v>
      </c>
      <c r="I21" s="15" t="str">
        <f>VLOOKUP(P18,MASTER!$A$12:$AC$17009,9,0)</f>
        <v>I</v>
      </c>
      <c r="J21" s="16" t="s">
        <v>99</v>
      </c>
      <c r="K21" s="19">
        <f>VLOOKUP(P18,MASTER!$A$12:$AE$17009,12,0)</f>
        <v>2</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53</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Abdul Khaliq Alvi  ( 0333-4287808 )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05 MAY 2024</v>
      </c>
      <c r="N30" s="154"/>
    </row>
    <row r="31" spans="1:32" ht="21.75" customHeight="1" x14ac:dyDescent="0.25">
      <c r="A31" s="152" t="s">
        <v>2</v>
      </c>
      <c r="B31" s="152"/>
      <c r="C31" s="152"/>
      <c r="D31" s="152"/>
      <c r="E31" s="46"/>
      <c r="F31" s="177" t="str">
        <f>VLOOKUP(P31,MASTER!$A$12:$T$28034,7,0)</f>
        <v>PROJECT MANAGEMENT ESSENTIALS Sec 1</v>
      </c>
      <c r="G31" s="177"/>
      <c r="H31" s="177"/>
      <c r="I31" s="177"/>
      <c r="J31" s="177"/>
      <c r="K31" s="178"/>
      <c r="L31" s="86"/>
      <c r="M31" s="171">
        <f>+P31</f>
        <v>54</v>
      </c>
      <c r="N31" s="171"/>
      <c r="P31" s="38">
        <f>+R1</f>
        <v>54</v>
      </c>
      <c r="Q31" s="38">
        <f>+P32</f>
        <v>141286</v>
      </c>
      <c r="R31" s="38">
        <f>+Q31</f>
        <v>141286</v>
      </c>
      <c r="S31" s="38">
        <f t="shared" ref="S31:X31" si="2">+R31</f>
        <v>141286</v>
      </c>
      <c r="T31" s="38">
        <f t="shared" si="2"/>
        <v>141286</v>
      </c>
      <c r="U31" s="38">
        <f t="shared" si="2"/>
        <v>141286</v>
      </c>
      <c r="V31" s="38">
        <f t="shared" si="2"/>
        <v>141286</v>
      </c>
      <c r="W31" s="38">
        <f t="shared" si="2"/>
        <v>141286</v>
      </c>
      <c r="X31" s="38">
        <f t="shared" si="2"/>
        <v>141286</v>
      </c>
      <c r="Y31" s="49" t="str">
        <f>Q31&amp;"-"&amp;COUNTIF(Q31:Q31,Q31)</f>
        <v>141286-1</v>
      </c>
      <c r="Z31" s="49" t="str">
        <f>R31&amp;"-"&amp;COUNTIF(Q31:R31,R31)</f>
        <v>141286-2</v>
      </c>
      <c r="AA31" s="49" t="str">
        <f>S31&amp;"-"&amp;COUNTIF(Q31:S31,S31)</f>
        <v>141286-3</v>
      </c>
      <c r="AB31" s="49" t="str">
        <f>T31&amp;"-"&amp;COUNTIF(Q31:T31,T31)</f>
        <v>141286-4</v>
      </c>
      <c r="AC31" s="49" t="str">
        <f>U31&amp;"-"&amp;COUNTIF(Q31:U31,U31)</f>
        <v>141286-5</v>
      </c>
      <c r="AD31" s="49" t="str">
        <f>V31&amp;"-"&amp;COUNTIF(Q31:V31,V31)</f>
        <v>141286-6</v>
      </c>
      <c r="AE31" s="49" t="str">
        <f>W31&amp;"-"&amp;COUNTIF(Q31:W31,W31)</f>
        <v>141286-7</v>
      </c>
      <c r="AF31" s="49" t="str">
        <f>X31&amp;"-"&amp;COUNTIF(Q31:X31,X31)</f>
        <v>141286-8</v>
      </c>
    </row>
    <row r="32" spans="1:32" ht="24.95" customHeight="1" x14ac:dyDescent="0.25">
      <c r="A32" s="152" t="s">
        <v>260</v>
      </c>
      <c r="B32" s="152"/>
      <c r="C32" s="152"/>
      <c r="D32" s="152"/>
      <c r="E32" s="46"/>
      <c r="F32" s="176" t="str">
        <f>VLOOKUP(P31,MASTER!$A$12:$T$28035,3,0)</f>
        <v>MBA (2 Years)  - 141286</v>
      </c>
      <c r="G32" s="176"/>
      <c r="H32" s="176"/>
      <c r="I32" s="176"/>
      <c r="J32" s="176"/>
      <c r="K32" s="176"/>
      <c r="L32" s="85"/>
      <c r="M32" s="171"/>
      <c r="N32" s="171"/>
      <c r="P32" s="38">
        <f>IFERROR(VLOOKUP(P31,MASTER!$A$12:$F$17079,6,0),"-")</f>
        <v>141286</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C  - NB - 17 - 24</v>
      </c>
      <c r="E34" s="174"/>
      <c r="F34" s="174"/>
      <c r="G34" s="174"/>
      <c r="H34" s="14" t="s">
        <v>11</v>
      </c>
      <c r="I34" s="15" t="str">
        <f>VLOOKUP(P31,MASTER!$A$12:$AC$17009,9,0)</f>
        <v>I</v>
      </c>
      <c r="J34" s="16" t="s">
        <v>99</v>
      </c>
      <c r="K34" s="19">
        <f>VLOOKUP(P31,MASTER!$A$12:$AE$17009,12,0)</f>
        <v>7</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54</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Mr. Anas Tariq   ( 3474105839 )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1+'18'!R1</f>
        <v>55</v>
      </c>
      <c r="Q1" s="198">
        <f>+P1+1</f>
        <v>56</v>
      </c>
      <c r="R1" s="198">
        <f>+Q1+1</f>
        <v>57</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05 MAY 2024</v>
      </c>
      <c r="N4" s="154"/>
    </row>
    <row r="5" spans="1:32" ht="21.75" customHeight="1" x14ac:dyDescent="0.25">
      <c r="A5" s="152" t="s">
        <v>2</v>
      </c>
      <c r="B5" s="152"/>
      <c r="C5" s="152"/>
      <c r="D5" s="152"/>
      <c r="E5" s="46"/>
      <c r="F5" s="177" t="str">
        <f>VLOOKUP(P5,MASTER!$A$12:$T$28034,7,0)</f>
        <v>PROJECT MANAGEMENT ESSENTIALS Sec 1</v>
      </c>
      <c r="G5" s="177"/>
      <c r="H5" s="177"/>
      <c r="I5" s="177"/>
      <c r="J5" s="177"/>
      <c r="K5" s="178"/>
      <c r="L5" s="86"/>
      <c r="M5" s="171">
        <f>+P5</f>
        <v>55</v>
      </c>
      <c r="N5" s="171"/>
      <c r="P5" s="52">
        <f>+P1</f>
        <v>55</v>
      </c>
      <c r="Q5" s="38">
        <f>+P6</f>
        <v>141291</v>
      </c>
      <c r="R5" s="38">
        <f>+Q5</f>
        <v>141291</v>
      </c>
      <c r="S5" s="38">
        <f t="shared" ref="S5:X5" si="0">+R5</f>
        <v>141291</v>
      </c>
      <c r="T5" s="38">
        <f t="shared" si="0"/>
        <v>141291</v>
      </c>
      <c r="U5" s="38">
        <f t="shared" si="0"/>
        <v>141291</v>
      </c>
      <c r="V5" s="38">
        <f t="shared" si="0"/>
        <v>141291</v>
      </c>
      <c r="W5" s="38">
        <f t="shared" si="0"/>
        <v>141291</v>
      </c>
      <c r="X5" s="38">
        <f t="shared" si="0"/>
        <v>141291</v>
      </c>
      <c r="Y5" s="49" t="str">
        <f>Q5&amp;"-"&amp;COUNTIF(Q5:Q5,Q5)</f>
        <v>141291-1</v>
      </c>
      <c r="Z5" s="49" t="str">
        <f>R5&amp;"-"&amp;COUNTIF(Q5:R5,R5)</f>
        <v>141291-2</v>
      </c>
      <c r="AA5" s="49" t="str">
        <f>S5&amp;"-"&amp;COUNTIF(Q5:S5,S5)</f>
        <v>141291-3</v>
      </c>
      <c r="AB5" s="49" t="str">
        <f>T5&amp;"-"&amp;COUNTIF(Q5:T5,T5)</f>
        <v>141291-4</v>
      </c>
      <c r="AC5" s="49" t="str">
        <f>U5&amp;"-"&amp;COUNTIF(Q5:U5,U5)</f>
        <v>141291-5</v>
      </c>
      <c r="AD5" s="49" t="str">
        <f>V5&amp;"-"&amp;COUNTIF(Q5:V5,V5)</f>
        <v>141291-6</v>
      </c>
      <c r="AE5" s="49" t="str">
        <f>W5&amp;"-"&amp;COUNTIF(Q5:W5,W5)</f>
        <v>141291-7</v>
      </c>
      <c r="AF5" s="49" t="str">
        <f>X5&amp;"-"&amp;COUNTIF(Q5:X5,X5)</f>
        <v>141291-8</v>
      </c>
    </row>
    <row r="6" spans="1:32" ht="24.95" customHeight="1" x14ac:dyDescent="0.25">
      <c r="A6" s="152" t="s">
        <v>260</v>
      </c>
      <c r="B6" s="152"/>
      <c r="C6" s="152"/>
      <c r="D6" s="152"/>
      <c r="E6" s="46"/>
      <c r="F6" s="176" t="str">
        <f>VLOOKUP(P5,MASTER!$A$12:$T$28035,3,0)</f>
        <v>MBA (2 Years)  - 141291</v>
      </c>
      <c r="G6" s="176"/>
      <c r="H6" s="176"/>
      <c r="I6" s="176"/>
      <c r="J6" s="176"/>
      <c r="K6" s="176"/>
      <c r="L6" s="85"/>
      <c r="M6" s="171"/>
      <c r="N6" s="171"/>
      <c r="P6" s="38">
        <f>IFERROR(VLOOKUP(P5,MASTER!$A$12:$F$17079,6,0),"-")</f>
        <v>141291</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C  - NB - 17 - 24</v>
      </c>
      <c r="E8" s="174"/>
      <c r="F8" s="174"/>
      <c r="G8" s="174"/>
      <c r="H8" s="16" t="s">
        <v>11</v>
      </c>
      <c r="I8" s="15" t="str">
        <f>VLOOKUP(P5,MASTER!$A$12:$AC$17009,9,0)</f>
        <v>I</v>
      </c>
      <c r="J8" s="14" t="s">
        <v>99</v>
      </c>
      <c r="K8" s="19">
        <f>VLOOKUP(P5,MASTER!$A$12:$AE$17009,12,0)</f>
        <v>6</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55</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Mr. Anas Tariq   ( 3474105839 )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05 MAY 2024</v>
      </c>
      <c r="N17" s="154"/>
    </row>
    <row r="18" spans="1:32" ht="21.75" customHeight="1" x14ac:dyDescent="0.25">
      <c r="A18" s="152" t="s">
        <v>2</v>
      </c>
      <c r="B18" s="152"/>
      <c r="C18" s="152"/>
      <c r="D18" s="152"/>
      <c r="E18" s="46"/>
      <c r="F18" s="177" t="str">
        <f>VLOOKUP(P18,MASTER!$A$12:$T$28034,7,0)</f>
        <v>Employee Engagement and Retention Sec 1</v>
      </c>
      <c r="G18" s="177"/>
      <c r="H18" s="177"/>
      <c r="I18" s="177"/>
      <c r="J18" s="177"/>
      <c r="K18" s="178"/>
      <c r="L18" s="86"/>
      <c r="M18" s="171">
        <f>+P18</f>
        <v>56</v>
      </c>
      <c r="N18" s="171"/>
      <c r="P18" s="57">
        <f>+Q1</f>
        <v>56</v>
      </c>
      <c r="Q18" s="38">
        <f>+P19</f>
        <v>141308</v>
      </c>
      <c r="R18" s="38">
        <f>+Q18</f>
        <v>141308</v>
      </c>
      <c r="S18" s="38">
        <f t="shared" ref="S18:X18" si="1">+R18</f>
        <v>141308</v>
      </c>
      <c r="T18" s="38">
        <f t="shared" si="1"/>
        <v>141308</v>
      </c>
      <c r="U18" s="38">
        <f t="shared" si="1"/>
        <v>141308</v>
      </c>
      <c r="V18" s="38">
        <f t="shared" si="1"/>
        <v>141308</v>
      </c>
      <c r="W18" s="38">
        <f t="shared" si="1"/>
        <v>141308</v>
      </c>
      <c r="X18" s="38">
        <f t="shared" si="1"/>
        <v>141308</v>
      </c>
      <c r="Y18" s="49" t="str">
        <f>Q18&amp;"-"&amp;COUNTIF(Q18:Q18,Q18)</f>
        <v>141308-1</v>
      </c>
      <c r="Z18" s="49" t="str">
        <f>R18&amp;"-"&amp;COUNTIF(Q18:R18,R18)</f>
        <v>141308-2</v>
      </c>
      <c r="AA18" s="49" t="str">
        <f>S18&amp;"-"&amp;COUNTIF(Q18:S18,S18)</f>
        <v>141308-3</v>
      </c>
      <c r="AB18" s="49" t="str">
        <f>T18&amp;"-"&amp;COUNTIF(Q18:T18,T18)</f>
        <v>141308-4</v>
      </c>
      <c r="AC18" s="49" t="str">
        <f>U18&amp;"-"&amp;COUNTIF(Q18:U18,U18)</f>
        <v>141308-5</v>
      </c>
      <c r="AD18" s="49" t="str">
        <f>V18&amp;"-"&amp;COUNTIF(Q18:V18,V18)</f>
        <v>141308-6</v>
      </c>
      <c r="AE18" s="49" t="str">
        <f>W18&amp;"-"&amp;COUNTIF(Q18:W18,W18)</f>
        <v>141308-7</v>
      </c>
      <c r="AF18" s="49" t="str">
        <f>X18&amp;"-"&amp;COUNTIF(Q18:X18,X18)</f>
        <v>141308-8</v>
      </c>
    </row>
    <row r="19" spans="1:32" ht="24.95" customHeight="1" x14ac:dyDescent="0.25">
      <c r="A19" s="152" t="s">
        <v>261</v>
      </c>
      <c r="B19" s="152"/>
      <c r="C19" s="152"/>
      <c r="D19" s="152"/>
      <c r="E19" s="46"/>
      <c r="F19" s="176" t="str">
        <f>VLOOKUP(P18,MASTER!$A$12:$T$2835,3,0)</f>
        <v>MBA (2 Years)  - 141308</v>
      </c>
      <c r="G19" s="176"/>
      <c r="H19" s="176"/>
      <c r="I19" s="176"/>
      <c r="J19" s="176"/>
      <c r="K19" s="176"/>
      <c r="L19" s="85"/>
      <c r="M19" s="171"/>
      <c r="N19" s="171"/>
      <c r="P19" s="38">
        <f>IFERROR(VLOOKUP(P18,MASTER!$A$12:$F$17079,6,0),"-")</f>
        <v>141308</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C  - NB - 17 - 24</v>
      </c>
      <c r="E21" s="174"/>
      <c r="F21" s="174"/>
      <c r="G21" s="174"/>
      <c r="H21" s="14" t="s">
        <v>11</v>
      </c>
      <c r="I21" s="15" t="str">
        <f>VLOOKUP(P18,MASTER!$A$12:$AC$17009,9,0)</f>
        <v>I</v>
      </c>
      <c r="J21" s="16" t="s">
        <v>99</v>
      </c>
      <c r="K21" s="19">
        <f>VLOOKUP(P18,MASTER!$A$12:$AE$17009,12,0)</f>
        <v>8</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56</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Lt Col Sohail Akram  ( 3224002550 )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05 MAY 2024</v>
      </c>
      <c r="N30" s="154"/>
    </row>
    <row r="31" spans="1:32" ht="21.75" customHeight="1" x14ac:dyDescent="0.25">
      <c r="A31" s="152" t="s">
        <v>2</v>
      </c>
      <c r="B31" s="152"/>
      <c r="C31" s="152"/>
      <c r="D31" s="152"/>
      <c r="E31" s="46"/>
      <c r="F31" s="177" t="str">
        <f>VLOOKUP(P31,MASTER!$A$12:$T$28034,7,0)</f>
        <v>International Finance Sec 1</v>
      </c>
      <c r="G31" s="177"/>
      <c r="H31" s="177"/>
      <c r="I31" s="177"/>
      <c r="J31" s="177"/>
      <c r="K31" s="178"/>
      <c r="L31" s="86"/>
      <c r="M31" s="171">
        <f>+P31</f>
        <v>57</v>
      </c>
      <c r="N31" s="171"/>
      <c r="P31" s="38">
        <f>+R1</f>
        <v>57</v>
      </c>
      <c r="Q31" s="38">
        <f>+P32</f>
        <v>141314</v>
      </c>
      <c r="R31" s="38">
        <f>+Q31</f>
        <v>141314</v>
      </c>
      <c r="S31" s="38">
        <f t="shared" ref="S31:X31" si="2">+R31</f>
        <v>141314</v>
      </c>
      <c r="T31" s="38">
        <f t="shared" si="2"/>
        <v>141314</v>
      </c>
      <c r="U31" s="38">
        <f t="shared" si="2"/>
        <v>141314</v>
      </c>
      <c r="V31" s="38">
        <f t="shared" si="2"/>
        <v>141314</v>
      </c>
      <c r="W31" s="38">
        <f t="shared" si="2"/>
        <v>141314</v>
      </c>
      <c r="X31" s="38">
        <f t="shared" si="2"/>
        <v>141314</v>
      </c>
      <c r="Y31" s="49" t="str">
        <f>Q31&amp;"-"&amp;COUNTIF(Q31:Q31,Q31)</f>
        <v>141314-1</v>
      </c>
      <c r="Z31" s="49" t="str">
        <f>R31&amp;"-"&amp;COUNTIF(Q31:R31,R31)</f>
        <v>141314-2</v>
      </c>
      <c r="AA31" s="49" t="str">
        <f>S31&amp;"-"&amp;COUNTIF(Q31:S31,S31)</f>
        <v>141314-3</v>
      </c>
      <c r="AB31" s="49" t="str">
        <f>T31&amp;"-"&amp;COUNTIF(Q31:T31,T31)</f>
        <v>141314-4</v>
      </c>
      <c r="AC31" s="49" t="str">
        <f>U31&amp;"-"&amp;COUNTIF(Q31:U31,U31)</f>
        <v>141314-5</v>
      </c>
      <c r="AD31" s="49" t="str">
        <f>V31&amp;"-"&amp;COUNTIF(Q31:V31,V31)</f>
        <v>141314-6</v>
      </c>
      <c r="AE31" s="49" t="str">
        <f>W31&amp;"-"&amp;COUNTIF(Q31:W31,W31)</f>
        <v>141314-7</v>
      </c>
      <c r="AF31" s="49" t="str">
        <f>X31&amp;"-"&amp;COUNTIF(Q31:X31,X31)</f>
        <v>141314-8</v>
      </c>
    </row>
    <row r="32" spans="1:32" ht="24.95" customHeight="1" x14ac:dyDescent="0.25">
      <c r="A32" s="152" t="s">
        <v>260</v>
      </c>
      <c r="B32" s="152"/>
      <c r="C32" s="152"/>
      <c r="D32" s="152"/>
      <c r="E32" s="46"/>
      <c r="F32" s="176" t="str">
        <f>VLOOKUP(P31,MASTER!$A$12:$T$28035,3,0)</f>
        <v>MBA (2 Years)  - 141314</v>
      </c>
      <c r="G32" s="176"/>
      <c r="H32" s="176"/>
      <c r="I32" s="176"/>
      <c r="J32" s="176"/>
      <c r="K32" s="176"/>
      <c r="L32" s="85"/>
      <c r="M32" s="171"/>
      <c r="N32" s="171"/>
      <c r="P32" s="38">
        <f>IFERROR(VLOOKUP(P31,MASTER!$A$12:$F$17079,6,0),"-")</f>
        <v>141314</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C  - NB - 17 - 24</v>
      </c>
      <c r="E34" s="174"/>
      <c r="F34" s="174"/>
      <c r="G34" s="174"/>
      <c r="H34" s="14" t="s">
        <v>11</v>
      </c>
      <c r="I34" s="15" t="str">
        <f>VLOOKUP(P31,MASTER!$A$12:$AC$17009,9,0)</f>
        <v>I</v>
      </c>
      <c r="J34" s="16" t="s">
        <v>99</v>
      </c>
      <c r="K34" s="19">
        <f>VLOOKUP(P31,MASTER!$A$12:$AE$17009,12,0)</f>
        <v>1</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57</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 Shoaib Nisar  ( 3014639446 )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1+'19'!R1</f>
        <v>58</v>
      </c>
      <c r="Q1" s="198">
        <f>+P1+1</f>
        <v>59</v>
      </c>
      <c r="R1" s="198">
        <f>+Q1+1</f>
        <v>60</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05 MAY 2024</v>
      </c>
      <c r="N4" s="154"/>
    </row>
    <row r="5" spans="1:32" ht="21.75" customHeight="1" x14ac:dyDescent="0.25">
      <c r="A5" s="152" t="s">
        <v>2</v>
      </c>
      <c r="B5" s="152"/>
      <c r="C5" s="152"/>
      <c r="D5" s="152"/>
      <c r="E5" s="46"/>
      <c r="F5" s="177" t="str">
        <f>VLOOKUP(P5,MASTER!$A$12:$T$28034,7,0)</f>
        <v>Employee Engagement and Retention Sec 1</v>
      </c>
      <c r="G5" s="177"/>
      <c r="H5" s="177"/>
      <c r="I5" s="177"/>
      <c r="J5" s="177"/>
      <c r="K5" s="178"/>
      <c r="L5" s="86"/>
      <c r="M5" s="171">
        <f>+P5</f>
        <v>58</v>
      </c>
      <c r="N5" s="171"/>
      <c r="P5" s="52">
        <f>+P1</f>
        <v>58</v>
      </c>
      <c r="Q5" s="38">
        <f>+P6</f>
        <v>141373</v>
      </c>
      <c r="R5" s="38">
        <f>+Q5</f>
        <v>141373</v>
      </c>
      <c r="S5" s="38">
        <f t="shared" ref="S5:X5" si="0">+R5</f>
        <v>141373</v>
      </c>
      <c r="T5" s="38">
        <f t="shared" si="0"/>
        <v>141373</v>
      </c>
      <c r="U5" s="38">
        <f t="shared" si="0"/>
        <v>141373</v>
      </c>
      <c r="V5" s="38">
        <f t="shared" si="0"/>
        <v>141373</v>
      </c>
      <c r="W5" s="38">
        <f t="shared" si="0"/>
        <v>141373</v>
      </c>
      <c r="X5" s="38">
        <f t="shared" si="0"/>
        <v>141373</v>
      </c>
      <c r="Y5" s="49" t="str">
        <f>Q5&amp;"-"&amp;COUNTIF(Q5:Q5,Q5)</f>
        <v>141373-1</v>
      </c>
      <c r="Z5" s="49" t="str">
        <f>R5&amp;"-"&amp;COUNTIF(Q5:R5,R5)</f>
        <v>141373-2</v>
      </c>
      <c r="AA5" s="49" t="str">
        <f>S5&amp;"-"&amp;COUNTIF(Q5:S5,S5)</f>
        <v>141373-3</v>
      </c>
      <c r="AB5" s="49" t="str">
        <f>T5&amp;"-"&amp;COUNTIF(Q5:T5,T5)</f>
        <v>141373-4</v>
      </c>
      <c r="AC5" s="49" t="str">
        <f>U5&amp;"-"&amp;COUNTIF(Q5:U5,U5)</f>
        <v>141373-5</v>
      </c>
      <c r="AD5" s="49" t="str">
        <f>V5&amp;"-"&amp;COUNTIF(Q5:V5,V5)</f>
        <v>141373-6</v>
      </c>
      <c r="AE5" s="49" t="str">
        <f>W5&amp;"-"&amp;COUNTIF(Q5:W5,W5)</f>
        <v>141373-7</v>
      </c>
      <c r="AF5" s="49" t="str">
        <f>X5&amp;"-"&amp;COUNTIF(Q5:X5,X5)</f>
        <v>141373-8</v>
      </c>
    </row>
    <row r="6" spans="1:32" ht="24.95" customHeight="1" x14ac:dyDescent="0.25">
      <c r="A6" s="152" t="s">
        <v>260</v>
      </c>
      <c r="B6" s="152"/>
      <c r="C6" s="152"/>
      <c r="D6" s="152"/>
      <c r="E6" s="46"/>
      <c r="F6" s="176" t="str">
        <f>VLOOKUP(P5,MASTER!$A$12:$T$28035,3,0)</f>
        <v>MBA (2 Years)  - 141373</v>
      </c>
      <c r="G6" s="176"/>
      <c r="H6" s="176"/>
      <c r="I6" s="176"/>
      <c r="J6" s="176"/>
      <c r="K6" s="176"/>
      <c r="L6" s="85"/>
      <c r="M6" s="171"/>
      <c r="N6" s="171"/>
      <c r="P6" s="38">
        <f>IFERROR(VLOOKUP(P5,MASTER!$A$12:$F$17079,6,0),"-")</f>
        <v>141373</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C  - NB - 17 - 24</v>
      </c>
      <c r="E8" s="174"/>
      <c r="F8" s="174"/>
      <c r="G8" s="174"/>
      <c r="H8" s="16" t="s">
        <v>11</v>
      </c>
      <c r="I8" s="15" t="str">
        <f>VLOOKUP(P5,MASTER!$A$12:$AC$17009,9,0)</f>
        <v>I</v>
      </c>
      <c r="J8" s="14" t="s">
        <v>99</v>
      </c>
      <c r="K8" s="19">
        <f>VLOOKUP(P5,MASTER!$A$12:$AE$17009,12,0)</f>
        <v>1</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58</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Lt Col Sohail Akram  ( 3224002550 )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05 MAY 2024</v>
      </c>
      <c r="N17" s="154"/>
    </row>
    <row r="18" spans="1:32" ht="21.75" customHeight="1" x14ac:dyDescent="0.25">
      <c r="A18" s="152" t="s">
        <v>2</v>
      </c>
      <c r="B18" s="152"/>
      <c r="C18" s="152"/>
      <c r="D18" s="152"/>
      <c r="E18" s="46"/>
      <c r="F18" s="177" t="str">
        <f>VLOOKUP(P18,MASTER!$A$12:$T$28034,7,0)</f>
        <v>Advanced Machine Learning Sec 1</v>
      </c>
      <c r="G18" s="177"/>
      <c r="H18" s="177"/>
      <c r="I18" s="177"/>
      <c r="J18" s="177"/>
      <c r="K18" s="178"/>
      <c r="L18" s="86"/>
      <c r="M18" s="171">
        <f>+P18</f>
        <v>59</v>
      </c>
      <c r="N18" s="171"/>
      <c r="P18" s="57">
        <f>+Q1</f>
        <v>59</v>
      </c>
      <c r="Q18" s="38">
        <f>+P19</f>
        <v>141582</v>
      </c>
      <c r="R18" s="38">
        <f>+Q18</f>
        <v>141582</v>
      </c>
      <c r="S18" s="38">
        <f t="shared" ref="S18:X18" si="1">+R18</f>
        <v>141582</v>
      </c>
      <c r="T18" s="38">
        <f t="shared" si="1"/>
        <v>141582</v>
      </c>
      <c r="U18" s="38">
        <f t="shared" si="1"/>
        <v>141582</v>
      </c>
      <c r="V18" s="38">
        <f t="shared" si="1"/>
        <v>141582</v>
      </c>
      <c r="W18" s="38">
        <f t="shared" si="1"/>
        <v>141582</v>
      </c>
      <c r="X18" s="38">
        <f t="shared" si="1"/>
        <v>141582</v>
      </c>
      <c r="Y18" s="49" t="str">
        <f>Q18&amp;"-"&amp;COUNTIF(Q18:Q18,Q18)</f>
        <v>141582-1</v>
      </c>
      <c r="Z18" s="49" t="str">
        <f>R18&amp;"-"&amp;COUNTIF(Q18:R18,R18)</f>
        <v>141582-2</v>
      </c>
      <c r="AA18" s="49" t="str">
        <f>S18&amp;"-"&amp;COUNTIF(Q18:S18,S18)</f>
        <v>141582-3</v>
      </c>
      <c r="AB18" s="49" t="str">
        <f>T18&amp;"-"&amp;COUNTIF(Q18:T18,T18)</f>
        <v>141582-4</v>
      </c>
      <c r="AC18" s="49" t="str">
        <f>U18&amp;"-"&amp;COUNTIF(Q18:U18,U18)</f>
        <v>141582-5</v>
      </c>
      <c r="AD18" s="49" t="str">
        <f>V18&amp;"-"&amp;COUNTIF(Q18:V18,V18)</f>
        <v>141582-6</v>
      </c>
      <c r="AE18" s="49" t="str">
        <f>W18&amp;"-"&amp;COUNTIF(Q18:W18,W18)</f>
        <v>141582-7</v>
      </c>
      <c r="AF18" s="49" t="str">
        <f>X18&amp;"-"&amp;COUNTIF(Q18:X18,X18)</f>
        <v>141582-8</v>
      </c>
    </row>
    <row r="19" spans="1:32" ht="24.95" customHeight="1" x14ac:dyDescent="0.25">
      <c r="A19" s="152" t="s">
        <v>261</v>
      </c>
      <c r="B19" s="152"/>
      <c r="C19" s="152"/>
      <c r="D19" s="152"/>
      <c r="E19" s="46"/>
      <c r="F19" s="176" t="str">
        <f>VLOOKUP(P18,MASTER!$A$12:$T$2835,3,0)</f>
        <v>MS AI  - 141582</v>
      </c>
      <c r="G19" s="176"/>
      <c r="H19" s="176"/>
      <c r="I19" s="176"/>
      <c r="J19" s="176"/>
      <c r="K19" s="176"/>
      <c r="L19" s="85"/>
      <c r="M19" s="171"/>
      <c r="N19" s="171"/>
      <c r="P19" s="38">
        <f>IFERROR(VLOOKUP(P18,MASTER!$A$12:$F$17079,6,0),"-")</f>
        <v>141582</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C  - NB - 17 - 24</v>
      </c>
      <c r="E21" s="174"/>
      <c r="F21" s="174"/>
      <c r="G21" s="174"/>
      <c r="H21" s="14" t="s">
        <v>11</v>
      </c>
      <c r="I21" s="15" t="str">
        <f>VLOOKUP(P18,MASTER!$A$12:$AC$17009,9,0)</f>
        <v>I</v>
      </c>
      <c r="J21" s="16" t="s">
        <v>99</v>
      </c>
      <c r="K21" s="19">
        <f>VLOOKUP(P18,MASTER!$A$12:$AE$17009,12,0)</f>
        <v>2</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59</v>
      </c>
      <c r="B26" s="38">
        <f>IFERROR(VLOOKUP(Z18,MASTER!$Y$12:$Z$17079,2,0),"-")</f>
        <v>60</v>
      </c>
      <c r="C26" s="38">
        <f>IFERROR(VLOOKUP(AA18,MASTER!$Y$12:$Z$17079,2,0),"-")</f>
        <v>69</v>
      </c>
      <c r="D26" s="38">
        <f>IFERROR(VLOOKUP(AB18,MASTER!$Y$12:$Z$17079,2,0),"-")</f>
        <v>85</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Arfan Ali Nagra  ( 0333-6572785 )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05 MAY 2024</v>
      </c>
      <c r="N30" s="154"/>
    </row>
    <row r="31" spans="1:32" ht="21.75" customHeight="1" x14ac:dyDescent="0.25">
      <c r="A31" s="152" t="s">
        <v>2</v>
      </c>
      <c r="B31" s="152"/>
      <c r="C31" s="152"/>
      <c r="D31" s="152"/>
      <c r="E31" s="46"/>
      <c r="F31" s="177" t="str">
        <f>VLOOKUP(P31,MASTER!$A$12:$T$28034,7,0)</f>
        <v>Advanced Machine Learning Sec 1</v>
      </c>
      <c r="G31" s="177"/>
      <c r="H31" s="177"/>
      <c r="I31" s="177"/>
      <c r="J31" s="177"/>
      <c r="K31" s="178"/>
      <c r="L31" s="86"/>
      <c r="M31" s="171">
        <f>+P31</f>
        <v>60</v>
      </c>
      <c r="N31" s="171"/>
      <c r="P31" s="38">
        <f>+R1</f>
        <v>60</v>
      </c>
      <c r="Q31" s="38">
        <f>+P32</f>
        <v>141582</v>
      </c>
      <c r="R31" s="38">
        <f>+Q31</f>
        <v>141582</v>
      </c>
      <c r="S31" s="38">
        <f t="shared" ref="S31:X31" si="2">+R31</f>
        <v>141582</v>
      </c>
      <c r="T31" s="38">
        <f t="shared" si="2"/>
        <v>141582</v>
      </c>
      <c r="U31" s="38">
        <f t="shared" si="2"/>
        <v>141582</v>
      </c>
      <c r="V31" s="38">
        <f t="shared" si="2"/>
        <v>141582</v>
      </c>
      <c r="W31" s="38">
        <f t="shared" si="2"/>
        <v>141582</v>
      </c>
      <c r="X31" s="38">
        <f t="shared" si="2"/>
        <v>141582</v>
      </c>
      <c r="Y31" s="49" t="str">
        <f>Q31&amp;"-"&amp;COUNTIF(Q31:Q31,Q31)</f>
        <v>141582-1</v>
      </c>
      <c r="Z31" s="49" t="str">
        <f>R31&amp;"-"&amp;COUNTIF(Q31:R31,R31)</f>
        <v>141582-2</v>
      </c>
      <c r="AA31" s="49" t="str">
        <f>S31&amp;"-"&amp;COUNTIF(Q31:S31,S31)</f>
        <v>141582-3</v>
      </c>
      <c r="AB31" s="49" t="str">
        <f>T31&amp;"-"&amp;COUNTIF(Q31:T31,T31)</f>
        <v>141582-4</v>
      </c>
      <c r="AC31" s="49" t="str">
        <f>U31&amp;"-"&amp;COUNTIF(Q31:U31,U31)</f>
        <v>141582-5</v>
      </c>
      <c r="AD31" s="49" t="str">
        <f>V31&amp;"-"&amp;COUNTIF(Q31:V31,V31)</f>
        <v>141582-6</v>
      </c>
      <c r="AE31" s="49" t="str">
        <f>W31&amp;"-"&amp;COUNTIF(Q31:W31,W31)</f>
        <v>141582-7</v>
      </c>
      <c r="AF31" s="49" t="str">
        <f>X31&amp;"-"&amp;COUNTIF(Q31:X31,X31)</f>
        <v>141582-8</v>
      </c>
    </row>
    <row r="32" spans="1:32" ht="24.95" customHeight="1" x14ac:dyDescent="0.25">
      <c r="A32" s="152" t="s">
        <v>260</v>
      </c>
      <c r="B32" s="152"/>
      <c r="C32" s="152"/>
      <c r="D32" s="152"/>
      <c r="E32" s="46"/>
      <c r="F32" s="176" t="str">
        <f>VLOOKUP(P31,MASTER!$A$12:$T$28035,3,0)</f>
        <v>MS CS  - 141582</v>
      </c>
      <c r="G32" s="176"/>
      <c r="H32" s="176"/>
      <c r="I32" s="176"/>
      <c r="J32" s="176"/>
      <c r="K32" s="176"/>
      <c r="L32" s="85"/>
      <c r="M32" s="171"/>
      <c r="N32" s="171"/>
      <c r="P32" s="38">
        <f>IFERROR(VLOOKUP(P31,MASTER!$A$12:$F$17079,6,0),"-")</f>
        <v>141582</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C  - NB - 17 - 24</v>
      </c>
      <c r="E34" s="174"/>
      <c r="F34" s="174"/>
      <c r="G34" s="174"/>
      <c r="H34" s="14" t="s">
        <v>11</v>
      </c>
      <c r="I34" s="15" t="str">
        <f>VLOOKUP(P31,MASTER!$A$12:$AC$17009,9,0)</f>
        <v>I</v>
      </c>
      <c r="J34" s="16" t="s">
        <v>99</v>
      </c>
      <c r="K34" s="19">
        <f>VLOOKUP(P31,MASTER!$A$12:$AE$17009,12,0)</f>
        <v>6</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59</v>
      </c>
      <c r="B39" s="38">
        <f>IFERROR(VLOOKUP(Z31,MASTER!$Y$12:$Z$17079,2,0),"-")</f>
        <v>60</v>
      </c>
      <c r="C39" s="38">
        <f>IFERROR(VLOOKUP(AA31,MASTER!$Y$12:$Z$17079,2,0),"-")</f>
        <v>69</v>
      </c>
      <c r="D39" s="38">
        <f>IFERROR(VLOOKUP(AB31,MASTER!$Y$12:$Z$17079,2,0),"-")</f>
        <v>85</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 Arfan Ali Nagra  ( 0333-6572785 )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1+'20'!R1</f>
        <v>61</v>
      </c>
      <c r="Q1" s="198">
        <f>+P1+1</f>
        <v>62</v>
      </c>
      <c r="R1" s="198">
        <f>+Q1+1</f>
        <v>63</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05 MAY 2024</v>
      </c>
      <c r="N4" s="154"/>
    </row>
    <row r="5" spans="1:32" ht="21.75" customHeight="1" x14ac:dyDescent="0.25">
      <c r="A5" s="152" t="s">
        <v>2</v>
      </c>
      <c r="B5" s="152"/>
      <c r="C5" s="152"/>
      <c r="D5" s="152"/>
      <c r="E5" s="46"/>
      <c r="F5" s="177" t="str">
        <f>VLOOKUP(P5,MASTER!$A$12:$T$28034,7,0)</f>
        <v>Advanced Computer Architecture Sec 1</v>
      </c>
      <c r="G5" s="177"/>
      <c r="H5" s="177"/>
      <c r="I5" s="177"/>
      <c r="J5" s="177"/>
      <c r="K5" s="178"/>
      <c r="L5" s="86"/>
      <c r="M5" s="171">
        <f>+P5</f>
        <v>61</v>
      </c>
      <c r="N5" s="171"/>
      <c r="P5" s="52">
        <f>+P1</f>
        <v>61</v>
      </c>
      <c r="Q5" s="38">
        <f>+P6</f>
        <v>141816</v>
      </c>
      <c r="R5" s="38">
        <f>+Q5</f>
        <v>141816</v>
      </c>
      <c r="S5" s="38">
        <f t="shared" ref="S5:X5" si="0">+R5</f>
        <v>141816</v>
      </c>
      <c r="T5" s="38">
        <f t="shared" si="0"/>
        <v>141816</v>
      </c>
      <c r="U5" s="38">
        <f t="shared" si="0"/>
        <v>141816</v>
      </c>
      <c r="V5" s="38">
        <f t="shared" si="0"/>
        <v>141816</v>
      </c>
      <c r="W5" s="38">
        <f t="shared" si="0"/>
        <v>141816</v>
      </c>
      <c r="X5" s="38">
        <f t="shared" si="0"/>
        <v>141816</v>
      </c>
      <c r="Y5" s="49" t="str">
        <f>Q5&amp;"-"&amp;COUNTIF(Q5:Q5,Q5)</f>
        <v>141816-1</v>
      </c>
      <c r="Z5" s="49" t="str">
        <f>R5&amp;"-"&amp;COUNTIF(Q5:R5,R5)</f>
        <v>141816-2</v>
      </c>
      <c r="AA5" s="49" t="str">
        <f>S5&amp;"-"&amp;COUNTIF(Q5:S5,S5)</f>
        <v>141816-3</v>
      </c>
      <c r="AB5" s="49" t="str">
        <f>T5&amp;"-"&amp;COUNTIF(Q5:T5,T5)</f>
        <v>141816-4</v>
      </c>
      <c r="AC5" s="49" t="str">
        <f>U5&amp;"-"&amp;COUNTIF(Q5:U5,U5)</f>
        <v>141816-5</v>
      </c>
      <c r="AD5" s="49" t="str">
        <f>V5&amp;"-"&amp;COUNTIF(Q5:V5,V5)</f>
        <v>141816-6</v>
      </c>
      <c r="AE5" s="49" t="str">
        <f>W5&amp;"-"&amp;COUNTIF(Q5:W5,W5)</f>
        <v>141816-7</v>
      </c>
      <c r="AF5" s="49" t="str">
        <f>X5&amp;"-"&amp;COUNTIF(Q5:X5,X5)</f>
        <v>141816-8</v>
      </c>
    </row>
    <row r="6" spans="1:32" ht="24.95" customHeight="1" x14ac:dyDescent="0.25">
      <c r="A6" s="152" t="s">
        <v>260</v>
      </c>
      <c r="B6" s="152"/>
      <c r="C6" s="152"/>
      <c r="D6" s="152"/>
      <c r="E6" s="46"/>
      <c r="F6" s="176" t="str">
        <f>VLOOKUP(P5,MASTER!$A$12:$T$28035,3,0)</f>
        <v>MS CS  - 141816</v>
      </c>
      <c r="G6" s="176"/>
      <c r="H6" s="176"/>
      <c r="I6" s="176"/>
      <c r="J6" s="176"/>
      <c r="K6" s="176"/>
      <c r="L6" s="85"/>
      <c r="M6" s="171"/>
      <c r="N6" s="171"/>
      <c r="P6" s="38">
        <f>IFERROR(VLOOKUP(P5,MASTER!$A$12:$F$17079,6,0),"-")</f>
        <v>141816</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C  - NB - 17 - 24</v>
      </c>
      <c r="E8" s="174"/>
      <c r="F8" s="174"/>
      <c r="G8" s="174"/>
      <c r="H8" s="16" t="s">
        <v>11</v>
      </c>
      <c r="I8" s="15" t="str">
        <f>VLOOKUP(P5,MASTER!$A$12:$AC$17009,9,0)</f>
        <v>I</v>
      </c>
      <c r="J8" s="14" t="s">
        <v>99</v>
      </c>
      <c r="K8" s="19">
        <f>VLOOKUP(P5,MASTER!$A$12:$AE$17009,12,0)</f>
        <v>3</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61</v>
      </c>
      <c r="B13" s="38">
        <f>IFERROR(VLOOKUP(Z5,MASTER!$Y$12:$Z$17079,2,0),"-")</f>
        <v>65</v>
      </c>
      <c r="C13" s="38">
        <f>IFERROR(VLOOKUP(AA5,MASTER!$Y$12:$Z$17079,2,0),"-")</f>
        <v>86</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Dr.Muhammad Asif  ( 0333-5546844 )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05 MAY 2024</v>
      </c>
      <c r="N17" s="154"/>
    </row>
    <row r="18" spans="1:32" ht="21.75" customHeight="1" x14ac:dyDescent="0.25">
      <c r="A18" s="152" t="s">
        <v>2</v>
      </c>
      <c r="B18" s="152"/>
      <c r="C18" s="152"/>
      <c r="D18" s="152"/>
      <c r="E18" s="46"/>
      <c r="F18" s="177" t="str">
        <f>VLOOKUP(P18,MASTER!$A$12:$T$28034,7,0)</f>
        <v>Machine Learning Sec 1</v>
      </c>
      <c r="G18" s="177"/>
      <c r="H18" s="177"/>
      <c r="I18" s="177"/>
      <c r="J18" s="177"/>
      <c r="K18" s="178"/>
      <c r="L18" s="86"/>
      <c r="M18" s="171">
        <f>+P18</f>
        <v>62</v>
      </c>
      <c r="N18" s="171"/>
      <c r="P18" s="57">
        <f>+Q1</f>
        <v>62</v>
      </c>
      <c r="Q18" s="38">
        <f>+P19</f>
        <v>141587</v>
      </c>
      <c r="R18" s="38">
        <f>+Q18</f>
        <v>141587</v>
      </c>
      <c r="S18" s="38">
        <f t="shared" ref="S18:X18" si="1">+R18</f>
        <v>141587</v>
      </c>
      <c r="T18" s="38">
        <f t="shared" si="1"/>
        <v>141587</v>
      </c>
      <c r="U18" s="38">
        <f t="shared" si="1"/>
        <v>141587</v>
      </c>
      <c r="V18" s="38">
        <f t="shared" si="1"/>
        <v>141587</v>
      </c>
      <c r="W18" s="38">
        <f t="shared" si="1"/>
        <v>141587</v>
      </c>
      <c r="X18" s="38">
        <f t="shared" si="1"/>
        <v>141587</v>
      </c>
      <c r="Y18" s="49" t="str">
        <f>Q18&amp;"-"&amp;COUNTIF(Q18:Q18,Q18)</f>
        <v>141587-1</v>
      </c>
      <c r="Z18" s="49" t="str">
        <f>R18&amp;"-"&amp;COUNTIF(Q18:R18,R18)</f>
        <v>141587-2</v>
      </c>
      <c r="AA18" s="49" t="str">
        <f>S18&amp;"-"&amp;COUNTIF(Q18:S18,S18)</f>
        <v>141587-3</v>
      </c>
      <c r="AB18" s="49" t="str">
        <f>T18&amp;"-"&amp;COUNTIF(Q18:T18,T18)</f>
        <v>141587-4</v>
      </c>
      <c r="AC18" s="49" t="str">
        <f>U18&amp;"-"&amp;COUNTIF(Q18:U18,U18)</f>
        <v>141587-5</v>
      </c>
      <c r="AD18" s="49" t="str">
        <f>V18&amp;"-"&amp;COUNTIF(Q18:V18,V18)</f>
        <v>141587-6</v>
      </c>
      <c r="AE18" s="49" t="str">
        <f>W18&amp;"-"&amp;COUNTIF(Q18:W18,W18)</f>
        <v>141587-7</v>
      </c>
      <c r="AF18" s="49" t="str">
        <f>X18&amp;"-"&amp;COUNTIF(Q18:X18,X18)</f>
        <v>141587-8</v>
      </c>
    </row>
    <row r="19" spans="1:32" ht="24.95" customHeight="1" x14ac:dyDescent="0.25">
      <c r="A19" s="152" t="s">
        <v>261</v>
      </c>
      <c r="B19" s="152"/>
      <c r="C19" s="152"/>
      <c r="D19" s="152"/>
      <c r="E19" s="46"/>
      <c r="F19" s="176" t="str">
        <f>VLOOKUP(P18,MASTER!$A$12:$T$2835,3,0)</f>
        <v>MS DS  - 141587</v>
      </c>
      <c r="G19" s="176"/>
      <c r="H19" s="176"/>
      <c r="I19" s="176"/>
      <c r="J19" s="176"/>
      <c r="K19" s="176"/>
      <c r="L19" s="85"/>
      <c r="M19" s="171"/>
      <c r="N19" s="171"/>
      <c r="P19" s="38">
        <f>IFERROR(VLOOKUP(P18,MASTER!$A$12:$F$17079,6,0),"-")</f>
        <v>141587</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C  - NB - 17 - 24</v>
      </c>
      <c r="E21" s="174"/>
      <c r="F21" s="174"/>
      <c r="G21" s="174"/>
      <c r="H21" s="14" t="s">
        <v>11</v>
      </c>
      <c r="I21" s="15" t="str">
        <f>VLOOKUP(P18,MASTER!$A$12:$AC$17009,9,0)</f>
        <v>I</v>
      </c>
      <c r="J21" s="16" t="s">
        <v>99</v>
      </c>
      <c r="K21" s="19">
        <f>VLOOKUP(P18,MASTER!$A$12:$AE$17009,12,0)</f>
        <v>12</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62</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Arfan Ali Nagra  ( 0333-6572785 )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05 MAY 2024</v>
      </c>
      <c r="N30" s="154"/>
    </row>
    <row r="31" spans="1:32" ht="21.75" customHeight="1" x14ac:dyDescent="0.25">
      <c r="A31" s="152" t="s">
        <v>2</v>
      </c>
      <c r="B31" s="152"/>
      <c r="C31" s="152"/>
      <c r="D31" s="152"/>
      <c r="E31" s="46"/>
      <c r="F31" s="177" t="str">
        <f>VLOOKUP(P31,MASTER!$A$12:$T$28034,7,0)</f>
        <v>Advanced Machine Learning Sec 1</v>
      </c>
      <c r="G31" s="177"/>
      <c r="H31" s="177"/>
      <c r="I31" s="177"/>
      <c r="J31" s="177"/>
      <c r="K31" s="178"/>
      <c r="L31" s="86"/>
      <c r="M31" s="171">
        <f>+P31</f>
        <v>63</v>
      </c>
      <c r="N31" s="171"/>
      <c r="P31" s="38">
        <f>+R1</f>
        <v>63</v>
      </c>
      <c r="Q31" s="38">
        <f>+P32</f>
        <v>141556</v>
      </c>
      <c r="R31" s="38">
        <f>+Q31</f>
        <v>141556</v>
      </c>
      <c r="S31" s="38">
        <f t="shared" ref="S31:X31" si="2">+R31</f>
        <v>141556</v>
      </c>
      <c r="T31" s="38">
        <f t="shared" si="2"/>
        <v>141556</v>
      </c>
      <c r="U31" s="38">
        <f t="shared" si="2"/>
        <v>141556</v>
      </c>
      <c r="V31" s="38">
        <f t="shared" si="2"/>
        <v>141556</v>
      </c>
      <c r="W31" s="38">
        <f t="shared" si="2"/>
        <v>141556</v>
      </c>
      <c r="X31" s="38">
        <f t="shared" si="2"/>
        <v>141556</v>
      </c>
      <c r="Y31" s="49" t="str">
        <f>Q31&amp;"-"&amp;COUNTIF(Q31:Q31,Q31)</f>
        <v>141556-1</v>
      </c>
      <c r="Z31" s="49" t="str">
        <f>R31&amp;"-"&amp;COUNTIF(Q31:R31,R31)</f>
        <v>141556-2</v>
      </c>
      <c r="AA31" s="49" t="str">
        <f>S31&amp;"-"&amp;COUNTIF(Q31:S31,S31)</f>
        <v>141556-3</v>
      </c>
      <c r="AB31" s="49" t="str">
        <f>T31&amp;"-"&amp;COUNTIF(Q31:T31,T31)</f>
        <v>141556-4</v>
      </c>
      <c r="AC31" s="49" t="str">
        <f>U31&amp;"-"&amp;COUNTIF(Q31:U31,U31)</f>
        <v>141556-5</v>
      </c>
      <c r="AD31" s="49" t="str">
        <f>V31&amp;"-"&amp;COUNTIF(Q31:V31,V31)</f>
        <v>141556-6</v>
      </c>
      <c r="AE31" s="49" t="str">
        <f>W31&amp;"-"&amp;COUNTIF(Q31:W31,W31)</f>
        <v>141556-7</v>
      </c>
      <c r="AF31" s="49" t="str">
        <f>X31&amp;"-"&amp;COUNTIF(Q31:X31,X31)</f>
        <v>141556-8</v>
      </c>
    </row>
    <row r="32" spans="1:32" ht="24.95" customHeight="1" x14ac:dyDescent="0.25">
      <c r="A32" s="152" t="s">
        <v>260</v>
      </c>
      <c r="B32" s="152"/>
      <c r="C32" s="152"/>
      <c r="D32" s="152"/>
      <c r="E32" s="46"/>
      <c r="F32" s="176" t="str">
        <f>VLOOKUP(P31,MASTER!$A$12:$T$28035,3,0)</f>
        <v>MS IT  - 141556</v>
      </c>
      <c r="G32" s="176"/>
      <c r="H32" s="176"/>
      <c r="I32" s="176"/>
      <c r="J32" s="176"/>
      <c r="K32" s="176"/>
      <c r="L32" s="85"/>
      <c r="M32" s="171"/>
      <c r="N32" s="171"/>
      <c r="P32" s="38">
        <f>IFERROR(VLOOKUP(P31,MASTER!$A$12:$F$17079,6,0),"-")</f>
        <v>141556</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C  - NB - 17 - 24</v>
      </c>
      <c r="E34" s="174"/>
      <c r="F34" s="174"/>
      <c r="G34" s="174"/>
      <c r="H34" s="14" t="s">
        <v>11</v>
      </c>
      <c r="I34" s="15" t="str">
        <f>VLOOKUP(P31,MASTER!$A$12:$AC$17009,9,0)</f>
        <v>I</v>
      </c>
      <c r="J34" s="16" t="s">
        <v>99</v>
      </c>
      <c r="K34" s="19">
        <f>VLOOKUP(P31,MASTER!$A$12:$AE$17009,12,0)</f>
        <v>2</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63</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 Arfan Ali Nagra  ( 0333-6572785 )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1+'21'!R1</f>
        <v>64</v>
      </c>
      <c r="Q1" s="198">
        <f>+P1+1</f>
        <v>65</v>
      </c>
      <c r="R1" s="198">
        <f>+Q1+1</f>
        <v>66</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05 MAY 2024</v>
      </c>
      <c r="N4" s="154"/>
    </row>
    <row r="5" spans="1:32" ht="21.75" customHeight="1" x14ac:dyDescent="0.25">
      <c r="A5" s="152" t="s">
        <v>2</v>
      </c>
      <c r="B5" s="152"/>
      <c r="C5" s="152"/>
      <c r="D5" s="152"/>
      <c r="E5" s="46"/>
      <c r="F5" s="177" t="str">
        <f>VLOOKUP(P5,MASTER!$A$12:$T$28034,7,0)</f>
        <v>Advanced Machine Learning Sec 1</v>
      </c>
      <c r="G5" s="177"/>
      <c r="H5" s="177"/>
      <c r="I5" s="177"/>
      <c r="J5" s="177"/>
      <c r="K5" s="178"/>
      <c r="L5" s="86"/>
      <c r="M5" s="171">
        <f>+P5</f>
        <v>64</v>
      </c>
      <c r="N5" s="171"/>
      <c r="P5" s="52">
        <f>+P1</f>
        <v>64</v>
      </c>
      <c r="Q5" s="38">
        <f>+P6</f>
        <v>141557</v>
      </c>
      <c r="R5" s="38">
        <f>+Q5</f>
        <v>141557</v>
      </c>
      <c r="S5" s="38">
        <f t="shared" ref="S5:X5" si="0">+R5</f>
        <v>141557</v>
      </c>
      <c r="T5" s="38">
        <f t="shared" si="0"/>
        <v>141557</v>
      </c>
      <c r="U5" s="38">
        <f t="shared" si="0"/>
        <v>141557</v>
      </c>
      <c r="V5" s="38">
        <f t="shared" si="0"/>
        <v>141557</v>
      </c>
      <c r="W5" s="38">
        <f t="shared" si="0"/>
        <v>141557</v>
      </c>
      <c r="X5" s="38">
        <f t="shared" si="0"/>
        <v>141557</v>
      </c>
      <c r="Y5" s="49" t="str">
        <f>Q5&amp;"-"&amp;COUNTIF(Q5:Q5,Q5)</f>
        <v>141557-1</v>
      </c>
      <c r="Z5" s="49" t="str">
        <f>R5&amp;"-"&amp;COUNTIF(Q5:R5,R5)</f>
        <v>141557-2</v>
      </c>
      <c r="AA5" s="49" t="str">
        <f>S5&amp;"-"&amp;COUNTIF(Q5:S5,S5)</f>
        <v>141557-3</v>
      </c>
      <c r="AB5" s="49" t="str">
        <f>T5&amp;"-"&amp;COUNTIF(Q5:T5,T5)</f>
        <v>141557-4</v>
      </c>
      <c r="AC5" s="49" t="str">
        <f>U5&amp;"-"&amp;COUNTIF(Q5:U5,U5)</f>
        <v>141557-5</v>
      </c>
      <c r="AD5" s="49" t="str">
        <f>V5&amp;"-"&amp;COUNTIF(Q5:V5,V5)</f>
        <v>141557-6</v>
      </c>
      <c r="AE5" s="49" t="str">
        <f>W5&amp;"-"&amp;COUNTIF(Q5:W5,W5)</f>
        <v>141557-7</v>
      </c>
      <c r="AF5" s="49" t="str">
        <f>X5&amp;"-"&amp;COUNTIF(Q5:X5,X5)</f>
        <v>141557-8</v>
      </c>
    </row>
    <row r="6" spans="1:32" ht="24.95" customHeight="1" x14ac:dyDescent="0.25">
      <c r="A6" s="152" t="s">
        <v>260</v>
      </c>
      <c r="B6" s="152"/>
      <c r="C6" s="152"/>
      <c r="D6" s="152"/>
      <c r="E6" s="46"/>
      <c r="F6" s="176" t="str">
        <f>VLOOKUP(P5,MASTER!$A$12:$T$28035,3,0)</f>
        <v>MS IT  - 141557</v>
      </c>
      <c r="G6" s="176"/>
      <c r="H6" s="176"/>
      <c r="I6" s="176"/>
      <c r="J6" s="176"/>
      <c r="K6" s="176"/>
      <c r="L6" s="85"/>
      <c r="M6" s="171"/>
      <c r="N6" s="171"/>
      <c r="P6" s="38">
        <f>IFERROR(VLOOKUP(P5,MASTER!$A$12:$F$17079,6,0),"-")</f>
        <v>141557</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C  - NB - 17 - 24</v>
      </c>
      <c r="E8" s="174"/>
      <c r="F8" s="174"/>
      <c r="G8" s="174"/>
      <c r="H8" s="16" t="s">
        <v>11</v>
      </c>
      <c r="I8" s="15" t="str">
        <f>VLOOKUP(P5,MASTER!$A$12:$AC$17009,9,0)</f>
        <v>I</v>
      </c>
      <c r="J8" s="14" t="s">
        <v>99</v>
      </c>
      <c r="K8" s="19">
        <f>VLOOKUP(P5,MASTER!$A$12:$AE$17009,12,0)</f>
        <v>2</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64</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Arfan Ali Nagra  ( 0333-6572785 )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05 MAY 2024</v>
      </c>
      <c r="N17" s="154"/>
    </row>
    <row r="18" spans="1:32" ht="21.75" customHeight="1" x14ac:dyDescent="0.25">
      <c r="A18" s="152" t="s">
        <v>2</v>
      </c>
      <c r="B18" s="152"/>
      <c r="C18" s="152"/>
      <c r="D18" s="152"/>
      <c r="E18" s="46"/>
      <c r="F18" s="177" t="str">
        <f>VLOOKUP(P18,MASTER!$A$12:$T$28034,7,0)</f>
        <v>Advanced Computer Architecture Sec 1</v>
      </c>
      <c r="G18" s="177"/>
      <c r="H18" s="177"/>
      <c r="I18" s="177"/>
      <c r="J18" s="177"/>
      <c r="K18" s="178"/>
      <c r="L18" s="86"/>
      <c r="M18" s="171">
        <f>+P18</f>
        <v>65</v>
      </c>
      <c r="N18" s="171"/>
      <c r="P18" s="57">
        <f>+Q1</f>
        <v>65</v>
      </c>
      <c r="Q18" s="38">
        <f>+P19</f>
        <v>141816</v>
      </c>
      <c r="R18" s="38">
        <f>+Q18</f>
        <v>141816</v>
      </c>
      <c r="S18" s="38">
        <f t="shared" ref="S18:X18" si="1">+R18</f>
        <v>141816</v>
      </c>
      <c r="T18" s="38">
        <f t="shared" si="1"/>
        <v>141816</v>
      </c>
      <c r="U18" s="38">
        <f t="shared" si="1"/>
        <v>141816</v>
      </c>
      <c r="V18" s="38">
        <f t="shared" si="1"/>
        <v>141816</v>
      </c>
      <c r="W18" s="38">
        <f t="shared" si="1"/>
        <v>141816</v>
      </c>
      <c r="X18" s="38">
        <f t="shared" si="1"/>
        <v>141816</v>
      </c>
      <c r="Y18" s="49" t="str">
        <f>Q18&amp;"-"&amp;COUNTIF(Q18:Q18,Q18)</f>
        <v>141816-1</v>
      </c>
      <c r="Z18" s="49" t="str">
        <f>R18&amp;"-"&amp;COUNTIF(Q18:R18,R18)</f>
        <v>141816-2</v>
      </c>
      <c r="AA18" s="49" t="str">
        <f>S18&amp;"-"&amp;COUNTIF(Q18:S18,S18)</f>
        <v>141816-3</v>
      </c>
      <c r="AB18" s="49" t="str">
        <f>T18&amp;"-"&amp;COUNTIF(Q18:T18,T18)</f>
        <v>141816-4</v>
      </c>
      <c r="AC18" s="49" t="str">
        <f>U18&amp;"-"&amp;COUNTIF(Q18:U18,U18)</f>
        <v>141816-5</v>
      </c>
      <c r="AD18" s="49" t="str">
        <f>V18&amp;"-"&amp;COUNTIF(Q18:V18,V18)</f>
        <v>141816-6</v>
      </c>
      <c r="AE18" s="49" t="str">
        <f>W18&amp;"-"&amp;COUNTIF(Q18:W18,W18)</f>
        <v>141816-7</v>
      </c>
      <c r="AF18" s="49" t="str">
        <f>X18&amp;"-"&amp;COUNTIF(Q18:X18,X18)</f>
        <v>141816-8</v>
      </c>
    </row>
    <row r="19" spans="1:32" ht="24.95" customHeight="1" x14ac:dyDescent="0.25">
      <c r="A19" s="152" t="s">
        <v>261</v>
      </c>
      <c r="B19" s="152"/>
      <c r="C19" s="152"/>
      <c r="D19" s="152"/>
      <c r="E19" s="46"/>
      <c r="F19" s="176" t="str">
        <f>VLOOKUP(P18,MASTER!$A$12:$T$2835,3,0)</f>
        <v>MS IT  - 141816</v>
      </c>
      <c r="G19" s="176"/>
      <c r="H19" s="176"/>
      <c r="I19" s="176"/>
      <c r="J19" s="176"/>
      <c r="K19" s="176"/>
      <c r="L19" s="85"/>
      <c r="M19" s="171"/>
      <c r="N19" s="171"/>
      <c r="P19" s="38">
        <f>IFERROR(VLOOKUP(P18,MASTER!$A$12:$F$17079,6,0),"-")</f>
        <v>141816</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C  - NB - 17 - 24</v>
      </c>
      <c r="E21" s="174"/>
      <c r="F21" s="174"/>
      <c r="G21" s="174"/>
      <c r="H21" s="14" t="s">
        <v>11</v>
      </c>
      <c r="I21" s="15" t="str">
        <f>VLOOKUP(P18,MASTER!$A$12:$AC$17009,9,0)</f>
        <v>I</v>
      </c>
      <c r="J21" s="16" t="s">
        <v>99</v>
      </c>
      <c r="K21" s="19">
        <f>VLOOKUP(P18,MASTER!$A$12:$AE$17009,12,0)</f>
        <v>2</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61</v>
      </c>
      <c r="B26" s="38">
        <f>IFERROR(VLOOKUP(Z18,MASTER!$Y$12:$Z$17079,2,0),"-")</f>
        <v>65</v>
      </c>
      <c r="C26" s="38">
        <f>IFERROR(VLOOKUP(AA18,MASTER!$Y$12:$Z$17079,2,0),"-")</f>
        <v>86</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Dr.Muhammad Asif  ( 0333-5546844 )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05 MAY 2024</v>
      </c>
      <c r="N30" s="154"/>
    </row>
    <row r="31" spans="1:32" ht="21.75" customHeight="1" x14ac:dyDescent="0.25">
      <c r="A31" s="152" t="s">
        <v>2</v>
      </c>
      <c r="B31" s="152"/>
      <c r="C31" s="152"/>
      <c r="D31" s="152"/>
      <c r="E31" s="46"/>
      <c r="F31" s="177" t="str">
        <f>VLOOKUP(P31,MASTER!$A$12:$T$28034,7,0)</f>
        <v>International Finance Sec 1</v>
      </c>
      <c r="G31" s="177"/>
      <c r="H31" s="177"/>
      <c r="I31" s="177"/>
      <c r="J31" s="177"/>
      <c r="K31" s="178"/>
      <c r="L31" s="86"/>
      <c r="M31" s="171">
        <f>+P31</f>
        <v>66</v>
      </c>
      <c r="N31" s="171"/>
      <c r="P31" s="38">
        <f>+R1</f>
        <v>66</v>
      </c>
      <c r="Q31" s="38">
        <f>+P32</f>
        <v>141316</v>
      </c>
      <c r="R31" s="38">
        <f>+Q31</f>
        <v>141316</v>
      </c>
      <c r="S31" s="38">
        <f t="shared" ref="S31:X31" si="2">+R31</f>
        <v>141316</v>
      </c>
      <c r="T31" s="38">
        <f t="shared" si="2"/>
        <v>141316</v>
      </c>
      <c r="U31" s="38">
        <f t="shared" si="2"/>
        <v>141316</v>
      </c>
      <c r="V31" s="38">
        <f t="shared" si="2"/>
        <v>141316</v>
      </c>
      <c r="W31" s="38">
        <f t="shared" si="2"/>
        <v>141316</v>
      </c>
      <c r="X31" s="38">
        <f t="shared" si="2"/>
        <v>141316</v>
      </c>
      <c r="Y31" s="49" t="str">
        <f>Q31&amp;"-"&amp;COUNTIF(Q31:Q31,Q31)</f>
        <v>141316-1</v>
      </c>
      <c r="Z31" s="49" t="str">
        <f>R31&amp;"-"&amp;COUNTIF(Q31:R31,R31)</f>
        <v>141316-2</v>
      </c>
      <c r="AA31" s="49" t="str">
        <f>S31&amp;"-"&amp;COUNTIF(Q31:S31,S31)</f>
        <v>141316-3</v>
      </c>
      <c r="AB31" s="49" t="str">
        <f>T31&amp;"-"&amp;COUNTIF(Q31:T31,T31)</f>
        <v>141316-4</v>
      </c>
      <c r="AC31" s="49" t="str">
        <f>U31&amp;"-"&amp;COUNTIF(Q31:U31,U31)</f>
        <v>141316-5</v>
      </c>
      <c r="AD31" s="49" t="str">
        <f>V31&amp;"-"&amp;COUNTIF(Q31:V31,V31)</f>
        <v>141316-6</v>
      </c>
      <c r="AE31" s="49" t="str">
        <f>W31&amp;"-"&amp;COUNTIF(Q31:W31,W31)</f>
        <v>141316-7</v>
      </c>
      <c r="AF31" s="49" t="str">
        <f>X31&amp;"-"&amp;COUNTIF(Q31:X31,X31)</f>
        <v>141316-8</v>
      </c>
    </row>
    <row r="32" spans="1:32" ht="24.95" customHeight="1" x14ac:dyDescent="0.25">
      <c r="A32" s="152" t="s">
        <v>260</v>
      </c>
      <c r="B32" s="152"/>
      <c r="C32" s="152"/>
      <c r="D32" s="152"/>
      <c r="E32" s="46"/>
      <c r="F32" s="176" t="str">
        <f>VLOOKUP(P31,MASTER!$A$12:$T$28035,3,0)</f>
        <v>MSBA  - 141316</v>
      </c>
      <c r="G32" s="176"/>
      <c r="H32" s="176"/>
      <c r="I32" s="176"/>
      <c r="J32" s="176"/>
      <c r="K32" s="176"/>
      <c r="L32" s="85"/>
      <c r="M32" s="171"/>
      <c r="N32" s="171"/>
      <c r="P32" s="38">
        <f>IFERROR(VLOOKUP(P31,MASTER!$A$12:$F$17079,6,0),"-")</f>
        <v>141316</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C  - NB - 17 - 24</v>
      </c>
      <c r="E34" s="174"/>
      <c r="F34" s="174"/>
      <c r="G34" s="174"/>
      <c r="H34" s="14" t="s">
        <v>11</v>
      </c>
      <c r="I34" s="15" t="str">
        <f>VLOOKUP(P31,MASTER!$A$12:$AC$17009,9,0)</f>
        <v>I</v>
      </c>
      <c r="J34" s="16" t="s">
        <v>99</v>
      </c>
      <c r="K34" s="19">
        <f>VLOOKUP(P31,MASTER!$A$12:$AE$17009,12,0)</f>
        <v>2</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66</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 Shoaib Nisar  ( 3014639446 )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1+'22'!R1</f>
        <v>67</v>
      </c>
      <c r="Q1" s="198">
        <f>+P1+1</f>
        <v>68</v>
      </c>
      <c r="R1" s="198">
        <f>+Q1+1</f>
        <v>69</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05 MAY 2024</v>
      </c>
      <c r="N4" s="154"/>
    </row>
    <row r="5" spans="1:32" ht="21.75" customHeight="1" x14ac:dyDescent="0.25">
      <c r="A5" s="152" t="s">
        <v>2</v>
      </c>
      <c r="B5" s="152"/>
      <c r="C5" s="152"/>
      <c r="D5" s="152"/>
      <c r="E5" s="46"/>
      <c r="F5" s="177" t="str">
        <f>VLOOKUP(P5,MASTER!$A$12:$T$28034,7,0)</f>
        <v>Employee Engagement and Retention Sec 1</v>
      </c>
      <c r="G5" s="177"/>
      <c r="H5" s="177"/>
      <c r="I5" s="177"/>
      <c r="J5" s="177"/>
      <c r="K5" s="178"/>
      <c r="L5" s="86"/>
      <c r="M5" s="171">
        <f>+P5</f>
        <v>67</v>
      </c>
      <c r="N5" s="171"/>
      <c r="P5" s="52">
        <f>+P1</f>
        <v>67</v>
      </c>
      <c r="Q5" s="38">
        <f>+P6</f>
        <v>141320</v>
      </c>
      <c r="R5" s="38">
        <f>+Q5</f>
        <v>141320</v>
      </c>
      <c r="S5" s="38">
        <f t="shared" ref="S5:X5" si="0">+R5</f>
        <v>141320</v>
      </c>
      <c r="T5" s="38">
        <f t="shared" si="0"/>
        <v>141320</v>
      </c>
      <c r="U5" s="38">
        <f t="shared" si="0"/>
        <v>141320</v>
      </c>
      <c r="V5" s="38">
        <f t="shared" si="0"/>
        <v>141320</v>
      </c>
      <c r="W5" s="38">
        <f t="shared" si="0"/>
        <v>141320</v>
      </c>
      <c r="X5" s="38">
        <f t="shared" si="0"/>
        <v>141320</v>
      </c>
      <c r="Y5" s="49" t="str">
        <f>Q5&amp;"-"&amp;COUNTIF(Q5:Q5,Q5)</f>
        <v>141320-1</v>
      </c>
      <c r="Z5" s="49" t="str">
        <f>R5&amp;"-"&amp;COUNTIF(Q5:R5,R5)</f>
        <v>141320-2</v>
      </c>
      <c r="AA5" s="49" t="str">
        <f>S5&amp;"-"&amp;COUNTIF(Q5:S5,S5)</f>
        <v>141320-3</v>
      </c>
      <c r="AB5" s="49" t="str">
        <f>T5&amp;"-"&amp;COUNTIF(Q5:T5,T5)</f>
        <v>141320-4</v>
      </c>
      <c r="AC5" s="49" t="str">
        <f>U5&amp;"-"&amp;COUNTIF(Q5:U5,U5)</f>
        <v>141320-5</v>
      </c>
      <c r="AD5" s="49" t="str">
        <f>V5&amp;"-"&amp;COUNTIF(Q5:V5,V5)</f>
        <v>141320-6</v>
      </c>
      <c r="AE5" s="49" t="str">
        <f>W5&amp;"-"&amp;COUNTIF(Q5:W5,W5)</f>
        <v>141320-7</v>
      </c>
      <c r="AF5" s="49" t="str">
        <f>X5&amp;"-"&amp;COUNTIF(Q5:X5,X5)</f>
        <v>141320-8</v>
      </c>
    </row>
    <row r="6" spans="1:32" ht="24.95" customHeight="1" x14ac:dyDescent="0.25">
      <c r="A6" s="152" t="s">
        <v>260</v>
      </c>
      <c r="B6" s="152"/>
      <c r="C6" s="152"/>
      <c r="D6" s="152"/>
      <c r="E6" s="46"/>
      <c r="F6" s="176" t="str">
        <f>VLOOKUP(P5,MASTER!$A$12:$T$28035,3,0)</f>
        <v>MSBA  - 141320</v>
      </c>
      <c r="G6" s="176"/>
      <c r="H6" s="176"/>
      <c r="I6" s="176"/>
      <c r="J6" s="176"/>
      <c r="K6" s="176"/>
      <c r="L6" s="85"/>
      <c r="M6" s="171"/>
      <c r="N6" s="171"/>
      <c r="P6" s="38">
        <f>IFERROR(VLOOKUP(P5,MASTER!$A$12:$F$17079,6,0),"-")</f>
        <v>141320</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C  - NB - 17 - 24</v>
      </c>
      <c r="E8" s="174"/>
      <c r="F8" s="174"/>
      <c r="G8" s="174"/>
      <c r="H8" s="16" t="s">
        <v>11</v>
      </c>
      <c r="I8" s="15" t="str">
        <f>VLOOKUP(P5,MASTER!$A$12:$AC$17009,9,0)</f>
        <v>I</v>
      </c>
      <c r="J8" s="14" t="s">
        <v>99</v>
      </c>
      <c r="K8" s="19">
        <f>VLOOKUP(P5,MASTER!$A$12:$AE$17009,12,0)</f>
        <v>2</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67</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Lt Col Sohail Akram  ( 3224002550 )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05 MAY 2024</v>
      </c>
      <c r="N17" s="154"/>
    </row>
    <row r="18" spans="1:32" ht="21.75" customHeight="1" x14ac:dyDescent="0.25">
      <c r="A18" s="152" t="s">
        <v>2</v>
      </c>
      <c r="B18" s="152"/>
      <c r="C18" s="152"/>
      <c r="D18" s="152"/>
      <c r="E18" s="46"/>
      <c r="F18" s="177" t="str">
        <f>VLOOKUP(P18,MASTER!$A$12:$T$28034,7,0)</f>
        <v>Advanced Bio-Chemistry Sec 1</v>
      </c>
      <c r="G18" s="177"/>
      <c r="H18" s="177"/>
      <c r="I18" s="177"/>
      <c r="J18" s="177"/>
      <c r="K18" s="178"/>
      <c r="L18" s="86"/>
      <c r="M18" s="171">
        <f>+P18</f>
        <v>68</v>
      </c>
      <c r="N18" s="171"/>
      <c r="P18" s="57">
        <f>+Q1</f>
        <v>68</v>
      </c>
      <c r="Q18" s="38">
        <f>+P19</f>
        <v>140877</v>
      </c>
      <c r="R18" s="38">
        <f>+Q18</f>
        <v>140877</v>
      </c>
      <c r="S18" s="38">
        <f t="shared" ref="S18:X18" si="1">+R18</f>
        <v>140877</v>
      </c>
      <c r="T18" s="38">
        <f t="shared" si="1"/>
        <v>140877</v>
      </c>
      <c r="U18" s="38">
        <f t="shared" si="1"/>
        <v>140877</v>
      </c>
      <c r="V18" s="38">
        <f t="shared" si="1"/>
        <v>140877</v>
      </c>
      <c r="W18" s="38">
        <f t="shared" si="1"/>
        <v>140877</v>
      </c>
      <c r="X18" s="38">
        <f t="shared" si="1"/>
        <v>140877</v>
      </c>
      <c r="Y18" s="49" t="str">
        <f>Q18&amp;"-"&amp;COUNTIF(Q18:Q18,Q18)</f>
        <v>140877-1</v>
      </c>
      <c r="Z18" s="49" t="str">
        <f>R18&amp;"-"&amp;COUNTIF(Q18:R18,R18)</f>
        <v>140877-2</v>
      </c>
      <c r="AA18" s="49" t="str">
        <f>S18&amp;"-"&amp;COUNTIF(Q18:S18,S18)</f>
        <v>140877-3</v>
      </c>
      <c r="AB18" s="49" t="str">
        <f>T18&amp;"-"&amp;COUNTIF(Q18:T18,T18)</f>
        <v>140877-4</v>
      </c>
      <c r="AC18" s="49" t="str">
        <f>U18&amp;"-"&amp;COUNTIF(Q18:U18,U18)</f>
        <v>140877-5</v>
      </c>
      <c r="AD18" s="49" t="str">
        <f>V18&amp;"-"&amp;COUNTIF(Q18:V18,V18)</f>
        <v>140877-6</v>
      </c>
      <c r="AE18" s="49" t="str">
        <f>W18&amp;"-"&amp;COUNTIF(Q18:W18,W18)</f>
        <v>140877-7</v>
      </c>
      <c r="AF18" s="49" t="str">
        <f>X18&amp;"-"&amp;COUNTIF(Q18:X18,X18)</f>
        <v>140877-8</v>
      </c>
    </row>
    <row r="19" spans="1:32" ht="24.95" customHeight="1" x14ac:dyDescent="0.25">
      <c r="A19" s="152" t="s">
        <v>261</v>
      </c>
      <c r="B19" s="152"/>
      <c r="C19" s="152"/>
      <c r="D19" s="152"/>
      <c r="E19" s="46"/>
      <c r="F19" s="176" t="str">
        <f>VLOOKUP(P18,MASTER!$A$12:$T$2835,3,0)</f>
        <v>Ph. D CHEM.  - 140877</v>
      </c>
      <c r="G19" s="176"/>
      <c r="H19" s="176"/>
      <c r="I19" s="176"/>
      <c r="J19" s="176"/>
      <c r="K19" s="176"/>
      <c r="L19" s="85"/>
      <c r="M19" s="171"/>
      <c r="N19" s="171"/>
      <c r="P19" s="38">
        <f>IFERROR(VLOOKUP(P18,MASTER!$A$12:$F$17079,6,0),"-")</f>
        <v>140877</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C  - NB - 17 - 24</v>
      </c>
      <c r="E21" s="174"/>
      <c r="F21" s="174"/>
      <c r="G21" s="174"/>
      <c r="H21" s="14" t="s">
        <v>11</v>
      </c>
      <c r="I21" s="15" t="str">
        <f>VLOOKUP(P18,MASTER!$A$12:$AC$17009,9,0)</f>
        <v>I</v>
      </c>
      <c r="J21" s="16" t="s">
        <v>99</v>
      </c>
      <c r="K21" s="19">
        <f>VLOOKUP(P18,MASTER!$A$12:$AE$17009,12,0)</f>
        <v>4</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68</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Affifa Tajammal  ( 0323-7512313 )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05 MAY 2024</v>
      </c>
      <c r="N30" s="154"/>
    </row>
    <row r="31" spans="1:32" ht="21.75" customHeight="1" x14ac:dyDescent="0.25">
      <c r="A31" s="152" t="s">
        <v>2</v>
      </c>
      <c r="B31" s="152"/>
      <c r="C31" s="152"/>
      <c r="D31" s="152"/>
      <c r="E31" s="46"/>
      <c r="F31" s="177" t="str">
        <f>VLOOKUP(P31,MASTER!$A$12:$T$28034,7,0)</f>
        <v>Advanced Machine Learning Sec 1</v>
      </c>
      <c r="G31" s="177"/>
      <c r="H31" s="177"/>
      <c r="I31" s="177"/>
      <c r="J31" s="177"/>
      <c r="K31" s="178"/>
      <c r="L31" s="86"/>
      <c r="M31" s="171">
        <f>+P31</f>
        <v>69</v>
      </c>
      <c r="N31" s="171"/>
      <c r="P31" s="38">
        <f>+R1</f>
        <v>69</v>
      </c>
      <c r="Q31" s="38">
        <f>+P32</f>
        <v>141582</v>
      </c>
      <c r="R31" s="38">
        <f>+Q31</f>
        <v>141582</v>
      </c>
      <c r="S31" s="38">
        <f t="shared" ref="S31:X31" si="2">+R31</f>
        <v>141582</v>
      </c>
      <c r="T31" s="38">
        <f t="shared" si="2"/>
        <v>141582</v>
      </c>
      <c r="U31" s="38">
        <f t="shared" si="2"/>
        <v>141582</v>
      </c>
      <c r="V31" s="38">
        <f t="shared" si="2"/>
        <v>141582</v>
      </c>
      <c r="W31" s="38">
        <f t="shared" si="2"/>
        <v>141582</v>
      </c>
      <c r="X31" s="38">
        <f t="shared" si="2"/>
        <v>141582</v>
      </c>
      <c r="Y31" s="49" t="str">
        <f>Q31&amp;"-"&amp;COUNTIF(Q31:Q31,Q31)</f>
        <v>141582-1</v>
      </c>
      <c r="Z31" s="49" t="str">
        <f>R31&amp;"-"&amp;COUNTIF(Q31:R31,R31)</f>
        <v>141582-2</v>
      </c>
      <c r="AA31" s="49" t="str">
        <f>S31&amp;"-"&amp;COUNTIF(Q31:S31,S31)</f>
        <v>141582-3</v>
      </c>
      <c r="AB31" s="49" t="str">
        <f>T31&amp;"-"&amp;COUNTIF(Q31:T31,T31)</f>
        <v>141582-4</v>
      </c>
      <c r="AC31" s="49" t="str">
        <f>U31&amp;"-"&amp;COUNTIF(Q31:U31,U31)</f>
        <v>141582-5</v>
      </c>
      <c r="AD31" s="49" t="str">
        <f>V31&amp;"-"&amp;COUNTIF(Q31:V31,V31)</f>
        <v>141582-6</v>
      </c>
      <c r="AE31" s="49" t="str">
        <f>W31&amp;"-"&amp;COUNTIF(Q31:W31,W31)</f>
        <v>141582-7</v>
      </c>
      <c r="AF31" s="49" t="str">
        <f>X31&amp;"-"&amp;COUNTIF(Q31:X31,X31)</f>
        <v>141582-8</v>
      </c>
    </row>
    <row r="32" spans="1:32" ht="24.95" customHeight="1" x14ac:dyDescent="0.25">
      <c r="A32" s="152" t="s">
        <v>260</v>
      </c>
      <c r="B32" s="152"/>
      <c r="C32" s="152"/>
      <c r="D32" s="152"/>
      <c r="E32" s="46"/>
      <c r="F32" s="176" t="str">
        <f>VLOOKUP(P31,MASTER!$A$12:$T$28035,3,0)</f>
        <v>Ph. D CS  - 141582</v>
      </c>
      <c r="G32" s="176"/>
      <c r="H32" s="176"/>
      <c r="I32" s="176"/>
      <c r="J32" s="176"/>
      <c r="K32" s="176"/>
      <c r="L32" s="85"/>
      <c r="M32" s="171"/>
      <c r="N32" s="171"/>
      <c r="P32" s="38">
        <f>IFERROR(VLOOKUP(P31,MASTER!$A$12:$F$17079,6,0),"-")</f>
        <v>141582</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C  - NB - 17 - 24</v>
      </c>
      <c r="E34" s="174"/>
      <c r="F34" s="174"/>
      <c r="G34" s="174"/>
      <c r="H34" s="14" t="s">
        <v>11</v>
      </c>
      <c r="I34" s="15" t="str">
        <f>VLOOKUP(P31,MASTER!$A$12:$AC$17009,9,0)</f>
        <v>I</v>
      </c>
      <c r="J34" s="16" t="s">
        <v>99</v>
      </c>
      <c r="K34" s="19">
        <f>VLOOKUP(P31,MASTER!$A$12:$AE$17009,12,0)</f>
        <v>5</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59</v>
      </c>
      <c r="B39" s="38">
        <f>IFERROR(VLOOKUP(Z31,MASTER!$Y$12:$Z$17079,2,0),"-")</f>
        <v>60</v>
      </c>
      <c r="C39" s="38">
        <f>IFERROR(VLOOKUP(AA31,MASTER!$Y$12:$Z$17079,2,0),"-")</f>
        <v>69</v>
      </c>
      <c r="D39" s="38">
        <f>IFERROR(VLOOKUP(AB31,MASTER!$Y$12:$Z$17079,2,0),"-")</f>
        <v>85</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 Arfan Ali Nagra  ( 0333-6572785 )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1+'23'!R1</f>
        <v>70</v>
      </c>
      <c r="Q1" s="198">
        <f>+P1+1</f>
        <v>71</v>
      </c>
      <c r="R1" s="198">
        <f>+Q1+1</f>
        <v>72</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05 MAY 2024</v>
      </c>
      <c r="N4" s="154"/>
    </row>
    <row r="5" spans="1:32" ht="21.75" customHeight="1" x14ac:dyDescent="0.25">
      <c r="A5" s="152" t="s">
        <v>2</v>
      </c>
      <c r="B5" s="152"/>
      <c r="C5" s="152"/>
      <c r="D5" s="152"/>
      <c r="E5" s="46"/>
      <c r="F5" s="177" t="str">
        <f>VLOOKUP(P5,MASTER!$A$12:$T$28034,7,0)</f>
        <v>Mashraqi o Magrabi Tanqeedi Rujhanat Sec 1</v>
      </c>
      <c r="G5" s="177"/>
      <c r="H5" s="177"/>
      <c r="I5" s="177"/>
      <c r="J5" s="177"/>
      <c r="K5" s="178"/>
      <c r="L5" s="86"/>
      <c r="M5" s="171">
        <f>+P5</f>
        <v>70</v>
      </c>
      <c r="N5" s="171"/>
      <c r="P5" s="52">
        <f>+P1</f>
        <v>70</v>
      </c>
      <c r="Q5" s="38">
        <f>+P6</f>
        <v>141050</v>
      </c>
      <c r="R5" s="38">
        <f>+Q5</f>
        <v>141050</v>
      </c>
      <c r="S5" s="38">
        <f t="shared" ref="S5:X5" si="0">+R5</f>
        <v>141050</v>
      </c>
      <c r="T5" s="38">
        <f t="shared" si="0"/>
        <v>141050</v>
      </c>
      <c r="U5" s="38">
        <f t="shared" si="0"/>
        <v>141050</v>
      </c>
      <c r="V5" s="38">
        <f t="shared" si="0"/>
        <v>141050</v>
      </c>
      <c r="W5" s="38">
        <f t="shared" si="0"/>
        <v>141050</v>
      </c>
      <c r="X5" s="38">
        <f t="shared" si="0"/>
        <v>141050</v>
      </c>
      <c r="Y5" s="49" t="str">
        <f>Q5&amp;"-"&amp;COUNTIF(Q5:Q5,Q5)</f>
        <v>141050-1</v>
      </c>
      <c r="Z5" s="49" t="str">
        <f>R5&amp;"-"&amp;COUNTIF(Q5:R5,R5)</f>
        <v>141050-2</v>
      </c>
      <c r="AA5" s="49" t="str">
        <f>S5&amp;"-"&amp;COUNTIF(Q5:S5,S5)</f>
        <v>141050-3</v>
      </c>
      <c r="AB5" s="49" t="str">
        <f>T5&amp;"-"&amp;COUNTIF(Q5:T5,T5)</f>
        <v>141050-4</v>
      </c>
      <c r="AC5" s="49" t="str">
        <f>U5&amp;"-"&amp;COUNTIF(Q5:U5,U5)</f>
        <v>141050-5</v>
      </c>
      <c r="AD5" s="49" t="str">
        <f>V5&amp;"-"&amp;COUNTIF(Q5:V5,V5)</f>
        <v>141050-6</v>
      </c>
      <c r="AE5" s="49" t="str">
        <f>W5&amp;"-"&amp;COUNTIF(Q5:W5,W5)</f>
        <v>141050-7</v>
      </c>
      <c r="AF5" s="49" t="str">
        <f>X5&amp;"-"&amp;COUNTIF(Q5:X5,X5)</f>
        <v>141050-8</v>
      </c>
    </row>
    <row r="6" spans="1:32" ht="24.95" customHeight="1" x14ac:dyDescent="0.25">
      <c r="A6" s="152" t="s">
        <v>260</v>
      </c>
      <c r="B6" s="152"/>
      <c r="C6" s="152"/>
      <c r="D6" s="152"/>
      <c r="E6" s="46"/>
      <c r="F6" s="176" t="str">
        <f>VLOOKUP(P5,MASTER!$A$12:$T$28035,3,0)</f>
        <v>Ph. D URDU  - 141050</v>
      </c>
      <c r="G6" s="176"/>
      <c r="H6" s="176"/>
      <c r="I6" s="176"/>
      <c r="J6" s="176"/>
      <c r="K6" s="176"/>
      <c r="L6" s="85"/>
      <c r="M6" s="171"/>
      <c r="N6" s="171"/>
      <c r="P6" s="38">
        <f>IFERROR(VLOOKUP(P5,MASTER!$A$12:$F$17079,6,0),"-")</f>
        <v>141050</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C  - NB - 17 - 24</v>
      </c>
      <c r="E8" s="174"/>
      <c r="F8" s="174"/>
      <c r="G8" s="174"/>
      <c r="H8" s="16" t="s">
        <v>11</v>
      </c>
      <c r="I8" s="15" t="str">
        <f>VLOOKUP(P5,MASTER!$A$12:$AC$17009,9,0)</f>
        <v>I</v>
      </c>
      <c r="J8" s="14" t="s">
        <v>99</v>
      </c>
      <c r="K8" s="19">
        <f>VLOOKUP(P5,MASTER!$A$12:$AE$17009,12,0)</f>
        <v>5</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70</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Muhammad Ijaz Tabassam  ( 0300-4050354 )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05 MAY 2024</v>
      </c>
      <c r="N17" s="154"/>
    </row>
    <row r="18" spans="1:32" ht="21.75" customHeight="1" x14ac:dyDescent="0.25">
      <c r="A18" s="152" t="s">
        <v>2</v>
      </c>
      <c r="B18" s="152"/>
      <c r="C18" s="152"/>
      <c r="D18" s="152"/>
      <c r="E18" s="46"/>
      <c r="F18" s="177" t="str">
        <f>VLOOKUP(P18,MASTER!$A$12:$T$28034,7,0)</f>
        <v>Urdu Tadween e Matan,Rawyat aur Dabistan Sec 1</v>
      </c>
      <c r="G18" s="177"/>
      <c r="H18" s="177"/>
      <c r="I18" s="177"/>
      <c r="J18" s="177"/>
      <c r="K18" s="178"/>
      <c r="L18" s="86"/>
      <c r="M18" s="171">
        <f>+P18</f>
        <v>71</v>
      </c>
      <c r="N18" s="171"/>
      <c r="P18" s="57">
        <f>+Q1</f>
        <v>71</v>
      </c>
      <c r="Q18" s="38">
        <f>+P19</f>
        <v>141057</v>
      </c>
      <c r="R18" s="38">
        <f>+Q18</f>
        <v>141057</v>
      </c>
      <c r="S18" s="38">
        <f t="shared" ref="S18:X18" si="1">+R18</f>
        <v>141057</v>
      </c>
      <c r="T18" s="38">
        <f t="shared" si="1"/>
        <v>141057</v>
      </c>
      <c r="U18" s="38">
        <f t="shared" si="1"/>
        <v>141057</v>
      </c>
      <c r="V18" s="38">
        <f t="shared" si="1"/>
        <v>141057</v>
      </c>
      <c r="W18" s="38">
        <f t="shared" si="1"/>
        <v>141057</v>
      </c>
      <c r="X18" s="38">
        <f t="shared" si="1"/>
        <v>141057</v>
      </c>
      <c r="Y18" s="49" t="str">
        <f>Q18&amp;"-"&amp;COUNTIF(Q18:Q18,Q18)</f>
        <v>141057-1</v>
      </c>
      <c r="Z18" s="49" t="str">
        <f>R18&amp;"-"&amp;COUNTIF(Q18:R18,R18)</f>
        <v>141057-2</v>
      </c>
      <c r="AA18" s="49" t="str">
        <f>S18&amp;"-"&amp;COUNTIF(Q18:S18,S18)</f>
        <v>141057-3</v>
      </c>
      <c r="AB18" s="49" t="str">
        <f>T18&amp;"-"&amp;COUNTIF(Q18:T18,T18)</f>
        <v>141057-4</v>
      </c>
      <c r="AC18" s="49" t="str">
        <f>U18&amp;"-"&amp;COUNTIF(Q18:U18,U18)</f>
        <v>141057-5</v>
      </c>
      <c r="AD18" s="49" t="str">
        <f>V18&amp;"-"&amp;COUNTIF(Q18:V18,V18)</f>
        <v>141057-6</v>
      </c>
      <c r="AE18" s="49" t="str">
        <f>W18&amp;"-"&amp;COUNTIF(Q18:W18,W18)</f>
        <v>141057-7</v>
      </c>
      <c r="AF18" s="49" t="str">
        <f>X18&amp;"-"&amp;COUNTIF(Q18:X18,X18)</f>
        <v>141057-8</v>
      </c>
    </row>
    <row r="19" spans="1:32" ht="24.95" customHeight="1" x14ac:dyDescent="0.25">
      <c r="A19" s="152" t="s">
        <v>261</v>
      </c>
      <c r="B19" s="152"/>
      <c r="C19" s="152"/>
      <c r="D19" s="152"/>
      <c r="E19" s="46"/>
      <c r="F19" s="176" t="str">
        <f>VLOOKUP(P18,MASTER!$A$12:$T$2835,3,0)</f>
        <v>Ph. D URDU  - 141057</v>
      </c>
      <c r="G19" s="176"/>
      <c r="H19" s="176"/>
      <c r="I19" s="176"/>
      <c r="J19" s="176"/>
      <c r="K19" s="176"/>
      <c r="L19" s="85"/>
      <c r="M19" s="171"/>
      <c r="N19" s="171"/>
      <c r="P19" s="38">
        <f>IFERROR(VLOOKUP(P18,MASTER!$A$12:$F$17079,6,0),"-")</f>
        <v>141057</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C  - NB - 17 - 24</v>
      </c>
      <c r="E21" s="174"/>
      <c r="F21" s="174"/>
      <c r="G21" s="174"/>
      <c r="H21" s="14" t="s">
        <v>11</v>
      </c>
      <c r="I21" s="15" t="str">
        <f>VLOOKUP(P18,MASTER!$A$12:$AC$17009,9,0)</f>
        <v>I</v>
      </c>
      <c r="J21" s="16" t="s">
        <v>99</v>
      </c>
      <c r="K21" s="19">
        <f>VLOOKUP(P18,MASTER!$A$12:$AE$17009,12,0)</f>
        <v>6</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71</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Dr.Ata-ur-Rehman  ( 0334-4783090 )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05 MAY 2024</v>
      </c>
      <c r="N30" s="154"/>
    </row>
    <row r="31" spans="1:32" ht="21.75" customHeight="1" x14ac:dyDescent="0.25">
      <c r="A31" s="152" t="s">
        <v>2</v>
      </c>
      <c r="B31" s="152"/>
      <c r="C31" s="152"/>
      <c r="D31" s="152"/>
      <c r="E31" s="46"/>
      <c r="F31" s="177" t="str">
        <f>VLOOKUP(P31,MASTER!$A$12:$T$28034,7,0)</f>
        <v>Algebraic Geometry Sec 1</v>
      </c>
      <c r="G31" s="177"/>
      <c r="H31" s="177"/>
      <c r="I31" s="177"/>
      <c r="J31" s="177"/>
      <c r="K31" s="178"/>
      <c r="L31" s="86"/>
      <c r="M31" s="171">
        <f>+P31</f>
        <v>72</v>
      </c>
      <c r="N31" s="171"/>
      <c r="P31" s="38">
        <f>+R1</f>
        <v>72</v>
      </c>
      <c r="Q31" s="38">
        <f>+P32</f>
        <v>141090</v>
      </c>
      <c r="R31" s="38">
        <f>+Q31</f>
        <v>141090</v>
      </c>
      <c r="S31" s="38">
        <f t="shared" ref="S31:X31" si="2">+R31</f>
        <v>141090</v>
      </c>
      <c r="T31" s="38">
        <f t="shared" si="2"/>
        <v>141090</v>
      </c>
      <c r="U31" s="38">
        <f t="shared" si="2"/>
        <v>141090</v>
      </c>
      <c r="V31" s="38">
        <f t="shared" si="2"/>
        <v>141090</v>
      </c>
      <c r="W31" s="38">
        <f t="shared" si="2"/>
        <v>141090</v>
      </c>
      <c r="X31" s="38">
        <f t="shared" si="2"/>
        <v>141090</v>
      </c>
      <c r="Y31" s="49" t="str">
        <f>Q31&amp;"-"&amp;COUNTIF(Q31:Q31,Q31)</f>
        <v>141090-1</v>
      </c>
      <c r="Z31" s="49" t="str">
        <f>R31&amp;"-"&amp;COUNTIF(Q31:R31,R31)</f>
        <v>141090-2</v>
      </c>
      <c r="AA31" s="49" t="str">
        <f>S31&amp;"-"&amp;COUNTIF(Q31:S31,S31)</f>
        <v>141090-3</v>
      </c>
      <c r="AB31" s="49" t="str">
        <f>T31&amp;"-"&amp;COUNTIF(Q31:T31,T31)</f>
        <v>141090-4</v>
      </c>
      <c r="AC31" s="49" t="str">
        <f>U31&amp;"-"&amp;COUNTIF(Q31:U31,U31)</f>
        <v>141090-5</v>
      </c>
      <c r="AD31" s="49" t="str">
        <f>V31&amp;"-"&amp;COUNTIF(Q31:V31,V31)</f>
        <v>141090-6</v>
      </c>
      <c r="AE31" s="49" t="str">
        <f>W31&amp;"-"&amp;COUNTIF(Q31:W31,W31)</f>
        <v>141090-7</v>
      </c>
      <c r="AF31" s="49" t="str">
        <f>X31&amp;"-"&amp;COUNTIF(Q31:X31,X31)</f>
        <v>141090-8</v>
      </c>
    </row>
    <row r="32" spans="1:32" ht="24.95" customHeight="1" x14ac:dyDescent="0.25">
      <c r="A32" s="152" t="s">
        <v>260</v>
      </c>
      <c r="B32" s="152"/>
      <c r="C32" s="152"/>
      <c r="D32" s="152"/>
      <c r="E32" s="46"/>
      <c r="F32" s="176" t="str">
        <f>VLOOKUP(P31,MASTER!$A$12:$T$28035,3,0)</f>
        <v>Ph.D. Maths  - 141090</v>
      </c>
      <c r="G32" s="176"/>
      <c r="H32" s="176"/>
      <c r="I32" s="176"/>
      <c r="J32" s="176"/>
      <c r="K32" s="176"/>
      <c r="L32" s="85"/>
      <c r="M32" s="171"/>
      <c r="N32" s="171"/>
      <c r="P32" s="38">
        <f>IFERROR(VLOOKUP(P31,MASTER!$A$12:$F$17079,6,0),"-")</f>
        <v>141090</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C  - NB - 17 - 24</v>
      </c>
      <c r="E34" s="174"/>
      <c r="F34" s="174"/>
      <c r="G34" s="174"/>
      <c r="H34" s="14" t="s">
        <v>11</v>
      </c>
      <c r="I34" s="15" t="str">
        <f>VLOOKUP(P31,MASTER!$A$12:$AC$17009,9,0)</f>
        <v>I</v>
      </c>
      <c r="J34" s="16" t="s">
        <v>99</v>
      </c>
      <c r="K34" s="19">
        <f>VLOOKUP(P31,MASTER!$A$12:$AE$17009,12,0)</f>
        <v>6</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72</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 Muhammad Nadeem  ( 3229775153 )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1+'24'!R1</f>
        <v>73</v>
      </c>
      <c r="Q1" s="198">
        <f>+P1+1</f>
        <v>74</v>
      </c>
      <c r="R1" s="198">
        <f>+Q1+1</f>
        <v>75</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05 MAY 2024</v>
      </c>
      <c r="N4" s="154"/>
    </row>
    <row r="5" spans="1:32" ht="21.75" customHeight="1" x14ac:dyDescent="0.25">
      <c r="A5" s="152" t="s">
        <v>2</v>
      </c>
      <c r="B5" s="152"/>
      <c r="C5" s="152"/>
      <c r="D5" s="152"/>
      <c r="E5" s="46"/>
      <c r="F5" s="177" t="str">
        <f>VLOOKUP(P5,MASTER!$A$12:$T$28034,7,0)</f>
        <v>Advanced Research Methodology Sec 1</v>
      </c>
      <c r="G5" s="177"/>
      <c r="H5" s="177"/>
      <c r="I5" s="177"/>
      <c r="J5" s="177"/>
      <c r="K5" s="178"/>
      <c r="L5" s="86"/>
      <c r="M5" s="171">
        <f>+P5</f>
        <v>73</v>
      </c>
      <c r="N5" s="171"/>
      <c r="P5" s="52">
        <f>+P1</f>
        <v>73</v>
      </c>
      <c r="Q5" s="38">
        <f>+P6</f>
        <v>141200</v>
      </c>
      <c r="R5" s="38">
        <f>+Q5</f>
        <v>141200</v>
      </c>
      <c r="S5" s="38">
        <f t="shared" ref="S5:X5" si="0">+R5</f>
        <v>141200</v>
      </c>
      <c r="T5" s="38">
        <f t="shared" si="0"/>
        <v>141200</v>
      </c>
      <c r="U5" s="38">
        <f t="shared" si="0"/>
        <v>141200</v>
      </c>
      <c r="V5" s="38">
        <f t="shared" si="0"/>
        <v>141200</v>
      </c>
      <c r="W5" s="38">
        <f t="shared" si="0"/>
        <v>141200</v>
      </c>
      <c r="X5" s="38">
        <f t="shared" si="0"/>
        <v>141200</v>
      </c>
      <c r="Y5" s="49" t="str">
        <f>Q5&amp;"-"&amp;COUNTIF(Q5:Q5,Q5)</f>
        <v>141200-1</v>
      </c>
      <c r="Z5" s="49" t="str">
        <f>R5&amp;"-"&amp;COUNTIF(Q5:R5,R5)</f>
        <v>141200-2</v>
      </c>
      <c r="AA5" s="49" t="str">
        <f>S5&amp;"-"&amp;COUNTIF(Q5:S5,S5)</f>
        <v>141200-3</v>
      </c>
      <c r="AB5" s="49" t="str">
        <f>T5&amp;"-"&amp;COUNTIF(Q5:T5,T5)</f>
        <v>141200-4</v>
      </c>
      <c r="AC5" s="49" t="str">
        <f>U5&amp;"-"&amp;COUNTIF(Q5:U5,U5)</f>
        <v>141200-5</v>
      </c>
      <c r="AD5" s="49" t="str">
        <f>V5&amp;"-"&amp;COUNTIF(Q5:V5,V5)</f>
        <v>141200-6</v>
      </c>
      <c r="AE5" s="49" t="str">
        <f>W5&amp;"-"&amp;COUNTIF(Q5:W5,W5)</f>
        <v>141200-7</v>
      </c>
      <c r="AF5" s="49" t="str">
        <f>X5&amp;"-"&amp;COUNTIF(Q5:X5,X5)</f>
        <v>141200-8</v>
      </c>
    </row>
    <row r="6" spans="1:32" ht="24.95" customHeight="1" x14ac:dyDescent="0.25">
      <c r="A6" s="152" t="s">
        <v>260</v>
      </c>
      <c r="B6" s="152"/>
      <c r="C6" s="152"/>
      <c r="D6" s="152"/>
      <c r="E6" s="46"/>
      <c r="F6" s="176" t="str">
        <f>VLOOKUP(P5,MASTER!$A$12:$T$28035,3,0)</f>
        <v>Ph.D. MB  - 141200</v>
      </c>
      <c r="G6" s="176"/>
      <c r="H6" s="176"/>
      <c r="I6" s="176"/>
      <c r="J6" s="176"/>
      <c r="K6" s="176"/>
      <c r="L6" s="85"/>
      <c r="M6" s="171"/>
      <c r="N6" s="171"/>
      <c r="P6" s="38">
        <f>IFERROR(VLOOKUP(P5,MASTER!$A$12:$F$17079,6,0),"-")</f>
        <v>141200</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C  - NB - 17 - 24</v>
      </c>
      <c r="E8" s="174"/>
      <c r="F8" s="174"/>
      <c r="G8" s="174"/>
      <c r="H8" s="16" t="s">
        <v>11</v>
      </c>
      <c r="I8" s="15" t="str">
        <f>VLOOKUP(P5,MASTER!$A$12:$AC$17009,9,0)</f>
        <v>I</v>
      </c>
      <c r="J8" s="14" t="s">
        <v>99</v>
      </c>
      <c r="K8" s="19">
        <f>VLOOKUP(P5,MASTER!$A$12:$AE$17009,12,0)</f>
        <v>2</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73</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Col (Retd) Dr. Muhammad Amjad Khan   ( 0321-5053248 )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05 MAY 2024</v>
      </c>
      <c r="N17" s="154"/>
    </row>
    <row r="18" spans="1:32" ht="21.75" customHeight="1" x14ac:dyDescent="0.25">
      <c r="A18" s="152" t="s">
        <v>2</v>
      </c>
      <c r="B18" s="152"/>
      <c r="C18" s="152"/>
      <c r="D18" s="152"/>
      <c r="E18" s="46"/>
      <c r="F18" s="177" t="str">
        <f>VLOOKUP(P18,MASTER!$A$12:$T$28034,7,0)</f>
        <v>Biochemistry Sec 1</v>
      </c>
      <c r="G18" s="177"/>
      <c r="H18" s="177"/>
      <c r="I18" s="177"/>
      <c r="J18" s="177"/>
      <c r="K18" s="178"/>
      <c r="L18" s="86"/>
      <c r="M18" s="171">
        <f>+P18</f>
        <v>74</v>
      </c>
      <c r="N18" s="171"/>
      <c r="P18" s="57">
        <f>+Q1</f>
        <v>74</v>
      </c>
      <c r="Q18" s="38">
        <f>+P19</f>
        <v>142461</v>
      </c>
      <c r="R18" s="38">
        <f>+Q18</f>
        <v>142461</v>
      </c>
      <c r="S18" s="38">
        <f t="shared" ref="S18:X18" si="1">+R18</f>
        <v>142461</v>
      </c>
      <c r="T18" s="38">
        <f t="shared" si="1"/>
        <v>142461</v>
      </c>
      <c r="U18" s="38">
        <f t="shared" si="1"/>
        <v>142461</v>
      </c>
      <c r="V18" s="38">
        <f t="shared" si="1"/>
        <v>142461</v>
      </c>
      <c r="W18" s="38">
        <f t="shared" si="1"/>
        <v>142461</v>
      </c>
      <c r="X18" s="38">
        <f t="shared" si="1"/>
        <v>142461</v>
      </c>
      <c r="Y18" s="49" t="str">
        <f>Q18&amp;"-"&amp;COUNTIF(Q18:Q18,Q18)</f>
        <v>142461-1</v>
      </c>
      <c r="Z18" s="49" t="str">
        <f>R18&amp;"-"&amp;COUNTIF(Q18:R18,R18)</f>
        <v>142461-2</v>
      </c>
      <c r="AA18" s="49" t="str">
        <f>S18&amp;"-"&amp;COUNTIF(Q18:S18,S18)</f>
        <v>142461-3</v>
      </c>
      <c r="AB18" s="49" t="str">
        <f>T18&amp;"-"&amp;COUNTIF(Q18:T18,T18)</f>
        <v>142461-4</v>
      </c>
      <c r="AC18" s="49" t="str">
        <f>U18&amp;"-"&amp;COUNTIF(Q18:U18,U18)</f>
        <v>142461-5</v>
      </c>
      <c r="AD18" s="49" t="str">
        <f>V18&amp;"-"&amp;COUNTIF(Q18:V18,V18)</f>
        <v>142461-6</v>
      </c>
      <c r="AE18" s="49" t="str">
        <f>W18&amp;"-"&amp;COUNTIF(Q18:W18,W18)</f>
        <v>142461-7</v>
      </c>
      <c r="AF18" s="49" t="str">
        <f>X18&amp;"-"&amp;COUNTIF(Q18:X18,X18)</f>
        <v>142461-8</v>
      </c>
    </row>
    <row r="19" spans="1:32" ht="24.95" customHeight="1" x14ac:dyDescent="0.25">
      <c r="A19" s="152" t="s">
        <v>261</v>
      </c>
      <c r="B19" s="152"/>
      <c r="C19" s="152"/>
      <c r="D19" s="152"/>
      <c r="E19" s="46"/>
      <c r="F19" s="176" t="str">
        <f>VLOOKUP(P18,MASTER!$A$12:$T$2835,3,0)</f>
        <v>M.Phil CHEM.  - 142461</v>
      </c>
      <c r="G19" s="176"/>
      <c r="H19" s="176"/>
      <c r="I19" s="176"/>
      <c r="J19" s="176"/>
      <c r="K19" s="176"/>
      <c r="L19" s="85"/>
      <c r="M19" s="171"/>
      <c r="N19" s="171"/>
      <c r="P19" s="38">
        <f>IFERROR(VLOOKUP(P18,MASTER!$A$12:$F$17079,6,0),"-")</f>
        <v>142461</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D  - NB - 25 - 32</v>
      </c>
      <c r="E21" s="174"/>
      <c r="F21" s="174"/>
      <c r="G21" s="174"/>
      <c r="H21" s="14" t="s">
        <v>11</v>
      </c>
      <c r="I21" s="15" t="str">
        <f>VLOOKUP(P18,MASTER!$A$12:$AC$17009,9,0)</f>
        <v>I</v>
      </c>
      <c r="J21" s="16" t="s">
        <v>99</v>
      </c>
      <c r="K21" s="19">
        <f>VLOOKUP(P18,MASTER!$A$12:$AE$17009,12,0)</f>
        <v>7</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74</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Affifa Tajammal  ( 0323-7512313 )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05 MAY 2024</v>
      </c>
      <c r="N30" s="154"/>
    </row>
    <row r="31" spans="1:32" ht="21.75" customHeight="1" x14ac:dyDescent="0.25">
      <c r="A31" s="152" t="s">
        <v>2</v>
      </c>
      <c r="B31" s="152"/>
      <c r="C31" s="152"/>
      <c r="D31" s="152"/>
      <c r="E31" s="46"/>
      <c r="F31" s="177" t="str">
        <f>VLOOKUP(P31,MASTER!$A$12:$T$28034,7,0)</f>
        <v>Advanced Literary Cultural Research Methodology Sec 1</v>
      </c>
      <c r="G31" s="177"/>
      <c r="H31" s="177"/>
      <c r="I31" s="177"/>
      <c r="J31" s="177"/>
      <c r="K31" s="178"/>
      <c r="L31" s="86"/>
      <c r="M31" s="171">
        <f>+P31</f>
        <v>75</v>
      </c>
      <c r="N31" s="171"/>
      <c r="P31" s="38">
        <f>+R1</f>
        <v>75</v>
      </c>
      <c r="Q31" s="38">
        <f>+P32</f>
        <v>142448</v>
      </c>
      <c r="R31" s="38">
        <f>+Q31</f>
        <v>142448</v>
      </c>
      <c r="S31" s="38">
        <f t="shared" ref="S31:X31" si="2">+R31</f>
        <v>142448</v>
      </c>
      <c r="T31" s="38">
        <f t="shared" si="2"/>
        <v>142448</v>
      </c>
      <c r="U31" s="38">
        <f t="shared" si="2"/>
        <v>142448</v>
      </c>
      <c r="V31" s="38">
        <f t="shared" si="2"/>
        <v>142448</v>
      </c>
      <c r="W31" s="38">
        <f t="shared" si="2"/>
        <v>142448</v>
      </c>
      <c r="X31" s="38">
        <f t="shared" si="2"/>
        <v>142448</v>
      </c>
      <c r="Y31" s="49" t="str">
        <f>Q31&amp;"-"&amp;COUNTIF(Q31:Q31,Q31)</f>
        <v>142448-1</v>
      </c>
      <c r="Z31" s="49" t="str">
        <f>R31&amp;"-"&amp;COUNTIF(Q31:R31,R31)</f>
        <v>142448-2</v>
      </c>
      <c r="AA31" s="49" t="str">
        <f>S31&amp;"-"&amp;COUNTIF(Q31:S31,S31)</f>
        <v>142448-3</v>
      </c>
      <c r="AB31" s="49" t="str">
        <f>T31&amp;"-"&amp;COUNTIF(Q31:T31,T31)</f>
        <v>142448-4</v>
      </c>
      <c r="AC31" s="49" t="str">
        <f>U31&amp;"-"&amp;COUNTIF(Q31:U31,U31)</f>
        <v>142448-5</v>
      </c>
      <c r="AD31" s="49" t="str">
        <f>V31&amp;"-"&amp;COUNTIF(Q31:V31,V31)</f>
        <v>142448-6</v>
      </c>
      <c r="AE31" s="49" t="str">
        <f>W31&amp;"-"&amp;COUNTIF(Q31:W31,W31)</f>
        <v>142448-7</v>
      </c>
      <c r="AF31" s="49" t="str">
        <f>X31&amp;"-"&amp;COUNTIF(Q31:X31,X31)</f>
        <v>142448-8</v>
      </c>
    </row>
    <row r="32" spans="1:32" ht="24.95" customHeight="1" x14ac:dyDescent="0.25">
      <c r="A32" s="152" t="s">
        <v>260</v>
      </c>
      <c r="B32" s="152"/>
      <c r="C32" s="152"/>
      <c r="D32" s="152"/>
      <c r="E32" s="46"/>
      <c r="F32" s="176" t="str">
        <f>VLOOKUP(P31,MASTER!$A$12:$T$28035,3,0)</f>
        <v>M.Phil Eng.  - 142448</v>
      </c>
      <c r="G32" s="176"/>
      <c r="H32" s="176"/>
      <c r="I32" s="176"/>
      <c r="J32" s="176"/>
      <c r="K32" s="176"/>
      <c r="L32" s="85"/>
      <c r="M32" s="171"/>
      <c r="N32" s="171"/>
      <c r="P32" s="38">
        <f>IFERROR(VLOOKUP(P31,MASTER!$A$12:$F$17079,6,0),"-")</f>
        <v>142448</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D  - NB - 25 - 32</v>
      </c>
      <c r="E34" s="174"/>
      <c r="F34" s="174"/>
      <c r="G34" s="174"/>
      <c r="H34" s="14" t="s">
        <v>11</v>
      </c>
      <c r="I34" s="15" t="str">
        <f>VLOOKUP(P31,MASTER!$A$12:$AC$17009,9,0)</f>
        <v>I</v>
      </c>
      <c r="J34" s="16" t="s">
        <v>99</v>
      </c>
      <c r="K34" s="19">
        <f>VLOOKUP(P31,MASTER!$A$12:$AE$17009,12,0)</f>
        <v>2</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75</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Uzma Shaheen  ( 0336-6004000 )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1+'25'!R1</f>
        <v>76</v>
      </c>
      <c r="Q1" s="198">
        <f>+P1+1</f>
        <v>77</v>
      </c>
      <c r="R1" s="198">
        <f>+Q1+1</f>
        <v>78</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05 MAY 2024</v>
      </c>
      <c r="N4" s="154"/>
    </row>
    <row r="5" spans="1:32" ht="21.75" customHeight="1" x14ac:dyDescent="0.25">
      <c r="A5" s="152" t="s">
        <v>2</v>
      </c>
      <c r="B5" s="152"/>
      <c r="C5" s="152"/>
      <c r="D5" s="152"/>
      <c r="E5" s="46"/>
      <c r="F5" s="177" t="str">
        <f>VLOOKUP(P5,MASTER!$A$12:$T$28034,7,0)</f>
        <v>Applied Biostatistics Sec 1</v>
      </c>
      <c r="G5" s="177"/>
      <c r="H5" s="177"/>
      <c r="I5" s="177"/>
      <c r="J5" s="177"/>
      <c r="K5" s="178"/>
      <c r="L5" s="86"/>
      <c r="M5" s="171">
        <f>+P5</f>
        <v>76</v>
      </c>
      <c r="N5" s="171"/>
      <c r="P5" s="52">
        <f>+P1</f>
        <v>76</v>
      </c>
      <c r="Q5" s="38">
        <f>+P6</f>
        <v>142256</v>
      </c>
      <c r="R5" s="38">
        <f>+Q5</f>
        <v>142256</v>
      </c>
      <c r="S5" s="38">
        <f t="shared" ref="S5:X5" si="0">+R5</f>
        <v>142256</v>
      </c>
      <c r="T5" s="38">
        <f t="shared" si="0"/>
        <v>142256</v>
      </c>
      <c r="U5" s="38">
        <f t="shared" si="0"/>
        <v>142256</v>
      </c>
      <c r="V5" s="38">
        <f t="shared" si="0"/>
        <v>142256</v>
      </c>
      <c r="W5" s="38">
        <f t="shared" si="0"/>
        <v>142256</v>
      </c>
      <c r="X5" s="38">
        <f t="shared" si="0"/>
        <v>142256</v>
      </c>
      <c r="Y5" s="49" t="str">
        <f>Q5&amp;"-"&amp;COUNTIF(Q5:Q5,Q5)</f>
        <v>142256-1</v>
      </c>
      <c r="Z5" s="49" t="str">
        <f>R5&amp;"-"&amp;COUNTIF(Q5:R5,R5)</f>
        <v>142256-2</v>
      </c>
      <c r="AA5" s="49" t="str">
        <f>S5&amp;"-"&amp;COUNTIF(Q5:S5,S5)</f>
        <v>142256-3</v>
      </c>
      <c r="AB5" s="49" t="str">
        <f>T5&amp;"-"&amp;COUNTIF(Q5:T5,T5)</f>
        <v>142256-4</v>
      </c>
      <c r="AC5" s="49" t="str">
        <f>U5&amp;"-"&amp;COUNTIF(Q5:U5,U5)</f>
        <v>142256-5</v>
      </c>
      <c r="AD5" s="49" t="str">
        <f>V5&amp;"-"&amp;COUNTIF(Q5:V5,V5)</f>
        <v>142256-6</v>
      </c>
      <c r="AE5" s="49" t="str">
        <f>W5&amp;"-"&amp;COUNTIF(Q5:W5,W5)</f>
        <v>142256-7</v>
      </c>
      <c r="AF5" s="49" t="str">
        <f>X5&amp;"-"&amp;COUNTIF(Q5:X5,X5)</f>
        <v>142256-8</v>
      </c>
    </row>
    <row r="6" spans="1:32" ht="24.95" customHeight="1" x14ac:dyDescent="0.25">
      <c r="A6" s="152" t="s">
        <v>260</v>
      </c>
      <c r="B6" s="152"/>
      <c r="C6" s="152"/>
      <c r="D6" s="152"/>
      <c r="E6" s="46"/>
      <c r="F6" s="176" t="str">
        <f>VLOOKUP(P5,MASTER!$A$12:$T$28035,3,0)</f>
        <v>M.Phil MB  - 142256</v>
      </c>
      <c r="G6" s="176"/>
      <c r="H6" s="176"/>
      <c r="I6" s="176"/>
      <c r="J6" s="176"/>
      <c r="K6" s="176"/>
      <c r="L6" s="85"/>
      <c r="M6" s="171"/>
      <c r="N6" s="171"/>
      <c r="P6" s="38">
        <f>IFERROR(VLOOKUP(P5,MASTER!$A$12:$F$17079,6,0),"-")</f>
        <v>142256</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D  - NB - 25 - 32</v>
      </c>
      <c r="E8" s="174"/>
      <c r="F8" s="174"/>
      <c r="G8" s="174"/>
      <c r="H8" s="16" t="s">
        <v>11</v>
      </c>
      <c r="I8" s="15" t="str">
        <f>VLOOKUP(P5,MASTER!$A$12:$AC$17009,9,0)</f>
        <v>I</v>
      </c>
      <c r="J8" s="14" t="s">
        <v>99</v>
      </c>
      <c r="K8" s="19">
        <f>VLOOKUP(P5,MASTER!$A$12:$AE$17009,12,0)</f>
        <v>2</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76</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Ms. Iram Sarwar  ( 0323-4120418 )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05 MAY 2024</v>
      </c>
      <c r="N17" s="154"/>
    </row>
    <row r="18" spans="1:32" ht="21.75" customHeight="1" x14ac:dyDescent="0.25">
      <c r="A18" s="152" t="s">
        <v>2</v>
      </c>
      <c r="B18" s="152"/>
      <c r="C18" s="152"/>
      <c r="D18" s="152"/>
      <c r="E18" s="46"/>
      <c r="F18" s="177" t="str">
        <f>VLOOKUP(P18,MASTER!$A$12:$T$28034,7,0)</f>
        <v>Communication Research Methods - II Sec 1</v>
      </c>
      <c r="G18" s="177"/>
      <c r="H18" s="177"/>
      <c r="I18" s="177"/>
      <c r="J18" s="177"/>
      <c r="K18" s="178"/>
      <c r="L18" s="86"/>
      <c r="M18" s="171">
        <f>+P18</f>
        <v>77</v>
      </c>
      <c r="N18" s="171"/>
      <c r="P18" s="57">
        <f>+Q1</f>
        <v>77</v>
      </c>
      <c r="Q18" s="38">
        <f>+P19</f>
        <v>142129</v>
      </c>
      <c r="R18" s="38">
        <f>+Q18</f>
        <v>142129</v>
      </c>
      <c r="S18" s="38">
        <f t="shared" ref="S18:X18" si="1">+R18</f>
        <v>142129</v>
      </c>
      <c r="T18" s="38">
        <f t="shared" si="1"/>
        <v>142129</v>
      </c>
      <c r="U18" s="38">
        <f t="shared" si="1"/>
        <v>142129</v>
      </c>
      <c r="V18" s="38">
        <f t="shared" si="1"/>
        <v>142129</v>
      </c>
      <c r="W18" s="38">
        <f t="shared" si="1"/>
        <v>142129</v>
      </c>
      <c r="X18" s="38">
        <f t="shared" si="1"/>
        <v>142129</v>
      </c>
      <c r="Y18" s="49" t="str">
        <f>Q18&amp;"-"&amp;COUNTIF(Q18:Q18,Q18)</f>
        <v>142129-1</v>
      </c>
      <c r="Z18" s="49" t="str">
        <f>R18&amp;"-"&amp;COUNTIF(Q18:R18,R18)</f>
        <v>142129-2</v>
      </c>
      <c r="AA18" s="49" t="str">
        <f>S18&amp;"-"&amp;COUNTIF(Q18:S18,S18)</f>
        <v>142129-3</v>
      </c>
      <c r="AB18" s="49" t="str">
        <f>T18&amp;"-"&amp;COUNTIF(Q18:T18,T18)</f>
        <v>142129-4</v>
      </c>
      <c r="AC18" s="49" t="str">
        <f>U18&amp;"-"&amp;COUNTIF(Q18:U18,U18)</f>
        <v>142129-5</v>
      </c>
      <c r="AD18" s="49" t="str">
        <f>V18&amp;"-"&amp;COUNTIF(Q18:V18,V18)</f>
        <v>142129-6</v>
      </c>
      <c r="AE18" s="49" t="str">
        <f>W18&amp;"-"&amp;COUNTIF(Q18:W18,W18)</f>
        <v>142129-7</v>
      </c>
      <c r="AF18" s="49" t="str">
        <f>X18&amp;"-"&amp;COUNTIF(Q18:X18,X18)</f>
        <v>142129-8</v>
      </c>
    </row>
    <row r="19" spans="1:32" ht="24.95" customHeight="1" x14ac:dyDescent="0.25">
      <c r="A19" s="152" t="s">
        <v>261</v>
      </c>
      <c r="B19" s="152"/>
      <c r="C19" s="152"/>
      <c r="D19" s="152"/>
      <c r="E19" s="46"/>
      <c r="F19" s="176" t="str">
        <f>VLOOKUP(P18,MASTER!$A$12:$T$2835,3,0)</f>
        <v>M.Phil MC  - 142129</v>
      </c>
      <c r="G19" s="176"/>
      <c r="H19" s="176"/>
      <c r="I19" s="176"/>
      <c r="J19" s="176"/>
      <c r="K19" s="176"/>
      <c r="L19" s="85"/>
      <c r="M19" s="171"/>
      <c r="N19" s="171"/>
      <c r="P19" s="38">
        <f>IFERROR(VLOOKUP(P18,MASTER!$A$12:$F$17079,6,0),"-")</f>
        <v>142129</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D  - NB - 25 - 32</v>
      </c>
      <c r="E21" s="174"/>
      <c r="F21" s="174"/>
      <c r="G21" s="174"/>
      <c r="H21" s="14" t="s">
        <v>11</v>
      </c>
      <c r="I21" s="15" t="str">
        <f>VLOOKUP(P18,MASTER!$A$12:$AC$17009,9,0)</f>
        <v>I</v>
      </c>
      <c r="J21" s="16" t="s">
        <v>99</v>
      </c>
      <c r="K21" s="19">
        <f>VLOOKUP(P18,MASTER!$A$12:$AE$17009,12,0)</f>
        <v>5</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77</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Ifra Iftikhar  ( 3334333170 )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05 MAY 2024</v>
      </c>
      <c r="N30" s="154"/>
    </row>
    <row r="31" spans="1:32" ht="21.75" customHeight="1" x14ac:dyDescent="0.25">
      <c r="A31" s="152" t="s">
        <v>2</v>
      </c>
      <c r="B31" s="152"/>
      <c r="C31" s="152"/>
      <c r="D31" s="152"/>
      <c r="E31" s="46"/>
      <c r="F31" s="177" t="str">
        <f>VLOOKUP(P31,MASTER!$A$12:$T$28034,7,0)</f>
        <v>Appraoches to Mass Communication Sec 1</v>
      </c>
      <c r="G31" s="177"/>
      <c r="H31" s="177"/>
      <c r="I31" s="177"/>
      <c r="J31" s="177"/>
      <c r="K31" s="178"/>
      <c r="L31" s="86"/>
      <c r="M31" s="171">
        <f>+P31</f>
        <v>78</v>
      </c>
      <c r="N31" s="171"/>
      <c r="P31" s="38">
        <f>+R1</f>
        <v>78</v>
      </c>
      <c r="Q31" s="38">
        <f>+P32</f>
        <v>142396</v>
      </c>
      <c r="R31" s="38">
        <f>+Q31</f>
        <v>142396</v>
      </c>
      <c r="S31" s="38">
        <f t="shared" ref="S31:X31" si="2">+R31</f>
        <v>142396</v>
      </c>
      <c r="T31" s="38">
        <f t="shared" si="2"/>
        <v>142396</v>
      </c>
      <c r="U31" s="38">
        <f t="shared" si="2"/>
        <v>142396</v>
      </c>
      <c r="V31" s="38">
        <f t="shared" si="2"/>
        <v>142396</v>
      </c>
      <c r="W31" s="38">
        <f t="shared" si="2"/>
        <v>142396</v>
      </c>
      <c r="X31" s="38">
        <f t="shared" si="2"/>
        <v>142396</v>
      </c>
      <c r="Y31" s="49" t="str">
        <f>Q31&amp;"-"&amp;COUNTIF(Q31:Q31,Q31)</f>
        <v>142396-1</v>
      </c>
      <c r="Z31" s="49" t="str">
        <f>R31&amp;"-"&amp;COUNTIF(Q31:R31,R31)</f>
        <v>142396-2</v>
      </c>
      <c r="AA31" s="49" t="str">
        <f>S31&amp;"-"&amp;COUNTIF(Q31:S31,S31)</f>
        <v>142396-3</v>
      </c>
      <c r="AB31" s="49" t="str">
        <f>T31&amp;"-"&amp;COUNTIF(Q31:T31,T31)</f>
        <v>142396-4</v>
      </c>
      <c r="AC31" s="49" t="str">
        <f>U31&amp;"-"&amp;COUNTIF(Q31:U31,U31)</f>
        <v>142396-5</v>
      </c>
      <c r="AD31" s="49" t="str">
        <f>V31&amp;"-"&amp;COUNTIF(Q31:V31,V31)</f>
        <v>142396-6</v>
      </c>
      <c r="AE31" s="49" t="str">
        <f>W31&amp;"-"&amp;COUNTIF(Q31:W31,W31)</f>
        <v>142396-7</v>
      </c>
      <c r="AF31" s="49" t="str">
        <f>X31&amp;"-"&amp;COUNTIF(Q31:X31,X31)</f>
        <v>142396-8</v>
      </c>
    </row>
    <row r="32" spans="1:32" ht="24.95" customHeight="1" x14ac:dyDescent="0.25">
      <c r="A32" s="152" t="s">
        <v>260</v>
      </c>
      <c r="B32" s="152"/>
      <c r="C32" s="152"/>
      <c r="D32" s="152"/>
      <c r="E32" s="46"/>
      <c r="F32" s="176" t="str">
        <f>VLOOKUP(P31,MASTER!$A$12:$T$28035,3,0)</f>
        <v>M.Phil MC  - 142396</v>
      </c>
      <c r="G32" s="176"/>
      <c r="H32" s="176"/>
      <c r="I32" s="176"/>
      <c r="J32" s="176"/>
      <c r="K32" s="176"/>
      <c r="L32" s="85"/>
      <c r="M32" s="171"/>
      <c r="N32" s="171"/>
      <c r="P32" s="38">
        <f>IFERROR(VLOOKUP(P31,MASTER!$A$12:$F$17079,6,0),"-")</f>
        <v>142396</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D  - NB - 25 - 32</v>
      </c>
      <c r="E34" s="174"/>
      <c r="F34" s="174"/>
      <c r="G34" s="174"/>
      <c r="H34" s="14" t="s">
        <v>11</v>
      </c>
      <c r="I34" s="15" t="str">
        <f>VLOOKUP(P31,MASTER!$A$12:$AC$17009,9,0)</f>
        <v>I</v>
      </c>
      <c r="J34" s="16" t="s">
        <v>99</v>
      </c>
      <c r="K34" s="19">
        <f>VLOOKUP(P31,MASTER!$A$12:$AE$17009,12,0)</f>
        <v>4</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78</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 Ifra Iftikhar  ( 3334333170 )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F42"/>
  <sheetViews>
    <sheetView view="pageBreakPreview" topLeftCell="A28"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1+'26'!R1</f>
        <v>79</v>
      </c>
      <c r="Q1" s="198">
        <f>+P1+1</f>
        <v>80</v>
      </c>
      <c r="R1" s="198">
        <f>+Q1+1</f>
        <v>81</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7" t="str">
        <f>VLOOKUP(P1,MASTER!$A$12:$S$14084,2,0)</f>
        <v>05 MAY 2024</v>
      </c>
      <c r="N4" s="17"/>
    </row>
    <row r="5" spans="1:32" ht="21.75" customHeight="1" x14ac:dyDescent="0.25">
      <c r="A5" s="152" t="s">
        <v>2</v>
      </c>
      <c r="B5" s="152"/>
      <c r="C5" s="152"/>
      <c r="D5" s="152"/>
      <c r="E5" s="46"/>
      <c r="F5" s="177" t="str">
        <f>VLOOKUP(P5,MASTER!$A$12:$T$28034,7,0)</f>
        <v>Applied Biostatistics Sec 1</v>
      </c>
      <c r="G5" s="177"/>
      <c r="H5" s="177"/>
      <c r="I5" s="177"/>
      <c r="J5" s="177"/>
      <c r="K5" s="178"/>
      <c r="L5" s="86"/>
      <c r="M5" s="171">
        <f>+P5</f>
        <v>79</v>
      </c>
      <c r="N5" s="171"/>
      <c r="P5" s="52">
        <f>+P1</f>
        <v>79</v>
      </c>
      <c r="Q5" s="38">
        <f>+P6</f>
        <v>142119</v>
      </c>
      <c r="R5" s="38">
        <f>+Q5</f>
        <v>142119</v>
      </c>
      <c r="S5" s="38">
        <f t="shared" ref="S5:X5" si="0">+R5</f>
        <v>142119</v>
      </c>
      <c r="T5" s="38">
        <f t="shared" si="0"/>
        <v>142119</v>
      </c>
      <c r="U5" s="38">
        <f t="shared" si="0"/>
        <v>142119</v>
      </c>
      <c r="V5" s="38">
        <f t="shared" si="0"/>
        <v>142119</v>
      </c>
      <c r="W5" s="38">
        <f t="shared" si="0"/>
        <v>142119</v>
      </c>
      <c r="X5" s="38">
        <f t="shared" si="0"/>
        <v>142119</v>
      </c>
      <c r="Y5" s="49" t="str">
        <f>Q5&amp;"-"&amp;COUNTIF(Q5:Q5,Q5)</f>
        <v>142119-1</v>
      </c>
      <c r="Z5" s="49" t="str">
        <f>R5&amp;"-"&amp;COUNTIF(Q5:R5,R5)</f>
        <v>142119-2</v>
      </c>
      <c r="AA5" s="49" t="str">
        <f>S5&amp;"-"&amp;COUNTIF(Q5:S5,S5)</f>
        <v>142119-3</v>
      </c>
      <c r="AB5" s="49" t="str">
        <f>T5&amp;"-"&amp;COUNTIF(Q5:T5,T5)</f>
        <v>142119-4</v>
      </c>
      <c r="AC5" s="49" t="str">
        <f>U5&amp;"-"&amp;COUNTIF(Q5:U5,U5)</f>
        <v>142119-5</v>
      </c>
      <c r="AD5" s="49" t="str">
        <f>V5&amp;"-"&amp;COUNTIF(Q5:V5,V5)</f>
        <v>142119-6</v>
      </c>
      <c r="AE5" s="49" t="str">
        <f>W5&amp;"-"&amp;COUNTIF(Q5:W5,W5)</f>
        <v>142119-7</v>
      </c>
      <c r="AF5" s="49" t="str">
        <f>X5&amp;"-"&amp;COUNTIF(Q5:X5,X5)</f>
        <v>142119-8</v>
      </c>
    </row>
    <row r="6" spans="1:32" ht="24.95" customHeight="1" x14ac:dyDescent="0.25">
      <c r="A6" s="152" t="s">
        <v>260</v>
      </c>
      <c r="B6" s="152"/>
      <c r="C6" s="152"/>
      <c r="D6" s="152"/>
      <c r="E6" s="46"/>
      <c r="F6" s="176" t="str">
        <f>VLOOKUP(P5,MASTER!$A$12:$T$28035,3,0)</f>
        <v>M.Phil ZOO  - 142119</v>
      </c>
      <c r="G6" s="176"/>
      <c r="H6" s="176"/>
      <c r="I6" s="176"/>
      <c r="J6" s="176"/>
      <c r="K6" s="176"/>
      <c r="L6" s="85"/>
      <c r="M6" s="171"/>
      <c r="N6" s="171"/>
      <c r="P6" s="38">
        <f>IFERROR(VLOOKUP(P5,MASTER!$A$12:$F$17079,6,0),"-")</f>
        <v>142119</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D  - NB - 25 - 32</v>
      </c>
      <c r="E8" s="174"/>
      <c r="F8" s="174"/>
      <c r="G8" s="174"/>
      <c r="H8" s="16" t="s">
        <v>11</v>
      </c>
      <c r="I8" s="15" t="str">
        <f>VLOOKUP(P5,MASTER!$A$12:$AC$17009,9,0)</f>
        <v>I</v>
      </c>
      <c r="J8" s="14" t="s">
        <v>99</v>
      </c>
      <c r="K8" s="19">
        <f>VLOOKUP(P5,MASTER!$A$12:$AE$17009,12,0)</f>
        <v>3</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52</v>
      </c>
      <c r="B13" s="38">
        <f>IFERROR(VLOOKUP(Z5,MASTER!$Y$12:$Z$17079,2,0),"-")</f>
        <v>79</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Ms. Iram Sarwar  ( 0323-4120418 )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7" t="str">
        <f>VLOOKUP(P18,MASTER!$A$12:$AD$12045,2,0)</f>
        <v>05 MAY 2024</v>
      </c>
      <c r="N17" s="17"/>
    </row>
    <row r="18" spans="1:32" ht="21.75" customHeight="1" x14ac:dyDescent="0.25">
      <c r="A18" s="152" t="s">
        <v>2</v>
      </c>
      <c r="B18" s="152"/>
      <c r="C18" s="152"/>
      <c r="D18" s="152"/>
      <c r="E18" s="46"/>
      <c r="F18" s="177" t="str">
        <f>VLOOKUP(P18,MASTER!$A$12:$T$28034,7,0)</f>
        <v>Business Research Methods Sec 1</v>
      </c>
      <c r="G18" s="177"/>
      <c r="H18" s="177"/>
      <c r="I18" s="177"/>
      <c r="J18" s="177"/>
      <c r="K18" s="178"/>
      <c r="L18" s="86"/>
      <c r="M18" s="171">
        <f>+P18</f>
        <v>80</v>
      </c>
      <c r="N18" s="171"/>
      <c r="P18" s="57">
        <f>+Q1</f>
        <v>80</v>
      </c>
      <c r="Q18" s="38">
        <f>+P19</f>
        <v>142464</v>
      </c>
      <c r="R18" s="38">
        <f>+Q18</f>
        <v>142464</v>
      </c>
      <c r="S18" s="38">
        <f t="shared" ref="S18:X18" si="1">+R18</f>
        <v>142464</v>
      </c>
      <c r="T18" s="38">
        <f t="shared" si="1"/>
        <v>142464</v>
      </c>
      <c r="U18" s="38">
        <f t="shared" si="1"/>
        <v>142464</v>
      </c>
      <c r="V18" s="38">
        <f t="shared" si="1"/>
        <v>142464</v>
      </c>
      <c r="W18" s="38">
        <f t="shared" si="1"/>
        <v>142464</v>
      </c>
      <c r="X18" s="38">
        <f t="shared" si="1"/>
        <v>142464</v>
      </c>
      <c r="Y18" s="49" t="str">
        <f>Q18&amp;"-"&amp;COUNTIF(Q18:Q18,Q18)</f>
        <v>142464-1</v>
      </c>
      <c r="Z18" s="49" t="str">
        <f>R18&amp;"-"&amp;COUNTIF(Q18:R18,R18)</f>
        <v>142464-2</v>
      </c>
      <c r="AA18" s="49" t="str">
        <f>S18&amp;"-"&amp;COUNTIF(Q18:S18,S18)</f>
        <v>142464-3</v>
      </c>
      <c r="AB18" s="49" t="str">
        <f>T18&amp;"-"&amp;COUNTIF(Q18:T18,T18)</f>
        <v>142464-4</v>
      </c>
      <c r="AC18" s="49" t="str">
        <f>U18&amp;"-"&amp;COUNTIF(Q18:U18,U18)</f>
        <v>142464-5</v>
      </c>
      <c r="AD18" s="49" t="str">
        <f>V18&amp;"-"&amp;COUNTIF(Q18:V18,V18)</f>
        <v>142464-6</v>
      </c>
      <c r="AE18" s="49" t="str">
        <f>W18&amp;"-"&amp;COUNTIF(Q18:W18,W18)</f>
        <v>142464-7</v>
      </c>
      <c r="AF18" s="49" t="str">
        <f>X18&amp;"-"&amp;COUNTIF(Q18:X18,X18)</f>
        <v>142464-8</v>
      </c>
    </row>
    <row r="19" spans="1:32" ht="24.95" customHeight="1" x14ac:dyDescent="0.25">
      <c r="A19" s="152" t="s">
        <v>261</v>
      </c>
      <c r="B19" s="152"/>
      <c r="C19" s="152"/>
      <c r="D19" s="152"/>
      <c r="E19" s="46"/>
      <c r="F19" s="176" t="str">
        <f>VLOOKUP(P18,MASTER!$A$12:$T$2835,3,0)</f>
        <v>MBA (1.5)  - 142464</v>
      </c>
      <c r="G19" s="176"/>
      <c r="H19" s="176"/>
      <c r="I19" s="176"/>
      <c r="J19" s="176"/>
      <c r="K19" s="176"/>
      <c r="L19" s="85"/>
      <c r="M19" s="171"/>
      <c r="N19" s="171"/>
      <c r="P19" s="38">
        <f>IFERROR(VLOOKUP(P18,MASTER!$A$12:$F$17079,6,0),"-")</f>
        <v>142464</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D  - NB - 25 - 32</v>
      </c>
      <c r="E21" s="174"/>
      <c r="F21" s="174"/>
      <c r="G21" s="174"/>
      <c r="H21" s="14" t="s">
        <v>11</v>
      </c>
      <c r="I21" s="15" t="str">
        <f>VLOOKUP(P18,MASTER!$A$12:$AC$17009,9,0)</f>
        <v>I</v>
      </c>
      <c r="J21" s="16" t="s">
        <v>99</v>
      </c>
      <c r="K21" s="19">
        <f>VLOOKUP(P18,MASTER!$A$12:$AE$17009,12,0)</f>
        <v>3</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80</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Abdul Khaliq Alvi  ( 0333-4287808 )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7" t="str">
        <f>VLOOKUP(P31,MASTER!$A$12:$AD$12045,2,0)</f>
        <v>05 MAY 2024</v>
      </c>
      <c r="N30" s="17"/>
    </row>
    <row r="31" spans="1:32" ht="21.75" customHeight="1" x14ac:dyDescent="0.25">
      <c r="A31" s="152" t="s">
        <v>2</v>
      </c>
      <c r="B31" s="152"/>
      <c r="C31" s="152"/>
      <c r="D31" s="152"/>
      <c r="E31" s="46"/>
      <c r="F31" s="177" t="str">
        <f>VLOOKUP(P31,MASTER!$A$12:$T$28034,7,0)</f>
        <v>Logistics Management Sec 1</v>
      </c>
      <c r="G31" s="177"/>
      <c r="H31" s="177"/>
      <c r="I31" s="177"/>
      <c r="J31" s="177"/>
      <c r="K31" s="178"/>
      <c r="L31" s="86"/>
      <c r="M31" s="171">
        <f>+P31</f>
        <v>81</v>
      </c>
      <c r="N31" s="171"/>
      <c r="P31" s="38">
        <f>+R1</f>
        <v>81</v>
      </c>
      <c r="Q31" s="38">
        <f>+P32</f>
        <v>142239</v>
      </c>
      <c r="R31" s="38">
        <f>+Q31</f>
        <v>142239</v>
      </c>
      <c r="S31" s="38">
        <f t="shared" ref="S31:X31" si="2">+R31</f>
        <v>142239</v>
      </c>
      <c r="T31" s="38">
        <f t="shared" si="2"/>
        <v>142239</v>
      </c>
      <c r="U31" s="38">
        <f t="shared" si="2"/>
        <v>142239</v>
      </c>
      <c r="V31" s="38">
        <f t="shared" si="2"/>
        <v>142239</v>
      </c>
      <c r="W31" s="38">
        <f t="shared" si="2"/>
        <v>142239</v>
      </c>
      <c r="X31" s="38">
        <f t="shared" si="2"/>
        <v>142239</v>
      </c>
      <c r="Y31" s="49" t="str">
        <f>Q31&amp;"-"&amp;COUNTIF(Q31:Q31,Q31)</f>
        <v>142239-1</v>
      </c>
      <c r="Z31" s="49" t="str">
        <f>R31&amp;"-"&amp;COUNTIF(Q31:R31,R31)</f>
        <v>142239-2</v>
      </c>
      <c r="AA31" s="49" t="str">
        <f>S31&amp;"-"&amp;COUNTIF(Q31:S31,S31)</f>
        <v>142239-3</v>
      </c>
      <c r="AB31" s="49" t="str">
        <f>T31&amp;"-"&amp;COUNTIF(Q31:T31,T31)</f>
        <v>142239-4</v>
      </c>
      <c r="AC31" s="49" t="str">
        <f>U31&amp;"-"&amp;COUNTIF(Q31:U31,U31)</f>
        <v>142239-5</v>
      </c>
      <c r="AD31" s="49" t="str">
        <f>V31&amp;"-"&amp;COUNTIF(Q31:V31,V31)</f>
        <v>142239-6</v>
      </c>
      <c r="AE31" s="49" t="str">
        <f>W31&amp;"-"&amp;COUNTIF(Q31:W31,W31)</f>
        <v>142239-7</v>
      </c>
      <c r="AF31" s="49" t="str">
        <f>X31&amp;"-"&amp;COUNTIF(Q31:X31,X31)</f>
        <v>142239-8</v>
      </c>
    </row>
    <row r="32" spans="1:32" ht="24.95" customHeight="1" x14ac:dyDescent="0.25">
      <c r="A32" s="152" t="s">
        <v>260</v>
      </c>
      <c r="B32" s="152"/>
      <c r="C32" s="152"/>
      <c r="D32" s="152"/>
      <c r="E32" s="46"/>
      <c r="F32" s="176" t="str">
        <f>VLOOKUP(P31,MASTER!$A$12:$T$28035,3,0)</f>
        <v>MBA (2 Years)  - 142239</v>
      </c>
      <c r="G32" s="176"/>
      <c r="H32" s="176"/>
      <c r="I32" s="176"/>
      <c r="J32" s="176"/>
      <c r="K32" s="176"/>
      <c r="L32" s="85"/>
      <c r="M32" s="171"/>
      <c r="N32" s="171"/>
      <c r="P32" s="38">
        <f>IFERROR(VLOOKUP(P31,MASTER!$A$12:$F$17079,6,0),"-")</f>
        <v>142239</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D  - NB - 25 - 32</v>
      </c>
      <c r="E34" s="174"/>
      <c r="F34" s="174"/>
      <c r="G34" s="174"/>
      <c r="H34" s="14" t="s">
        <v>11</v>
      </c>
      <c r="I34" s="15" t="str">
        <f>VLOOKUP(P31,MASTER!$A$12:$AC$17009,9,0)</f>
        <v>I</v>
      </c>
      <c r="J34" s="16" t="s">
        <v>99</v>
      </c>
      <c r="K34" s="19">
        <f>VLOOKUP(P31,MASTER!$A$12:$AE$17009,12,0)</f>
        <v>5</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81</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0  ( - - - )</v>
      </c>
      <c r="B41" s="182"/>
      <c r="C41" s="182"/>
      <c r="D41" s="182"/>
      <c r="E41" s="182"/>
      <c r="F41" s="182"/>
      <c r="G41" s="182"/>
      <c r="H41" s="182"/>
      <c r="I41" s="157" t="s">
        <v>298</v>
      </c>
      <c r="J41" s="158"/>
      <c r="K41" s="159"/>
      <c r="L41" s="61"/>
      <c r="M41" s="157" t="s">
        <v>88</v>
      </c>
      <c r="N41" s="158"/>
    </row>
    <row r="42" spans="1:14" x14ac:dyDescent="0.25">
      <c r="H42" s="62"/>
    </row>
  </sheetData>
  <mergeCells count="61">
    <mergeCell ref="A32:D32"/>
    <mergeCell ref="I41:K41"/>
    <mergeCell ref="M41:N41"/>
    <mergeCell ref="A12:H12"/>
    <mergeCell ref="A15:H16"/>
    <mergeCell ref="A25:H25"/>
    <mergeCell ref="A28:H29"/>
    <mergeCell ref="A38:H38"/>
    <mergeCell ref="A36:E36"/>
    <mergeCell ref="A41:H41"/>
    <mergeCell ref="I25:K25"/>
    <mergeCell ref="M25:N25"/>
    <mergeCell ref="I29:K29"/>
    <mergeCell ref="M29:N29"/>
    <mergeCell ref="A34:B34"/>
    <mergeCell ref="M34:N34"/>
    <mergeCell ref="H35:J35"/>
    <mergeCell ref="M36:N36"/>
    <mergeCell ref="M39:N39"/>
    <mergeCell ref="D34:G34"/>
    <mergeCell ref="I38:K38"/>
    <mergeCell ref="M38:N38"/>
    <mergeCell ref="A35:E35"/>
    <mergeCell ref="D8:G8"/>
    <mergeCell ref="A8:B8"/>
    <mergeCell ref="M8:N8"/>
    <mergeCell ref="H9:J9"/>
    <mergeCell ref="M10:N10"/>
    <mergeCell ref="A10:E10"/>
    <mergeCell ref="A9:E9"/>
    <mergeCell ref="M15:N15"/>
    <mergeCell ref="D21:G21"/>
    <mergeCell ref="A18:D18"/>
    <mergeCell ref="F18:K18"/>
    <mergeCell ref="A1:N1"/>
    <mergeCell ref="A3:N3"/>
    <mergeCell ref="A5:D5"/>
    <mergeCell ref="F5:K5"/>
    <mergeCell ref="A6:D6"/>
    <mergeCell ref="F6:K6"/>
    <mergeCell ref="M5:N6"/>
    <mergeCell ref="M13:N13"/>
    <mergeCell ref="I12:K12"/>
    <mergeCell ref="I16:K16"/>
    <mergeCell ref="M12:N12"/>
    <mergeCell ref="M16:N16"/>
    <mergeCell ref="A31:D31"/>
    <mergeCell ref="F31:K31"/>
    <mergeCell ref="F19:K19"/>
    <mergeCell ref="M18:N19"/>
    <mergeCell ref="A21:B21"/>
    <mergeCell ref="M21:N21"/>
    <mergeCell ref="A23:E23"/>
    <mergeCell ref="A22:E22"/>
    <mergeCell ref="A19:D19"/>
    <mergeCell ref="F32:K32"/>
    <mergeCell ref="M31:N32"/>
    <mergeCell ref="H22:J22"/>
    <mergeCell ref="M23:N23"/>
    <mergeCell ref="M26:N26"/>
    <mergeCell ref="M28:N28"/>
  </mergeCells>
  <pageMargins left="0.7" right="0.1" top="0.25" bottom="0.2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42"/>
  <sheetViews>
    <sheetView tabSelected="1" view="pageBreakPreview" zoomScaleNormal="115" zoomScaleSheetLayoutView="100" workbookViewId="0">
      <selection activeCell="F6" sqref="F6:K6"/>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v>1</v>
      </c>
      <c r="Q1" s="198">
        <f>+P1+1</f>
        <v>2</v>
      </c>
      <c r="R1" s="198">
        <f>+Q1+1</f>
        <v>3</v>
      </c>
    </row>
    <row r="2" spans="1:32" ht="15" customHeight="1" x14ac:dyDescent="0.25">
      <c r="A2" s="12" t="s">
        <v>1</v>
      </c>
      <c r="B2" s="5"/>
      <c r="C2" s="5"/>
      <c r="D2" s="5"/>
      <c r="E2" s="5"/>
      <c r="F2" s="5"/>
      <c r="G2" s="5"/>
      <c r="H2" s="5"/>
      <c r="I2" s="5"/>
      <c r="J2" s="5"/>
      <c r="K2" s="5"/>
      <c r="L2" s="5"/>
      <c r="M2" s="5"/>
      <c r="N2" s="5"/>
    </row>
    <row r="3" spans="1:32" ht="24.75" customHeight="1" x14ac:dyDescent="0.25">
      <c r="A3" s="199" t="s">
        <v>3384</v>
      </c>
      <c r="B3" s="199"/>
      <c r="C3" s="199"/>
      <c r="D3" s="199"/>
      <c r="E3" s="199"/>
      <c r="F3" s="199"/>
      <c r="G3" s="199"/>
      <c r="H3" s="199"/>
      <c r="I3" s="199"/>
      <c r="J3" s="199"/>
      <c r="K3" s="199"/>
      <c r="L3" s="199"/>
      <c r="M3" s="199"/>
      <c r="N3" s="199"/>
    </row>
    <row r="4" spans="1:32" ht="15" customHeight="1" x14ac:dyDescent="0.25">
      <c r="A4" s="11"/>
      <c r="B4" s="11"/>
      <c r="C4" s="11"/>
      <c r="D4" s="11"/>
      <c r="E4" s="11"/>
      <c r="F4" s="11"/>
      <c r="G4" s="11"/>
      <c r="H4" s="11"/>
      <c r="I4" s="11"/>
      <c r="J4" s="11"/>
      <c r="K4" s="11"/>
      <c r="L4" s="87"/>
      <c r="M4" s="154" t="str">
        <f>VLOOKUP(P1,MASTER!$A$12:$S$14084,2,0)</f>
        <v>04 MAY 2024</v>
      </c>
      <c r="N4" s="154"/>
    </row>
    <row r="5" spans="1:32" ht="21.75" customHeight="1" x14ac:dyDescent="0.25">
      <c r="A5" s="152" t="s">
        <v>2</v>
      </c>
      <c r="B5" s="152"/>
      <c r="C5" s="152"/>
      <c r="D5" s="152"/>
      <c r="E5" s="46"/>
      <c r="F5" s="172" t="str">
        <f>VLOOKUP(P5,MASTER!$A$12:$T$28034,7,0)</f>
        <v>Research Methodology Sec 1</v>
      </c>
      <c r="G5" s="172"/>
      <c r="H5" s="172"/>
      <c r="I5" s="172"/>
      <c r="J5" s="172"/>
      <c r="K5" s="173"/>
      <c r="L5" s="86"/>
      <c r="M5" s="171">
        <f>+P5</f>
        <v>1</v>
      </c>
      <c r="N5" s="171"/>
      <c r="P5" s="52">
        <f>+P1</f>
        <v>1</v>
      </c>
      <c r="Q5" s="38">
        <f>+P6</f>
        <v>140777</v>
      </c>
      <c r="R5" s="38">
        <f>+Q5</f>
        <v>140777</v>
      </c>
      <c r="S5" s="38">
        <f t="shared" ref="S5:X5" si="0">+R5</f>
        <v>140777</v>
      </c>
      <c r="T5" s="38">
        <f t="shared" si="0"/>
        <v>140777</v>
      </c>
      <c r="U5" s="38">
        <f t="shared" si="0"/>
        <v>140777</v>
      </c>
      <c r="V5" s="38">
        <f t="shared" si="0"/>
        <v>140777</v>
      </c>
      <c r="W5" s="38">
        <f t="shared" si="0"/>
        <v>140777</v>
      </c>
      <c r="X5" s="38">
        <f t="shared" si="0"/>
        <v>140777</v>
      </c>
      <c r="Y5" s="49" t="str">
        <f>Q5&amp;"-"&amp;COUNTIF(Q5:Q5,Q5)</f>
        <v>140777-1</v>
      </c>
      <c r="Z5" s="49" t="str">
        <f>R5&amp;"-"&amp;COUNTIF(Q5:R5,R5)</f>
        <v>140777-2</v>
      </c>
      <c r="AA5" s="49" t="str">
        <f>S5&amp;"-"&amp;COUNTIF(Q5:S5,S5)</f>
        <v>140777-3</v>
      </c>
      <c r="AB5" s="49" t="str">
        <f>T5&amp;"-"&amp;COUNTIF(Q5:T5,T5)</f>
        <v>140777-4</v>
      </c>
      <c r="AC5" s="49" t="str">
        <f>U5&amp;"-"&amp;COUNTIF(Q5:U5,U5)</f>
        <v>140777-5</v>
      </c>
      <c r="AD5" s="49" t="str">
        <f>V5&amp;"-"&amp;COUNTIF(Q5:V5,V5)</f>
        <v>140777-6</v>
      </c>
      <c r="AE5" s="49" t="str">
        <f>W5&amp;"-"&amp;COUNTIF(Q5:W5,W5)</f>
        <v>140777-7</v>
      </c>
      <c r="AF5" s="49" t="str">
        <f>X5&amp;"-"&amp;COUNTIF(Q5:X5,X5)</f>
        <v>140777-8</v>
      </c>
    </row>
    <row r="6" spans="1:32" ht="24.95" customHeight="1" x14ac:dyDescent="0.25">
      <c r="A6" s="152" t="s">
        <v>260</v>
      </c>
      <c r="B6" s="152"/>
      <c r="C6" s="152"/>
      <c r="D6" s="152"/>
      <c r="E6" s="46"/>
      <c r="F6" s="170" t="str">
        <f>VLOOKUP(P5,MASTER!$A$12:$T$28035,3,0)</f>
        <v>M.Phil CHEM.  - 140777</v>
      </c>
      <c r="G6" s="170"/>
      <c r="H6" s="170"/>
      <c r="I6" s="170"/>
      <c r="J6" s="170"/>
      <c r="K6" s="170"/>
      <c r="L6" s="85"/>
      <c r="M6" s="171"/>
      <c r="N6" s="171"/>
      <c r="P6" s="38">
        <f>IFERROR(VLOOKUP(P5,MASTER!$A$12:$F$17079,6,0),"-")</f>
        <v>140777</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A  - NB - 1 - 8</v>
      </c>
      <c r="E8" s="174"/>
      <c r="F8" s="174"/>
      <c r="G8" s="174"/>
      <c r="H8" s="16" t="s">
        <v>11</v>
      </c>
      <c r="I8" s="15" t="str">
        <f>VLOOKUP(P5,MASTER!$A$12:$AC$17009,9,0)</f>
        <v>I</v>
      </c>
      <c r="J8" s="14" t="s">
        <v>99</v>
      </c>
      <c r="K8" s="19">
        <f>VLOOKUP(P5,MASTER!$A$12:$AE$17009,12,0)</f>
        <v>11</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51"/>
      <c r="C12" s="151"/>
      <c r="D12" s="151"/>
      <c r="E12" s="151"/>
      <c r="F12" s="151"/>
      <c r="G12" s="151"/>
      <c r="H12" s="151"/>
      <c r="I12" s="161" t="s">
        <v>6</v>
      </c>
      <c r="J12" s="162"/>
      <c r="K12" s="163"/>
      <c r="L12" s="58"/>
      <c r="M12" s="164" t="s">
        <v>1083</v>
      </c>
      <c r="N12" s="165"/>
    </row>
    <row r="13" spans="1:32" ht="27" customHeight="1" x14ac:dyDescent="0.25">
      <c r="A13" s="38">
        <f>IFERROR(VLOOKUP(Y5,MASTER!$Y$12:$Z$17079,2,0),"-")</f>
        <v>1</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6"/>
      <c r="K13" s="66"/>
      <c r="L13" s="59"/>
      <c r="M13" s="168"/>
      <c r="N13" s="169"/>
    </row>
    <row r="14" spans="1:32" ht="30" customHeight="1" x14ac:dyDescent="0.25">
      <c r="A14" s="83" t="str">
        <f>IFERROR(VLOOKUP(A13,MASTER!$AP$12:$AR$13091,3,0),"-")</f>
        <v>-</v>
      </c>
      <c r="B14" s="83" t="str">
        <f>IFERROR(VLOOKUP(B13,MASTER!$AP$12:$AR$13091,3,0),"-")</f>
        <v>-</v>
      </c>
      <c r="C14" s="83" t="str">
        <f>IFERROR(VLOOKUP(C13,MASTER!$AP$12:$AR$13091,3,0),"-")</f>
        <v>-</v>
      </c>
      <c r="D14" s="83" t="str">
        <f>IFERROR(VLOOKUP(D13,MASTER!$AP$12:$AR$13091,3,0),"-")</f>
        <v>-</v>
      </c>
      <c r="E14" s="83" t="str">
        <f>IFERROR(VLOOKUP(E13,MASTER!$AP$12:$AR$13091,3,0),"-")</f>
        <v>-</v>
      </c>
      <c r="F14" s="83" t="str">
        <f>IFERROR(VLOOKUP(F13,MASTER!$AP$12:$AR$13091,3,0),"-")</f>
        <v>-</v>
      </c>
      <c r="G14" s="83" t="str">
        <f>IFERROR(VLOOKUP(G13,MASTER!$AP$12:$AR$13091,3,0),"-")</f>
        <v>-</v>
      </c>
      <c r="H14" s="83" t="str">
        <f>IFERROR(VLOOKUP(H13,MASTER!$AP$12:$AR$13091,3,0),"-")</f>
        <v>-</v>
      </c>
      <c r="I14" s="63"/>
      <c r="J14" s="63"/>
      <c r="K14" s="63"/>
      <c r="L14" s="60"/>
      <c r="M14" s="63"/>
      <c r="N14" s="64"/>
    </row>
    <row r="15" spans="1:32" ht="9.75" customHeight="1" x14ac:dyDescent="0.25">
      <c r="A15" s="121" t="str">
        <f>IFERROR(VLOOKUP(M5,MASTER!$A$12:$O$4177,15,0),"-")</f>
        <v xml:space="preserve"> Iqra Zubair Awan  ( 3000144584 )</v>
      </c>
      <c r="B15" s="121"/>
      <c r="C15" s="121"/>
      <c r="D15" s="121"/>
      <c r="E15" s="121"/>
      <c r="F15" s="121"/>
      <c r="G15" s="121"/>
      <c r="H15" s="121"/>
      <c r="I15" s="65"/>
      <c r="J15" s="65"/>
      <c r="K15" s="65"/>
      <c r="L15" s="59"/>
      <c r="M15" s="168"/>
      <c r="N15" s="169"/>
    </row>
    <row r="16" spans="1:32" ht="15" customHeight="1" x14ac:dyDescent="0.25">
      <c r="A16" s="121"/>
      <c r="B16" s="121"/>
      <c r="C16" s="121"/>
      <c r="D16" s="121"/>
      <c r="E16" s="121"/>
      <c r="F16" s="121"/>
      <c r="G16" s="121"/>
      <c r="H16" s="121"/>
      <c r="I16" s="157" t="s">
        <v>298</v>
      </c>
      <c r="J16" s="158"/>
      <c r="K16" s="159"/>
      <c r="L16" s="61"/>
      <c r="M16" s="157" t="s">
        <v>88</v>
      </c>
      <c r="N16" s="158"/>
    </row>
    <row r="17" spans="1:32" ht="15" customHeight="1" x14ac:dyDescent="0.25">
      <c r="L17" s="88"/>
      <c r="M17" s="154" t="str">
        <f>VLOOKUP(P18,MASTER!$A$12:$AD$12045,2,0)</f>
        <v>04 MAY 2024</v>
      </c>
      <c r="N17" s="154"/>
    </row>
    <row r="18" spans="1:32" ht="21.75" customHeight="1" x14ac:dyDescent="0.25">
      <c r="A18" s="152" t="s">
        <v>2</v>
      </c>
      <c r="B18" s="152"/>
      <c r="C18" s="152"/>
      <c r="D18" s="152"/>
      <c r="E18" s="46"/>
      <c r="F18" s="172" t="str">
        <f>VLOOKUP(P18,MASTER!$A$12:$T$28034,7,0)</f>
        <v>Research Methodology Sec 1</v>
      </c>
      <c r="G18" s="172"/>
      <c r="H18" s="172"/>
      <c r="I18" s="172"/>
      <c r="J18" s="172"/>
      <c r="K18" s="173"/>
      <c r="L18" s="86"/>
      <c r="M18" s="171">
        <f>+P18</f>
        <v>2</v>
      </c>
      <c r="N18" s="171"/>
      <c r="P18" s="38">
        <f>+Q1</f>
        <v>2</v>
      </c>
      <c r="Q18" s="38">
        <f>+P19</f>
        <v>142459</v>
      </c>
      <c r="R18" s="38">
        <f>+Q18</f>
        <v>142459</v>
      </c>
      <c r="S18" s="38">
        <f t="shared" ref="S18:X18" si="1">+R18</f>
        <v>142459</v>
      </c>
      <c r="T18" s="38">
        <f t="shared" si="1"/>
        <v>142459</v>
      </c>
      <c r="U18" s="38">
        <f t="shared" si="1"/>
        <v>142459</v>
      </c>
      <c r="V18" s="38">
        <f t="shared" si="1"/>
        <v>142459</v>
      </c>
      <c r="W18" s="38">
        <f t="shared" si="1"/>
        <v>142459</v>
      </c>
      <c r="X18" s="38">
        <f t="shared" si="1"/>
        <v>142459</v>
      </c>
      <c r="Y18" s="49" t="str">
        <f>Q18&amp;"-"&amp;COUNTIF(Q18:Q18,Q18)</f>
        <v>142459-1</v>
      </c>
      <c r="Z18" s="49" t="str">
        <f>R18&amp;"-"&amp;COUNTIF(Q18:R18,R18)</f>
        <v>142459-2</v>
      </c>
      <c r="AA18" s="49" t="str">
        <f>S18&amp;"-"&amp;COUNTIF(Q18:S18,S18)</f>
        <v>142459-3</v>
      </c>
      <c r="AB18" s="49" t="str">
        <f>T18&amp;"-"&amp;COUNTIF(Q18:T18,T18)</f>
        <v>142459-4</v>
      </c>
      <c r="AC18" s="49" t="str">
        <f>U18&amp;"-"&amp;COUNTIF(Q18:U18,U18)</f>
        <v>142459-5</v>
      </c>
      <c r="AD18" s="49" t="str">
        <f>V18&amp;"-"&amp;COUNTIF(Q18:V18,V18)</f>
        <v>142459-6</v>
      </c>
      <c r="AE18" s="49" t="str">
        <f>W18&amp;"-"&amp;COUNTIF(Q18:W18,W18)</f>
        <v>142459-7</v>
      </c>
      <c r="AF18" s="49" t="str">
        <f>X18&amp;"-"&amp;COUNTIF(Q18:X18,X18)</f>
        <v>142459-8</v>
      </c>
    </row>
    <row r="19" spans="1:32" ht="24.95" customHeight="1" x14ac:dyDescent="0.25">
      <c r="A19" s="152" t="s">
        <v>261</v>
      </c>
      <c r="B19" s="152"/>
      <c r="C19" s="152"/>
      <c r="D19" s="152"/>
      <c r="E19" s="46"/>
      <c r="F19" s="170" t="str">
        <f>VLOOKUP(P18,MASTER!$A$12:$T$2835,3,0)</f>
        <v>M.Phil CHEM.  - 142459</v>
      </c>
      <c r="G19" s="170"/>
      <c r="H19" s="170"/>
      <c r="I19" s="170"/>
      <c r="J19" s="170"/>
      <c r="K19" s="170"/>
      <c r="L19" s="85"/>
      <c r="M19" s="171"/>
      <c r="N19" s="171"/>
      <c r="P19" s="38">
        <f>IFERROR(VLOOKUP(P18,MASTER!$A$12:$F$17079,6,0),"-")</f>
        <v>142459</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A  - NB - 1 - 8</v>
      </c>
      <c r="E21" s="174"/>
      <c r="F21" s="174"/>
      <c r="G21" s="174"/>
      <c r="H21" s="14" t="s">
        <v>11</v>
      </c>
      <c r="I21" s="15" t="str">
        <f>VLOOKUP(P18,MASTER!$A$12:$AC$17009,9,0)</f>
        <v>I</v>
      </c>
      <c r="J21" s="16" t="s">
        <v>99</v>
      </c>
      <c r="K21" s="19">
        <f>VLOOKUP(P18,MASTER!$A$12:$AE$17009,12,0)</f>
        <v>7</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51"/>
      <c r="C25" s="151"/>
      <c r="D25" s="151"/>
      <c r="E25" s="151"/>
      <c r="F25" s="151"/>
      <c r="G25" s="151"/>
      <c r="H25" s="151"/>
      <c r="I25" s="162" t="s">
        <v>6</v>
      </c>
      <c r="J25" s="162"/>
      <c r="K25" s="163"/>
      <c r="L25" s="58"/>
      <c r="M25" s="164" t="s">
        <v>1083</v>
      </c>
      <c r="N25" s="165"/>
    </row>
    <row r="26" spans="1:32" ht="27" customHeight="1" x14ac:dyDescent="0.25">
      <c r="A26" s="38">
        <f>IFERROR(VLOOKUP(Y18,MASTER!$Y$12:$Z$17079,2,0),"-")</f>
        <v>2</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6"/>
      <c r="K26" s="66"/>
      <c r="L26" s="59"/>
      <c r="M26" s="168"/>
      <c r="N26" s="169"/>
    </row>
    <row r="27" spans="1:32" ht="30" customHeight="1" x14ac:dyDescent="0.25">
      <c r="A27" s="83" t="str">
        <f>IFERROR(VLOOKUP(A26,MASTER!$AP$12:$AR$13091,3,0),"-")</f>
        <v>-</v>
      </c>
      <c r="B27" s="83" t="str">
        <f>IFERROR(VLOOKUP(B26,MASTER!$AP$12:$AR$13091,3,0),"-")</f>
        <v>-</v>
      </c>
      <c r="C27" s="83" t="str">
        <f>IFERROR(VLOOKUP(C26,MASTER!$AP$12:$AR$13091,3,0),"-")</f>
        <v>-</v>
      </c>
      <c r="D27" s="83" t="str">
        <f>IFERROR(VLOOKUP(D26,MASTER!$AP$12:$AR$13091,3,0),"-")</f>
        <v>-</v>
      </c>
      <c r="E27" s="83" t="str">
        <f>IFERROR(VLOOKUP(E26,MASTER!$AP$12:$AR$13091,3,0),"-")</f>
        <v>-</v>
      </c>
      <c r="F27" s="83" t="str">
        <f>IFERROR(VLOOKUP(F26,MASTER!$AP$12:$AR$13091,3,0),"-")</f>
        <v>-</v>
      </c>
      <c r="G27" s="83" t="str">
        <f>IFERROR(VLOOKUP(G26,MASTER!$AP$12:$AR$13091,3,0),"-")</f>
        <v>-</v>
      </c>
      <c r="H27" s="83" t="str">
        <f>IFERROR(VLOOKUP(H26,MASTER!$AP$12:$AR$13091,3,0),"-")</f>
        <v>-</v>
      </c>
      <c r="I27" s="63"/>
      <c r="J27" s="63"/>
      <c r="K27" s="63"/>
      <c r="L27" s="60"/>
      <c r="M27" s="63"/>
      <c r="N27" s="64"/>
    </row>
    <row r="28" spans="1:32" ht="9.75" customHeight="1" x14ac:dyDescent="0.25">
      <c r="A28" s="121" t="str">
        <f>IFERROR(VLOOKUP(M18,MASTER!$A$12:$O$4177,15,0),"-")</f>
        <v xml:space="preserve"> Iqra Zubair Awan  ( 3000144584 )</v>
      </c>
      <c r="B28" s="121"/>
      <c r="C28" s="121"/>
      <c r="D28" s="121"/>
      <c r="E28" s="121"/>
      <c r="F28" s="121"/>
      <c r="G28" s="121"/>
      <c r="H28" s="121"/>
      <c r="I28" s="65"/>
      <c r="J28" s="65"/>
      <c r="K28" s="65"/>
      <c r="L28" s="59"/>
      <c r="M28" s="168"/>
      <c r="N28" s="169"/>
    </row>
    <row r="29" spans="1:32" ht="15" customHeight="1" x14ac:dyDescent="0.25">
      <c r="A29" s="121"/>
      <c r="B29" s="121"/>
      <c r="C29" s="121"/>
      <c r="D29" s="121"/>
      <c r="E29" s="121"/>
      <c r="F29" s="121"/>
      <c r="G29" s="121"/>
      <c r="H29" s="121"/>
      <c r="I29" s="158" t="s">
        <v>298</v>
      </c>
      <c r="J29" s="158"/>
      <c r="K29" s="159"/>
      <c r="L29" s="61"/>
      <c r="M29" s="157" t="s">
        <v>88</v>
      </c>
      <c r="N29" s="158"/>
    </row>
    <row r="30" spans="1:32" ht="15" customHeight="1" x14ac:dyDescent="0.25">
      <c r="L30" s="88"/>
      <c r="M30" s="154" t="str">
        <f>VLOOKUP(P31,MASTER!$A$12:$AD$12045,2,0)</f>
        <v>04 MAY 2024</v>
      </c>
      <c r="N30" s="154"/>
    </row>
    <row r="31" spans="1:32" ht="21.75" customHeight="1" x14ac:dyDescent="0.25">
      <c r="A31" s="152" t="s">
        <v>2</v>
      </c>
      <c r="B31" s="152"/>
      <c r="C31" s="152"/>
      <c r="D31" s="152"/>
      <c r="E31" s="46"/>
      <c r="F31" s="172" t="str">
        <f>VLOOKUP(P31,MASTER!$A$12:$T$28034,7,0)</f>
        <v>World Literature and Translation Sec 1</v>
      </c>
      <c r="G31" s="172"/>
      <c r="H31" s="172"/>
      <c r="I31" s="172"/>
      <c r="J31" s="172"/>
      <c r="K31" s="173"/>
      <c r="L31" s="86"/>
      <c r="M31" s="171">
        <f>+P31</f>
        <v>3</v>
      </c>
      <c r="N31" s="171"/>
      <c r="P31" s="38">
        <f>+R1</f>
        <v>3</v>
      </c>
      <c r="Q31" s="38">
        <f>+P32</f>
        <v>141122</v>
      </c>
      <c r="R31" s="38">
        <f>+Q31</f>
        <v>141122</v>
      </c>
      <c r="S31" s="38">
        <f t="shared" ref="S31:X31" si="2">+R31</f>
        <v>141122</v>
      </c>
      <c r="T31" s="38">
        <f t="shared" si="2"/>
        <v>141122</v>
      </c>
      <c r="U31" s="38">
        <f t="shared" si="2"/>
        <v>141122</v>
      </c>
      <c r="V31" s="38">
        <f t="shared" si="2"/>
        <v>141122</v>
      </c>
      <c r="W31" s="38">
        <f t="shared" si="2"/>
        <v>141122</v>
      </c>
      <c r="X31" s="38">
        <f t="shared" si="2"/>
        <v>141122</v>
      </c>
      <c r="Y31" s="49" t="str">
        <f>Q31&amp;"-"&amp;COUNTIF(Q31:Q31,Q31)</f>
        <v>141122-1</v>
      </c>
      <c r="Z31" s="49" t="str">
        <f>R31&amp;"-"&amp;COUNTIF(Q31:R31,R31)</f>
        <v>141122-2</v>
      </c>
      <c r="AA31" s="49" t="str">
        <f>S31&amp;"-"&amp;COUNTIF(Q31:S31,S31)</f>
        <v>141122-3</v>
      </c>
      <c r="AB31" s="49" t="str">
        <f>T31&amp;"-"&amp;COUNTIF(Q31:T31,T31)</f>
        <v>141122-4</v>
      </c>
      <c r="AC31" s="49" t="str">
        <f>U31&amp;"-"&amp;COUNTIF(Q31:U31,U31)</f>
        <v>141122-5</v>
      </c>
      <c r="AD31" s="49" t="str">
        <f>V31&amp;"-"&amp;COUNTIF(Q31:V31,V31)</f>
        <v>141122-6</v>
      </c>
      <c r="AE31" s="49" t="str">
        <f>W31&amp;"-"&amp;COUNTIF(Q31:W31,W31)</f>
        <v>141122-7</v>
      </c>
      <c r="AF31" s="49" t="str">
        <f>X31&amp;"-"&amp;COUNTIF(Q31:X31,X31)</f>
        <v>141122-8</v>
      </c>
    </row>
    <row r="32" spans="1:32" ht="24.95" customHeight="1" x14ac:dyDescent="0.25">
      <c r="A32" s="152" t="s">
        <v>260</v>
      </c>
      <c r="B32" s="152"/>
      <c r="C32" s="152"/>
      <c r="D32" s="152"/>
      <c r="E32" s="46"/>
      <c r="F32" s="170" t="str">
        <f>VLOOKUP(P31,MASTER!$A$12:$T$28035,3,0)</f>
        <v>M.Phil Eng.  - 141122</v>
      </c>
      <c r="G32" s="170"/>
      <c r="H32" s="170"/>
      <c r="I32" s="170"/>
      <c r="J32" s="170"/>
      <c r="K32" s="170"/>
      <c r="L32" s="85"/>
      <c r="M32" s="171"/>
      <c r="N32" s="171"/>
      <c r="P32" s="38">
        <f>IFERROR(VLOOKUP(P31,MASTER!$A$12:$F$17079,6,0),"-")</f>
        <v>141122</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A  - NB - 1 - 8</v>
      </c>
      <c r="E34" s="174"/>
      <c r="F34" s="174"/>
      <c r="G34" s="174"/>
      <c r="H34" s="14" t="s">
        <v>11</v>
      </c>
      <c r="I34" s="15" t="str">
        <f>VLOOKUP(P31,MASTER!$A$12:$AC$17009,9,0)</f>
        <v>I</v>
      </c>
      <c r="J34" s="16" t="s">
        <v>99</v>
      </c>
      <c r="K34" s="19">
        <f>VLOOKUP(P31,MASTER!$A$12:$AE$17009,12,0)</f>
        <v>15</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51"/>
      <c r="C38" s="151"/>
      <c r="D38" s="151"/>
      <c r="E38" s="151"/>
      <c r="F38" s="151"/>
      <c r="G38" s="151"/>
      <c r="H38" s="151"/>
      <c r="I38" s="161" t="s">
        <v>6</v>
      </c>
      <c r="J38" s="162"/>
      <c r="K38" s="163"/>
      <c r="L38" s="58"/>
      <c r="M38" s="164" t="s">
        <v>1083</v>
      </c>
      <c r="N38" s="165"/>
    </row>
    <row r="39" spans="1:14" ht="27" customHeight="1" x14ac:dyDescent="0.25">
      <c r="A39" s="38">
        <f>IFERROR(VLOOKUP(Y31,MASTER!$Y$12:$Z$17079,2,0),"-")</f>
        <v>3</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5"/>
      <c r="K39" s="75"/>
      <c r="L39" s="59"/>
      <c r="M39" s="168"/>
      <c r="N39" s="169"/>
    </row>
    <row r="40" spans="1:14" ht="30" customHeight="1" x14ac:dyDescent="0.25">
      <c r="A40" s="83" t="str">
        <f>IFERROR(VLOOKUP(A39,MASTER!$AP$12:$AR$13091,3,0),"-")</f>
        <v>-</v>
      </c>
      <c r="B40" s="83" t="str">
        <f>IFERROR(VLOOKUP(B39,MASTER!$AP$12:$AR$13091,3,0),"-")</f>
        <v>-</v>
      </c>
      <c r="C40" s="83" t="str">
        <f>IFERROR(VLOOKUP(C39,MASTER!$AP$12:$AR$13091,3,0),"-")</f>
        <v>-</v>
      </c>
      <c r="D40" s="83" t="str">
        <f>IFERROR(VLOOKUP(D39,MASTER!$AP$12:$AR$13091,3,0),"-")</f>
        <v>-</v>
      </c>
      <c r="E40" s="83" t="str">
        <f>IFERROR(VLOOKUP(E39,MASTER!$AP$12:$AR$13091,3,0),"-")</f>
        <v>-</v>
      </c>
      <c r="F40" s="83" t="str">
        <f>IFERROR(VLOOKUP(F39,MASTER!$AP$12:$AR$13091,3,0),"-")</f>
        <v>-</v>
      </c>
      <c r="G40" s="83" t="str">
        <f>IFERROR(VLOOKUP(G39,MASTER!$AP$12:$AR$13091,3,0),"-")</f>
        <v>-</v>
      </c>
      <c r="H40" s="83" t="str">
        <f>IFERROR(VLOOKUP(H39,MASTER!$AP$12:$AR$13091,3,0),"-")</f>
        <v>-</v>
      </c>
      <c r="I40" s="63"/>
      <c r="J40" s="63"/>
      <c r="K40" s="63"/>
      <c r="L40" s="60"/>
      <c r="M40" s="63"/>
      <c r="N40" s="64"/>
    </row>
    <row r="41" spans="1:14" ht="19.5" customHeight="1" x14ac:dyDescent="0.25">
      <c r="A41" s="175" t="str">
        <f>IFERROR(VLOOKUP(M31,MASTER!$A$12:$O$4177,15,0),"-")</f>
        <v xml:space="preserve"> Dr. Farrah Fatima  ( 0300-4126008 )</v>
      </c>
      <c r="B41" s="175"/>
      <c r="C41" s="175"/>
      <c r="D41" s="175"/>
      <c r="E41" s="175"/>
      <c r="F41" s="175"/>
      <c r="G41" s="175"/>
      <c r="H41" s="175"/>
      <c r="I41" s="157" t="s">
        <v>298</v>
      </c>
      <c r="J41" s="158"/>
      <c r="K41" s="159"/>
      <c r="L41" s="61"/>
      <c r="M41" s="157" t="s">
        <v>88</v>
      </c>
      <c r="N41" s="158"/>
    </row>
    <row r="42" spans="1:14" x14ac:dyDescent="0.25">
      <c r="H42" s="62"/>
    </row>
  </sheetData>
  <mergeCells count="64">
    <mergeCell ref="A18:D18"/>
    <mergeCell ref="A41:H41"/>
    <mergeCell ref="I38:K38"/>
    <mergeCell ref="M38:N38"/>
    <mergeCell ref="I41:K41"/>
    <mergeCell ref="M41:N41"/>
    <mergeCell ref="F18:K18"/>
    <mergeCell ref="M39:N39"/>
    <mergeCell ref="M36:N36"/>
    <mergeCell ref="M30:N30"/>
    <mergeCell ref="H35:J35"/>
    <mergeCell ref="F19:K19"/>
    <mergeCell ref="D21:G21"/>
    <mergeCell ref="A19:D19"/>
    <mergeCell ref="A21:B21"/>
    <mergeCell ref="M21:N21"/>
    <mergeCell ref="A38:H38"/>
    <mergeCell ref="A36:E36"/>
    <mergeCell ref="A23:E23"/>
    <mergeCell ref="A22:E22"/>
    <mergeCell ref="A35:E35"/>
    <mergeCell ref="A34:B34"/>
    <mergeCell ref="A32:D32"/>
    <mergeCell ref="F31:K31"/>
    <mergeCell ref="I25:K25"/>
    <mergeCell ref="I29:K29"/>
    <mergeCell ref="A25:H25"/>
    <mergeCell ref="A28:H29"/>
    <mergeCell ref="D34:G34"/>
    <mergeCell ref="A31:D31"/>
    <mergeCell ref="A1:N1"/>
    <mergeCell ref="A6:D6"/>
    <mergeCell ref="M8:N8"/>
    <mergeCell ref="A3:N3"/>
    <mergeCell ref="M4:N4"/>
    <mergeCell ref="F5:K5"/>
    <mergeCell ref="D8:G8"/>
    <mergeCell ref="F6:K6"/>
    <mergeCell ref="A5:D5"/>
    <mergeCell ref="M5:N6"/>
    <mergeCell ref="A8:B8"/>
    <mergeCell ref="M34:N34"/>
    <mergeCell ref="M13:N13"/>
    <mergeCell ref="M26:N26"/>
    <mergeCell ref="M28:N28"/>
    <mergeCell ref="H22:J22"/>
    <mergeCell ref="M23:N23"/>
    <mergeCell ref="M15:N15"/>
    <mergeCell ref="F32:K32"/>
    <mergeCell ref="M25:N25"/>
    <mergeCell ref="M29:N29"/>
    <mergeCell ref="M31:N32"/>
    <mergeCell ref="M18:N19"/>
    <mergeCell ref="A12:H12"/>
    <mergeCell ref="A10:E10"/>
    <mergeCell ref="A9:E9"/>
    <mergeCell ref="M17:N17"/>
    <mergeCell ref="M10:N10"/>
    <mergeCell ref="I16:K16"/>
    <mergeCell ref="M16:N16"/>
    <mergeCell ref="A15:H16"/>
    <mergeCell ref="H9:J9"/>
    <mergeCell ref="I12:K12"/>
    <mergeCell ref="M12:N12"/>
  </mergeCells>
  <pageMargins left="0.7" right="0.1" top="0.25" bottom="0.25" header="0" footer="0"/>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1+'27'!R1</f>
        <v>82</v>
      </c>
      <c r="Q1" s="198">
        <f>+P1+1</f>
        <v>83</v>
      </c>
      <c r="R1" s="198">
        <f>+Q1+1</f>
        <v>84</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05 MAY 2024</v>
      </c>
      <c r="N4" s="154"/>
    </row>
    <row r="5" spans="1:32" ht="21.75" customHeight="1" x14ac:dyDescent="0.25">
      <c r="A5" s="152" t="s">
        <v>2</v>
      </c>
      <c r="B5" s="152"/>
      <c r="C5" s="152"/>
      <c r="D5" s="152"/>
      <c r="E5" s="46"/>
      <c r="F5" s="177" t="str">
        <f>VLOOKUP(P5,MASTER!$A$12:$T$28034,7,0)</f>
        <v>Business Research Methods Sec 1</v>
      </c>
      <c r="G5" s="177"/>
      <c r="H5" s="177"/>
      <c r="I5" s="177"/>
      <c r="J5" s="177"/>
      <c r="K5" s="178"/>
      <c r="L5" s="86"/>
      <c r="M5" s="171">
        <f>+P5</f>
        <v>82</v>
      </c>
      <c r="N5" s="171"/>
      <c r="P5" s="52">
        <f>+P1</f>
        <v>82</v>
      </c>
      <c r="Q5" s="38">
        <f>+P6</f>
        <v>142441</v>
      </c>
      <c r="R5" s="38">
        <f>+Q5</f>
        <v>142441</v>
      </c>
      <c r="S5" s="38">
        <f t="shared" ref="S5:X5" si="0">+R5</f>
        <v>142441</v>
      </c>
      <c r="T5" s="38">
        <f t="shared" si="0"/>
        <v>142441</v>
      </c>
      <c r="U5" s="38">
        <f t="shared" si="0"/>
        <v>142441</v>
      </c>
      <c r="V5" s="38">
        <f t="shared" si="0"/>
        <v>142441</v>
      </c>
      <c r="W5" s="38">
        <f t="shared" si="0"/>
        <v>142441</v>
      </c>
      <c r="X5" s="38">
        <f t="shared" si="0"/>
        <v>142441</v>
      </c>
      <c r="Y5" s="49" t="str">
        <f>Q5&amp;"-"&amp;COUNTIF(Q5:Q5,Q5)</f>
        <v>142441-1</v>
      </c>
      <c r="Z5" s="49" t="str">
        <f>R5&amp;"-"&amp;COUNTIF(Q5:R5,R5)</f>
        <v>142441-2</v>
      </c>
      <c r="AA5" s="49" t="str">
        <f>S5&amp;"-"&amp;COUNTIF(Q5:S5,S5)</f>
        <v>142441-3</v>
      </c>
      <c r="AB5" s="49" t="str">
        <f>T5&amp;"-"&amp;COUNTIF(Q5:T5,T5)</f>
        <v>142441-4</v>
      </c>
      <c r="AC5" s="49" t="str">
        <f>U5&amp;"-"&amp;COUNTIF(Q5:U5,U5)</f>
        <v>142441-5</v>
      </c>
      <c r="AD5" s="49" t="str">
        <f>V5&amp;"-"&amp;COUNTIF(Q5:V5,V5)</f>
        <v>142441-6</v>
      </c>
      <c r="AE5" s="49" t="str">
        <f>W5&amp;"-"&amp;COUNTIF(Q5:W5,W5)</f>
        <v>142441-7</v>
      </c>
      <c r="AF5" s="49" t="str">
        <f>X5&amp;"-"&amp;COUNTIF(Q5:X5,X5)</f>
        <v>142441-8</v>
      </c>
    </row>
    <row r="6" spans="1:32" ht="24.95" customHeight="1" x14ac:dyDescent="0.25">
      <c r="A6" s="152" t="s">
        <v>260</v>
      </c>
      <c r="B6" s="152"/>
      <c r="C6" s="152"/>
      <c r="D6" s="152"/>
      <c r="E6" s="46"/>
      <c r="F6" s="176" t="str">
        <f>VLOOKUP(P5,MASTER!$A$12:$T$28035,3,0)</f>
        <v>MBA (2 Years)  - 142441</v>
      </c>
      <c r="G6" s="176"/>
      <c r="H6" s="176"/>
      <c r="I6" s="176"/>
      <c r="J6" s="176"/>
      <c r="K6" s="176"/>
      <c r="L6" s="85"/>
      <c r="M6" s="171"/>
      <c r="N6" s="171"/>
      <c r="P6" s="38">
        <f>IFERROR(VLOOKUP(P5,MASTER!$A$12:$F$17079,6,0),"-")</f>
        <v>142441</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D  - NB - 25 - 32</v>
      </c>
      <c r="E8" s="174"/>
      <c r="F8" s="174"/>
      <c r="G8" s="174"/>
      <c r="H8" s="16" t="s">
        <v>11</v>
      </c>
      <c r="I8" s="15" t="str">
        <f>VLOOKUP(P5,MASTER!$A$12:$AC$17009,9,0)</f>
        <v>I</v>
      </c>
      <c r="J8" s="14" t="s">
        <v>99</v>
      </c>
      <c r="K8" s="19">
        <f>VLOOKUP(P5,MASTER!$A$12:$AE$17009,12,0)</f>
        <v>2</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82</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Abdul Khaliq Alvi  ( 0333-4287808 )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05 MAY 2024</v>
      </c>
      <c r="N17" s="154"/>
    </row>
    <row r="18" spans="1:32" ht="21.75" customHeight="1" x14ac:dyDescent="0.25">
      <c r="A18" s="152" t="s">
        <v>2</v>
      </c>
      <c r="B18" s="152"/>
      <c r="C18" s="152"/>
      <c r="D18" s="152"/>
      <c r="E18" s="46"/>
      <c r="F18" s="177" t="str">
        <f>VLOOKUP(P18,MASTER!$A$12:$T$28034,7,0)</f>
        <v>Investigating Procurement Fraud Sec 1</v>
      </c>
      <c r="G18" s="177"/>
      <c r="H18" s="177"/>
      <c r="I18" s="177"/>
      <c r="J18" s="177"/>
      <c r="K18" s="178"/>
      <c r="L18" s="86"/>
      <c r="M18" s="171">
        <f>+P18</f>
        <v>83</v>
      </c>
      <c r="N18" s="171"/>
      <c r="P18" s="57">
        <f>+Q1</f>
        <v>83</v>
      </c>
      <c r="Q18" s="38">
        <f>+P19</f>
        <v>142533</v>
      </c>
      <c r="R18" s="38">
        <f>+Q18</f>
        <v>142533</v>
      </c>
      <c r="S18" s="38">
        <f t="shared" ref="S18:X18" si="1">+R18</f>
        <v>142533</v>
      </c>
      <c r="T18" s="38">
        <f t="shared" si="1"/>
        <v>142533</v>
      </c>
      <c r="U18" s="38">
        <f t="shared" si="1"/>
        <v>142533</v>
      </c>
      <c r="V18" s="38">
        <f t="shared" si="1"/>
        <v>142533</v>
      </c>
      <c r="W18" s="38">
        <f t="shared" si="1"/>
        <v>142533</v>
      </c>
      <c r="X18" s="38">
        <f t="shared" si="1"/>
        <v>142533</v>
      </c>
      <c r="Y18" s="49" t="str">
        <f>Q18&amp;"-"&amp;COUNTIF(Q18:Q18,Q18)</f>
        <v>142533-1</v>
      </c>
      <c r="Z18" s="49" t="str">
        <f>R18&amp;"-"&amp;COUNTIF(Q18:R18,R18)</f>
        <v>142533-2</v>
      </c>
      <c r="AA18" s="49" t="str">
        <f>S18&amp;"-"&amp;COUNTIF(Q18:S18,S18)</f>
        <v>142533-3</v>
      </c>
      <c r="AB18" s="49" t="str">
        <f>T18&amp;"-"&amp;COUNTIF(Q18:T18,T18)</f>
        <v>142533-4</v>
      </c>
      <c r="AC18" s="49" t="str">
        <f>U18&amp;"-"&amp;COUNTIF(Q18:U18,U18)</f>
        <v>142533-5</v>
      </c>
      <c r="AD18" s="49" t="str">
        <f>V18&amp;"-"&amp;COUNTIF(Q18:V18,V18)</f>
        <v>142533-6</v>
      </c>
      <c r="AE18" s="49" t="str">
        <f>W18&amp;"-"&amp;COUNTIF(Q18:W18,W18)</f>
        <v>142533-7</v>
      </c>
      <c r="AF18" s="49" t="str">
        <f>X18&amp;"-"&amp;COUNTIF(Q18:X18,X18)</f>
        <v>142533-8</v>
      </c>
    </row>
    <row r="19" spans="1:32" ht="24.95" customHeight="1" x14ac:dyDescent="0.25">
      <c r="A19" s="152" t="s">
        <v>261</v>
      </c>
      <c r="B19" s="152"/>
      <c r="C19" s="152"/>
      <c r="D19" s="152"/>
      <c r="E19" s="46"/>
      <c r="F19" s="176" t="str">
        <f>VLOOKUP(P18,MASTER!$A$12:$T$2835,3,0)</f>
        <v>MBA (2 Years)  - 142533</v>
      </c>
      <c r="G19" s="176"/>
      <c r="H19" s="176"/>
      <c r="I19" s="176"/>
      <c r="J19" s="176"/>
      <c r="K19" s="176"/>
      <c r="L19" s="85"/>
      <c r="M19" s="171"/>
      <c r="N19" s="171"/>
      <c r="P19" s="38">
        <f>IFERROR(VLOOKUP(P18,MASTER!$A$12:$F$17079,6,0),"-")</f>
        <v>142533</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D  - NB - 25 - 32</v>
      </c>
      <c r="E21" s="174"/>
      <c r="F21" s="174"/>
      <c r="G21" s="174"/>
      <c r="H21" s="14" t="s">
        <v>11</v>
      </c>
      <c r="I21" s="15" t="str">
        <f>VLOOKUP(P18,MASTER!$A$12:$AC$17009,9,0)</f>
        <v>I</v>
      </c>
      <c r="J21" s="16" t="s">
        <v>99</v>
      </c>
      <c r="K21" s="19">
        <f>VLOOKUP(P18,MASTER!$A$12:$AE$17009,12,0)</f>
        <v>3</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83</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Mr. Kaukab Jamal Zubairy  ( 0336-5477781 )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05 MAY 2024</v>
      </c>
      <c r="N30" s="154"/>
    </row>
    <row r="31" spans="1:32" ht="21.75" customHeight="1" x14ac:dyDescent="0.25">
      <c r="A31" s="152" t="s">
        <v>2</v>
      </c>
      <c r="B31" s="152"/>
      <c r="C31" s="152"/>
      <c r="D31" s="152"/>
      <c r="E31" s="46"/>
      <c r="F31" s="177" t="str">
        <f>VLOOKUP(P31,MASTER!$A$12:$T$28034,7,0)</f>
        <v>Business Research Methods Sec 1</v>
      </c>
      <c r="G31" s="177"/>
      <c r="H31" s="177"/>
      <c r="I31" s="177"/>
      <c r="J31" s="177"/>
      <c r="K31" s="178"/>
      <c r="L31" s="86"/>
      <c r="M31" s="171">
        <f>+P31</f>
        <v>84</v>
      </c>
      <c r="N31" s="171"/>
      <c r="P31" s="38">
        <f>+R1</f>
        <v>84</v>
      </c>
      <c r="Q31" s="38">
        <f>+P32</f>
        <v>142453</v>
      </c>
      <c r="R31" s="38">
        <f>+Q31</f>
        <v>142453</v>
      </c>
      <c r="S31" s="38">
        <f t="shared" ref="S31:X31" si="2">+R31</f>
        <v>142453</v>
      </c>
      <c r="T31" s="38">
        <f t="shared" si="2"/>
        <v>142453</v>
      </c>
      <c r="U31" s="38">
        <f t="shared" si="2"/>
        <v>142453</v>
      </c>
      <c r="V31" s="38">
        <f t="shared" si="2"/>
        <v>142453</v>
      </c>
      <c r="W31" s="38">
        <f t="shared" si="2"/>
        <v>142453</v>
      </c>
      <c r="X31" s="38">
        <f t="shared" si="2"/>
        <v>142453</v>
      </c>
      <c r="Y31" s="49" t="str">
        <f>Q31&amp;"-"&amp;COUNTIF(Q31:Q31,Q31)</f>
        <v>142453-1</v>
      </c>
      <c r="Z31" s="49" t="str">
        <f>R31&amp;"-"&amp;COUNTIF(Q31:R31,R31)</f>
        <v>142453-2</v>
      </c>
      <c r="AA31" s="49" t="str">
        <f>S31&amp;"-"&amp;COUNTIF(Q31:S31,S31)</f>
        <v>142453-3</v>
      </c>
      <c r="AB31" s="49" t="str">
        <f>T31&amp;"-"&amp;COUNTIF(Q31:T31,T31)</f>
        <v>142453-4</v>
      </c>
      <c r="AC31" s="49" t="str">
        <f>U31&amp;"-"&amp;COUNTIF(Q31:U31,U31)</f>
        <v>142453-5</v>
      </c>
      <c r="AD31" s="49" t="str">
        <f>V31&amp;"-"&amp;COUNTIF(Q31:V31,V31)</f>
        <v>142453-6</v>
      </c>
      <c r="AE31" s="49" t="str">
        <f>W31&amp;"-"&amp;COUNTIF(Q31:W31,W31)</f>
        <v>142453-7</v>
      </c>
      <c r="AF31" s="49" t="str">
        <f>X31&amp;"-"&amp;COUNTIF(Q31:X31,X31)</f>
        <v>142453-8</v>
      </c>
    </row>
    <row r="32" spans="1:32" ht="24.95" customHeight="1" x14ac:dyDescent="0.25">
      <c r="A32" s="152" t="s">
        <v>260</v>
      </c>
      <c r="B32" s="152"/>
      <c r="C32" s="152"/>
      <c r="D32" s="152"/>
      <c r="E32" s="46"/>
      <c r="F32" s="176" t="str">
        <f>VLOOKUP(P31,MASTER!$A$12:$T$28035,3,0)</f>
        <v>MSBA  - 142453</v>
      </c>
      <c r="G32" s="176"/>
      <c r="H32" s="176"/>
      <c r="I32" s="176"/>
      <c r="J32" s="176"/>
      <c r="K32" s="176"/>
      <c r="L32" s="85"/>
      <c r="M32" s="171"/>
      <c r="N32" s="171"/>
      <c r="P32" s="38">
        <f>IFERROR(VLOOKUP(P31,MASTER!$A$12:$F$17079,6,0),"-")</f>
        <v>142453</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D  - NB - 25 - 32</v>
      </c>
      <c r="E34" s="174"/>
      <c r="F34" s="174"/>
      <c r="G34" s="174"/>
      <c r="H34" s="14" t="s">
        <v>11</v>
      </c>
      <c r="I34" s="15" t="str">
        <f>VLOOKUP(P31,MASTER!$A$12:$AC$17009,9,0)</f>
        <v>I</v>
      </c>
      <c r="J34" s="16" t="s">
        <v>99</v>
      </c>
      <c r="K34" s="19">
        <f>VLOOKUP(P31,MASTER!$A$12:$AE$17009,12,0)</f>
        <v>1</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84</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Abdul Khaliq Alvi  ( 0333-4287808 )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1+'28'!R1</f>
        <v>85</v>
      </c>
      <c r="Q1" s="198">
        <f>+P1+1</f>
        <v>86</v>
      </c>
      <c r="R1" s="198">
        <f>+Q1+1</f>
        <v>87</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05 MAY 2024</v>
      </c>
      <c r="N4" s="154"/>
    </row>
    <row r="5" spans="1:32" ht="21.75" customHeight="1" x14ac:dyDescent="0.25">
      <c r="A5" s="152" t="s">
        <v>2</v>
      </c>
      <c r="B5" s="152"/>
      <c r="C5" s="152"/>
      <c r="D5" s="152"/>
      <c r="E5" s="46"/>
      <c r="F5" s="177" t="str">
        <f>VLOOKUP(P5,MASTER!$A$12:$T$28034,7,0)</f>
        <v>Advanced Machine Learning Sec 1</v>
      </c>
      <c r="G5" s="177"/>
      <c r="H5" s="177"/>
      <c r="I5" s="177"/>
      <c r="J5" s="177"/>
      <c r="K5" s="178"/>
      <c r="L5" s="86"/>
      <c r="M5" s="171">
        <f>+P5</f>
        <v>85</v>
      </c>
      <c r="N5" s="171"/>
      <c r="P5" s="52">
        <f>+P1</f>
        <v>85</v>
      </c>
      <c r="Q5" s="38">
        <f>+P6</f>
        <v>141582</v>
      </c>
      <c r="R5" s="38">
        <f>+Q5</f>
        <v>141582</v>
      </c>
      <c r="S5" s="38">
        <f t="shared" ref="S5:X5" si="0">+R5</f>
        <v>141582</v>
      </c>
      <c r="T5" s="38">
        <f t="shared" si="0"/>
        <v>141582</v>
      </c>
      <c r="U5" s="38">
        <f t="shared" si="0"/>
        <v>141582</v>
      </c>
      <c r="V5" s="38">
        <f t="shared" si="0"/>
        <v>141582</v>
      </c>
      <c r="W5" s="38">
        <f t="shared" si="0"/>
        <v>141582</v>
      </c>
      <c r="X5" s="38">
        <f t="shared" si="0"/>
        <v>141582</v>
      </c>
      <c r="Y5" s="49" t="str">
        <f>Q5&amp;"-"&amp;COUNTIF(Q5:Q5,Q5)</f>
        <v>141582-1</v>
      </c>
      <c r="Z5" s="49" t="str">
        <f>R5&amp;"-"&amp;COUNTIF(Q5:R5,R5)</f>
        <v>141582-2</v>
      </c>
      <c r="AA5" s="49" t="str">
        <f>S5&amp;"-"&amp;COUNTIF(Q5:S5,S5)</f>
        <v>141582-3</v>
      </c>
      <c r="AB5" s="49" t="str">
        <f>T5&amp;"-"&amp;COUNTIF(Q5:T5,T5)</f>
        <v>141582-4</v>
      </c>
      <c r="AC5" s="49" t="str">
        <f>U5&amp;"-"&amp;COUNTIF(Q5:U5,U5)</f>
        <v>141582-5</v>
      </c>
      <c r="AD5" s="49" t="str">
        <f>V5&amp;"-"&amp;COUNTIF(Q5:V5,V5)</f>
        <v>141582-6</v>
      </c>
      <c r="AE5" s="49" t="str">
        <f>W5&amp;"-"&amp;COUNTIF(Q5:W5,W5)</f>
        <v>141582-7</v>
      </c>
      <c r="AF5" s="49" t="str">
        <f>X5&amp;"-"&amp;COUNTIF(Q5:X5,X5)</f>
        <v>141582-8</v>
      </c>
    </row>
    <row r="6" spans="1:32" ht="24.95" customHeight="1" x14ac:dyDescent="0.25">
      <c r="A6" s="152" t="s">
        <v>260</v>
      </c>
      <c r="B6" s="152"/>
      <c r="C6" s="152"/>
      <c r="D6" s="152"/>
      <c r="E6" s="46"/>
      <c r="F6" s="176" t="str">
        <f>VLOOKUP(P5,MASTER!$A$12:$T$28035,3,0)</f>
        <v>MS CS  - 141582</v>
      </c>
      <c r="G6" s="176"/>
      <c r="H6" s="176"/>
      <c r="I6" s="176"/>
      <c r="J6" s="176"/>
      <c r="K6" s="176"/>
      <c r="L6" s="85"/>
      <c r="M6" s="171"/>
      <c r="N6" s="171"/>
      <c r="P6" s="38">
        <f>IFERROR(VLOOKUP(P5,MASTER!$A$12:$F$17079,6,0),"-")</f>
        <v>141582</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ECR  - OB - LAB - 80</v>
      </c>
      <c r="E8" s="174"/>
      <c r="F8" s="174"/>
      <c r="G8" s="174"/>
      <c r="H8" s="16" t="s">
        <v>11</v>
      </c>
      <c r="I8" s="15" t="str">
        <f>VLOOKUP(P5,MASTER!$A$12:$AC$17009,9,0)</f>
        <v>I</v>
      </c>
      <c r="J8" s="14" t="s">
        <v>99</v>
      </c>
      <c r="K8" s="19">
        <f>VLOOKUP(P5,MASTER!$A$12:$AE$17009,12,0)</f>
        <v>1</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59</v>
      </c>
      <c r="B13" s="38">
        <f>IFERROR(VLOOKUP(Z5,MASTER!$Y$12:$Z$17079,2,0),"-")</f>
        <v>60</v>
      </c>
      <c r="C13" s="38">
        <f>IFERROR(VLOOKUP(AA5,MASTER!$Y$12:$Z$17079,2,0),"-")</f>
        <v>69</v>
      </c>
      <c r="D13" s="38">
        <f>IFERROR(VLOOKUP(AB5,MASTER!$Y$12:$Z$17079,2,0),"-")</f>
        <v>85</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Arfan Ali Nagra  ( 0333-6572785 )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05 MAY 2024</v>
      </c>
      <c r="N17" s="154"/>
    </row>
    <row r="18" spans="1:32" ht="21.75" customHeight="1" x14ac:dyDescent="0.25">
      <c r="A18" s="152" t="s">
        <v>2</v>
      </c>
      <c r="B18" s="152"/>
      <c r="C18" s="152"/>
      <c r="D18" s="152"/>
      <c r="E18" s="46"/>
      <c r="F18" s="177" t="str">
        <f>VLOOKUP(P18,MASTER!$A$12:$T$28034,7,0)</f>
        <v>Advanced Computer Architecture Sec 1</v>
      </c>
      <c r="G18" s="177"/>
      <c r="H18" s="177"/>
      <c r="I18" s="177"/>
      <c r="J18" s="177"/>
      <c r="K18" s="178"/>
      <c r="L18" s="86"/>
      <c r="M18" s="171">
        <f>+P18</f>
        <v>86</v>
      </c>
      <c r="N18" s="171"/>
      <c r="P18" s="57">
        <f>+Q1</f>
        <v>86</v>
      </c>
      <c r="Q18" s="38">
        <f>+P19</f>
        <v>141816</v>
      </c>
      <c r="R18" s="38">
        <f>+Q18</f>
        <v>141816</v>
      </c>
      <c r="S18" s="38">
        <f t="shared" ref="S18:X18" si="1">+R18</f>
        <v>141816</v>
      </c>
      <c r="T18" s="38">
        <f t="shared" si="1"/>
        <v>141816</v>
      </c>
      <c r="U18" s="38">
        <f t="shared" si="1"/>
        <v>141816</v>
      </c>
      <c r="V18" s="38">
        <f t="shared" si="1"/>
        <v>141816</v>
      </c>
      <c r="W18" s="38">
        <f t="shared" si="1"/>
        <v>141816</v>
      </c>
      <c r="X18" s="38">
        <f t="shared" si="1"/>
        <v>141816</v>
      </c>
      <c r="Y18" s="49" t="str">
        <f>Q18&amp;"-"&amp;COUNTIF(Q18:Q18,Q18)</f>
        <v>141816-1</v>
      </c>
      <c r="Z18" s="49" t="str">
        <f>R18&amp;"-"&amp;COUNTIF(Q18:R18,R18)</f>
        <v>141816-2</v>
      </c>
      <c r="AA18" s="49" t="str">
        <f>S18&amp;"-"&amp;COUNTIF(Q18:S18,S18)</f>
        <v>141816-3</v>
      </c>
      <c r="AB18" s="49" t="str">
        <f>T18&amp;"-"&amp;COUNTIF(Q18:T18,T18)</f>
        <v>141816-4</v>
      </c>
      <c r="AC18" s="49" t="str">
        <f>U18&amp;"-"&amp;COUNTIF(Q18:U18,U18)</f>
        <v>141816-5</v>
      </c>
      <c r="AD18" s="49" t="str">
        <f>V18&amp;"-"&amp;COUNTIF(Q18:V18,V18)</f>
        <v>141816-6</v>
      </c>
      <c r="AE18" s="49" t="str">
        <f>W18&amp;"-"&amp;COUNTIF(Q18:W18,W18)</f>
        <v>141816-7</v>
      </c>
      <c r="AF18" s="49" t="str">
        <f>X18&amp;"-"&amp;COUNTIF(Q18:X18,X18)</f>
        <v>141816-8</v>
      </c>
    </row>
    <row r="19" spans="1:32" ht="24.95" customHeight="1" x14ac:dyDescent="0.25">
      <c r="A19" s="152" t="s">
        <v>261</v>
      </c>
      <c r="B19" s="152"/>
      <c r="C19" s="152"/>
      <c r="D19" s="152"/>
      <c r="E19" s="46"/>
      <c r="F19" s="176" t="str">
        <f>VLOOKUP(P18,MASTER!$A$12:$T$2835,3,0)</f>
        <v>MS CS  - 141816</v>
      </c>
      <c r="G19" s="176"/>
      <c r="H19" s="176"/>
      <c r="I19" s="176"/>
      <c r="J19" s="176"/>
      <c r="K19" s="176"/>
      <c r="L19" s="85"/>
      <c r="M19" s="171"/>
      <c r="N19" s="171"/>
      <c r="P19" s="38">
        <f>IFERROR(VLOOKUP(P18,MASTER!$A$12:$F$17079,6,0),"-")</f>
        <v>141816</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ECR  - OB - LAB - 80</v>
      </c>
      <c r="E21" s="174"/>
      <c r="F21" s="174"/>
      <c r="G21" s="174"/>
      <c r="H21" s="14" t="s">
        <v>11</v>
      </c>
      <c r="I21" s="15" t="str">
        <f>VLOOKUP(P18,MASTER!$A$12:$AC$17009,9,0)</f>
        <v>I</v>
      </c>
      <c r="J21" s="16" t="s">
        <v>99</v>
      </c>
      <c r="K21" s="19">
        <f>VLOOKUP(P18,MASTER!$A$12:$AE$17009,12,0)</f>
        <v>1</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61</v>
      </c>
      <c r="B26" s="38">
        <f>IFERROR(VLOOKUP(Z18,MASTER!$Y$12:$Z$17079,2,0),"-")</f>
        <v>65</v>
      </c>
      <c r="C26" s="38">
        <f>IFERROR(VLOOKUP(AA18,MASTER!$Y$12:$Z$17079,2,0),"-")</f>
        <v>86</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Dr.Muhammad Asif  ( 0333-5546844 )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Introduction to Psychology Sec 1</v>
      </c>
      <c r="G31" s="177"/>
      <c r="H31" s="177"/>
      <c r="I31" s="177"/>
      <c r="J31" s="177"/>
      <c r="K31" s="178"/>
      <c r="L31" s="86"/>
      <c r="M31" s="171">
        <f>+P31</f>
        <v>87</v>
      </c>
      <c r="N31" s="171"/>
      <c r="P31" s="38">
        <f>+R1</f>
        <v>87</v>
      </c>
      <c r="Q31" s="38">
        <f>+P32</f>
        <v>142099</v>
      </c>
      <c r="R31" s="38">
        <f>+Q31</f>
        <v>142099</v>
      </c>
      <c r="S31" s="38">
        <f t="shared" ref="S31:X31" si="2">+R31</f>
        <v>142099</v>
      </c>
      <c r="T31" s="38">
        <f t="shared" si="2"/>
        <v>142099</v>
      </c>
      <c r="U31" s="38">
        <f t="shared" si="2"/>
        <v>142099</v>
      </c>
      <c r="V31" s="38">
        <f t="shared" si="2"/>
        <v>142099</v>
      </c>
      <c r="W31" s="38">
        <f t="shared" si="2"/>
        <v>142099</v>
      </c>
      <c r="X31" s="38">
        <f t="shared" si="2"/>
        <v>142099</v>
      </c>
      <c r="Y31" s="49" t="str">
        <f>Q31&amp;"-"&amp;COUNTIF(Q31:Q31,Q31)</f>
        <v>142099-1</v>
      </c>
      <c r="Z31" s="49" t="str">
        <f>R31&amp;"-"&amp;COUNTIF(Q31:R31,R31)</f>
        <v>142099-2</v>
      </c>
      <c r="AA31" s="49" t="str">
        <f>S31&amp;"-"&amp;COUNTIF(Q31:S31,S31)</f>
        <v>142099-3</v>
      </c>
      <c r="AB31" s="49" t="str">
        <f>T31&amp;"-"&amp;COUNTIF(Q31:T31,T31)</f>
        <v>142099-4</v>
      </c>
      <c r="AC31" s="49" t="str">
        <f>U31&amp;"-"&amp;COUNTIF(Q31:U31,U31)</f>
        <v>142099-5</v>
      </c>
      <c r="AD31" s="49" t="str">
        <f>V31&amp;"-"&amp;COUNTIF(Q31:V31,V31)</f>
        <v>142099-6</v>
      </c>
      <c r="AE31" s="49" t="str">
        <f>W31&amp;"-"&amp;COUNTIF(Q31:W31,W31)</f>
        <v>142099-7</v>
      </c>
      <c r="AF31" s="49" t="str">
        <f>X31&amp;"-"&amp;COUNTIF(Q31:X31,X31)</f>
        <v>142099-8</v>
      </c>
    </row>
    <row r="32" spans="1:32" ht="24.95" customHeight="1" x14ac:dyDescent="0.25">
      <c r="A32" s="152" t="s">
        <v>260</v>
      </c>
      <c r="B32" s="152"/>
      <c r="C32" s="152"/>
      <c r="D32" s="152"/>
      <c r="E32" s="46"/>
      <c r="F32" s="176" t="str">
        <f>VLOOKUP(P31,MASTER!$A$12:$T$28035,3,0)</f>
        <v>BS DFCS  - 142099</v>
      </c>
      <c r="G32" s="176"/>
      <c r="H32" s="176"/>
      <c r="I32" s="176"/>
      <c r="J32" s="176"/>
      <c r="K32" s="176"/>
      <c r="L32" s="85"/>
      <c r="M32" s="171"/>
      <c r="N32" s="171"/>
      <c r="P32" s="38">
        <f>IFERROR(VLOOKUP(P31,MASTER!$A$12:$F$17079,6,0),"-")</f>
        <v>142099</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A  - NB - 1 - 8</v>
      </c>
      <c r="E34" s="174"/>
      <c r="F34" s="174"/>
      <c r="G34" s="174"/>
      <c r="H34" s="14" t="s">
        <v>11</v>
      </c>
      <c r="I34" s="15" t="str">
        <f>VLOOKUP(P31,MASTER!$A$12:$AC$17009,9,0)</f>
        <v>I</v>
      </c>
      <c r="J34" s="16" t="s">
        <v>99</v>
      </c>
      <c r="K34" s="19">
        <f>VLOOKUP(P31,MASTER!$A$12:$AE$17009,12,0)</f>
        <v>36</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87</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Aysha Zummer  ( 3425110803 )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1+'29'!R1</f>
        <v>88</v>
      </c>
      <c r="Q1" s="198">
        <f>+P1+1</f>
        <v>89</v>
      </c>
      <c r="R1" s="198">
        <f>+Q1+1</f>
        <v>90</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Introduction to Psychology Sec 2</v>
      </c>
      <c r="G5" s="177"/>
      <c r="H5" s="177"/>
      <c r="I5" s="177"/>
      <c r="J5" s="177"/>
      <c r="K5" s="178"/>
      <c r="L5" s="86"/>
      <c r="M5" s="171">
        <f>+P5</f>
        <v>88</v>
      </c>
      <c r="N5" s="171"/>
      <c r="P5" s="52">
        <f>+P1</f>
        <v>88</v>
      </c>
      <c r="Q5" s="38">
        <f>+P6</f>
        <v>142100</v>
      </c>
      <c r="R5" s="38">
        <f>+Q5</f>
        <v>142100</v>
      </c>
      <c r="S5" s="38">
        <f t="shared" ref="S5:X5" si="0">+R5</f>
        <v>142100</v>
      </c>
      <c r="T5" s="38">
        <f t="shared" si="0"/>
        <v>142100</v>
      </c>
      <c r="U5" s="38">
        <f t="shared" si="0"/>
        <v>142100</v>
      </c>
      <c r="V5" s="38">
        <f t="shared" si="0"/>
        <v>142100</v>
      </c>
      <c r="W5" s="38">
        <f t="shared" si="0"/>
        <v>142100</v>
      </c>
      <c r="X5" s="38">
        <f t="shared" si="0"/>
        <v>142100</v>
      </c>
      <c r="Y5" s="49" t="str">
        <f>Q5&amp;"-"&amp;COUNTIF(Q5:Q5,Q5)</f>
        <v>142100-1</v>
      </c>
      <c r="Z5" s="49" t="str">
        <f>R5&amp;"-"&amp;COUNTIF(Q5:R5,R5)</f>
        <v>142100-2</v>
      </c>
      <c r="AA5" s="49" t="str">
        <f>S5&amp;"-"&amp;COUNTIF(Q5:S5,S5)</f>
        <v>142100-3</v>
      </c>
      <c r="AB5" s="49" t="str">
        <f>T5&amp;"-"&amp;COUNTIF(Q5:T5,T5)</f>
        <v>142100-4</v>
      </c>
      <c r="AC5" s="49" t="str">
        <f>U5&amp;"-"&amp;COUNTIF(Q5:U5,U5)</f>
        <v>142100-5</v>
      </c>
      <c r="AD5" s="49" t="str">
        <f>V5&amp;"-"&amp;COUNTIF(Q5:V5,V5)</f>
        <v>142100-6</v>
      </c>
      <c r="AE5" s="49" t="str">
        <f>W5&amp;"-"&amp;COUNTIF(Q5:W5,W5)</f>
        <v>142100-7</v>
      </c>
      <c r="AF5" s="49" t="str">
        <f>X5&amp;"-"&amp;COUNTIF(Q5:X5,X5)</f>
        <v>142100-8</v>
      </c>
    </row>
    <row r="6" spans="1:32" ht="24.95" customHeight="1" x14ac:dyDescent="0.25">
      <c r="A6" s="152" t="s">
        <v>260</v>
      </c>
      <c r="B6" s="152"/>
      <c r="C6" s="152"/>
      <c r="D6" s="152"/>
      <c r="E6" s="46"/>
      <c r="F6" s="176" t="str">
        <f>VLOOKUP(P5,MASTER!$A$12:$T$28035,3,0)</f>
        <v>BS DFCS  - 142100</v>
      </c>
      <c r="G6" s="176"/>
      <c r="H6" s="176"/>
      <c r="I6" s="176"/>
      <c r="J6" s="176"/>
      <c r="K6" s="176"/>
      <c r="L6" s="85"/>
      <c r="M6" s="171"/>
      <c r="N6" s="171"/>
      <c r="P6" s="38">
        <f>IFERROR(VLOOKUP(P5,MASTER!$A$12:$F$17079,6,0),"-")</f>
        <v>142100</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A  - NB - 1 - 8</v>
      </c>
      <c r="E8" s="174"/>
      <c r="F8" s="174"/>
      <c r="G8" s="174"/>
      <c r="H8" s="16" t="s">
        <v>11</v>
      </c>
      <c r="I8" s="15" t="str">
        <f>VLOOKUP(P5,MASTER!$A$12:$AC$17009,9,0)</f>
        <v>I</v>
      </c>
      <c r="J8" s="14" t="s">
        <v>99</v>
      </c>
      <c r="K8" s="19">
        <f>VLOOKUP(P5,MASTER!$A$12:$AE$17009,12,0)</f>
        <v>10</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88</v>
      </c>
      <c r="B13" s="38">
        <f>IFERROR(VLOOKUP(Z5,MASTER!$Y$12:$Z$17079,2,0),"-")</f>
        <v>92</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Abdul Raffay Saleem  ( 0321-4702252 )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Introduction to Psychology Sec 1</v>
      </c>
      <c r="G18" s="177"/>
      <c r="H18" s="177"/>
      <c r="I18" s="177"/>
      <c r="J18" s="177"/>
      <c r="K18" s="178"/>
      <c r="L18" s="86"/>
      <c r="M18" s="171">
        <f>+P18</f>
        <v>89</v>
      </c>
      <c r="N18" s="171"/>
      <c r="P18" s="57">
        <f>+Q1</f>
        <v>89</v>
      </c>
      <c r="Q18" s="38">
        <f>+P19</f>
        <v>142026</v>
      </c>
      <c r="R18" s="38">
        <f>+Q18</f>
        <v>142026</v>
      </c>
      <c r="S18" s="38">
        <f t="shared" ref="S18:X18" si="1">+R18</f>
        <v>142026</v>
      </c>
      <c r="T18" s="38">
        <f t="shared" si="1"/>
        <v>142026</v>
      </c>
      <c r="U18" s="38">
        <f t="shared" si="1"/>
        <v>142026</v>
      </c>
      <c r="V18" s="38">
        <f t="shared" si="1"/>
        <v>142026</v>
      </c>
      <c r="W18" s="38">
        <f t="shared" si="1"/>
        <v>142026</v>
      </c>
      <c r="X18" s="38">
        <f t="shared" si="1"/>
        <v>142026</v>
      </c>
      <c r="Y18" s="49" t="str">
        <f>Q18&amp;"-"&amp;COUNTIF(Q18:Q18,Q18)</f>
        <v>142026-1</v>
      </c>
      <c r="Z18" s="49" t="str">
        <f>R18&amp;"-"&amp;COUNTIF(Q18:R18,R18)</f>
        <v>142026-2</v>
      </c>
      <c r="AA18" s="49" t="str">
        <f>S18&amp;"-"&amp;COUNTIF(Q18:S18,S18)</f>
        <v>142026-3</v>
      </c>
      <c r="AB18" s="49" t="str">
        <f>T18&amp;"-"&amp;COUNTIF(Q18:T18,T18)</f>
        <v>142026-4</v>
      </c>
      <c r="AC18" s="49" t="str">
        <f>U18&amp;"-"&amp;COUNTIF(Q18:U18,U18)</f>
        <v>142026-5</v>
      </c>
      <c r="AD18" s="49" t="str">
        <f>V18&amp;"-"&amp;COUNTIF(Q18:V18,V18)</f>
        <v>142026-6</v>
      </c>
      <c r="AE18" s="49" t="str">
        <f>W18&amp;"-"&amp;COUNTIF(Q18:W18,W18)</f>
        <v>142026-7</v>
      </c>
      <c r="AF18" s="49" t="str">
        <f>X18&amp;"-"&amp;COUNTIF(Q18:X18,X18)</f>
        <v>142026-8</v>
      </c>
    </row>
    <row r="19" spans="1:32" ht="24.95" customHeight="1" x14ac:dyDescent="0.25">
      <c r="A19" s="152" t="s">
        <v>261</v>
      </c>
      <c r="B19" s="152"/>
      <c r="C19" s="152"/>
      <c r="D19" s="152"/>
      <c r="E19" s="46"/>
      <c r="F19" s="176" t="str">
        <f>VLOOKUP(P18,MASTER!$A$12:$T$2835,3,0)</f>
        <v>BS MC  - 142026</v>
      </c>
      <c r="G19" s="176"/>
      <c r="H19" s="176"/>
      <c r="I19" s="176"/>
      <c r="J19" s="176"/>
      <c r="K19" s="176"/>
      <c r="L19" s="85"/>
      <c r="M19" s="171"/>
      <c r="N19" s="171"/>
      <c r="P19" s="38">
        <f>IFERROR(VLOOKUP(P18,MASTER!$A$12:$F$17079,6,0),"-")</f>
        <v>142026</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A  - NB - 1 - 8</v>
      </c>
      <c r="E21" s="174"/>
      <c r="F21" s="174"/>
      <c r="G21" s="174"/>
      <c r="H21" s="14" t="s">
        <v>11</v>
      </c>
      <c r="I21" s="15" t="str">
        <f>VLOOKUP(P18,MASTER!$A$12:$AC$17009,9,0)</f>
        <v>I</v>
      </c>
      <c r="J21" s="16" t="s">
        <v>99</v>
      </c>
      <c r="K21" s="19">
        <f>VLOOKUP(P18,MASTER!$A$12:$AE$17009,12,0)</f>
        <v>40</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89</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Saniya Kokab   ( 3014184648 )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Mobile Application Development Sec 3</v>
      </c>
      <c r="G31" s="177"/>
      <c r="H31" s="177"/>
      <c r="I31" s="177"/>
      <c r="J31" s="177"/>
      <c r="K31" s="178"/>
      <c r="L31" s="86"/>
      <c r="M31" s="171">
        <f>+P31</f>
        <v>90</v>
      </c>
      <c r="N31" s="171"/>
      <c r="P31" s="38">
        <f>+R1</f>
        <v>90</v>
      </c>
      <c r="Q31" s="38">
        <f>+P32</f>
        <v>142019</v>
      </c>
      <c r="R31" s="38">
        <f>+Q31</f>
        <v>142019</v>
      </c>
      <c r="S31" s="38">
        <f t="shared" ref="S31:X31" si="2">+R31</f>
        <v>142019</v>
      </c>
      <c r="T31" s="38">
        <f t="shared" si="2"/>
        <v>142019</v>
      </c>
      <c r="U31" s="38">
        <f t="shared" si="2"/>
        <v>142019</v>
      </c>
      <c r="V31" s="38">
        <f t="shared" si="2"/>
        <v>142019</v>
      </c>
      <c r="W31" s="38">
        <f t="shared" si="2"/>
        <v>142019</v>
      </c>
      <c r="X31" s="38">
        <f t="shared" si="2"/>
        <v>142019</v>
      </c>
      <c r="Y31" s="49" t="str">
        <f>Q31&amp;"-"&amp;COUNTIF(Q31:Q31,Q31)</f>
        <v>142019-1</v>
      </c>
      <c r="Z31" s="49" t="str">
        <f>R31&amp;"-"&amp;COUNTIF(Q31:R31,R31)</f>
        <v>142019-2</v>
      </c>
      <c r="AA31" s="49" t="str">
        <f>S31&amp;"-"&amp;COUNTIF(Q31:S31,S31)</f>
        <v>142019-3</v>
      </c>
      <c r="AB31" s="49" t="str">
        <f>T31&amp;"-"&amp;COUNTIF(Q31:T31,T31)</f>
        <v>142019-4</v>
      </c>
      <c r="AC31" s="49" t="str">
        <f>U31&amp;"-"&amp;COUNTIF(Q31:U31,U31)</f>
        <v>142019-5</v>
      </c>
      <c r="AD31" s="49" t="str">
        <f>V31&amp;"-"&amp;COUNTIF(Q31:V31,V31)</f>
        <v>142019-6</v>
      </c>
      <c r="AE31" s="49" t="str">
        <f>W31&amp;"-"&amp;COUNTIF(Q31:W31,W31)</f>
        <v>142019-7</v>
      </c>
      <c r="AF31" s="49" t="str">
        <f>X31&amp;"-"&amp;COUNTIF(Q31:X31,X31)</f>
        <v>142019-8</v>
      </c>
    </row>
    <row r="32" spans="1:32" ht="24.95" customHeight="1" x14ac:dyDescent="0.25">
      <c r="A32" s="152" t="s">
        <v>260</v>
      </c>
      <c r="B32" s="152"/>
      <c r="C32" s="152"/>
      <c r="D32" s="152"/>
      <c r="E32" s="46"/>
      <c r="F32" s="176" t="str">
        <f>VLOOKUP(P31,MASTER!$A$12:$T$28035,3,0)</f>
        <v>BS SE  - 142019</v>
      </c>
      <c r="G32" s="176"/>
      <c r="H32" s="176"/>
      <c r="I32" s="176"/>
      <c r="J32" s="176"/>
      <c r="K32" s="176"/>
      <c r="L32" s="85"/>
      <c r="M32" s="171"/>
      <c r="N32" s="171"/>
      <c r="P32" s="38">
        <f>IFERROR(VLOOKUP(P31,MASTER!$A$12:$F$17079,6,0),"-")</f>
        <v>142019</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A  - NB - 1 - 8</v>
      </c>
      <c r="E34" s="174"/>
      <c r="F34" s="174"/>
      <c r="G34" s="174"/>
      <c r="H34" s="14" t="s">
        <v>11</v>
      </c>
      <c r="I34" s="15" t="str">
        <f>VLOOKUP(P31,MASTER!$A$12:$AC$17009,9,0)</f>
        <v>I</v>
      </c>
      <c r="J34" s="16" t="s">
        <v>99</v>
      </c>
      <c r="K34" s="19">
        <f>VLOOKUP(P31,MASTER!$A$12:$AE$17009,12,0)</f>
        <v>41</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90</v>
      </c>
      <c r="B39" s="38">
        <f>IFERROR(VLOOKUP(Z31,MASTER!$Y$12:$Z$17079,2,0),"-")</f>
        <v>158</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Muhammad Bilal Butt  ( 3234144303 )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1+'30'!R1</f>
        <v>91</v>
      </c>
      <c r="Q1" s="198">
        <f>+P1+1</f>
        <v>92</v>
      </c>
      <c r="R1" s="198">
        <f>+Q1+1</f>
        <v>93</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Mobile Application Development Sec 4</v>
      </c>
      <c r="G5" s="177"/>
      <c r="H5" s="177"/>
      <c r="I5" s="177"/>
      <c r="J5" s="177"/>
      <c r="K5" s="178"/>
      <c r="L5" s="86"/>
      <c r="M5" s="171">
        <f>+P5</f>
        <v>91</v>
      </c>
      <c r="N5" s="171"/>
      <c r="P5" s="52">
        <f>+P1</f>
        <v>91</v>
      </c>
      <c r="Q5" s="38">
        <f>+P6</f>
        <v>142020</v>
      </c>
      <c r="R5" s="38">
        <f>+Q5</f>
        <v>142020</v>
      </c>
      <c r="S5" s="38">
        <f t="shared" ref="S5:X5" si="0">+R5</f>
        <v>142020</v>
      </c>
      <c r="T5" s="38">
        <f t="shared" si="0"/>
        <v>142020</v>
      </c>
      <c r="U5" s="38">
        <f t="shared" si="0"/>
        <v>142020</v>
      </c>
      <c r="V5" s="38">
        <f t="shared" si="0"/>
        <v>142020</v>
      </c>
      <c r="W5" s="38">
        <f t="shared" si="0"/>
        <v>142020</v>
      </c>
      <c r="X5" s="38">
        <f t="shared" si="0"/>
        <v>142020</v>
      </c>
      <c r="Y5" s="49" t="str">
        <f>Q5&amp;"-"&amp;COUNTIF(Q5:Q5,Q5)</f>
        <v>142020-1</v>
      </c>
      <c r="Z5" s="49" t="str">
        <f>R5&amp;"-"&amp;COUNTIF(Q5:R5,R5)</f>
        <v>142020-2</v>
      </c>
      <c r="AA5" s="49" t="str">
        <f>S5&amp;"-"&amp;COUNTIF(Q5:S5,S5)</f>
        <v>142020-3</v>
      </c>
      <c r="AB5" s="49" t="str">
        <f>T5&amp;"-"&amp;COUNTIF(Q5:T5,T5)</f>
        <v>142020-4</v>
      </c>
      <c r="AC5" s="49" t="str">
        <f>U5&amp;"-"&amp;COUNTIF(Q5:U5,U5)</f>
        <v>142020-5</v>
      </c>
      <c r="AD5" s="49" t="str">
        <f>V5&amp;"-"&amp;COUNTIF(Q5:V5,V5)</f>
        <v>142020-6</v>
      </c>
      <c r="AE5" s="49" t="str">
        <f>W5&amp;"-"&amp;COUNTIF(Q5:W5,W5)</f>
        <v>142020-7</v>
      </c>
      <c r="AF5" s="49" t="str">
        <f>X5&amp;"-"&amp;COUNTIF(Q5:X5,X5)</f>
        <v>142020-8</v>
      </c>
    </row>
    <row r="6" spans="1:32" ht="24.95" customHeight="1" x14ac:dyDescent="0.25">
      <c r="A6" s="152" t="s">
        <v>260</v>
      </c>
      <c r="B6" s="152"/>
      <c r="C6" s="152"/>
      <c r="D6" s="152"/>
      <c r="E6" s="46"/>
      <c r="F6" s="176" t="str">
        <f>VLOOKUP(P5,MASTER!$A$12:$T$28035,3,0)</f>
        <v>BS SE  - 142020</v>
      </c>
      <c r="G6" s="176"/>
      <c r="H6" s="176"/>
      <c r="I6" s="176"/>
      <c r="J6" s="176"/>
      <c r="K6" s="176"/>
      <c r="L6" s="85"/>
      <c r="M6" s="171"/>
      <c r="N6" s="171"/>
      <c r="P6" s="38">
        <f>IFERROR(VLOOKUP(P5,MASTER!$A$12:$F$17079,6,0),"-")</f>
        <v>142020</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A  - NB - 1 - 8</v>
      </c>
      <c r="E8" s="174"/>
      <c r="F8" s="174"/>
      <c r="G8" s="174"/>
      <c r="H8" s="16" t="s">
        <v>11</v>
      </c>
      <c r="I8" s="15" t="str">
        <f>VLOOKUP(P5,MASTER!$A$12:$AC$17009,9,0)</f>
        <v>I</v>
      </c>
      <c r="J8" s="14" t="s">
        <v>99</v>
      </c>
      <c r="K8" s="19">
        <f>VLOOKUP(P5,MASTER!$A$12:$AE$17009,12,0)</f>
        <v>49</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91</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Muhammad Bilal Butt  ( 3234144303 )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Introduction to Psychology Sec 2</v>
      </c>
      <c r="G18" s="177"/>
      <c r="H18" s="177"/>
      <c r="I18" s="177"/>
      <c r="J18" s="177"/>
      <c r="K18" s="178"/>
      <c r="L18" s="86"/>
      <c r="M18" s="171">
        <f>+P18</f>
        <v>92</v>
      </c>
      <c r="N18" s="171"/>
      <c r="P18" s="57">
        <f>+Q1</f>
        <v>92</v>
      </c>
      <c r="Q18" s="38">
        <f>+P19</f>
        <v>142100</v>
      </c>
      <c r="R18" s="38">
        <f>+Q18</f>
        <v>142100</v>
      </c>
      <c r="S18" s="38">
        <f t="shared" ref="S18:X18" si="1">+R18</f>
        <v>142100</v>
      </c>
      <c r="T18" s="38">
        <f t="shared" si="1"/>
        <v>142100</v>
      </c>
      <c r="U18" s="38">
        <f t="shared" si="1"/>
        <v>142100</v>
      </c>
      <c r="V18" s="38">
        <f t="shared" si="1"/>
        <v>142100</v>
      </c>
      <c r="W18" s="38">
        <f t="shared" si="1"/>
        <v>142100</v>
      </c>
      <c r="X18" s="38">
        <f t="shared" si="1"/>
        <v>142100</v>
      </c>
      <c r="Y18" s="49" t="str">
        <f>Q18&amp;"-"&amp;COUNTIF(Q18:Q18,Q18)</f>
        <v>142100-1</v>
      </c>
      <c r="Z18" s="49" t="str">
        <f>R18&amp;"-"&amp;COUNTIF(Q18:R18,R18)</f>
        <v>142100-2</v>
      </c>
      <c r="AA18" s="49" t="str">
        <f>S18&amp;"-"&amp;COUNTIF(Q18:S18,S18)</f>
        <v>142100-3</v>
      </c>
      <c r="AB18" s="49" t="str">
        <f>T18&amp;"-"&amp;COUNTIF(Q18:T18,T18)</f>
        <v>142100-4</v>
      </c>
      <c r="AC18" s="49" t="str">
        <f>U18&amp;"-"&amp;COUNTIF(Q18:U18,U18)</f>
        <v>142100-5</v>
      </c>
      <c r="AD18" s="49" t="str">
        <f>V18&amp;"-"&amp;COUNTIF(Q18:V18,V18)</f>
        <v>142100-6</v>
      </c>
      <c r="AE18" s="49" t="str">
        <f>W18&amp;"-"&amp;COUNTIF(Q18:W18,W18)</f>
        <v>142100-7</v>
      </c>
      <c r="AF18" s="49" t="str">
        <f>X18&amp;"-"&amp;COUNTIF(Q18:X18,X18)</f>
        <v>142100-8</v>
      </c>
    </row>
    <row r="19" spans="1:32" ht="24.95" customHeight="1" x14ac:dyDescent="0.25">
      <c r="A19" s="152" t="s">
        <v>261</v>
      </c>
      <c r="B19" s="152"/>
      <c r="C19" s="152"/>
      <c r="D19" s="152"/>
      <c r="E19" s="46"/>
      <c r="F19" s="176" t="str">
        <f>VLOOKUP(P18,MASTER!$A$12:$T$2835,3,0)</f>
        <v>BS DFCS  - 142100</v>
      </c>
      <c r="G19" s="176"/>
      <c r="H19" s="176"/>
      <c r="I19" s="176"/>
      <c r="J19" s="176"/>
      <c r="K19" s="176"/>
      <c r="L19" s="85"/>
      <c r="M19" s="171"/>
      <c r="N19" s="171"/>
      <c r="P19" s="38">
        <f>IFERROR(VLOOKUP(P18,MASTER!$A$12:$F$17079,6,0),"-")</f>
        <v>142100</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B  - NB - 9 - 16</v>
      </c>
      <c r="E21" s="174"/>
      <c r="F21" s="174"/>
      <c r="G21" s="174"/>
      <c r="H21" s="14" t="s">
        <v>11</v>
      </c>
      <c r="I21" s="15" t="str">
        <f>VLOOKUP(P18,MASTER!$A$12:$AC$17009,9,0)</f>
        <v>I</v>
      </c>
      <c r="J21" s="16" t="s">
        <v>99</v>
      </c>
      <c r="K21" s="19">
        <f>VLOOKUP(P18,MASTER!$A$12:$AE$17009,12,0)</f>
        <v>23</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88</v>
      </c>
      <c r="B26" s="38">
        <f>IFERROR(VLOOKUP(Z18,MASTER!$Y$12:$Z$17079,2,0),"-")</f>
        <v>92</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Abdul Raffay Saleem  ( 0321-4702252 )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Introduction to Psychology Sec 3</v>
      </c>
      <c r="G31" s="177"/>
      <c r="H31" s="177"/>
      <c r="I31" s="177"/>
      <c r="J31" s="177"/>
      <c r="K31" s="178"/>
      <c r="L31" s="86"/>
      <c r="M31" s="171">
        <f>+P31</f>
        <v>93</v>
      </c>
      <c r="N31" s="171"/>
      <c r="P31" s="38">
        <f>+R1</f>
        <v>93</v>
      </c>
      <c r="Q31" s="38">
        <f>+P32</f>
        <v>142101</v>
      </c>
      <c r="R31" s="38">
        <f>+Q31</f>
        <v>142101</v>
      </c>
      <c r="S31" s="38">
        <f t="shared" ref="S31:X31" si="2">+R31</f>
        <v>142101</v>
      </c>
      <c r="T31" s="38">
        <f t="shared" si="2"/>
        <v>142101</v>
      </c>
      <c r="U31" s="38">
        <f t="shared" si="2"/>
        <v>142101</v>
      </c>
      <c r="V31" s="38">
        <f t="shared" si="2"/>
        <v>142101</v>
      </c>
      <c r="W31" s="38">
        <f t="shared" si="2"/>
        <v>142101</v>
      </c>
      <c r="X31" s="38">
        <f t="shared" si="2"/>
        <v>142101</v>
      </c>
      <c r="Y31" s="49" t="str">
        <f>Q31&amp;"-"&amp;COUNTIF(Q31:Q31,Q31)</f>
        <v>142101-1</v>
      </c>
      <c r="Z31" s="49" t="str">
        <f>R31&amp;"-"&amp;COUNTIF(Q31:R31,R31)</f>
        <v>142101-2</v>
      </c>
      <c r="AA31" s="49" t="str">
        <f>S31&amp;"-"&amp;COUNTIF(Q31:S31,S31)</f>
        <v>142101-3</v>
      </c>
      <c r="AB31" s="49" t="str">
        <f>T31&amp;"-"&amp;COUNTIF(Q31:T31,T31)</f>
        <v>142101-4</v>
      </c>
      <c r="AC31" s="49" t="str">
        <f>U31&amp;"-"&amp;COUNTIF(Q31:U31,U31)</f>
        <v>142101-5</v>
      </c>
      <c r="AD31" s="49" t="str">
        <f>V31&amp;"-"&amp;COUNTIF(Q31:V31,V31)</f>
        <v>142101-6</v>
      </c>
      <c r="AE31" s="49" t="str">
        <f>W31&amp;"-"&amp;COUNTIF(Q31:W31,W31)</f>
        <v>142101-7</v>
      </c>
      <c r="AF31" s="49" t="str">
        <f>X31&amp;"-"&amp;COUNTIF(Q31:X31,X31)</f>
        <v>142101-8</v>
      </c>
    </row>
    <row r="32" spans="1:32" ht="24.95" customHeight="1" x14ac:dyDescent="0.25">
      <c r="A32" s="152" t="s">
        <v>260</v>
      </c>
      <c r="B32" s="152"/>
      <c r="C32" s="152"/>
      <c r="D32" s="152"/>
      <c r="E32" s="46"/>
      <c r="F32" s="176" t="str">
        <f>VLOOKUP(P31,MASTER!$A$12:$T$28035,3,0)</f>
        <v>BS DFCS  - 142101</v>
      </c>
      <c r="G32" s="176"/>
      <c r="H32" s="176"/>
      <c r="I32" s="176"/>
      <c r="J32" s="176"/>
      <c r="K32" s="176"/>
      <c r="L32" s="85"/>
      <c r="M32" s="171"/>
      <c r="N32" s="171"/>
      <c r="P32" s="38">
        <f>IFERROR(VLOOKUP(P31,MASTER!$A$12:$F$17079,6,0),"-")</f>
        <v>142101</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B  - NB - 9 - 16</v>
      </c>
      <c r="E34" s="174"/>
      <c r="F34" s="174"/>
      <c r="G34" s="174"/>
      <c r="H34" s="14" t="s">
        <v>11</v>
      </c>
      <c r="I34" s="15" t="str">
        <f>VLOOKUP(P31,MASTER!$A$12:$AC$17009,9,0)</f>
        <v>I</v>
      </c>
      <c r="J34" s="16" t="s">
        <v>99</v>
      </c>
      <c r="K34" s="19">
        <f>VLOOKUP(P31,MASTER!$A$12:$AE$17009,12,0)</f>
        <v>33</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93</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Aysha Zummer  ( 3425110803 )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1+'31'!R1</f>
        <v>94</v>
      </c>
      <c r="Q1" s="198">
        <f>+P1+1</f>
        <v>95</v>
      </c>
      <c r="R1" s="198">
        <f>+Q1+1</f>
        <v>96</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Mobile Application and Development Sec 1</v>
      </c>
      <c r="G5" s="177"/>
      <c r="H5" s="177"/>
      <c r="I5" s="177"/>
      <c r="J5" s="177"/>
      <c r="K5" s="178"/>
      <c r="L5" s="86"/>
      <c r="M5" s="171">
        <f>+P5</f>
        <v>94</v>
      </c>
      <c r="N5" s="171"/>
      <c r="P5" s="52">
        <f>+P1</f>
        <v>94</v>
      </c>
      <c r="Q5" s="38">
        <f>+P6</f>
        <v>142142</v>
      </c>
      <c r="R5" s="38">
        <f>+Q5</f>
        <v>142142</v>
      </c>
      <c r="S5" s="38">
        <f t="shared" ref="S5:X5" si="0">+R5</f>
        <v>142142</v>
      </c>
      <c r="T5" s="38">
        <f t="shared" si="0"/>
        <v>142142</v>
      </c>
      <c r="U5" s="38">
        <f t="shared" si="0"/>
        <v>142142</v>
      </c>
      <c r="V5" s="38">
        <f t="shared" si="0"/>
        <v>142142</v>
      </c>
      <c r="W5" s="38">
        <f t="shared" si="0"/>
        <v>142142</v>
      </c>
      <c r="X5" s="38">
        <f t="shared" si="0"/>
        <v>142142</v>
      </c>
      <c r="Y5" s="49" t="str">
        <f>Q5&amp;"-"&amp;COUNTIF(Q5:Q5,Q5)</f>
        <v>142142-1</v>
      </c>
      <c r="Z5" s="49" t="str">
        <f>R5&amp;"-"&amp;COUNTIF(Q5:R5,R5)</f>
        <v>142142-2</v>
      </c>
      <c r="AA5" s="49" t="str">
        <f>S5&amp;"-"&amp;COUNTIF(Q5:S5,S5)</f>
        <v>142142-3</v>
      </c>
      <c r="AB5" s="49" t="str">
        <f>T5&amp;"-"&amp;COUNTIF(Q5:T5,T5)</f>
        <v>142142-4</v>
      </c>
      <c r="AC5" s="49" t="str">
        <f>U5&amp;"-"&amp;COUNTIF(Q5:U5,U5)</f>
        <v>142142-5</v>
      </c>
      <c r="AD5" s="49" t="str">
        <f>V5&amp;"-"&amp;COUNTIF(Q5:V5,V5)</f>
        <v>142142-6</v>
      </c>
      <c r="AE5" s="49" t="str">
        <f>W5&amp;"-"&amp;COUNTIF(Q5:W5,W5)</f>
        <v>142142-7</v>
      </c>
      <c r="AF5" s="49" t="str">
        <f>X5&amp;"-"&amp;COUNTIF(Q5:X5,X5)</f>
        <v>142142-8</v>
      </c>
    </row>
    <row r="6" spans="1:32" ht="24.95" customHeight="1" x14ac:dyDescent="0.25">
      <c r="A6" s="152" t="s">
        <v>260</v>
      </c>
      <c r="B6" s="152"/>
      <c r="C6" s="152"/>
      <c r="D6" s="152"/>
      <c r="E6" s="46"/>
      <c r="F6" s="176" t="str">
        <f>VLOOKUP(P5,MASTER!$A$12:$T$28035,3,0)</f>
        <v>BSCS  - 142142</v>
      </c>
      <c r="G6" s="176"/>
      <c r="H6" s="176"/>
      <c r="I6" s="176"/>
      <c r="J6" s="176"/>
      <c r="K6" s="176"/>
      <c r="L6" s="85"/>
      <c r="M6" s="171"/>
      <c r="N6" s="171"/>
      <c r="P6" s="38">
        <f>IFERROR(VLOOKUP(P5,MASTER!$A$12:$F$17079,6,0),"-")</f>
        <v>142142</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B  - NB - 9 - 16</v>
      </c>
      <c r="E8" s="174"/>
      <c r="F8" s="174"/>
      <c r="G8" s="174"/>
      <c r="H8" s="16" t="s">
        <v>11</v>
      </c>
      <c r="I8" s="15" t="str">
        <f>VLOOKUP(P5,MASTER!$A$12:$AC$17009,9,0)</f>
        <v>I</v>
      </c>
      <c r="J8" s="14" t="s">
        <v>99</v>
      </c>
      <c r="K8" s="19">
        <f>VLOOKUP(P5,MASTER!$A$12:$AE$17009,12,0)</f>
        <v>43</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94</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KhuramYussouf Tahseen  ( 0311-7776777 )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Mobile Application and Development Sec 2</v>
      </c>
      <c r="G18" s="177"/>
      <c r="H18" s="177"/>
      <c r="I18" s="177"/>
      <c r="J18" s="177"/>
      <c r="K18" s="178"/>
      <c r="L18" s="86"/>
      <c r="M18" s="171">
        <f>+P18</f>
        <v>95</v>
      </c>
      <c r="N18" s="171"/>
      <c r="P18" s="57">
        <f>+Q1</f>
        <v>95</v>
      </c>
      <c r="Q18" s="38">
        <f>+P19</f>
        <v>142143</v>
      </c>
      <c r="R18" s="38">
        <f>+Q18</f>
        <v>142143</v>
      </c>
      <c r="S18" s="38">
        <f t="shared" ref="S18:X18" si="1">+R18</f>
        <v>142143</v>
      </c>
      <c r="T18" s="38">
        <f t="shared" si="1"/>
        <v>142143</v>
      </c>
      <c r="U18" s="38">
        <f t="shared" si="1"/>
        <v>142143</v>
      </c>
      <c r="V18" s="38">
        <f t="shared" si="1"/>
        <v>142143</v>
      </c>
      <c r="W18" s="38">
        <f t="shared" si="1"/>
        <v>142143</v>
      </c>
      <c r="X18" s="38">
        <f t="shared" si="1"/>
        <v>142143</v>
      </c>
      <c r="Y18" s="49" t="str">
        <f>Q18&amp;"-"&amp;COUNTIF(Q18:Q18,Q18)</f>
        <v>142143-1</v>
      </c>
      <c r="Z18" s="49" t="str">
        <f>R18&amp;"-"&amp;COUNTIF(Q18:R18,R18)</f>
        <v>142143-2</v>
      </c>
      <c r="AA18" s="49" t="str">
        <f>S18&amp;"-"&amp;COUNTIF(Q18:S18,S18)</f>
        <v>142143-3</v>
      </c>
      <c r="AB18" s="49" t="str">
        <f>T18&amp;"-"&amp;COUNTIF(Q18:T18,T18)</f>
        <v>142143-4</v>
      </c>
      <c r="AC18" s="49" t="str">
        <f>U18&amp;"-"&amp;COUNTIF(Q18:U18,U18)</f>
        <v>142143-5</v>
      </c>
      <c r="AD18" s="49" t="str">
        <f>V18&amp;"-"&amp;COUNTIF(Q18:V18,V18)</f>
        <v>142143-6</v>
      </c>
      <c r="AE18" s="49" t="str">
        <f>W18&amp;"-"&amp;COUNTIF(Q18:W18,W18)</f>
        <v>142143-7</v>
      </c>
      <c r="AF18" s="49" t="str">
        <f>X18&amp;"-"&amp;COUNTIF(Q18:X18,X18)</f>
        <v>142143-8</v>
      </c>
    </row>
    <row r="19" spans="1:32" ht="24.95" customHeight="1" x14ac:dyDescent="0.25">
      <c r="A19" s="152" t="s">
        <v>261</v>
      </c>
      <c r="B19" s="152"/>
      <c r="C19" s="152"/>
      <c r="D19" s="152"/>
      <c r="E19" s="46"/>
      <c r="F19" s="176" t="str">
        <f>VLOOKUP(P18,MASTER!$A$12:$T$2835,3,0)</f>
        <v>BSCS  - 142143</v>
      </c>
      <c r="G19" s="176"/>
      <c r="H19" s="176"/>
      <c r="I19" s="176"/>
      <c r="J19" s="176"/>
      <c r="K19" s="176"/>
      <c r="L19" s="85"/>
      <c r="M19" s="171"/>
      <c r="N19" s="171"/>
      <c r="P19" s="38">
        <f>IFERROR(VLOOKUP(P18,MASTER!$A$12:$F$17079,6,0),"-")</f>
        <v>142143</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B  - NB - 9 - 16</v>
      </c>
      <c r="E21" s="174"/>
      <c r="F21" s="174"/>
      <c r="G21" s="174"/>
      <c r="H21" s="14" t="s">
        <v>11</v>
      </c>
      <c r="I21" s="15" t="str">
        <f>VLOOKUP(P18,MASTER!$A$12:$AC$17009,9,0)</f>
        <v>I</v>
      </c>
      <c r="J21" s="16" t="s">
        <v>99</v>
      </c>
      <c r="K21" s="19">
        <f>VLOOKUP(P18,MASTER!$A$12:$AE$17009,12,0)</f>
        <v>41</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95</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KhuramYussouf Tahseen  ( 0311-7776777 )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Mobile Application and Development Sec 3</v>
      </c>
      <c r="G31" s="177"/>
      <c r="H31" s="177"/>
      <c r="I31" s="177"/>
      <c r="J31" s="177"/>
      <c r="K31" s="178"/>
      <c r="L31" s="86"/>
      <c r="M31" s="171">
        <f>+P31</f>
        <v>96</v>
      </c>
      <c r="N31" s="171"/>
      <c r="P31" s="38">
        <f>+R1</f>
        <v>96</v>
      </c>
      <c r="Q31" s="38">
        <f>+P32</f>
        <v>142144</v>
      </c>
      <c r="R31" s="38">
        <f>+Q31</f>
        <v>142144</v>
      </c>
      <c r="S31" s="38">
        <f t="shared" ref="S31:X31" si="2">+R31</f>
        <v>142144</v>
      </c>
      <c r="T31" s="38">
        <f t="shared" si="2"/>
        <v>142144</v>
      </c>
      <c r="U31" s="38">
        <f t="shared" si="2"/>
        <v>142144</v>
      </c>
      <c r="V31" s="38">
        <f t="shared" si="2"/>
        <v>142144</v>
      </c>
      <c r="W31" s="38">
        <f t="shared" si="2"/>
        <v>142144</v>
      </c>
      <c r="X31" s="38">
        <f t="shared" si="2"/>
        <v>142144</v>
      </c>
      <c r="Y31" s="49" t="str">
        <f>Q31&amp;"-"&amp;COUNTIF(Q31:Q31,Q31)</f>
        <v>142144-1</v>
      </c>
      <c r="Z31" s="49" t="str">
        <f>R31&amp;"-"&amp;COUNTIF(Q31:R31,R31)</f>
        <v>142144-2</v>
      </c>
      <c r="AA31" s="49" t="str">
        <f>S31&amp;"-"&amp;COUNTIF(Q31:S31,S31)</f>
        <v>142144-3</v>
      </c>
      <c r="AB31" s="49" t="str">
        <f>T31&amp;"-"&amp;COUNTIF(Q31:T31,T31)</f>
        <v>142144-4</v>
      </c>
      <c r="AC31" s="49" t="str">
        <f>U31&amp;"-"&amp;COUNTIF(Q31:U31,U31)</f>
        <v>142144-5</v>
      </c>
      <c r="AD31" s="49" t="str">
        <f>V31&amp;"-"&amp;COUNTIF(Q31:V31,V31)</f>
        <v>142144-6</v>
      </c>
      <c r="AE31" s="49" t="str">
        <f>W31&amp;"-"&amp;COUNTIF(Q31:W31,W31)</f>
        <v>142144-7</v>
      </c>
      <c r="AF31" s="49" t="str">
        <f>X31&amp;"-"&amp;COUNTIF(Q31:X31,X31)</f>
        <v>142144-8</v>
      </c>
    </row>
    <row r="32" spans="1:32" ht="24.95" customHeight="1" x14ac:dyDescent="0.25">
      <c r="A32" s="152" t="s">
        <v>260</v>
      </c>
      <c r="B32" s="152"/>
      <c r="C32" s="152"/>
      <c r="D32" s="152"/>
      <c r="E32" s="46"/>
      <c r="F32" s="176" t="str">
        <f>VLOOKUP(P31,MASTER!$A$12:$T$28035,3,0)</f>
        <v>BSCS  - 142144</v>
      </c>
      <c r="G32" s="176"/>
      <c r="H32" s="176"/>
      <c r="I32" s="176"/>
      <c r="J32" s="176"/>
      <c r="K32" s="176"/>
      <c r="L32" s="85"/>
      <c r="M32" s="171"/>
      <c r="N32" s="171"/>
      <c r="P32" s="38">
        <f>IFERROR(VLOOKUP(P31,MASTER!$A$12:$F$17079,6,0),"-")</f>
        <v>142144</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B  - NB - 9 - 16</v>
      </c>
      <c r="E34" s="174"/>
      <c r="F34" s="174"/>
      <c r="G34" s="174"/>
      <c r="H34" s="14" t="s">
        <v>11</v>
      </c>
      <c r="I34" s="15" t="str">
        <f>VLOOKUP(P31,MASTER!$A$12:$AC$17009,9,0)</f>
        <v>I</v>
      </c>
      <c r="J34" s="16" t="s">
        <v>99</v>
      </c>
      <c r="K34" s="19">
        <f>VLOOKUP(P31,MASTER!$A$12:$AE$17009,12,0)</f>
        <v>14</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96</v>
      </c>
      <c r="B39" s="38">
        <f>IFERROR(VLOOKUP(Z31,MASTER!$Y$12:$Z$17079,2,0),"-")</f>
        <v>105</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KhuramYussouf Tahseen  ( 0311-7776777 )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1+'32'!R1</f>
        <v>97</v>
      </c>
      <c r="Q1" s="198">
        <f>+P1+1</f>
        <v>98</v>
      </c>
      <c r="R1" s="198">
        <f>+Q1+1</f>
        <v>99</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Introduction to Psychology Sec 1</v>
      </c>
      <c r="G5" s="177"/>
      <c r="H5" s="177"/>
      <c r="I5" s="177"/>
      <c r="J5" s="177"/>
      <c r="K5" s="178"/>
      <c r="L5" s="86"/>
      <c r="M5" s="171">
        <f>+P5</f>
        <v>97</v>
      </c>
      <c r="N5" s="171"/>
      <c r="P5" s="52">
        <f>+P1</f>
        <v>97</v>
      </c>
      <c r="Q5" s="38">
        <f>+P6</f>
        <v>142269</v>
      </c>
      <c r="R5" s="38">
        <f>+Q5</f>
        <v>142269</v>
      </c>
      <c r="S5" s="38">
        <f t="shared" ref="S5:X5" si="0">+R5</f>
        <v>142269</v>
      </c>
      <c r="T5" s="38">
        <f t="shared" si="0"/>
        <v>142269</v>
      </c>
      <c r="U5" s="38">
        <f t="shared" si="0"/>
        <v>142269</v>
      </c>
      <c r="V5" s="38">
        <f t="shared" si="0"/>
        <v>142269</v>
      </c>
      <c r="W5" s="38">
        <f t="shared" si="0"/>
        <v>142269</v>
      </c>
      <c r="X5" s="38">
        <f t="shared" si="0"/>
        <v>142269</v>
      </c>
      <c r="Y5" s="49" t="str">
        <f>Q5&amp;"-"&amp;COUNTIF(Q5:Q5,Q5)</f>
        <v>142269-1</v>
      </c>
      <c r="Z5" s="49" t="str">
        <f>R5&amp;"-"&amp;COUNTIF(Q5:R5,R5)</f>
        <v>142269-2</v>
      </c>
      <c r="AA5" s="49" t="str">
        <f>S5&amp;"-"&amp;COUNTIF(Q5:S5,S5)</f>
        <v>142269-3</v>
      </c>
      <c r="AB5" s="49" t="str">
        <f>T5&amp;"-"&amp;COUNTIF(Q5:T5,T5)</f>
        <v>142269-4</v>
      </c>
      <c r="AC5" s="49" t="str">
        <f>U5&amp;"-"&amp;COUNTIF(Q5:U5,U5)</f>
        <v>142269-5</v>
      </c>
      <c r="AD5" s="49" t="str">
        <f>V5&amp;"-"&amp;COUNTIF(Q5:V5,V5)</f>
        <v>142269-6</v>
      </c>
      <c r="AE5" s="49" t="str">
        <f>W5&amp;"-"&amp;COUNTIF(Q5:W5,W5)</f>
        <v>142269-7</v>
      </c>
      <c r="AF5" s="49" t="str">
        <f>X5&amp;"-"&amp;COUNTIF(Q5:X5,X5)</f>
        <v>142269-8</v>
      </c>
    </row>
    <row r="6" spans="1:32" ht="24.95" customHeight="1" x14ac:dyDescent="0.25">
      <c r="A6" s="152" t="s">
        <v>260</v>
      </c>
      <c r="B6" s="152"/>
      <c r="C6" s="152"/>
      <c r="D6" s="152"/>
      <c r="E6" s="46"/>
      <c r="F6" s="176" t="str">
        <f>VLOOKUP(P5,MASTER!$A$12:$T$28035,3,0)</f>
        <v>ADP (MC)   - 142269</v>
      </c>
      <c r="G6" s="176"/>
      <c r="H6" s="176"/>
      <c r="I6" s="176"/>
      <c r="J6" s="176"/>
      <c r="K6" s="176"/>
      <c r="L6" s="85"/>
      <c r="M6" s="171"/>
      <c r="N6" s="171"/>
      <c r="P6" s="38">
        <f>IFERROR(VLOOKUP(P5,MASTER!$A$12:$F$17079,6,0),"-")</f>
        <v>142269</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C  - NB - 17 - 24</v>
      </c>
      <c r="E8" s="174"/>
      <c r="F8" s="174"/>
      <c r="G8" s="174"/>
      <c r="H8" s="16" t="s">
        <v>11</v>
      </c>
      <c r="I8" s="15" t="str">
        <f>VLOOKUP(P5,MASTER!$A$12:$AC$17009,9,0)</f>
        <v>I</v>
      </c>
      <c r="J8" s="14" t="s">
        <v>99</v>
      </c>
      <c r="K8" s="19">
        <f>VLOOKUP(P5,MASTER!$A$12:$AE$17009,12,0)</f>
        <v>1</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97</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Saniya Kokab   ( 3014184648 )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Introduction to Psychology Sec 1</v>
      </c>
      <c r="G18" s="177"/>
      <c r="H18" s="177"/>
      <c r="I18" s="177"/>
      <c r="J18" s="177"/>
      <c r="K18" s="178"/>
      <c r="L18" s="86"/>
      <c r="M18" s="171">
        <f>+P18</f>
        <v>98</v>
      </c>
      <c r="N18" s="171"/>
      <c r="P18" s="57">
        <f>+Q1</f>
        <v>98</v>
      </c>
      <c r="Q18" s="38">
        <f>+P19</f>
        <v>142326</v>
      </c>
      <c r="R18" s="38">
        <f>+Q18</f>
        <v>142326</v>
      </c>
      <c r="S18" s="38">
        <f t="shared" ref="S18:X18" si="1">+R18</f>
        <v>142326</v>
      </c>
      <c r="T18" s="38">
        <f t="shared" si="1"/>
        <v>142326</v>
      </c>
      <c r="U18" s="38">
        <f t="shared" si="1"/>
        <v>142326</v>
      </c>
      <c r="V18" s="38">
        <f t="shared" si="1"/>
        <v>142326</v>
      </c>
      <c r="W18" s="38">
        <f t="shared" si="1"/>
        <v>142326</v>
      </c>
      <c r="X18" s="38">
        <f t="shared" si="1"/>
        <v>142326</v>
      </c>
      <c r="Y18" s="49" t="str">
        <f>Q18&amp;"-"&amp;COUNTIF(Q18:Q18,Q18)</f>
        <v>142326-1</v>
      </c>
      <c r="Z18" s="49" t="str">
        <f>R18&amp;"-"&amp;COUNTIF(Q18:R18,R18)</f>
        <v>142326-2</v>
      </c>
      <c r="AA18" s="49" t="str">
        <f>S18&amp;"-"&amp;COUNTIF(Q18:S18,S18)</f>
        <v>142326-3</v>
      </c>
      <c r="AB18" s="49" t="str">
        <f>T18&amp;"-"&amp;COUNTIF(Q18:T18,T18)</f>
        <v>142326-4</v>
      </c>
      <c r="AC18" s="49" t="str">
        <f>U18&amp;"-"&amp;COUNTIF(Q18:U18,U18)</f>
        <v>142326-5</v>
      </c>
      <c r="AD18" s="49" t="str">
        <f>V18&amp;"-"&amp;COUNTIF(Q18:V18,V18)</f>
        <v>142326-6</v>
      </c>
      <c r="AE18" s="49" t="str">
        <f>W18&amp;"-"&amp;COUNTIF(Q18:W18,W18)</f>
        <v>142326-7</v>
      </c>
      <c r="AF18" s="49" t="str">
        <f>X18&amp;"-"&amp;COUNTIF(Q18:X18,X18)</f>
        <v>142326-8</v>
      </c>
    </row>
    <row r="19" spans="1:32" ht="24.95" customHeight="1" x14ac:dyDescent="0.25">
      <c r="A19" s="152" t="s">
        <v>261</v>
      </c>
      <c r="B19" s="152"/>
      <c r="C19" s="152"/>
      <c r="D19" s="152"/>
      <c r="E19" s="46"/>
      <c r="F19" s="176" t="str">
        <f>VLOOKUP(P18,MASTER!$A$12:$T$2835,3,0)</f>
        <v>BS AP  - 142326</v>
      </c>
      <c r="G19" s="176"/>
      <c r="H19" s="176"/>
      <c r="I19" s="176"/>
      <c r="J19" s="176"/>
      <c r="K19" s="176"/>
      <c r="L19" s="85"/>
      <c r="M19" s="171"/>
      <c r="N19" s="171"/>
      <c r="P19" s="38">
        <f>IFERROR(VLOOKUP(P18,MASTER!$A$12:$F$17079,6,0),"-")</f>
        <v>142326</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C  - NB - 17 - 24</v>
      </c>
      <c r="E21" s="174"/>
      <c r="F21" s="174"/>
      <c r="G21" s="174"/>
      <c r="H21" s="14" t="s">
        <v>11</v>
      </c>
      <c r="I21" s="15" t="str">
        <f>VLOOKUP(P18,MASTER!$A$12:$AC$17009,9,0)</f>
        <v>I</v>
      </c>
      <c r="J21" s="16" t="s">
        <v>99</v>
      </c>
      <c r="K21" s="19">
        <f>VLOOKUP(P18,MASTER!$A$12:$AE$17009,12,0)</f>
        <v>1</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98</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Zuhaa Hassan  ( 3204790017 )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Introduction to Psychology Sec 1</v>
      </c>
      <c r="G31" s="177"/>
      <c r="H31" s="177"/>
      <c r="I31" s="177"/>
      <c r="J31" s="177"/>
      <c r="K31" s="178"/>
      <c r="L31" s="86"/>
      <c r="M31" s="171">
        <f>+P31</f>
        <v>99</v>
      </c>
      <c r="N31" s="171"/>
      <c r="P31" s="38">
        <f>+R1</f>
        <v>99</v>
      </c>
      <c r="Q31" s="38">
        <f>+P32</f>
        <v>142332</v>
      </c>
      <c r="R31" s="38">
        <f>+Q31</f>
        <v>142332</v>
      </c>
      <c r="S31" s="38">
        <f t="shared" ref="S31:X31" si="2">+R31</f>
        <v>142332</v>
      </c>
      <c r="T31" s="38">
        <f t="shared" si="2"/>
        <v>142332</v>
      </c>
      <c r="U31" s="38">
        <f t="shared" si="2"/>
        <v>142332</v>
      </c>
      <c r="V31" s="38">
        <f t="shared" si="2"/>
        <v>142332</v>
      </c>
      <c r="W31" s="38">
        <f t="shared" si="2"/>
        <v>142332</v>
      </c>
      <c r="X31" s="38">
        <f t="shared" si="2"/>
        <v>142332</v>
      </c>
      <c r="Y31" s="49" t="str">
        <f>Q31&amp;"-"&amp;COUNTIF(Q31:Q31,Q31)</f>
        <v>142332-1</v>
      </c>
      <c r="Z31" s="49" t="str">
        <f>R31&amp;"-"&amp;COUNTIF(Q31:R31,R31)</f>
        <v>142332-2</v>
      </c>
      <c r="AA31" s="49" t="str">
        <f>S31&amp;"-"&amp;COUNTIF(Q31:S31,S31)</f>
        <v>142332-3</v>
      </c>
      <c r="AB31" s="49" t="str">
        <f>T31&amp;"-"&amp;COUNTIF(Q31:T31,T31)</f>
        <v>142332-4</v>
      </c>
      <c r="AC31" s="49" t="str">
        <f>U31&amp;"-"&amp;COUNTIF(Q31:U31,U31)</f>
        <v>142332-5</v>
      </c>
      <c r="AD31" s="49" t="str">
        <f>V31&amp;"-"&amp;COUNTIF(Q31:V31,V31)</f>
        <v>142332-6</v>
      </c>
      <c r="AE31" s="49" t="str">
        <f>W31&amp;"-"&amp;COUNTIF(Q31:W31,W31)</f>
        <v>142332-7</v>
      </c>
      <c r="AF31" s="49" t="str">
        <f>X31&amp;"-"&amp;COUNTIF(Q31:X31,X31)</f>
        <v>142332-8</v>
      </c>
    </row>
    <row r="32" spans="1:32" ht="24.95" customHeight="1" x14ac:dyDescent="0.25">
      <c r="A32" s="152" t="s">
        <v>260</v>
      </c>
      <c r="B32" s="152"/>
      <c r="C32" s="152"/>
      <c r="D32" s="152"/>
      <c r="E32" s="46"/>
      <c r="F32" s="176" t="str">
        <f>VLOOKUP(P31,MASTER!$A$12:$T$28035,3,0)</f>
        <v>BS AP  - 142332</v>
      </c>
      <c r="G32" s="176"/>
      <c r="H32" s="176"/>
      <c r="I32" s="176"/>
      <c r="J32" s="176"/>
      <c r="K32" s="176"/>
      <c r="L32" s="85"/>
      <c r="M32" s="171"/>
      <c r="N32" s="171"/>
      <c r="P32" s="38">
        <f>IFERROR(VLOOKUP(P31,MASTER!$A$12:$F$17079,6,0),"-")</f>
        <v>142332</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C  - NB - 17 - 24</v>
      </c>
      <c r="E34" s="174"/>
      <c r="F34" s="174"/>
      <c r="G34" s="174"/>
      <c r="H34" s="14" t="s">
        <v>11</v>
      </c>
      <c r="I34" s="15" t="str">
        <f>VLOOKUP(P31,MASTER!$A$12:$AC$17009,9,0)</f>
        <v>I</v>
      </c>
      <c r="J34" s="16" t="s">
        <v>99</v>
      </c>
      <c r="K34" s="19">
        <f>VLOOKUP(P31,MASTER!$A$12:$AE$17009,12,0)</f>
        <v>10</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99</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Zuhaa Hassan  ( 3204790017 )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1+'33'!R1</f>
        <v>100</v>
      </c>
      <c r="Q1" s="198">
        <f>+P1+1</f>
        <v>101</v>
      </c>
      <c r="R1" s="198">
        <f>+Q1+1</f>
        <v>102</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Media Management Sec 1</v>
      </c>
      <c r="G5" s="177"/>
      <c r="H5" s="177"/>
      <c r="I5" s="177"/>
      <c r="J5" s="177"/>
      <c r="K5" s="178"/>
      <c r="L5" s="86"/>
      <c r="M5" s="171">
        <f>+P5</f>
        <v>100</v>
      </c>
      <c r="N5" s="171"/>
      <c r="P5" s="52">
        <f>+P1</f>
        <v>100</v>
      </c>
      <c r="Q5" s="38">
        <f>+P6</f>
        <v>142196</v>
      </c>
      <c r="R5" s="38">
        <f>+Q5</f>
        <v>142196</v>
      </c>
      <c r="S5" s="38">
        <f t="shared" ref="S5:X5" si="0">+R5</f>
        <v>142196</v>
      </c>
      <c r="T5" s="38">
        <f t="shared" si="0"/>
        <v>142196</v>
      </c>
      <c r="U5" s="38">
        <f t="shared" si="0"/>
        <v>142196</v>
      </c>
      <c r="V5" s="38">
        <f t="shared" si="0"/>
        <v>142196</v>
      </c>
      <c r="W5" s="38">
        <f t="shared" si="0"/>
        <v>142196</v>
      </c>
      <c r="X5" s="38">
        <f t="shared" si="0"/>
        <v>142196</v>
      </c>
      <c r="Y5" s="49" t="str">
        <f>Q5&amp;"-"&amp;COUNTIF(Q5:Q5,Q5)</f>
        <v>142196-1</v>
      </c>
      <c r="Z5" s="49" t="str">
        <f>R5&amp;"-"&amp;COUNTIF(Q5:R5,R5)</f>
        <v>142196-2</v>
      </c>
      <c r="AA5" s="49" t="str">
        <f>S5&amp;"-"&amp;COUNTIF(Q5:S5,S5)</f>
        <v>142196-3</v>
      </c>
      <c r="AB5" s="49" t="str">
        <f>T5&amp;"-"&amp;COUNTIF(Q5:T5,T5)</f>
        <v>142196-4</v>
      </c>
      <c r="AC5" s="49" t="str">
        <f>U5&amp;"-"&amp;COUNTIF(Q5:U5,U5)</f>
        <v>142196-5</v>
      </c>
      <c r="AD5" s="49" t="str">
        <f>V5&amp;"-"&amp;COUNTIF(Q5:V5,V5)</f>
        <v>142196-6</v>
      </c>
      <c r="AE5" s="49" t="str">
        <f>W5&amp;"-"&amp;COUNTIF(Q5:W5,W5)</f>
        <v>142196-7</v>
      </c>
      <c r="AF5" s="49" t="str">
        <f>X5&amp;"-"&amp;COUNTIF(Q5:X5,X5)</f>
        <v>142196-8</v>
      </c>
    </row>
    <row r="6" spans="1:32" ht="24.95" customHeight="1" x14ac:dyDescent="0.25">
      <c r="A6" s="152" t="s">
        <v>260</v>
      </c>
      <c r="B6" s="152"/>
      <c r="C6" s="152"/>
      <c r="D6" s="152"/>
      <c r="E6" s="46"/>
      <c r="F6" s="176" t="str">
        <f>VLOOKUP(P5,MASTER!$A$12:$T$28035,3,0)</f>
        <v>BS MC  - 142196</v>
      </c>
      <c r="G6" s="176"/>
      <c r="H6" s="176"/>
      <c r="I6" s="176"/>
      <c r="J6" s="176"/>
      <c r="K6" s="176"/>
      <c r="L6" s="85"/>
      <c r="M6" s="171"/>
      <c r="N6" s="171"/>
      <c r="P6" s="38">
        <f>IFERROR(VLOOKUP(P5,MASTER!$A$12:$F$17079,6,0),"-")</f>
        <v>142196</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C  - NB - 17 - 24</v>
      </c>
      <c r="E8" s="174"/>
      <c r="F8" s="174"/>
      <c r="G8" s="174"/>
      <c r="H8" s="16" t="s">
        <v>11</v>
      </c>
      <c r="I8" s="15" t="str">
        <f>VLOOKUP(P5,MASTER!$A$12:$AC$17009,9,0)</f>
        <v>I</v>
      </c>
      <c r="J8" s="14" t="s">
        <v>99</v>
      </c>
      <c r="K8" s="19">
        <f>VLOOKUP(P5,MASTER!$A$12:$AE$17009,12,0)</f>
        <v>52</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100</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Talha Farooq  ( 3084463109 )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Introduction to Psychology Sec 1</v>
      </c>
      <c r="G18" s="177"/>
      <c r="H18" s="177"/>
      <c r="I18" s="177"/>
      <c r="J18" s="177"/>
      <c r="K18" s="178"/>
      <c r="L18" s="86"/>
      <c r="M18" s="171">
        <f>+P18</f>
        <v>101</v>
      </c>
      <c r="N18" s="171"/>
      <c r="P18" s="57">
        <f>+Q1</f>
        <v>101</v>
      </c>
      <c r="Q18" s="38">
        <f>+P19</f>
        <v>142605</v>
      </c>
      <c r="R18" s="38">
        <f>+Q18</f>
        <v>142605</v>
      </c>
      <c r="S18" s="38">
        <f t="shared" ref="S18:X18" si="1">+R18</f>
        <v>142605</v>
      </c>
      <c r="T18" s="38">
        <f t="shared" si="1"/>
        <v>142605</v>
      </c>
      <c r="U18" s="38">
        <f t="shared" si="1"/>
        <v>142605</v>
      </c>
      <c r="V18" s="38">
        <f t="shared" si="1"/>
        <v>142605</v>
      </c>
      <c r="W18" s="38">
        <f t="shared" si="1"/>
        <v>142605</v>
      </c>
      <c r="X18" s="38">
        <f t="shared" si="1"/>
        <v>142605</v>
      </c>
      <c r="Y18" s="49" t="str">
        <f>Q18&amp;"-"&amp;COUNTIF(Q18:Q18,Q18)</f>
        <v>142605-1</v>
      </c>
      <c r="Z18" s="49" t="str">
        <f>R18&amp;"-"&amp;COUNTIF(Q18:R18,R18)</f>
        <v>142605-2</v>
      </c>
      <c r="AA18" s="49" t="str">
        <f>S18&amp;"-"&amp;COUNTIF(Q18:S18,S18)</f>
        <v>142605-3</v>
      </c>
      <c r="AB18" s="49" t="str">
        <f>T18&amp;"-"&amp;COUNTIF(Q18:T18,T18)</f>
        <v>142605-4</v>
      </c>
      <c r="AC18" s="49" t="str">
        <f>U18&amp;"-"&amp;COUNTIF(Q18:U18,U18)</f>
        <v>142605-5</v>
      </c>
      <c r="AD18" s="49" t="str">
        <f>V18&amp;"-"&amp;COUNTIF(Q18:V18,V18)</f>
        <v>142605-6</v>
      </c>
      <c r="AE18" s="49" t="str">
        <f>W18&amp;"-"&amp;COUNTIF(Q18:W18,W18)</f>
        <v>142605-7</v>
      </c>
      <c r="AF18" s="49" t="str">
        <f>X18&amp;"-"&amp;COUNTIF(Q18:X18,X18)</f>
        <v>142605-8</v>
      </c>
    </row>
    <row r="19" spans="1:32" ht="24.95" customHeight="1" x14ac:dyDescent="0.25">
      <c r="A19" s="152" t="s">
        <v>261</v>
      </c>
      <c r="B19" s="152"/>
      <c r="C19" s="152"/>
      <c r="D19" s="152"/>
      <c r="E19" s="46"/>
      <c r="F19" s="176" t="str">
        <f>VLOOKUP(P18,MASTER!$A$12:$T$2835,3,0)</f>
        <v>BS SE  - 142605</v>
      </c>
      <c r="G19" s="176"/>
      <c r="H19" s="176"/>
      <c r="I19" s="176"/>
      <c r="J19" s="176"/>
      <c r="K19" s="176"/>
      <c r="L19" s="85"/>
      <c r="M19" s="171"/>
      <c r="N19" s="171"/>
      <c r="P19" s="38">
        <f>IFERROR(VLOOKUP(P18,MASTER!$A$12:$F$17079,6,0),"-")</f>
        <v>142605</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C  - NB - 17 - 24</v>
      </c>
      <c r="E21" s="174"/>
      <c r="F21" s="174"/>
      <c r="G21" s="174"/>
      <c r="H21" s="14" t="s">
        <v>11</v>
      </c>
      <c r="I21" s="15" t="str">
        <f>VLOOKUP(P18,MASTER!$A$12:$AC$17009,9,0)</f>
        <v>I</v>
      </c>
      <c r="J21" s="16" t="s">
        <v>99</v>
      </c>
      <c r="K21" s="19">
        <f>VLOOKUP(P18,MASTER!$A$12:$AE$17009,12,0)</f>
        <v>1</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101</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Wahid Qayyum  ( 0344-4573596 )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Natural Science Sec 1</v>
      </c>
      <c r="G31" s="177"/>
      <c r="H31" s="177"/>
      <c r="I31" s="177"/>
      <c r="J31" s="177"/>
      <c r="K31" s="178"/>
      <c r="L31" s="86"/>
      <c r="M31" s="171">
        <f>+P31</f>
        <v>102</v>
      </c>
      <c r="N31" s="171"/>
      <c r="P31" s="38">
        <f>+R1</f>
        <v>102</v>
      </c>
      <c r="Q31" s="38">
        <f>+P32</f>
        <v>142182</v>
      </c>
      <c r="R31" s="38">
        <f>+Q31</f>
        <v>142182</v>
      </c>
      <c r="S31" s="38">
        <f t="shared" ref="S31:X31" si="2">+R31</f>
        <v>142182</v>
      </c>
      <c r="T31" s="38">
        <f t="shared" si="2"/>
        <v>142182</v>
      </c>
      <c r="U31" s="38">
        <f t="shared" si="2"/>
        <v>142182</v>
      </c>
      <c r="V31" s="38">
        <f t="shared" si="2"/>
        <v>142182</v>
      </c>
      <c r="W31" s="38">
        <f t="shared" si="2"/>
        <v>142182</v>
      </c>
      <c r="X31" s="38">
        <f t="shared" si="2"/>
        <v>142182</v>
      </c>
      <c r="Y31" s="49" t="str">
        <f>Q31&amp;"-"&amp;COUNTIF(Q31:Q31,Q31)</f>
        <v>142182-1</v>
      </c>
      <c r="Z31" s="49" t="str">
        <f>R31&amp;"-"&amp;COUNTIF(Q31:R31,R31)</f>
        <v>142182-2</v>
      </c>
      <c r="AA31" s="49" t="str">
        <f>S31&amp;"-"&amp;COUNTIF(Q31:S31,S31)</f>
        <v>142182-3</v>
      </c>
      <c r="AB31" s="49" t="str">
        <f>T31&amp;"-"&amp;COUNTIF(Q31:T31,T31)</f>
        <v>142182-4</v>
      </c>
      <c r="AC31" s="49" t="str">
        <f>U31&amp;"-"&amp;COUNTIF(Q31:U31,U31)</f>
        <v>142182-5</v>
      </c>
      <c r="AD31" s="49" t="str">
        <f>V31&amp;"-"&amp;COUNTIF(Q31:V31,V31)</f>
        <v>142182-6</v>
      </c>
      <c r="AE31" s="49" t="str">
        <f>W31&amp;"-"&amp;COUNTIF(Q31:W31,W31)</f>
        <v>142182-7</v>
      </c>
      <c r="AF31" s="49" t="str">
        <f>X31&amp;"-"&amp;COUNTIF(Q31:X31,X31)</f>
        <v>142182-8</v>
      </c>
    </row>
    <row r="32" spans="1:32" ht="24.95" customHeight="1" x14ac:dyDescent="0.25">
      <c r="A32" s="152" t="s">
        <v>260</v>
      </c>
      <c r="B32" s="152"/>
      <c r="C32" s="152"/>
      <c r="D32" s="152"/>
      <c r="E32" s="46"/>
      <c r="F32" s="176" t="str">
        <f>VLOOKUP(P31,MASTER!$A$12:$T$28035,3,0)</f>
        <v>BS Urdu  - 142182</v>
      </c>
      <c r="G32" s="176"/>
      <c r="H32" s="176"/>
      <c r="I32" s="176"/>
      <c r="J32" s="176"/>
      <c r="K32" s="176"/>
      <c r="L32" s="85"/>
      <c r="M32" s="171"/>
      <c r="N32" s="171"/>
      <c r="P32" s="38">
        <f>IFERROR(VLOOKUP(P31,MASTER!$A$12:$F$17079,6,0),"-")</f>
        <v>142182</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C  - NB - 17 - 24</v>
      </c>
      <c r="E34" s="174"/>
      <c r="F34" s="174"/>
      <c r="G34" s="174"/>
      <c r="H34" s="14" t="s">
        <v>11</v>
      </c>
      <c r="I34" s="15" t="str">
        <f>VLOOKUP(P31,MASTER!$A$12:$AC$17009,9,0)</f>
        <v>I</v>
      </c>
      <c r="J34" s="16" t="s">
        <v>99</v>
      </c>
      <c r="K34" s="19">
        <f>VLOOKUP(P31,MASTER!$A$12:$AE$17009,12,0)</f>
        <v>2</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102</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Ms. Jawairia Mukhtar  ( 0331-4301717 )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1+'34'!R1</f>
        <v>103</v>
      </c>
      <c r="Q1" s="198">
        <f>+P1+1</f>
        <v>104</v>
      </c>
      <c r="R1" s="198">
        <f>+Q1+1</f>
        <v>105</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Introduction to Psychology Sec 1</v>
      </c>
      <c r="G5" s="177"/>
      <c r="H5" s="177"/>
      <c r="I5" s="177"/>
      <c r="J5" s="177"/>
      <c r="K5" s="178"/>
      <c r="L5" s="86"/>
      <c r="M5" s="171">
        <f>+P5</f>
        <v>103</v>
      </c>
      <c r="N5" s="171"/>
      <c r="P5" s="52">
        <f>+P1</f>
        <v>103</v>
      </c>
      <c r="Q5" s="38">
        <f>+P6</f>
        <v>142180</v>
      </c>
      <c r="R5" s="38">
        <f>+Q5</f>
        <v>142180</v>
      </c>
      <c r="S5" s="38">
        <f t="shared" ref="S5:X5" si="0">+R5</f>
        <v>142180</v>
      </c>
      <c r="T5" s="38">
        <f t="shared" si="0"/>
        <v>142180</v>
      </c>
      <c r="U5" s="38">
        <f t="shared" si="0"/>
        <v>142180</v>
      </c>
      <c r="V5" s="38">
        <f t="shared" si="0"/>
        <v>142180</v>
      </c>
      <c r="W5" s="38">
        <f t="shared" si="0"/>
        <v>142180</v>
      </c>
      <c r="X5" s="38">
        <f t="shared" si="0"/>
        <v>142180</v>
      </c>
      <c r="Y5" s="49" t="str">
        <f>Q5&amp;"-"&amp;COUNTIF(Q5:Q5,Q5)</f>
        <v>142180-1</v>
      </c>
      <c r="Z5" s="49" t="str">
        <f>R5&amp;"-"&amp;COUNTIF(Q5:R5,R5)</f>
        <v>142180-2</v>
      </c>
      <c r="AA5" s="49" t="str">
        <f>S5&amp;"-"&amp;COUNTIF(Q5:S5,S5)</f>
        <v>142180-3</v>
      </c>
      <c r="AB5" s="49" t="str">
        <f>T5&amp;"-"&amp;COUNTIF(Q5:T5,T5)</f>
        <v>142180-4</v>
      </c>
      <c r="AC5" s="49" t="str">
        <f>U5&amp;"-"&amp;COUNTIF(Q5:U5,U5)</f>
        <v>142180-5</v>
      </c>
      <c r="AD5" s="49" t="str">
        <f>V5&amp;"-"&amp;COUNTIF(Q5:V5,V5)</f>
        <v>142180-6</v>
      </c>
      <c r="AE5" s="49" t="str">
        <f>W5&amp;"-"&amp;COUNTIF(Q5:W5,W5)</f>
        <v>142180-7</v>
      </c>
      <c r="AF5" s="49" t="str">
        <f>X5&amp;"-"&amp;COUNTIF(Q5:X5,X5)</f>
        <v>142180-8</v>
      </c>
    </row>
    <row r="6" spans="1:32" ht="24.95" customHeight="1" x14ac:dyDescent="0.25">
      <c r="A6" s="152" t="s">
        <v>260</v>
      </c>
      <c r="B6" s="152"/>
      <c r="C6" s="152"/>
      <c r="D6" s="152"/>
      <c r="E6" s="46"/>
      <c r="F6" s="176" t="str">
        <f>VLOOKUP(P5,MASTER!$A$12:$T$28035,3,0)</f>
        <v>BS WCCI  - 142180</v>
      </c>
      <c r="G6" s="176"/>
      <c r="H6" s="176"/>
      <c r="I6" s="176"/>
      <c r="J6" s="176"/>
      <c r="K6" s="176"/>
      <c r="L6" s="85"/>
      <c r="M6" s="171"/>
      <c r="N6" s="171"/>
      <c r="P6" s="38">
        <f>IFERROR(VLOOKUP(P5,MASTER!$A$12:$F$17079,6,0),"-")</f>
        <v>142180</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C  - NB - 17 - 24</v>
      </c>
      <c r="E8" s="174"/>
      <c r="F8" s="174"/>
      <c r="G8" s="174"/>
      <c r="H8" s="16" t="s">
        <v>11</v>
      </c>
      <c r="I8" s="15" t="str">
        <f>VLOOKUP(P5,MASTER!$A$12:$AC$17009,9,0)</f>
        <v>I</v>
      </c>
      <c r="J8" s="14" t="s">
        <v>99</v>
      </c>
      <c r="K8" s="19">
        <f>VLOOKUP(P5,MASTER!$A$12:$AE$17009,12,0)</f>
        <v>12</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103</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Aysha Zummer  ( 3425110803 )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Introduction to Psychology Sec 1</v>
      </c>
      <c r="G18" s="177"/>
      <c r="H18" s="177"/>
      <c r="I18" s="177"/>
      <c r="J18" s="177"/>
      <c r="K18" s="178"/>
      <c r="L18" s="86"/>
      <c r="M18" s="171">
        <f>+P18</f>
        <v>104</v>
      </c>
      <c r="N18" s="171"/>
      <c r="P18" s="57">
        <f>+Q1</f>
        <v>104</v>
      </c>
      <c r="Q18" s="38">
        <f>+P19</f>
        <v>142337</v>
      </c>
      <c r="R18" s="38">
        <f>+Q18</f>
        <v>142337</v>
      </c>
      <c r="S18" s="38">
        <f t="shared" ref="S18:X18" si="1">+R18</f>
        <v>142337</v>
      </c>
      <c r="T18" s="38">
        <f t="shared" si="1"/>
        <v>142337</v>
      </c>
      <c r="U18" s="38">
        <f t="shared" si="1"/>
        <v>142337</v>
      </c>
      <c r="V18" s="38">
        <f t="shared" si="1"/>
        <v>142337</v>
      </c>
      <c r="W18" s="38">
        <f t="shared" si="1"/>
        <v>142337</v>
      </c>
      <c r="X18" s="38">
        <f t="shared" si="1"/>
        <v>142337</v>
      </c>
      <c r="Y18" s="49" t="str">
        <f>Q18&amp;"-"&amp;COUNTIF(Q18:Q18,Q18)</f>
        <v>142337-1</v>
      </c>
      <c r="Z18" s="49" t="str">
        <f>R18&amp;"-"&amp;COUNTIF(Q18:R18,R18)</f>
        <v>142337-2</v>
      </c>
      <c r="AA18" s="49" t="str">
        <f>S18&amp;"-"&amp;COUNTIF(Q18:S18,S18)</f>
        <v>142337-3</v>
      </c>
      <c r="AB18" s="49" t="str">
        <f>T18&amp;"-"&amp;COUNTIF(Q18:T18,T18)</f>
        <v>142337-4</v>
      </c>
      <c r="AC18" s="49" t="str">
        <f>U18&amp;"-"&amp;COUNTIF(Q18:U18,U18)</f>
        <v>142337-5</v>
      </c>
      <c r="AD18" s="49" t="str">
        <f>V18&amp;"-"&amp;COUNTIF(Q18:V18,V18)</f>
        <v>142337-6</v>
      </c>
      <c r="AE18" s="49" t="str">
        <f>W18&amp;"-"&amp;COUNTIF(Q18:W18,W18)</f>
        <v>142337-7</v>
      </c>
      <c r="AF18" s="49" t="str">
        <f>X18&amp;"-"&amp;COUNTIF(Q18:X18,X18)</f>
        <v>142337-8</v>
      </c>
    </row>
    <row r="19" spans="1:32" ht="24.95" customHeight="1" x14ac:dyDescent="0.25">
      <c r="A19" s="152" t="s">
        <v>261</v>
      </c>
      <c r="B19" s="152"/>
      <c r="C19" s="152"/>
      <c r="D19" s="152"/>
      <c r="E19" s="46"/>
      <c r="F19" s="176" t="str">
        <f>VLOOKUP(P18,MASTER!$A$12:$T$2835,3,0)</f>
        <v>BSCP  - 142337</v>
      </c>
      <c r="G19" s="176"/>
      <c r="H19" s="176"/>
      <c r="I19" s="176"/>
      <c r="J19" s="176"/>
      <c r="K19" s="176"/>
      <c r="L19" s="85"/>
      <c r="M19" s="171"/>
      <c r="N19" s="171"/>
      <c r="P19" s="38">
        <f>IFERROR(VLOOKUP(P18,MASTER!$A$12:$F$17079,6,0),"-")</f>
        <v>142337</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C  - NB - 17 - 24</v>
      </c>
      <c r="E21" s="174"/>
      <c r="F21" s="174"/>
      <c r="G21" s="174"/>
      <c r="H21" s="14" t="s">
        <v>11</v>
      </c>
      <c r="I21" s="15" t="str">
        <f>VLOOKUP(P18,MASTER!$A$12:$AC$17009,9,0)</f>
        <v>I</v>
      </c>
      <c r="J21" s="16" t="s">
        <v>99</v>
      </c>
      <c r="K21" s="19">
        <f>VLOOKUP(P18,MASTER!$A$12:$AE$17009,12,0)</f>
        <v>17</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104</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Zuhaa Hassan  ( 3204790017 )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Mobile Application and Development Sec 3</v>
      </c>
      <c r="G31" s="177"/>
      <c r="H31" s="177"/>
      <c r="I31" s="177"/>
      <c r="J31" s="177"/>
      <c r="K31" s="178"/>
      <c r="L31" s="86"/>
      <c r="M31" s="171">
        <f>+P31</f>
        <v>105</v>
      </c>
      <c r="N31" s="171"/>
      <c r="P31" s="38">
        <f>+R1</f>
        <v>105</v>
      </c>
      <c r="Q31" s="38">
        <f>+P32</f>
        <v>142144</v>
      </c>
      <c r="R31" s="38">
        <f>+Q31</f>
        <v>142144</v>
      </c>
      <c r="S31" s="38">
        <f t="shared" ref="S31:X31" si="2">+R31</f>
        <v>142144</v>
      </c>
      <c r="T31" s="38">
        <f t="shared" si="2"/>
        <v>142144</v>
      </c>
      <c r="U31" s="38">
        <f t="shared" si="2"/>
        <v>142144</v>
      </c>
      <c r="V31" s="38">
        <f t="shared" si="2"/>
        <v>142144</v>
      </c>
      <c r="W31" s="38">
        <f t="shared" si="2"/>
        <v>142144</v>
      </c>
      <c r="X31" s="38">
        <f t="shared" si="2"/>
        <v>142144</v>
      </c>
      <c r="Y31" s="49" t="str">
        <f>Q31&amp;"-"&amp;COUNTIF(Q31:Q31,Q31)</f>
        <v>142144-1</v>
      </c>
      <c r="Z31" s="49" t="str">
        <f>R31&amp;"-"&amp;COUNTIF(Q31:R31,R31)</f>
        <v>142144-2</v>
      </c>
      <c r="AA31" s="49" t="str">
        <f>S31&amp;"-"&amp;COUNTIF(Q31:S31,S31)</f>
        <v>142144-3</v>
      </c>
      <c r="AB31" s="49" t="str">
        <f>T31&amp;"-"&amp;COUNTIF(Q31:T31,T31)</f>
        <v>142144-4</v>
      </c>
      <c r="AC31" s="49" t="str">
        <f>U31&amp;"-"&amp;COUNTIF(Q31:U31,U31)</f>
        <v>142144-5</v>
      </c>
      <c r="AD31" s="49" t="str">
        <f>V31&amp;"-"&amp;COUNTIF(Q31:V31,V31)</f>
        <v>142144-6</v>
      </c>
      <c r="AE31" s="49" t="str">
        <f>W31&amp;"-"&amp;COUNTIF(Q31:W31,W31)</f>
        <v>142144-7</v>
      </c>
      <c r="AF31" s="49" t="str">
        <f>X31&amp;"-"&amp;COUNTIF(Q31:X31,X31)</f>
        <v>142144-8</v>
      </c>
    </row>
    <row r="32" spans="1:32" ht="24.95" customHeight="1" x14ac:dyDescent="0.25">
      <c r="A32" s="152" t="s">
        <v>260</v>
      </c>
      <c r="B32" s="152"/>
      <c r="C32" s="152"/>
      <c r="D32" s="152"/>
      <c r="E32" s="46"/>
      <c r="F32" s="176" t="str">
        <f>VLOOKUP(P31,MASTER!$A$12:$T$28035,3,0)</f>
        <v>BSCS  - 142144</v>
      </c>
      <c r="G32" s="176"/>
      <c r="H32" s="176"/>
      <c r="I32" s="176"/>
      <c r="J32" s="176"/>
      <c r="K32" s="176"/>
      <c r="L32" s="85"/>
      <c r="M32" s="171"/>
      <c r="N32" s="171"/>
      <c r="P32" s="38">
        <f>IFERROR(VLOOKUP(P31,MASTER!$A$12:$F$17079,6,0),"-")</f>
        <v>142144</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C  - NB - 17 - 24</v>
      </c>
      <c r="E34" s="174"/>
      <c r="F34" s="174"/>
      <c r="G34" s="174"/>
      <c r="H34" s="14" t="s">
        <v>11</v>
      </c>
      <c r="I34" s="15" t="str">
        <f>VLOOKUP(P31,MASTER!$A$12:$AC$17009,9,0)</f>
        <v>I</v>
      </c>
      <c r="J34" s="16" t="s">
        <v>99</v>
      </c>
      <c r="K34" s="19">
        <f>VLOOKUP(P31,MASTER!$A$12:$AE$17009,12,0)</f>
        <v>26</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96</v>
      </c>
      <c r="B39" s="38">
        <f>IFERROR(VLOOKUP(Z31,MASTER!$Y$12:$Z$17079,2,0),"-")</f>
        <v>105</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KhuramYussouf Tahseen  ( 0311-7776777 )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1+'35'!R1</f>
        <v>106</v>
      </c>
      <c r="Q1" s="198">
        <f>+P1+1</f>
        <v>107</v>
      </c>
      <c r="R1" s="198">
        <f>+Q1+1</f>
        <v>108</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Theory of Automata Sec 1</v>
      </c>
      <c r="G5" s="177"/>
      <c r="H5" s="177"/>
      <c r="I5" s="177"/>
      <c r="J5" s="177"/>
      <c r="K5" s="178"/>
      <c r="L5" s="86"/>
      <c r="M5" s="171">
        <f>+P5</f>
        <v>106</v>
      </c>
      <c r="N5" s="171"/>
      <c r="P5" s="52">
        <f>+P1</f>
        <v>106</v>
      </c>
      <c r="Q5" s="38">
        <f>+P6</f>
        <v>142172</v>
      </c>
      <c r="R5" s="38">
        <f>+Q5</f>
        <v>142172</v>
      </c>
      <c r="S5" s="38">
        <f t="shared" ref="S5:X5" si="0">+R5</f>
        <v>142172</v>
      </c>
      <c r="T5" s="38">
        <f t="shared" si="0"/>
        <v>142172</v>
      </c>
      <c r="U5" s="38">
        <f t="shared" si="0"/>
        <v>142172</v>
      </c>
      <c r="V5" s="38">
        <f t="shared" si="0"/>
        <v>142172</v>
      </c>
      <c r="W5" s="38">
        <f t="shared" si="0"/>
        <v>142172</v>
      </c>
      <c r="X5" s="38">
        <f t="shared" si="0"/>
        <v>142172</v>
      </c>
      <c r="Y5" s="49" t="str">
        <f>Q5&amp;"-"&amp;COUNTIF(Q5:Q5,Q5)</f>
        <v>142172-1</v>
      </c>
      <c r="Z5" s="49" t="str">
        <f>R5&amp;"-"&amp;COUNTIF(Q5:R5,R5)</f>
        <v>142172-2</v>
      </c>
      <c r="AA5" s="49" t="str">
        <f>S5&amp;"-"&amp;COUNTIF(Q5:S5,S5)</f>
        <v>142172-3</v>
      </c>
      <c r="AB5" s="49" t="str">
        <f>T5&amp;"-"&amp;COUNTIF(Q5:T5,T5)</f>
        <v>142172-4</v>
      </c>
      <c r="AC5" s="49" t="str">
        <f>U5&amp;"-"&amp;COUNTIF(Q5:U5,U5)</f>
        <v>142172-5</v>
      </c>
      <c r="AD5" s="49" t="str">
        <f>V5&amp;"-"&amp;COUNTIF(Q5:V5,V5)</f>
        <v>142172-6</v>
      </c>
      <c r="AE5" s="49" t="str">
        <f>W5&amp;"-"&amp;COUNTIF(Q5:W5,W5)</f>
        <v>142172-7</v>
      </c>
      <c r="AF5" s="49" t="str">
        <f>X5&amp;"-"&amp;COUNTIF(Q5:X5,X5)</f>
        <v>142172-8</v>
      </c>
    </row>
    <row r="6" spans="1:32" ht="24.95" customHeight="1" x14ac:dyDescent="0.25">
      <c r="A6" s="152" t="s">
        <v>260</v>
      </c>
      <c r="B6" s="152"/>
      <c r="C6" s="152"/>
      <c r="D6" s="152"/>
      <c r="E6" s="46"/>
      <c r="F6" s="176" t="str">
        <f>VLOOKUP(P5,MASTER!$A$12:$T$28035,3,0)</f>
        <v>Post ADP (CS)   - 142172</v>
      </c>
      <c r="G6" s="176"/>
      <c r="H6" s="176"/>
      <c r="I6" s="176"/>
      <c r="J6" s="176"/>
      <c r="K6" s="176"/>
      <c r="L6" s="85"/>
      <c r="M6" s="171"/>
      <c r="N6" s="171"/>
      <c r="P6" s="38">
        <f>IFERROR(VLOOKUP(P5,MASTER!$A$12:$F$17079,6,0),"-")</f>
        <v>142172</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C  - NB - 17 - 24</v>
      </c>
      <c r="E8" s="174"/>
      <c r="F8" s="174"/>
      <c r="G8" s="174"/>
      <c r="H8" s="16" t="s">
        <v>11</v>
      </c>
      <c r="I8" s="15" t="str">
        <f>VLOOKUP(P5,MASTER!$A$12:$AC$17009,9,0)</f>
        <v>I</v>
      </c>
      <c r="J8" s="14" t="s">
        <v>99</v>
      </c>
      <c r="K8" s="19">
        <f>VLOOKUP(P5,MASTER!$A$12:$AE$17009,12,0)</f>
        <v>4</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106</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Hassan Raza  ( 3347825271 )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Defense and Strategic Studies Sec 1</v>
      </c>
      <c r="G18" s="177"/>
      <c r="H18" s="177"/>
      <c r="I18" s="177"/>
      <c r="J18" s="177"/>
      <c r="K18" s="178"/>
      <c r="L18" s="86"/>
      <c r="M18" s="171">
        <f>+P18</f>
        <v>107</v>
      </c>
      <c r="N18" s="171"/>
      <c r="P18" s="57">
        <f>+Q1</f>
        <v>107</v>
      </c>
      <c r="Q18" s="38">
        <f>+P19</f>
        <v>142616</v>
      </c>
      <c r="R18" s="38">
        <f>+Q18</f>
        <v>142616</v>
      </c>
      <c r="S18" s="38">
        <f t="shared" ref="S18:X18" si="1">+R18</f>
        <v>142616</v>
      </c>
      <c r="T18" s="38">
        <f t="shared" si="1"/>
        <v>142616</v>
      </c>
      <c r="U18" s="38">
        <f t="shared" si="1"/>
        <v>142616</v>
      </c>
      <c r="V18" s="38">
        <f t="shared" si="1"/>
        <v>142616</v>
      </c>
      <c r="W18" s="38">
        <f t="shared" si="1"/>
        <v>142616</v>
      </c>
      <c r="X18" s="38">
        <f t="shared" si="1"/>
        <v>142616</v>
      </c>
      <c r="Y18" s="49" t="str">
        <f>Q18&amp;"-"&amp;COUNTIF(Q18:Q18,Q18)</f>
        <v>142616-1</v>
      </c>
      <c r="Z18" s="49" t="str">
        <f>R18&amp;"-"&amp;COUNTIF(Q18:R18,R18)</f>
        <v>142616-2</v>
      </c>
      <c r="AA18" s="49" t="str">
        <f>S18&amp;"-"&amp;COUNTIF(Q18:S18,S18)</f>
        <v>142616-3</v>
      </c>
      <c r="AB18" s="49" t="str">
        <f>T18&amp;"-"&amp;COUNTIF(Q18:T18,T18)</f>
        <v>142616-4</v>
      </c>
      <c r="AC18" s="49" t="str">
        <f>U18&amp;"-"&amp;COUNTIF(Q18:U18,U18)</f>
        <v>142616-5</v>
      </c>
      <c r="AD18" s="49" t="str">
        <f>V18&amp;"-"&amp;COUNTIF(Q18:V18,V18)</f>
        <v>142616-6</v>
      </c>
      <c r="AE18" s="49" t="str">
        <f>W18&amp;"-"&amp;COUNTIF(Q18:W18,W18)</f>
        <v>142616-7</v>
      </c>
      <c r="AF18" s="49" t="str">
        <f>X18&amp;"-"&amp;COUNTIF(Q18:X18,X18)</f>
        <v>142616-8</v>
      </c>
    </row>
    <row r="19" spans="1:32" ht="24.95" customHeight="1" x14ac:dyDescent="0.25">
      <c r="A19" s="152" t="s">
        <v>261</v>
      </c>
      <c r="B19" s="152"/>
      <c r="C19" s="152"/>
      <c r="D19" s="152"/>
      <c r="E19" s="46"/>
      <c r="F19" s="176" t="str">
        <f>VLOOKUP(P18,MASTER!$A$12:$T$2835,3,0)</f>
        <v>Post ADP (IR)   - 142616</v>
      </c>
      <c r="G19" s="176"/>
      <c r="H19" s="176"/>
      <c r="I19" s="176"/>
      <c r="J19" s="176"/>
      <c r="K19" s="176"/>
      <c r="L19" s="85"/>
      <c r="M19" s="171"/>
      <c r="N19" s="171"/>
      <c r="P19" s="38">
        <f>IFERROR(VLOOKUP(P18,MASTER!$A$12:$F$17079,6,0),"-")</f>
        <v>142616</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C  - NB - 17 - 24</v>
      </c>
      <c r="E21" s="174"/>
      <c r="F21" s="174"/>
      <c r="G21" s="174"/>
      <c r="H21" s="14" t="s">
        <v>11</v>
      </c>
      <c r="I21" s="15" t="str">
        <f>VLOOKUP(P18,MASTER!$A$12:$AC$17009,9,0)</f>
        <v>I</v>
      </c>
      <c r="J21" s="16" t="s">
        <v>99</v>
      </c>
      <c r="K21" s="19">
        <f>VLOOKUP(P18,MASTER!$A$12:$AE$17009,12,0)</f>
        <v>2</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107</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0  ( - - -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Theory of Automata Sec 1</v>
      </c>
      <c r="G31" s="177"/>
      <c r="H31" s="177"/>
      <c r="I31" s="177"/>
      <c r="J31" s="177"/>
      <c r="K31" s="178"/>
      <c r="L31" s="86"/>
      <c r="M31" s="171">
        <f>+P31</f>
        <v>108</v>
      </c>
      <c r="N31" s="171"/>
      <c r="P31" s="38">
        <f>+R1</f>
        <v>108</v>
      </c>
      <c r="Q31" s="38">
        <f>+P32</f>
        <v>142403</v>
      </c>
      <c r="R31" s="38">
        <f>+Q31</f>
        <v>142403</v>
      </c>
      <c r="S31" s="38">
        <f t="shared" ref="S31:X31" si="2">+R31</f>
        <v>142403</v>
      </c>
      <c r="T31" s="38">
        <f t="shared" si="2"/>
        <v>142403</v>
      </c>
      <c r="U31" s="38">
        <f t="shared" si="2"/>
        <v>142403</v>
      </c>
      <c r="V31" s="38">
        <f t="shared" si="2"/>
        <v>142403</v>
      </c>
      <c r="W31" s="38">
        <f t="shared" si="2"/>
        <v>142403</v>
      </c>
      <c r="X31" s="38">
        <f t="shared" si="2"/>
        <v>142403</v>
      </c>
      <c r="Y31" s="49" t="str">
        <f>Q31&amp;"-"&amp;COUNTIF(Q31:Q31,Q31)</f>
        <v>142403-1</v>
      </c>
      <c r="Z31" s="49" t="str">
        <f>R31&amp;"-"&amp;COUNTIF(Q31:R31,R31)</f>
        <v>142403-2</v>
      </c>
      <c r="AA31" s="49" t="str">
        <f>S31&amp;"-"&amp;COUNTIF(Q31:S31,S31)</f>
        <v>142403-3</v>
      </c>
      <c r="AB31" s="49" t="str">
        <f>T31&amp;"-"&amp;COUNTIF(Q31:T31,T31)</f>
        <v>142403-4</v>
      </c>
      <c r="AC31" s="49" t="str">
        <f>U31&amp;"-"&amp;COUNTIF(Q31:U31,U31)</f>
        <v>142403-5</v>
      </c>
      <c r="AD31" s="49" t="str">
        <f>V31&amp;"-"&amp;COUNTIF(Q31:V31,V31)</f>
        <v>142403-6</v>
      </c>
      <c r="AE31" s="49" t="str">
        <f>W31&amp;"-"&amp;COUNTIF(Q31:W31,W31)</f>
        <v>142403-7</v>
      </c>
      <c r="AF31" s="49" t="str">
        <f>X31&amp;"-"&amp;COUNTIF(Q31:X31,X31)</f>
        <v>142403-8</v>
      </c>
    </row>
    <row r="32" spans="1:32" ht="24.95" customHeight="1" x14ac:dyDescent="0.25">
      <c r="A32" s="152" t="s">
        <v>260</v>
      </c>
      <c r="B32" s="152"/>
      <c r="C32" s="152"/>
      <c r="D32" s="152"/>
      <c r="E32" s="46"/>
      <c r="F32" s="176" t="str">
        <f>VLOOKUP(P31,MASTER!$A$12:$T$28035,3,0)</f>
        <v>Post ADP (IT)   - 142403</v>
      </c>
      <c r="G32" s="176"/>
      <c r="H32" s="176"/>
      <c r="I32" s="176"/>
      <c r="J32" s="176"/>
      <c r="K32" s="176"/>
      <c r="L32" s="85"/>
      <c r="M32" s="171"/>
      <c r="N32" s="171"/>
      <c r="P32" s="38">
        <f>IFERROR(VLOOKUP(P31,MASTER!$A$12:$F$17079,6,0),"-")</f>
        <v>142403</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C  - NB - 17 - 24</v>
      </c>
      <c r="E34" s="174"/>
      <c r="F34" s="174"/>
      <c r="G34" s="174"/>
      <c r="H34" s="14" t="s">
        <v>11</v>
      </c>
      <c r="I34" s="15" t="str">
        <f>VLOOKUP(P31,MASTER!$A$12:$AC$17009,9,0)</f>
        <v>I</v>
      </c>
      <c r="J34" s="16" t="s">
        <v>99</v>
      </c>
      <c r="K34" s="19">
        <f>VLOOKUP(P31,MASTER!$A$12:$AE$17009,12,0)</f>
        <v>1</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108</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Mr. Sabir Abbas  ( 0334-4449832 )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1+'36'!R1</f>
        <v>109</v>
      </c>
      <c r="Q1" s="198">
        <f>+P1+1</f>
        <v>110</v>
      </c>
      <c r="R1" s="198">
        <f>+Q1+1</f>
        <v>111</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Introduction to Psychology Sec 1</v>
      </c>
      <c r="G5" s="177"/>
      <c r="H5" s="177"/>
      <c r="I5" s="177"/>
      <c r="J5" s="177"/>
      <c r="K5" s="178"/>
      <c r="L5" s="86"/>
      <c r="M5" s="171">
        <f>+P5</f>
        <v>109</v>
      </c>
      <c r="N5" s="171"/>
      <c r="P5" s="52">
        <f>+P1</f>
        <v>109</v>
      </c>
      <c r="Q5" s="38">
        <f>+P6</f>
        <v>140813</v>
      </c>
      <c r="R5" s="38">
        <f>+Q5</f>
        <v>140813</v>
      </c>
      <c r="S5" s="38">
        <f t="shared" ref="S5:X5" si="0">+R5</f>
        <v>140813</v>
      </c>
      <c r="T5" s="38">
        <f t="shared" si="0"/>
        <v>140813</v>
      </c>
      <c r="U5" s="38">
        <f t="shared" si="0"/>
        <v>140813</v>
      </c>
      <c r="V5" s="38">
        <f t="shared" si="0"/>
        <v>140813</v>
      </c>
      <c r="W5" s="38">
        <f t="shared" si="0"/>
        <v>140813</v>
      </c>
      <c r="X5" s="38">
        <f t="shared" si="0"/>
        <v>140813</v>
      </c>
      <c r="Y5" s="49" t="str">
        <f>Q5&amp;"-"&amp;COUNTIF(Q5:Q5,Q5)</f>
        <v>140813-1</v>
      </c>
      <c r="Z5" s="49" t="str">
        <f>R5&amp;"-"&amp;COUNTIF(Q5:R5,R5)</f>
        <v>140813-2</v>
      </c>
      <c r="AA5" s="49" t="str">
        <f>S5&amp;"-"&amp;COUNTIF(Q5:S5,S5)</f>
        <v>140813-3</v>
      </c>
      <c r="AB5" s="49" t="str">
        <f>T5&amp;"-"&amp;COUNTIF(Q5:T5,T5)</f>
        <v>140813-4</v>
      </c>
      <c r="AC5" s="49" t="str">
        <f>U5&amp;"-"&amp;COUNTIF(Q5:U5,U5)</f>
        <v>140813-5</v>
      </c>
      <c r="AD5" s="49" t="str">
        <f>V5&amp;"-"&amp;COUNTIF(Q5:V5,V5)</f>
        <v>140813-6</v>
      </c>
      <c r="AE5" s="49" t="str">
        <f>W5&amp;"-"&amp;COUNTIF(Q5:W5,W5)</f>
        <v>140813-7</v>
      </c>
      <c r="AF5" s="49" t="str">
        <f>X5&amp;"-"&amp;COUNTIF(Q5:X5,X5)</f>
        <v>140813-8</v>
      </c>
    </row>
    <row r="6" spans="1:32" ht="24.95" customHeight="1" x14ac:dyDescent="0.25">
      <c r="A6" s="152" t="s">
        <v>260</v>
      </c>
      <c r="B6" s="152"/>
      <c r="C6" s="152"/>
      <c r="D6" s="152"/>
      <c r="E6" s="46"/>
      <c r="F6" s="176" t="str">
        <f>VLOOKUP(P5,MASTER!$A$12:$T$28035,3,0)</f>
        <v>ADP (AP)  - 140813</v>
      </c>
      <c r="G6" s="176"/>
      <c r="H6" s="176"/>
      <c r="I6" s="176"/>
      <c r="J6" s="176"/>
      <c r="K6" s="176"/>
      <c r="L6" s="85"/>
      <c r="M6" s="171"/>
      <c r="N6" s="171"/>
      <c r="P6" s="38">
        <f>IFERROR(VLOOKUP(P5,MASTER!$A$12:$F$17079,6,0),"-")</f>
        <v>140813</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E  - OB - 18 , 51 - 52</v>
      </c>
      <c r="E8" s="174"/>
      <c r="F8" s="174"/>
      <c r="G8" s="174"/>
      <c r="H8" s="16" t="s">
        <v>11</v>
      </c>
      <c r="I8" s="15" t="str">
        <f>VLOOKUP(P5,MASTER!$A$12:$AC$17009,9,0)</f>
        <v>I</v>
      </c>
      <c r="J8" s="14" t="s">
        <v>99</v>
      </c>
      <c r="K8" s="19">
        <f>VLOOKUP(P5,MASTER!$A$12:$AE$17009,12,0)</f>
        <v>1</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109</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Zuhaa Hassan  ( 3204790017 )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Introduction to Psychology Sec 1</v>
      </c>
      <c r="G18" s="177"/>
      <c r="H18" s="177"/>
      <c r="I18" s="177"/>
      <c r="J18" s="177"/>
      <c r="K18" s="178"/>
      <c r="L18" s="86"/>
      <c r="M18" s="171">
        <f>+P18</f>
        <v>110</v>
      </c>
      <c r="N18" s="171"/>
      <c r="P18" s="57">
        <f>+Q1</f>
        <v>110</v>
      </c>
      <c r="Q18" s="38">
        <f>+P19</f>
        <v>140807</v>
      </c>
      <c r="R18" s="38">
        <f>+Q18</f>
        <v>140807</v>
      </c>
      <c r="S18" s="38">
        <f t="shared" ref="S18:X18" si="1">+R18</f>
        <v>140807</v>
      </c>
      <c r="T18" s="38">
        <f t="shared" si="1"/>
        <v>140807</v>
      </c>
      <c r="U18" s="38">
        <f t="shared" si="1"/>
        <v>140807</v>
      </c>
      <c r="V18" s="38">
        <f t="shared" si="1"/>
        <v>140807</v>
      </c>
      <c r="W18" s="38">
        <f t="shared" si="1"/>
        <v>140807</v>
      </c>
      <c r="X18" s="38">
        <f t="shared" si="1"/>
        <v>140807</v>
      </c>
      <c r="Y18" s="49" t="str">
        <f>Q18&amp;"-"&amp;COUNTIF(Q18:Q18,Q18)</f>
        <v>140807-1</v>
      </c>
      <c r="Z18" s="49" t="str">
        <f>R18&amp;"-"&amp;COUNTIF(Q18:R18,R18)</f>
        <v>140807-2</v>
      </c>
      <c r="AA18" s="49" t="str">
        <f>S18&amp;"-"&amp;COUNTIF(Q18:S18,S18)</f>
        <v>140807-3</v>
      </c>
      <c r="AB18" s="49" t="str">
        <f>T18&amp;"-"&amp;COUNTIF(Q18:T18,T18)</f>
        <v>140807-4</v>
      </c>
      <c r="AC18" s="49" t="str">
        <f>U18&amp;"-"&amp;COUNTIF(Q18:U18,U18)</f>
        <v>140807-5</v>
      </c>
      <c r="AD18" s="49" t="str">
        <f>V18&amp;"-"&amp;COUNTIF(Q18:V18,V18)</f>
        <v>140807-6</v>
      </c>
      <c r="AE18" s="49" t="str">
        <f>W18&amp;"-"&amp;COUNTIF(Q18:W18,W18)</f>
        <v>140807-7</v>
      </c>
      <c r="AF18" s="49" t="str">
        <f>X18&amp;"-"&amp;COUNTIF(Q18:X18,X18)</f>
        <v>140807-8</v>
      </c>
    </row>
    <row r="19" spans="1:32" ht="24.95" customHeight="1" x14ac:dyDescent="0.25">
      <c r="A19" s="152" t="s">
        <v>261</v>
      </c>
      <c r="B19" s="152"/>
      <c r="C19" s="152"/>
      <c r="D19" s="152"/>
      <c r="E19" s="46"/>
      <c r="F19" s="176" t="str">
        <f>VLOOKUP(P18,MASTER!$A$12:$T$2835,3,0)</f>
        <v>ADP (CP)   - 140807</v>
      </c>
      <c r="G19" s="176"/>
      <c r="H19" s="176"/>
      <c r="I19" s="176"/>
      <c r="J19" s="176"/>
      <c r="K19" s="176"/>
      <c r="L19" s="85"/>
      <c r="M19" s="171"/>
      <c r="N19" s="171"/>
      <c r="P19" s="38">
        <f>IFERROR(VLOOKUP(P18,MASTER!$A$12:$F$17079,6,0),"-")</f>
        <v>140807</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E  - OB - 18 , 51 - 52</v>
      </c>
      <c r="E21" s="174"/>
      <c r="F21" s="174"/>
      <c r="G21" s="174"/>
      <c r="H21" s="14" t="s">
        <v>11</v>
      </c>
      <c r="I21" s="15" t="str">
        <f>VLOOKUP(P18,MASTER!$A$12:$AC$17009,9,0)</f>
        <v>I</v>
      </c>
      <c r="J21" s="16" t="s">
        <v>99</v>
      </c>
      <c r="K21" s="19">
        <f>VLOOKUP(P18,MASTER!$A$12:$AE$17009,12,0)</f>
        <v>1</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110</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Zuhaa Hassan  ( 3204790017 )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Total Quality Management Sec 1</v>
      </c>
      <c r="G31" s="177"/>
      <c r="H31" s="177"/>
      <c r="I31" s="177"/>
      <c r="J31" s="177"/>
      <c r="K31" s="178"/>
      <c r="L31" s="86"/>
      <c r="M31" s="171">
        <f>+P31</f>
        <v>111</v>
      </c>
      <c r="N31" s="171"/>
      <c r="P31" s="38">
        <f>+R1</f>
        <v>111</v>
      </c>
      <c r="Q31" s="38">
        <f>+P32</f>
        <v>140945</v>
      </c>
      <c r="R31" s="38">
        <f>+Q31</f>
        <v>140945</v>
      </c>
      <c r="S31" s="38">
        <f t="shared" ref="S31:X31" si="2">+R31</f>
        <v>140945</v>
      </c>
      <c r="T31" s="38">
        <f t="shared" si="2"/>
        <v>140945</v>
      </c>
      <c r="U31" s="38">
        <f t="shared" si="2"/>
        <v>140945</v>
      </c>
      <c r="V31" s="38">
        <f t="shared" si="2"/>
        <v>140945</v>
      </c>
      <c r="W31" s="38">
        <f t="shared" si="2"/>
        <v>140945</v>
      </c>
      <c r="X31" s="38">
        <f t="shared" si="2"/>
        <v>140945</v>
      </c>
      <c r="Y31" s="49" t="str">
        <f>Q31&amp;"-"&amp;COUNTIF(Q31:Q31,Q31)</f>
        <v>140945-1</v>
      </c>
      <c r="Z31" s="49" t="str">
        <f>R31&amp;"-"&amp;COUNTIF(Q31:R31,R31)</f>
        <v>140945-2</v>
      </c>
      <c r="AA31" s="49" t="str">
        <f>S31&amp;"-"&amp;COUNTIF(Q31:S31,S31)</f>
        <v>140945-3</v>
      </c>
      <c r="AB31" s="49" t="str">
        <f>T31&amp;"-"&amp;COUNTIF(Q31:T31,T31)</f>
        <v>140945-4</v>
      </c>
      <c r="AC31" s="49" t="str">
        <f>U31&amp;"-"&amp;COUNTIF(Q31:U31,U31)</f>
        <v>140945-5</v>
      </c>
      <c r="AD31" s="49" t="str">
        <f>V31&amp;"-"&amp;COUNTIF(Q31:V31,V31)</f>
        <v>140945-6</v>
      </c>
      <c r="AE31" s="49" t="str">
        <f>W31&amp;"-"&amp;COUNTIF(Q31:W31,W31)</f>
        <v>140945-7</v>
      </c>
      <c r="AF31" s="49" t="str">
        <f>X31&amp;"-"&amp;COUNTIF(Q31:X31,X31)</f>
        <v>140945-8</v>
      </c>
    </row>
    <row r="32" spans="1:32" ht="24.95" customHeight="1" x14ac:dyDescent="0.25">
      <c r="A32" s="152" t="s">
        <v>260</v>
      </c>
      <c r="B32" s="152"/>
      <c r="C32" s="152"/>
      <c r="D32" s="152"/>
      <c r="E32" s="46"/>
      <c r="F32" s="176" t="str">
        <f>VLOOKUP(P31,MASTER!$A$12:$T$28035,3,0)</f>
        <v>BBA (Hons)  - 140945</v>
      </c>
      <c r="G32" s="176"/>
      <c r="H32" s="176"/>
      <c r="I32" s="176"/>
      <c r="J32" s="176"/>
      <c r="K32" s="176"/>
      <c r="L32" s="85"/>
      <c r="M32" s="171"/>
      <c r="N32" s="171"/>
      <c r="P32" s="38">
        <f>IFERROR(VLOOKUP(P31,MASTER!$A$12:$F$17079,6,0),"-")</f>
        <v>140945</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E  - OB - 18 , 51 - 52</v>
      </c>
      <c r="E34" s="174"/>
      <c r="F34" s="174"/>
      <c r="G34" s="174"/>
      <c r="H34" s="14" t="s">
        <v>11</v>
      </c>
      <c r="I34" s="15" t="str">
        <f>VLOOKUP(P31,MASTER!$A$12:$AC$17009,9,0)</f>
        <v>I</v>
      </c>
      <c r="J34" s="16" t="s">
        <v>99</v>
      </c>
      <c r="K34" s="19">
        <f>VLOOKUP(P31,MASTER!$A$12:$AE$17009,12,0)</f>
        <v>33</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111</v>
      </c>
      <c r="B39" s="38">
        <f>IFERROR(VLOOKUP(Z31,MASTER!$Y$12:$Z$17079,2,0),"-")</f>
        <v>113</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 Leena Anum  ( 3324628023 )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1+'1'!R1</f>
        <v>4</v>
      </c>
      <c r="Q1" s="198">
        <f>+P1+1</f>
        <v>5</v>
      </c>
      <c r="R1" s="198">
        <f>+Q1+1</f>
        <v>6</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04 MAY 2024</v>
      </c>
      <c r="N4" s="154"/>
    </row>
    <row r="5" spans="1:32" ht="21.75" customHeight="1" x14ac:dyDescent="0.25">
      <c r="A5" s="152" t="s">
        <v>2</v>
      </c>
      <c r="B5" s="152"/>
      <c r="C5" s="152"/>
      <c r="D5" s="152"/>
      <c r="E5" s="46"/>
      <c r="F5" s="177" t="str">
        <f>VLOOKUP(P5,MASTER!$A$12:$T$28034,7,0)</f>
        <v>Critical Theories Sec 1</v>
      </c>
      <c r="G5" s="177"/>
      <c r="H5" s="177"/>
      <c r="I5" s="177"/>
      <c r="J5" s="177"/>
      <c r="K5" s="178"/>
      <c r="L5" s="86"/>
      <c r="M5" s="171">
        <f>+P5</f>
        <v>4</v>
      </c>
      <c r="N5" s="171"/>
      <c r="P5" s="52">
        <f>+P1</f>
        <v>4</v>
      </c>
      <c r="Q5" s="38">
        <f>+P6</f>
        <v>142449</v>
      </c>
      <c r="R5" s="38">
        <f>+Q5</f>
        <v>142449</v>
      </c>
      <c r="S5" s="38">
        <f t="shared" ref="S5:X5" si="0">+R5</f>
        <v>142449</v>
      </c>
      <c r="T5" s="38">
        <f t="shared" si="0"/>
        <v>142449</v>
      </c>
      <c r="U5" s="38">
        <f t="shared" si="0"/>
        <v>142449</v>
      </c>
      <c r="V5" s="38">
        <f t="shared" si="0"/>
        <v>142449</v>
      </c>
      <c r="W5" s="38">
        <f t="shared" si="0"/>
        <v>142449</v>
      </c>
      <c r="X5" s="38">
        <f t="shared" si="0"/>
        <v>142449</v>
      </c>
      <c r="Y5" s="49" t="str">
        <f>Q5&amp;"-"&amp;COUNTIF(Q5:Q5,Q5)</f>
        <v>142449-1</v>
      </c>
      <c r="Z5" s="49" t="str">
        <f>R5&amp;"-"&amp;COUNTIF(Q5:R5,R5)</f>
        <v>142449-2</v>
      </c>
      <c r="AA5" s="49" t="str">
        <f>S5&amp;"-"&amp;COUNTIF(Q5:S5,S5)</f>
        <v>142449-3</v>
      </c>
      <c r="AB5" s="49" t="str">
        <f>T5&amp;"-"&amp;COUNTIF(Q5:T5,T5)</f>
        <v>142449-4</v>
      </c>
      <c r="AC5" s="49" t="str">
        <f>U5&amp;"-"&amp;COUNTIF(Q5:U5,U5)</f>
        <v>142449-5</v>
      </c>
      <c r="AD5" s="49" t="str">
        <f>V5&amp;"-"&amp;COUNTIF(Q5:V5,V5)</f>
        <v>142449-6</v>
      </c>
      <c r="AE5" s="49" t="str">
        <f>W5&amp;"-"&amp;COUNTIF(Q5:W5,W5)</f>
        <v>142449-7</v>
      </c>
      <c r="AF5" s="49" t="str">
        <f>X5&amp;"-"&amp;COUNTIF(Q5:X5,X5)</f>
        <v>142449-8</v>
      </c>
    </row>
    <row r="6" spans="1:32" ht="24.95" customHeight="1" x14ac:dyDescent="0.25">
      <c r="A6" s="152" t="s">
        <v>260</v>
      </c>
      <c r="B6" s="152"/>
      <c r="C6" s="152"/>
      <c r="D6" s="152"/>
      <c r="E6" s="46"/>
      <c r="F6" s="176" t="str">
        <f>VLOOKUP(P5,MASTER!$A$12:$T$28035,3,0)</f>
        <v>M.Phil Eng.  - 142449</v>
      </c>
      <c r="G6" s="176"/>
      <c r="H6" s="176"/>
      <c r="I6" s="176"/>
      <c r="J6" s="176"/>
      <c r="K6" s="176"/>
      <c r="L6" s="85"/>
      <c r="M6" s="171"/>
      <c r="N6" s="171"/>
      <c r="P6" s="38">
        <f>IFERROR(VLOOKUP(P5,MASTER!$A$12:$F$17079,6,0),"-")</f>
        <v>142449</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A  - NB - 1 - 8</v>
      </c>
      <c r="E8" s="174"/>
      <c r="F8" s="174"/>
      <c r="G8" s="174"/>
      <c r="H8" s="16" t="s">
        <v>11</v>
      </c>
      <c r="I8" s="15" t="str">
        <f>VLOOKUP(P5,MASTER!$A$12:$AC$17009,9,0)</f>
        <v>I</v>
      </c>
      <c r="J8" s="14" t="s">
        <v>99</v>
      </c>
      <c r="K8" s="19">
        <f>VLOOKUP(P5,MASTER!$A$12:$AE$17009,12,0)</f>
        <v>2</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4</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Nabiha Ishtiaq  ( 0321-4438131 )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04 MAY 2024</v>
      </c>
      <c r="N17" s="154"/>
    </row>
    <row r="18" spans="1:32" ht="21.75" customHeight="1" x14ac:dyDescent="0.25">
      <c r="A18" s="152" t="s">
        <v>2</v>
      </c>
      <c r="B18" s="152"/>
      <c r="C18" s="152"/>
      <c r="D18" s="152"/>
      <c r="E18" s="46"/>
      <c r="F18" s="177" t="str">
        <f>VLOOKUP(P18,MASTER!$A$12:$T$28034,7,0)</f>
        <v>FOREIGN POLICY ANALYSIS Sec 1</v>
      </c>
      <c r="G18" s="177"/>
      <c r="H18" s="177"/>
      <c r="I18" s="177"/>
      <c r="J18" s="177"/>
      <c r="K18" s="178"/>
      <c r="L18" s="86"/>
      <c r="M18" s="171">
        <f>+P18</f>
        <v>5</v>
      </c>
      <c r="N18" s="171"/>
      <c r="P18" s="57">
        <f>+Q1</f>
        <v>5</v>
      </c>
      <c r="Q18" s="38">
        <f>+P19</f>
        <v>140992</v>
      </c>
      <c r="R18" s="38">
        <f>+Q18</f>
        <v>140992</v>
      </c>
      <c r="S18" s="38">
        <f t="shared" ref="S18:X18" si="1">+R18</f>
        <v>140992</v>
      </c>
      <c r="T18" s="38">
        <f t="shared" si="1"/>
        <v>140992</v>
      </c>
      <c r="U18" s="38">
        <f t="shared" si="1"/>
        <v>140992</v>
      </c>
      <c r="V18" s="38">
        <f t="shared" si="1"/>
        <v>140992</v>
      </c>
      <c r="W18" s="38">
        <f t="shared" si="1"/>
        <v>140992</v>
      </c>
      <c r="X18" s="38">
        <f t="shared" si="1"/>
        <v>140992</v>
      </c>
      <c r="Y18" s="49" t="str">
        <f>Q18&amp;"-"&amp;COUNTIF(Q18:Q18,Q18)</f>
        <v>140992-1</v>
      </c>
      <c r="Z18" s="49" t="str">
        <f>R18&amp;"-"&amp;COUNTIF(Q18:R18,R18)</f>
        <v>140992-2</v>
      </c>
      <c r="AA18" s="49" t="str">
        <f>S18&amp;"-"&amp;COUNTIF(Q18:S18,S18)</f>
        <v>140992-3</v>
      </c>
      <c r="AB18" s="49" t="str">
        <f>T18&amp;"-"&amp;COUNTIF(Q18:T18,T18)</f>
        <v>140992-4</v>
      </c>
      <c r="AC18" s="49" t="str">
        <f>U18&amp;"-"&amp;COUNTIF(Q18:U18,U18)</f>
        <v>140992-5</v>
      </c>
      <c r="AD18" s="49" t="str">
        <f>V18&amp;"-"&amp;COUNTIF(Q18:V18,V18)</f>
        <v>140992-6</v>
      </c>
      <c r="AE18" s="49" t="str">
        <f>W18&amp;"-"&amp;COUNTIF(Q18:W18,W18)</f>
        <v>140992-7</v>
      </c>
      <c r="AF18" s="49" t="str">
        <f>X18&amp;"-"&amp;COUNTIF(Q18:X18,X18)</f>
        <v>140992-8</v>
      </c>
    </row>
    <row r="19" spans="1:32" ht="24.95" customHeight="1" x14ac:dyDescent="0.25">
      <c r="A19" s="152" t="s">
        <v>261</v>
      </c>
      <c r="B19" s="152"/>
      <c r="C19" s="152"/>
      <c r="D19" s="152"/>
      <c r="E19" s="46"/>
      <c r="F19" s="176" t="str">
        <f>VLOOKUP(P18,MASTER!$A$12:$T$2835,3,0)</f>
        <v>M.Phil IR  - 140992</v>
      </c>
      <c r="G19" s="176"/>
      <c r="H19" s="176"/>
      <c r="I19" s="176"/>
      <c r="J19" s="176"/>
      <c r="K19" s="176"/>
      <c r="L19" s="85"/>
      <c r="M19" s="171"/>
      <c r="N19" s="171"/>
      <c r="P19" s="38">
        <f>IFERROR(VLOOKUP(P18,MASTER!$A$12:$F$17079,6,0),"-")</f>
        <v>140992</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A  - NB - 1 - 8</v>
      </c>
      <c r="E21" s="174"/>
      <c r="F21" s="174"/>
      <c r="G21" s="174"/>
      <c r="H21" s="14" t="s">
        <v>11</v>
      </c>
      <c r="I21" s="15" t="str">
        <f>VLOOKUP(P18,MASTER!$A$12:$AC$17009,9,0)</f>
        <v>I</v>
      </c>
      <c r="J21" s="16" t="s">
        <v>99</v>
      </c>
      <c r="K21" s="19">
        <f>VLOOKUP(P18,MASTER!$A$12:$AE$17009,12,0)</f>
        <v>8</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5</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Asia Mukhtar  ( 3334774959 )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04 MAY 2024</v>
      </c>
      <c r="N30" s="154"/>
    </row>
    <row r="31" spans="1:32" ht="21.75" customHeight="1" x14ac:dyDescent="0.25">
      <c r="A31" s="152" t="s">
        <v>2</v>
      </c>
      <c r="B31" s="152"/>
      <c r="C31" s="152"/>
      <c r="D31" s="152"/>
      <c r="E31" s="46"/>
      <c r="F31" s="177" t="str">
        <f>VLOOKUP(P31,MASTER!$A$12:$T$28034,7,0)</f>
        <v>Critical Study of English Text on Islam Sec 1</v>
      </c>
      <c r="G31" s="177"/>
      <c r="H31" s="177"/>
      <c r="I31" s="177"/>
      <c r="J31" s="177"/>
      <c r="K31" s="178"/>
      <c r="L31" s="86"/>
      <c r="M31" s="171">
        <f>+P31</f>
        <v>6</v>
      </c>
      <c r="N31" s="171"/>
      <c r="P31" s="38">
        <f>+R1</f>
        <v>6</v>
      </c>
      <c r="Q31" s="38">
        <f>+P32</f>
        <v>141967</v>
      </c>
      <c r="R31" s="38">
        <f>+Q31</f>
        <v>141967</v>
      </c>
      <c r="S31" s="38">
        <f t="shared" ref="S31:X31" si="2">+R31</f>
        <v>141967</v>
      </c>
      <c r="T31" s="38">
        <f t="shared" si="2"/>
        <v>141967</v>
      </c>
      <c r="U31" s="38">
        <f t="shared" si="2"/>
        <v>141967</v>
      </c>
      <c r="V31" s="38">
        <f t="shared" si="2"/>
        <v>141967</v>
      </c>
      <c r="W31" s="38">
        <f t="shared" si="2"/>
        <v>141967</v>
      </c>
      <c r="X31" s="38">
        <f t="shared" si="2"/>
        <v>141967</v>
      </c>
      <c r="Y31" s="49" t="str">
        <f>Q31&amp;"-"&amp;COUNTIF(Q31:Q31,Q31)</f>
        <v>141967-1</v>
      </c>
      <c r="Z31" s="49" t="str">
        <f>R31&amp;"-"&amp;COUNTIF(Q31:R31,R31)</f>
        <v>141967-2</v>
      </c>
      <c r="AA31" s="49" t="str">
        <f>S31&amp;"-"&amp;COUNTIF(Q31:S31,S31)</f>
        <v>141967-3</v>
      </c>
      <c r="AB31" s="49" t="str">
        <f>T31&amp;"-"&amp;COUNTIF(Q31:T31,T31)</f>
        <v>141967-4</v>
      </c>
      <c r="AC31" s="49" t="str">
        <f>U31&amp;"-"&amp;COUNTIF(Q31:U31,U31)</f>
        <v>141967-5</v>
      </c>
      <c r="AD31" s="49" t="str">
        <f>V31&amp;"-"&amp;COUNTIF(Q31:V31,V31)</f>
        <v>141967-6</v>
      </c>
      <c r="AE31" s="49" t="str">
        <f>W31&amp;"-"&amp;COUNTIF(Q31:W31,W31)</f>
        <v>141967-7</v>
      </c>
      <c r="AF31" s="49" t="str">
        <f>X31&amp;"-"&amp;COUNTIF(Q31:X31,X31)</f>
        <v>141967-8</v>
      </c>
    </row>
    <row r="32" spans="1:32" ht="24.95" customHeight="1" x14ac:dyDescent="0.25">
      <c r="A32" s="152" t="s">
        <v>260</v>
      </c>
      <c r="B32" s="152"/>
      <c r="C32" s="152"/>
      <c r="D32" s="152"/>
      <c r="E32" s="46"/>
      <c r="F32" s="176" t="str">
        <f>VLOOKUP(P31,MASTER!$A$12:$T$28035,3,0)</f>
        <v>M.Phil ISL  - 141967</v>
      </c>
      <c r="G32" s="176"/>
      <c r="H32" s="176"/>
      <c r="I32" s="176"/>
      <c r="J32" s="176"/>
      <c r="K32" s="176"/>
      <c r="L32" s="85"/>
      <c r="M32" s="171"/>
      <c r="N32" s="171"/>
      <c r="P32" s="38">
        <f>IFERROR(VLOOKUP(P31,MASTER!$A$12:$F$17079,6,0),"-")</f>
        <v>141967</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A  - NB - 1 - 8</v>
      </c>
      <c r="E34" s="174"/>
      <c r="F34" s="174"/>
      <c r="G34" s="174"/>
      <c r="H34" s="14" t="s">
        <v>11</v>
      </c>
      <c r="I34" s="15" t="str">
        <f>VLOOKUP(P31,MASTER!$A$12:$AC$17009,9,0)</f>
        <v>I</v>
      </c>
      <c r="J34" s="16" t="s">
        <v>99</v>
      </c>
      <c r="K34" s="19">
        <f>VLOOKUP(P31,MASTER!$A$12:$AE$17009,12,0)</f>
        <v>9</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6</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 Muhammad Sarfraz Khalid  ( 0333-4535462 )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1+'37'!R1</f>
        <v>112</v>
      </c>
      <c r="Q1" s="198">
        <f>+P1+1</f>
        <v>113</v>
      </c>
      <c r="R1" s="198">
        <f>+Q1+1</f>
        <v>114</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Speech and Language Pathology Sec 1</v>
      </c>
      <c r="G5" s="177"/>
      <c r="H5" s="177"/>
      <c r="I5" s="177"/>
      <c r="J5" s="177"/>
      <c r="K5" s="178"/>
      <c r="L5" s="86"/>
      <c r="M5" s="171">
        <f>+P5</f>
        <v>112</v>
      </c>
      <c r="N5" s="171"/>
      <c r="P5" s="52">
        <f>+P1</f>
        <v>112</v>
      </c>
      <c r="Q5" s="38">
        <f>+P6</f>
        <v>140790</v>
      </c>
      <c r="R5" s="38">
        <f>+Q5</f>
        <v>140790</v>
      </c>
      <c r="S5" s="38">
        <f t="shared" ref="S5:X5" si="0">+R5</f>
        <v>140790</v>
      </c>
      <c r="T5" s="38">
        <f t="shared" si="0"/>
        <v>140790</v>
      </c>
      <c r="U5" s="38">
        <f t="shared" si="0"/>
        <v>140790</v>
      </c>
      <c r="V5" s="38">
        <f t="shared" si="0"/>
        <v>140790</v>
      </c>
      <c r="W5" s="38">
        <f t="shared" si="0"/>
        <v>140790</v>
      </c>
      <c r="X5" s="38">
        <f t="shared" si="0"/>
        <v>140790</v>
      </c>
      <c r="Y5" s="49" t="str">
        <f>Q5&amp;"-"&amp;COUNTIF(Q5:Q5,Q5)</f>
        <v>140790-1</v>
      </c>
      <c r="Z5" s="49" t="str">
        <f>R5&amp;"-"&amp;COUNTIF(Q5:R5,R5)</f>
        <v>140790-2</v>
      </c>
      <c r="AA5" s="49" t="str">
        <f>S5&amp;"-"&amp;COUNTIF(Q5:S5,S5)</f>
        <v>140790-3</v>
      </c>
      <c r="AB5" s="49" t="str">
        <f>T5&amp;"-"&amp;COUNTIF(Q5:T5,T5)</f>
        <v>140790-4</v>
      </c>
      <c r="AC5" s="49" t="str">
        <f>U5&amp;"-"&amp;COUNTIF(Q5:U5,U5)</f>
        <v>140790-5</v>
      </c>
      <c r="AD5" s="49" t="str">
        <f>V5&amp;"-"&amp;COUNTIF(Q5:V5,V5)</f>
        <v>140790-6</v>
      </c>
      <c r="AE5" s="49" t="str">
        <f>W5&amp;"-"&amp;COUNTIF(Q5:W5,W5)</f>
        <v>140790-7</v>
      </c>
      <c r="AF5" s="49" t="str">
        <f>X5&amp;"-"&amp;COUNTIF(Q5:X5,X5)</f>
        <v>140790-8</v>
      </c>
    </row>
    <row r="6" spans="1:32" ht="24.95" customHeight="1" x14ac:dyDescent="0.25">
      <c r="A6" s="152" t="s">
        <v>260</v>
      </c>
      <c r="B6" s="152"/>
      <c r="C6" s="152"/>
      <c r="D6" s="152"/>
      <c r="E6" s="46"/>
      <c r="F6" s="176" t="str">
        <f>VLOOKUP(P5,MASTER!$A$12:$T$28035,3,0)</f>
        <v>BSCP  - 140790</v>
      </c>
      <c r="G6" s="176"/>
      <c r="H6" s="176"/>
      <c r="I6" s="176"/>
      <c r="J6" s="176"/>
      <c r="K6" s="176"/>
      <c r="L6" s="85"/>
      <c r="M6" s="171"/>
      <c r="N6" s="171"/>
      <c r="P6" s="38">
        <f>IFERROR(VLOOKUP(P5,MASTER!$A$12:$F$17079,6,0),"-")</f>
        <v>140790</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E  - OB - 18 , 51 - 52</v>
      </c>
      <c r="E8" s="174"/>
      <c r="F8" s="174"/>
      <c r="G8" s="174"/>
      <c r="H8" s="16" t="s">
        <v>11</v>
      </c>
      <c r="I8" s="15" t="str">
        <f>VLOOKUP(P5,MASTER!$A$12:$AC$17009,9,0)</f>
        <v>I</v>
      </c>
      <c r="J8" s="14" t="s">
        <v>99</v>
      </c>
      <c r="K8" s="19">
        <f>VLOOKUP(P5,MASTER!$A$12:$AE$17009,12,0)</f>
        <v>31</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112</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Madeha Naz  ( 3014751026 )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Total Quality Management Sec 1</v>
      </c>
      <c r="G18" s="177"/>
      <c r="H18" s="177"/>
      <c r="I18" s="177"/>
      <c r="J18" s="177"/>
      <c r="K18" s="178"/>
      <c r="L18" s="86"/>
      <c r="M18" s="171">
        <f>+P18</f>
        <v>113</v>
      </c>
      <c r="N18" s="171"/>
      <c r="P18" s="57">
        <f>+Q1</f>
        <v>113</v>
      </c>
      <c r="Q18" s="38">
        <f>+P19</f>
        <v>140945</v>
      </c>
      <c r="R18" s="38">
        <f>+Q18</f>
        <v>140945</v>
      </c>
      <c r="S18" s="38">
        <f t="shared" ref="S18:X18" si="1">+R18</f>
        <v>140945</v>
      </c>
      <c r="T18" s="38">
        <f t="shared" si="1"/>
        <v>140945</v>
      </c>
      <c r="U18" s="38">
        <f t="shared" si="1"/>
        <v>140945</v>
      </c>
      <c r="V18" s="38">
        <f t="shared" si="1"/>
        <v>140945</v>
      </c>
      <c r="W18" s="38">
        <f t="shared" si="1"/>
        <v>140945</v>
      </c>
      <c r="X18" s="38">
        <f t="shared" si="1"/>
        <v>140945</v>
      </c>
      <c r="Y18" s="49" t="str">
        <f>Q18&amp;"-"&amp;COUNTIF(Q18:Q18,Q18)</f>
        <v>140945-1</v>
      </c>
      <c r="Z18" s="49" t="str">
        <f>R18&amp;"-"&amp;COUNTIF(Q18:R18,R18)</f>
        <v>140945-2</v>
      </c>
      <c r="AA18" s="49" t="str">
        <f>S18&amp;"-"&amp;COUNTIF(Q18:S18,S18)</f>
        <v>140945-3</v>
      </c>
      <c r="AB18" s="49" t="str">
        <f>T18&amp;"-"&amp;COUNTIF(Q18:T18,T18)</f>
        <v>140945-4</v>
      </c>
      <c r="AC18" s="49" t="str">
        <f>U18&amp;"-"&amp;COUNTIF(Q18:U18,U18)</f>
        <v>140945-5</v>
      </c>
      <c r="AD18" s="49" t="str">
        <f>V18&amp;"-"&amp;COUNTIF(Q18:V18,V18)</f>
        <v>140945-6</v>
      </c>
      <c r="AE18" s="49" t="str">
        <f>W18&amp;"-"&amp;COUNTIF(Q18:W18,W18)</f>
        <v>140945-7</v>
      </c>
      <c r="AF18" s="49" t="str">
        <f>X18&amp;"-"&amp;COUNTIF(Q18:X18,X18)</f>
        <v>140945-8</v>
      </c>
    </row>
    <row r="19" spans="1:32" ht="24.95" customHeight="1" x14ac:dyDescent="0.25">
      <c r="A19" s="152" t="s">
        <v>261</v>
      </c>
      <c r="B19" s="152"/>
      <c r="C19" s="152"/>
      <c r="D19" s="152"/>
      <c r="E19" s="46"/>
      <c r="F19" s="176" t="str">
        <f>VLOOKUP(P18,MASTER!$A$12:$T$2835,3,0)</f>
        <v>BBA (Hons)  - 140945</v>
      </c>
      <c r="G19" s="176"/>
      <c r="H19" s="176"/>
      <c r="I19" s="176"/>
      <c r="J19" s="176"/>
      <c r="K19" s="176"/>
      <c r="L19" s="85"/>
      <c r="M19" s="171"/>
      <c r="N19" s="171"/>
      <c r="P19" s="38">
        <f>IFERROR(VLOOKUP(P18,MASTER!$A$12:$F$17079,6,0),"-")</f>
        <v>140945</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F  - OB - 53 - 57</v>
      </c>
      <c r="E21" s="174"/>
      <c r="F21" s="174"/>
      <c r="G21" s="174"/>
      <c r="H21" s="14" t="s">
        <v>11</v>
      </c>
      <c r="I21" s="15" t="str">
        <f>VLOOKUP(P18,MASTER!$A$12:$AC$17009,9,0)</f>
        <v>I</v>
      </c>
      <c r="J21" s="16" t="s">
        <v>99</v>
      </c>
      <c r="K21" s="19">
        <f>VLOOKUP(P18,MASTER!$A$12:$AE$17009,12,0)</f>
        <v>12</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111</v>
      </c>
      <c r="B26" s="38">
        <f>IFERROR(VLOOKUP(Z18,MASTER!$Y$12:$Z$17079,2,0),"-")</f>
        <v>113</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Leena Anum  ( 3324628023 )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Psychology Sec 1</v>
      </c>
      <c r="G31" s="177"/>
      <c r="H31" s="177"/>
      <c r="I31" s="177"/>
      <c r="J31" s="177"/>
      <c r="K31" s="178"/>
      <c r="L31" s="86"/>
      <c r="M31" s="171">
        <f>+P31</f>
        <v>114</v>
      </c>
      <c r="N31" s="171"/>
      <c r="P31" s="38">
        <f>+R1</f>
        <v>114</v>
      </c>
      <c r="Q31" s="38">
        <f>+P32</f>
        <v>141171</v>
      </c>
      <c r="R31" s="38">
        <f>+Q31</f>
        <v>141171</v>
      </c>
      <c r="S31" s="38">
        <f t="shared" ref="S31:X31" si="2">+R31</f>
        <v>141171</v>
      </c>
      <c r="T31" s="38">
        <f t="shared" si="2"/>
        <v>141171</v>
      </c>
      <c r="U31" s="38">
        <f t="shared" si="2"/>
        <v>141171</v>
      </c>
      <c r="V31" s="38">
        <f t="shared" si="2"/>
        <v>141171</v>
      </c>
      <c r="W31" s="38">
        <f t="shared" si="2"/>
        <v>141171</v>
      </c>
      <c r="X31" s="38">
        <f t="shared" si="2"/>
        <v>141171</v>
      </c>
      <c r="Y31" s="49" t="str">
        <f>Q31&amp;"-"&amp;COUNTIF(Q31:Q31,Q31)</f>
        <v>141171-1</v>
      </c>
      <c r="Z31" s="49" t="str">
        <f>R31&amp;"-"&amp;COUNTIF(Q31:R31,R31)</f>
        <v>141171-2</v>
      </c>
      <c r="AA31" s="49" t="str">
        <f>S31&amp;"-"&amp;COUNTIF(Q31:S31,S31)</f>
        <v>141171-3</v>
      </c>
      <c r="AB31" s="49" t="str">
        <f>T31&amp;"-"&amp;COUNTIF(Q31:T31,T31)</f>
        <v>141171-4</v>
      </c>
      <c r="AC31" s="49" t="str">
        <f>U31&amp;"-"&amp;COUNTIF(Q31:U31,U31)</f>
        <v>141171-5</v>
      </c>
      <c r="AD31" s="49" t="str">
        <f>V31&amp;"-"&amp;COUNTIF(Q31:V31,V31)</f>
        <v>141171-6</v>
      </c>
      <c r="AE31" s="49" t="str">
        <f>W31&amp;"-"&amp;COUNTIF(Q31:W31,W31)</f>
        <v>141171-7</v>
      </c>
      <c r="AF31" s="49" t="str">
        <f>X31&amp;"-"&amp;COUNTIF(Q31:X31,X31)</f>
        <v>141171-8</v>
      </c>
    </row>
    <row r="32" spans="1:32" ht="24.95" customHeight="1" x14ac:dyDescent="0.25">
      <c r="A32" s="152" t="s">
        <v>260</v>
      </c>
      <c r="B32" s="152"/>
      <c r="C32" s="152"/>
      <c r="D32" s="152"/>
      <c r="E32" s="46"/>
      <c r="F32" s="176" t="str">
        <f>VLOOKUP(P31,MASTER!$A$12:$T$28035,3,0)</f>
        <v>BS BT  - 141171</v>
      </c>
      <c r="G32" s="176"/>
      <c r="H32" s="176"/>
      <c r="I32" s="176"/>
      <c r="J32" s="176"/>
      <c r="K32" s="176"/>
      <c r="L32" s="85"/>
      <c r="M32" s="171"/>
      <c r="N32" s="171"/>
      <c r="P32" s="38">
        <f>IFERROR(VLOOKUP(P31,MASTER!$A$12:$F$17079,6,0),"-")</f>
        <v>141171</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F  - OB - 53 - 57</v>
      </c>
      <c r="E34" s="174"/>
      <c r="F34" s="174"/>
      <c r="G34" s="174"/>
      <c r="H34" s="14" t="s">
        <v>11</v>
      </c>
      <c r="I34" s="15" t="str">
        <f>VLOOKUP(P31,MASTER!$A$12:$AC$17009,9,0)</f>
        <v>I</v>
      </c>
      <c r="J34" s="16" t="s">
        <v>99</v>
      </c>
      <c r="K34" s="19">
        <f>VLOOKUP(P31,MASTER!$A$12:$AE$17009,12,0)</f>
        <v>21</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114</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Ms. Fariha Munir   ( 3133324289 )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1+'38'!R1</f>
        <v>115</v>
      </c>
      <c r="Q1" s="198">
        <f>+P1+1</f>
        <v>116</v>
      </c>
      <c r="R1" s="198">
        <f>+Q1+1</f>
        <v>117</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Computer Forensic Essentials Sec 1</v>
      </c>
      <c r="G5" s="177"/>
      <c r="H5" s="177"/>
      <c r="I5" s="177"/>
      <c r="J5" s="177"/>
      <c r="K5" s="178"/>
      <c r="L5" s="86"/>
      <c r="M5" s="171">
        <f>+P5</f>
        <v>115</v>
      </c>
      <c r="N5" s="171"/>
      <c r="P5" s="52">
        <f>+P1</f>
        <v>115</v>
      </c>
      <c r="Q5" s="38">
        <f>+P6</f>
        <v>141329</v>
      </c>
      <c r="R5" s="38">
        <f>+Q5</f>
        <v>141329</v>
      </c>
      <c r="S5" s="38">
        <f t="shared" ref="S5:X5" si="0">+R5</f>
        <v>141329</v>
      </c>
      <c r="T5" s="38">
        <f t="shared" si="0"/>
        <v>141329</v>
      </c>
      <c r="U5" s="38">
        <f t="shared" si="0"/>
        <v>141329</v>
      </c>
      <c r="V5" s="38">
        <f t="shared" si="0"/>
        <v>141329</v>
      </c>
      <c r="W5" s="38">
        <f t="shared" si="0"/>
        <v>141329</v>
      </c>
      <c r="X5" s="38">
        <f t="shared" si="0"/>
        <v>141329</v>
      </c>
      <c r="Y5" s="49" t="str">
        <f>Q5&amp;"-"&amp;COUNTIF(Q5:Q5,Q5)</f>
        <v>141329-1</v>
      </c>
      <c r="Z5" s="49" t="str">
        <f>R5&amp;"-"&amp;COUNTIF(Q5:R5,R5)</f>
        <v>141329-2</v>
      </c>
      <c r="AA5" s="49" t="str">
        <f>S5&amp;"-"&amp;COUNTIF(Q5:S5,S5)</f>
        <v>141329-3</v>
      </c>
      <c r="AB5" s="49" t="str">
        <f>T5&amp;"-"&amp;COUNTIF(Q5:T5,T5)</f>
        <v>141329-4</v>
      </c>
      <c r="AC5" s="49" t="str">
        <f>U5&amp;"-"&amp;COUNTIF(Q5:U5,U5)</f>
        <v>141329-5</v>
      </c>
      <c r="AD5" s="49" t="str">
        <f>V5&amp;"-"&amp;COUNTIF(Q5:V5,V5)</f>
        <v>141329-6</v>
      </c>
      <c r="AE5" s="49" t="str">
        <f>W5&amp;"-"&amp;COUNTIF(Q5:W5,W5)</f>
        <v>141329-7</v>
      </c>
      <c r="AF5" s="49" t="str">
        <f>X5&amp;"-"&amp;COUNTIF(Q5:X5,X5)</f>
        <v>141329-8</v>
      </c>
    </row>
    <row r="6" spans="1:32" ht="24.95" customHeight="1" x14ac:dyDescent="0.25">
      <c r="A6" s="152" t="s">
        <v>260</v>
      </c>
      <c r="B6" s="152"/>
      <c r="C6" s="152"/>
      <c r="D6" s="152"/>
      <c r="E6" s="46"/>
      <c r="F6" s="176" t="str">
        <f>VLOOKUP(P5,MASTER!$A$12:$T$28035,3,0)</f>
        <v>BS DFCS  - 141329</v>
      </c>
      <c r="G6" s="176"/>
      <c r="H6" s="176"/>
      <c r="I6" s="176"/>
      <c r="J6" s="176"/>
      <c r="K6" s="176"/>
      <c r="L6" s="85"/>
      <c r="M6" s="171"/>
      <c r="N6" s="171"/>
      <c r="P6" s="38">
        <f>IFERROR(VLOOKUP(P5,MASTER!$A$12:$F$17079,6,0),"-")</f>
        <v>141329</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F  - OB - 53 - 57</v>
      </c>
      <c r="E8" s="174"/>
      <c r="F8" s="174"/>
      <c r="G8" s="174"/>
      <c r="H8" s="16" t="s">
        <v>11</v>
      </c>
      <c r="I8" s="15" t="str">
        <f>VLOOKUP(P5,MASTER!$A$12:$AC$17009,9,0)</f>
        <v>I</v>
      </c>
      <c r="J8" s="14" t="s">
        <v>99</v>
      </c>
      <c r="K8" s="19">
        <f>VLOOKUP(P5,MASTER!$A$12:$AE$17009,12,0)</f>
        <v>23</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115</v>
      </c>
      <c r="B13" s="38">
        <f>IFERROR(VLOOKUP(Z5,MASTER!$Y$12:$Z$17079,2,0),"-")</f>
        <v>121</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Zohaib Ahmad  ( 3106794759 )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American Literature Sec 1</v>
      </c>
      <c r="G18" s="177"/>
      <c r="H18" s="177"/>
      <c r="I18" s="177"/>
      <c r="J18" s="177"/>
      <c r="K18" s="178"/>
      <c r="L18" s="86"/>
      <c r="M18" s="171">
        <f>+P18</f>
        <v>116</v>
      </c>
      <c r="N18" s="171"/>
      <c r="P18" s="57">
        <f>+Q1</f>
        <v>116</v>
      </c>
      <c r="Q18" s="38">
        <f>+P19</f>
        <v>141086</v>
      </c>
      <c r="R18" s="38">
        <f>+Q18</f>
        <v>141086</v>
      </c>
      <c r="S18" s="38">
        <f t="shared" ref="S18:X18" si="1">+R18</f>
        <v>141086</v>
      </c>
      <c r="T18" s="38">
        <f t="shared" si="1"/>
        <v>141086</v>
      </c>
      <c r="U18" s="38">
        <f t="shared" si="1"/>
        <v>141086</v>
      </c>
      <c r="V18" s="38">
        <f t="shared" si="1"/>
        <v>141086</v>
      </c>
      <c r="W18" s="38">
        <f t="shared" si="1"/>
        <v>141086</v>
      </c>
      <c r="X18" s="38">
        <f t="shared" si="1"/>
        <v>141086</v>
      </c>
      <c r="Y18" s="49" t="str">
        <f>Q18&amp;"-"&amp;COUNTIF(Q18:Q18,Q18)</f>
        <v>141086-1</v>
      </c>
      <c r="Z18" s="49" t="str">
        <f>R18&amp;"-"&amp;COUNTIF(Q18:R18,R18)</f>
        <v>141086-2</v>
      </c>
      <c r="AA18" s="49" t="str">
        <f>S18&amp;"-"&amp;COUNTIF(Q18:S18,S18)</f>
        <v>141086-3</v>
      </c>
      <c r="AB18" s="49" t="str">
        <f>T18&amp;"-"&amp;COUNTIF(Q18:T18,T18)</f>
        <v>141086-4</v>
      </c>
      <c r="AC18" s="49" t="str">
        <f>U18&amp;"-"&amp;COUNTIF(Q18:U18,U18)</f>
        <v>141086-5</v>
      </c>
      <c r="AD18" s="49" t="str">
        <f>V18&amp;"-"&amp;COUNTIF(Q18:V18,V18)</f>
        <v>141086-6</v>
      </c>
      <c r="AE18" s="49" t="str">
        <f>W18&amp;"-"&amp;COUNTIF(Q18:W18,W18)</f>
        <v>141086-7</v>
      </c>
      <c r="AF18" s="49" t="str">
        <f>X18&amp;"-"&amp;COUNTIF(Q18:X18,X18)</f>
        <v>141086-8</v>
      </c>
    </row>
    <row r="19" spans="1:32" ht="24.95" customHeight="1" x14ac:dyDescent="0.25">
      <c r="A19" s="152" t="s">
        <v>261</v>
      </c>
      <c r="B19" s="152"/>
      <c r="C19" s="152"/>
      <c r="D19" s="152"/>
      <c r="E19" s="46"/>
      <c r="F19" s="176" t="str">
        <f>VLOOKUP(P18,MASTER!$A$12:$T$2835,3,0)</f>
        <v>BS Eng.  - 141086</v>
      </c>
      <c r="G19" s="176"/>
      <c r="H19" s="176"/>
      <c r="I19" s="176"/>
      <c r="J19" s="176"/>
      <c r="K19" s="176"/>
      <c r="L19" s="85"/>
      <c r="M19" s="171"/>
      <c r="N19" s="171"/>
      <c r="P19" s="38">
        <f>IFERROR(VLOOKUP(P18,MASTER!$A$12:$F$17079,6,0),"-")</f>
        <v>141086</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F  - OB - 53 - 57</v>
      </c>
      <c r="E21" s="174"/>
      <c r="F21" s="174"/>
      <c r="G21" s="174"/>
      <c r="H21" s="14" t="s">
        <v>11</v>
      </c>
      <c r="I21" s="15" t="str">
        <f>VLOOKUP(P18,MASTER!$A$12:$AC$17009,9,0)</f>
        <v>I</v>
      </c>
      <c r="J21" s="16" t="s">
        <v>99</v>
      </c>
      <c r="K21" s="19">
        <f>VLOOKUP(P18,MASTER!$A$12:$AE$17009,12,0)</f>
        <v>20</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116</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Sumaira Mukhtar  ( 0321-4830000 )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American Literature Sec 2</v>
      </c>
      <c r="G31" s="177"/>
      <c r="H31" s="177"/>
      <c r="I31" s="177"/>
      <c r="J31" s="177"/>
      <c r="K31" s="178"/>
      <c r="L31" s="86"/>
      <c r="M31" s="171">
        <f>+P31</f>
        <v>117</v>
      </c>
      <c r="N31" s="171"/>
      <c r="P31" s="38">
        <f>+R1</f>
        <v>117</v>
      </c>
      <c r="Q31" s="38">
        <f>+P32</f>
        <v>141118</v>
      </c>
      <c r="R31" s="38">
        <f>+Q31</f>
        <v>141118</v>
      </c>
      <c r="S31" s="38">
        <f t="shared" ref="S31:X31" si="2">+R31</f>
        <v>141118</v>
      </c>
      <c r="T31" s="38">
        <f t="shared" si="2"/>
        <v>141118</v>
      </c>
      <c r="U31" s="38">
        <f t="shared" si="2"/>
        <v>141118</v>
      </c>
      <c r="V31" s="38">
        <f t="shared" si="2"/>
        <v>141118</v>
      </c>
      <c r="W31" s="38">
        <f t="shared" si="2"/>
        <v>141118</v>
      </c>
      <c r="X31" s="38">
        <f t="shared" si="2"/>
        <v>141118</v>
      </c>
      <c r="Y31" s="49" t="str">
        <f>Q31&amp;"-"&amp;COUNTIF(Q31:Q31,Q31)</f>
        <v>141118-1</v>
      </c>
      <c r="Z31" s="49" t="str">
        <f>R31&amp;"-"&amp;COUNTIF(Q31:R31,R31)</f>
        <v>141118-2</v>
      </c>
      <c r="AA31" s="49" t="str">
        <f>S31&amp;"-"&amp;COUNTIF(Q31:S31,S31)</f>
        <v>141118-3</v>
      </c>
      <c r="AB31" s="49" t="str">
        <f>T31&amp;"-"&amp;COUNTIF(Q31:T31,T31)</f>
        <v>141118-4</v>
      </c>
      <c r="AC31" s="49" t="str">
        <f>U31&amp;"-"&amp;COUNTIF(Q31:U31,U31)</f>
        <v>141118-5</v>
      </c>
      <c r="AD31" s="49" t="str">
        <f>V31&amp;"-"&amp;COUNTIF(Q31:V31,V31)</f>
        <v>141118-6</v>
      </c>
      <c r="AE31" s="49" t="str">
        <f>W31&amp;"-"&amp;COUNTIF(Q31:W31,W31)</f>
        <v>141118-7</v>
      </c>
      <c r="AF31" s="49" t="str">
        <f>X31&amp;"-"&amp;COUNTIF(Q31:X31,X31)</f>
        <v>141118-8</v>
      </c>
    </row>
    <row r="32" spans="1:32" ht="24.95" customHeight="1" x14ac:dyDescent="0.25">
      <c r="A32" s="152" t="s">
        <v>260</v>
      </c>
      <c r="B32" s="152"/>
      <c r="C32" s="152"/>
      <c r="D32" s="152"/>
      <c r="E32" s="46"/>
      <c r="F32" s="176" t="str">
        <f>VLOOKUP(P31,MASTER!$A$12:$T$28035,3,0)</f>
        <v>BS Eng.  - 141118</v>
      </c>
      <c r="G32" s="176"/>
      <c r="H32" s="176"/>
      <c r="I32" s="176"/>
      <c r="J32" s="176"/>
      <c r="K32" s="176"/>
      <c r="L32" s="85"/>
      <c r="M32" s="171"/>
      <c r="N32" s="171"/>
      <c r="P32" s="38">
        <f>IFERROR(VLOOKUP(P31,MASTER!$A$12:$F$17079,6,0),"-")</f>
        <v>141118</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F  - OB - 53 - 57</v>
      </c>
      <c r="E34" s="174"/>
      <c r="F34" s="174"/>
      <c r="G34" s="174"/>
      <c r="H34" s="14" t="s">
        <v>11</v>
      </c>
      <c r="I34" s="15" t="str">
        <f>VLOOKUP(P31,MASTER!$A$12:$AC$17009,9,0)</f>
        <v>I</v>
      </c>
      <c r="J34" s="16" t="s">
        <v>99</v>
      </c>
      <c r="K34" s="19">
        <f>VLOOKUP(P31,MASTER!$A$12:$AE$17009,12,0)</f>
        <v>23</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117</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Saadia Nazir Dogar  ( 0306-4244298 )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1+'39'!R1</f>
        <v>118</v>
      </c>
      <c r="Q1" s="198">
        <f>+P1+1</f>
        <v>119</v>
      </c>
      <c r="R1" s="198">
        <f>+Q1+1</f>
        <v>120</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Fundamentals of Human Nutrition Sec 1</v>
      </c>
      <c r="G5" s="177"/>
      <c r="H5" s="177"/>
      <c r="I5" s="177"/>
      <c r="J5" s="177"/>
      <c r="K5" s="178"/>
      <c r="L5" s="86"/>
      <c r="M5" s="171">
        <f>+P5</f>
        <v>118</v>
      </c>
      <c r="N5" s="171"/>
      <c r="P5" s="52">
        <f>+P1</f>
        <v>118</v>
      </c>
      <c r="Q5" s="38">
        <f>+P6</f>
        <v>141165</v>
      </c>
      <c r="R5" s="38">
        <f>+Q5</f>
        <v>141165</v>
      </c>
      <c r="S5" s="38">
        <f t="shared" ref="S5:X5" si="0">+R5</f>
        <v>141165</v>
      </c>
      <c r="T5" s="38">
        <f t="shared" si="0"/>
        <v>141165</v>
      </c>
      <c r="U5" s="38">
        <f t="shared" si="0"/>
        <v>141165</v>
      </c>
      <c r="V5" s="38">
        <f t="shared" si="0"/>
        <v>141165</v>
      </c>
      <c r="W5" s="38">
        <f t="shared" si="0"/>
        <v>141165</v>
      </c>
      <c r="X5" s="38">
        <f t="shared" si="0"/>
        <v>141165</v>
      </c>
      <c r="Y5" s="49" t="str">
        <f>Q5&amp;"-"&amp;COUNTIF(Q5:Q5,Q5)</f>
        <v>141165-1</v>
      </c>
      <c r="Z5" s="49" t="str">
        <f>R5&amp;"-"&amp;COUNTIF(Q5:R5,R5)</f>
        <v>141165-2</v>
      </c>
      <c r="AA5" s="49" t="str">
        <f>S5&amp;"-"&amp;COUNTIF(Q5:S5,S5)</f>
        <v>141165-3</v>
      </c>
      <c r="AB5" s="49" t="str">
        <f>T5&amp;"-"&amp;COUNTIF(Q5:T5,T5)</f>
        <v>141165-4</v>
      </c>
      <c r="AC5" s="49" t="str">
        <f>U5&amp;"-"&amp;COUNTIF(Q5:U5,U5)</f>
        <v>141165-5</v>
      </c>
      <c r="AD5" s="49" t="str">
        <f>V5&amp;"-"&amp;COUNTIF(Q5:V5,V5)</f>
        <v>141165-6</v>
      </c>
      <c r="AE5" s="49" t="str">
        <f>W5&amp;"-"&amp;COUNTIF(Q5:W5,W5)</f>
        <v>141165-7</v>
      </c>
      <c r="AF5" s="49" t="str">
        <f>X5&amp;"-"&amp;COUNTIF(Q5:X5,X5)</f>
        <v>141165-8</v>
      </c>
    </row>
    <row r="6" spans="1:32" ht="24.95" customHeight="1" x14ac:dyDescent="0.25">
      <c r="A6" s="152" t="s">
        <v>260</v>
      </c>
      <c r="B6" s="152"/>
      <c r="C6" s="152"/>
      <c r="D6" s="152"/>
      <c r="E6" s="46"/>
      <c r="F6" s="176" t="str">
        <f>VLOOKUP(P5,MASTER!$A$12:$T$28035,3,0)</f>
        <v>BS ND  - 141165</v>
      </c>
      <c r="G6" s="176"/>
      <c r="H6" s="176"/>
      <c r="I6" s="176"/>
      <c r="J6" s="176"/>
      <c r="K6" s="176"/>
      <c r="L6" s="85"/>
      <c r="M6" s="171"/>
      <c r="N6" s="171"/>
      <c r="P6" s="38">
        <f>IFERROR(VLOOKUP(P5,MASTER!$A$12:$F$17079,6,0),"-")</f>
        <v>141165</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F  - OB - 53 - 57</v>
      </c>
      <c r="E8" s="174"/>
      <c r="F8" s="174"/>
      <c r="G8" s="174"/>
      <c r="H8" s="16" t="s">
        <v>11</v>
      </c>
      <c r="I8" s="15" t="str">
        <f>VLOOKUP(P5,MASTER!$A$12:$AC$17009,9,0)</f>
        <v>I</v>
      </c>
      <c r="J8" s="14" t="s">
        <v>99</v>
      </c>
      <c r="K8" s="19">
        <f>VLOOKUP(P5,MASTER!$A$12:$AE$17009,12,0)</f>
        <v>7</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118</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Syeda Shazia Bukhari  ( 0335-4700499 )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Asaleeb nasr urdu 1 Sec 1</v>
      </c>
      <c r="G18" s="177"/>
      <c r="H18" s="177"/>
      <c r="I18" s="177"/>
      <c r="J18" s="177"/>
      <c r="K18" s="178"/>
      <c r="L18" s="86"/>
      <c r="M18" s="171">
        <f>+P18</f>
        <v>119</v>
      </c>
      <c r="N18" s="171"/>
      <c r="P18" s="57">
        <f>+Q1</f>
        <v>119</v>
      </c>
      <c r="Q18" s="38">
        <f>+P19</f>
        <v>141062</v>
      </c>
      <c r="R18" s="38">
        <f>+Q18</f>
        <v>141062</v>
      </c>
      <c r="S18" s="38">
        <f t="shared" ref="S18:X18" si="1">+R18</f>
        <v>141062</v>
      </c>
      <c r="T18" s="38">
        <f t="shared" si="1"/>
        <v>141062</v>
      </c>
      <c r="U18" s="38">
        <f t="shared" si="1"/>
        <v>141062</v>
      </c>
      <c r="V18" s="38">
        <f t="shared" si="1"/>
        <v>141062</v>
      </c>
      <c r="W18" s="38">
        <f t="shared" si="1"/>
        <v>141062</v>
      </c>
      <c r="X18" s="38">
        <f t="shared" si="1"/>
        <v>141062</v>
      </c>
      <c r="Y18" s="49" t="str">
        <f>Q18&amp;"-"&amp;COUNTIF(Q18:Q18,Q18)</f>
        <v>141062-1</v>
      </c>
      <c r="Z18" s="49" t="str">
        <f>R18&amp;"-"&amp;COUNTIF(Q18:R18,R18)</f>
        <v>141062-2</v>
      </c>
      <c r="AA18" s="49" t="str">
        <f>S18&amp;"-"&amp;COUNTIF(Q18:S18,S18)</f>
        <v>141062-3</v>
      </c>
      <c r="AB18" s="49" t="str">
        <f>T18&amp;"-"&amp;COUNTIF(Q18:T18,T18)</f>
        <v>141062-4</v>
      </c>
      <c r="AC18" s="49" t="str">
        <f>U18&amp;"-"&amp;COUNTIF(Q18:U18,U18)</f>
        <v>141062-5</v>
      </c>
      <c r="AD18" s="49" t="str">
        <f>V18&amp;"-"&amp;COUNTIF(Q18:V18,V18)</f>
        <v>141062-6</v>
      </c>
      <c r="AE18" s="49" t="str">
        <f>W18&amp;"-"&amp;COUNTIF(Q18:W18,W18)</f>
        <v>141062-7</v>
      </c>
      <c r="AF18" s="49" t="str">
        <f>X18&amp;"-"&amp;COUNTIF(Q18:X18,X18)</f>
        <v>141062-8</v>
      </c>
    </row>
    <row r="19" spans="1:32" ht="24.95" customHeight="1" x14ac:dyDescent="0.25">
      <c r="A19" s="152" t="s">
        <v>261</v>
      </c>
      <c r="B19" s="152"/>
      <c r="C19" s="152"/>
      <c r="D19" s="152"/>
      <c r="E19" s="46"/>
      <c r="F19" s="176" t="str">
        <f>VLOOKUP(P18,MASTER!$A$12:$T$2835,3,0)</f>
        <v>BS Urdu  - 141062</v>
      </c>
      <c r="G19" s="176"/>
      <c r="H19" s="176"/>
      <c r="I19" s="176"/>
      <c r="J19" s="176"/>
      <c r="K19" s="176"/>
      <c r="L19" s="85"/>
      <c r="M19" s="171"/>
      <c r="N19" s="171"/>
      <c r="P19" s="38">
        <f>IFERROR(VLOOKUP(P18,MASTER!$A$12:$F$17079,6,0),"-")</f>
        <v>141062</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F  - OB - 53 - 57</v>
      </c>
      <c r="E21" s="174"/>
      <c r="F21" s="174"/>
      <c r="G21" s="174"/>
      <c r="H21" s="14" t="s">
        <v>11</v>
      </c>
      <c r="I21" s="15" t="str">
        <f>VLOOKUP(P18,MASTER!$A$12:$AC$17009,9,0)</f>
        <v>I</v>
      </c>
      <c r="J21" s="16" t="s">
        <v>99</v>
      </c>
      <c r="K21" s="19">
        <f>VLOOKUP(P18,MASTER!$A$12:$AE$17009,12,0)</f>
        <v>4</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119</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Muhammad Haroon Qadir  ( 0303-3330345 )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Introduction to Psychology Sec 1</v>
      </c>
      <c r="G31" s="177"/>
      <c r="H31" s="177"/>
      <c r="I31" s="177"/>
      <c r="J31" s="177"/>
      <c r="K31" s="178"/>
      <c r="L31" s="86"/>
      <c r="M31" s="171">
        <f>+P31</f>
        <v>120</v>
      </c>
      <c r="N31" s="171"/>
      <c r="P31" s="38">
        <f>+R1</f>
        <v>120</v>
      </c>
      <c r="Q31" s="38">
        <f>+P32</f>
        <v>141487</v>
      </c>
      <c r="R31" s="38">
        <f>+Q31</f>
        <v>141487</v>
      </c>
      <c r="S31" s="38">
        <f t="shared" ref="S31:X31" si="2">+R31</f>
        <v>141487</v>
      </c>
      <c r="T31" s="38">
        <f t="shared" si="2"/>
        <v>141487</v>
      </c>
      <c r="U31" s="38">
        <f t="shared" si="2"/>
        <v>141487</v>
      </c>
      <c r="V31" s="38">
        <f t="shared" si="2"/>
        <v>141487</v>
      </c>
      <c r="W31" s="38">
        <f t="shared" si="2"/>
        <v>141487</v>
      </c>
      <c r="X31" s="38">
        <f t="shared" si="2"/>
        <v>141487</v>
      </c>
      <c r="Y31" s="49" t="str">
        <f>Q31&amp;"-"&amp;COUNTIF(Q31:Q31,Q31)</f>
        <v>141487-1</v>
      </c>
      <c r="Z31" s="49" t="str">
        <f>R31&amp;"-"&amp;COUNTIF(Q31:R31,R31)</f>
        <v>141487-2</v>
      </c>
      <c r="AA31" s="49" t="str">
        <f>S31&amp;"-"&amp;COUNTIF(Q31:S31,S31)</f>
        <v>141487-3</v>
      </c>
      <c r="AB31" s="49" t="str">
        <f>T31&amp;"-"&amp;COUNTIF(Q31:T31,T31)</f>
        <v>141487-4</v>
      </c>
      <c r="AC31" s="49" t="str">
        <f>U31&amp;"-"&amp;COUNTIF(Q31:U31,U31)</f>
        <v>141487-5</v>
      </c>
      <c r="AD31" s="49" t="str">
        <f>V31&amp;"-"&amp;COUNTIF(Q31:V31,V31)</f>
        <v>141487-6</v>
      </c>
      <c r="AE31" s="49" t="str">
        <f>W31&amp;"-"&amp;COUNTIF(Q31:W31,W31)</f>
        <v>141487-7</v>
      </c>
      <c r="AF31" s="49" t="str">
        <f>X31&amp;"-"&amp;COUNTIF(Q31:X31,X31)</f>
        <v>141487-8</v>
      </c>
    </row>
    <row r="32" spans="1:32" ht="24.95" customHeight="1" x14ac:dyDescent="0.25">
      <c r="A32" s="152" t="s">
        <v>260</v>
      </c>
      <c r="B32" s="152"/>
      <c r="C32" s="152"/>
      <c r="D32" s="152"/>
      <c r="E32" s="46"/>
      <c r="F32" s="176" t="str">
        <f>VLOOKUP(P31,MASTER!$A$12:$T$28035,3,0)</f>
        <v>BBA (Hons)  - 141487</v>
      </c>
      <c r="G32" s="176"/>
      <c r="H32" s="176"/>
      <c r="I32" s="176"/>
      <c r="J32" s="176"/>
      <c r="K32" s="176"/>
      <c r="L32" s="85"/>
      <c r="M32" s="171"/>
      <c r="N32" s="171"/>
      <c r="P32" s="38">
        <f>IFERROR(VLOOKUP(P31,MASTER!$A$12:$F$17079,6,0),"-")</f>
        <v>141487</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G  - OB - 21 - 25</v>
      </c>
      <c r="E34" s="174"/>
      <c r="F34" s="174"/>
      <c r="G34" s="174"/>
      <c r="H34" s="14" t="s">
        <v>11</v>
      </c>
      <c r="I34" s="15" t="str">
        <f>VLOOKUP(P31,MASTER!$A$12:$AC$17009,9,0)</f>
        <v>I</v>
      </c>
      <c r="J34" s="16" t="s">
        <v>99</v>
      </c>
      <c r="K34" s="19">
        <f>VLOOKUP(P31,MASTER!$A$12:$AE$17009,12,0)</f>
        <v>20</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120</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Ms. Mahnoor   ( 3211604642 )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1+'40'!R1</f>
        <v>121</v>
      </c>
      <c r="Q1" s="198">
        <f>+P1+1</f>
        <v>122</v>
      </c>
      <c r="R1" s="198">
        <f>+Q1+1</f>
        <v>123</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Computer Forensic Essentials Sec 1</v>
      </c>
      <c r="G5" s="177"/>
      <c r="H5" s="177"/>
      <c r="I5" s="177"/>
      <c r="J5" s="177"/>
      <c r="K5" s="178"/>
      <c r="L5" s="86"/>
      <c r="M5" s="171">
        <f>+P5</f>
        <v>121</v>
      </c>
      <c r="N5" s="171"/>
      <c r="P5" s="52">
        <f>+P1</f>
        <v>121</v>
      </c>
      <c r="Q5" s="38">
        <f>+P6</f>
        <v>141329</v>
      </c>
      <c r="R5" s="38">
        <f>+Q5</f>
        <v>141329</v>
      </c>
      <c r="S5" s="38">
        <f t="shared" ref="S5:X5" si="0">+R5</f>
        <v>141329</v>
      </c>
      <c r="T5" s="38">
        <f t="shared" si="0"/>
        <v>141329</v>
      </c>
      <c r="U5" s="38">
        <f t="shared" si="0"/>
        <v>141329</v>
      </c>
      <c r="V5" s="38">
        <f t="shared" si="0"/>
        <v>141329</v>
      </c>
      <c r="W5" s="38">
        <f t="shared" si="0"/>
        <v>141329</v>
      </c>
      <c r="X5" s="38">
        <f t="shared" si="0"/>
        <v>141329</v>
      </c>
      <c r="Y5" s="49" t="str">
        <f>Q5&amp;"-"&amp;COUNTIF(Q5:Q5,Q5)</f>
        <v>141329-1</v>
      </c>
      <c r="Z5" s="49" t="str">
        <f>R5&amp;"-"&amp;COUNTIF(Q5:R5,R5)</f>
        <v>141329-2</v>
      </c>
      <c r="AA5" s="49" t="str">
        <f>S5&amp;"-"&amp;COUNTIF(Q5:S5,S5)</f>
        <v>141329-3</v>
      </c>
      <c r="AB5" s="49" t="str">
        <f>T5&amp;"-"&amp;COUNTIF(Q5:T5,T5)</f>
        <v>141329-4</v>
      </c>
      <c r="AC5" s="49" t="str">
        <f>U5&amp;"-"&amp;COUNTIF(Q5:U5,U5)</f>
        <v>141329-5</v>
      </c>
      <c r="AD5" s="49" t="str">
        <f>V5&amp;"-"&amp;COUNTIF(Q5:V5,V5)</f>
        <v>141329-6</v>
      </c>
      <c r="AE5" s="49" t="str">
        <f>W5&amp;"-"&amp;COUNTIF(Q5:W5,W5)</f>
        <v>141329-7</v>
      </c>
      <c r="AF5" s="49" t="str">
        <f>X5&amp;"-"&amp;COUNTIF(Q5:X5,X5)</f>
        <v>141329-8</v>
      </c>
    </row>
    <row r="6" spans="1:32" ht="24.95" customHeight="1" x14ac:dyDescent="0.25">
      <c r="A6" s="152" t="s">
        <v>260</v>
      </c>
      <c r="B6" s="152"/>
      <c r="C6" s="152"/>
      <c r="D6" s="152"/>
      <c r="E6" s="46"/>
      <c r="F6" s="176" t="str">
        <f>VLOOKUP(P5,MASTER!$A$12:$T$28035,3,0)</f>
        <v>BS DFCS  - 141329</v>
      </c>
      <c r="G6" s="176"/>
      <c r="H6" s="176"/>
      <c r="I6" s="176"/>
      <c r="J6" s="176"/>
      <c r="K6" s="176"/>
      <c r="L6" s="85"/>
      <c r="M6" s="171"/>
      <c r="N6" s="171"/>
      <c r="P6" s="38">
        <f>IFERROR(VLOOKUP(P5,MASTER!$A$12:$F$17079,6,0),"-")</f>
        <v>141329</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G  - OB - 21 - 25</v>
      </c>
      <c r="E8" s="174"/>
      <c r="F8" s="174"/>
      <c r="G8" s="174"/>
      <c r="H8" s="16" t="s">
        <v>11</v>
      </c>
      <c r="I8" s="15" t="str">
        <f>VLOOKUP(P5,MASTER!$A$12:$AC$17009,9,0)</f>
        <v>I</v>
      </c>
      <c r="J8" s="14" t="s">
        <v>99</v>
      </c>
      <c r="K8" s="19">
        <f>VLOOKUP(P5,MASTER!$A$12:$AE$17009,12,0)</f>
        <v>15</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115</v>
      </c>
      <c r="B13" s="38">
        <f>IFERROR(VLOOKUP(Z5,MASTER!$Y$12:$Z$17079,2,0),"-")</f>
        <v>121</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Zohaib Ahmad  ( 3106794759 )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Introduction to Psychology Sec 1</v>
      </c>
      <c r="G18" s="177"/>
      <c r="H18" s="177"/>
      <c r="I18" s="177"/>
      <c r="J18" s="177"/>
      <c r="K18" s="178"/>
      <c r="L18" s="86"/>
      <c r="M18" s="171">
        <f>+P18</f>
        <v>122</v>
      </c>
      <c r="N18" s="171"/>
      <c r="P18" s="57">
        <f>+Q1</f>
        <v>122</v>
      </c>
      <c r="Q18" s="38">
        <f>+P19</f>
        <v>141586</v>
      </c>
      <c r="R18" s="38">
        <f>+Q18</f>
        <v>141586</v>
      </c>
      <c r="S18" s="38">
        <f t="shared" ref="S18:X18" si="1">+R18</f>
        <v>141586</v>
      </c>
      <c r="T18" s="38">
        <f t="shared" si="1"/>
        <v>141586</v>
      </c>
      <c r="U18" s="38">
        <f t="shared" si="1"/>
        <v>141586</v>
      </c>
      <c r="V18" s="38">
        <f t="shared" si="1"/>
        <v>141586</v>
      </c>
      <c r="W18" s="38">
        <f t="shared" si="1"/>
        <v>141586</v>
      </c>
      <c r="X18" s="38">
        <f t="shared" si="1"/>
        <v>141586</v>
      </c>
      <c r="Y18" s="49" t="str">
        <f>Q18&amp;"-"&amp;COUNTIF(Q18:Q18,Q18)</f>
        <v>141586-1</v>
      </c>
      <c r="Z18" s="49" t="str">
        <f>R18&amp;"-"&amp;COUNTIF(Q18:R18,R18)</f>
        <v>141586-2</v>
      </c>
      <c r="AA18" s="49" t="str">
        <f>S18&amp;"-"&amp;COUNTIF(Q18:S18,S18)</f>
        <v>141586-3</v>
      </c>
      <c r="AB18" s="49" t="str">
        <f>T18&amp;"-"&amp;COUNTIF(Q18:T18,T18)</f>
        <v>141586-4</v>
      </c>
      <c r="AC18" s="49" t="str">
        <f>U18&amp;"-"&amp;COUNTIF(Q18:U18,U18)</f>
        <v>141586-5</v>
      </c>
      <c r="AD18" s="49" t="str">
        <f>V18&amp;"-"&amp;COUNTIF(Q18:V18,V18)</f>
        <v>141586-6</v>
      </c>
      <c r="AE18" s="49" t="str">
        <f>W18&amp;"-"&amp;COUNTIF(Q18:W18,W18)</f>
        <v>141586-7</v>
      </c>
      <c r="AF18" s="49" t="str">
        <f>X18&amp;"-"&amp;COUNTIF(Q18:X18,X18)</f>
        <v>141586-8</v>
      </c>
    </row>
    <row r="19" spans="1:32" ht="24.95" customHeight="1" x14ac:dyDescent="0.25">
      <c r="A19" s="152" t="s">
        <v>261</v>
      </c>
      <c r="B19" s="152"/>
      <c r="C19" s="152"/>
      <c r="D19" s="152"/>
      <c r="E19" s="46"/>
      <c r="F19" s="176" t="str">
        <f>VLOOKUP(P18,MASTER!$A$12:$T$2835,3,0)</f>
        <v>BS IT  - 141586</v>
      </c>
      <c r="G19" s="176"/>
      <c r="H19" s="176"/>
      <c r="I19" s="176"/>
      <c r="J19" s="176"/>
      <c r="K19" s="176"/>
      <c r="L19" s="85"/>
      <c r="M19" s="171"/>
      <c r="N19" s="171"/>
      <c r="P19" s="38">
        <f>IFERROR(VLOOKUP(P18,MASTER!$A$12:$F$17079,6,0),"-")</f>
        <v>141586</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G  - OB - 21 - 25</v>
      </c>
      <c r="E21" s="174"/>
      <c r="F21" s="174"/>
      <c r="G21" s="174"/>
      <c r="H21" s="14" t="s">
        <v>11</v>
      </c>
      <c r="I21" s="15" t="str">
        <f>VLOOKUP(P18,MASTER!$A$12:$AC$17009,9,0)</f>
        <v>I</v>
      </c>
      <c r="J21" s="16" t="s">
        <v>99</v>
      </c>
      <c r="K21" s="19">
        <f>VLOOKUP(P18,MASTER!$A$12:$AE$17009,12,0)</f>
        <v>38</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122</v>
      </c>
      <c r="B26" s="38">
        <f>IFERROR(VLOOKUP(Z18,MASTER!$Y$12:$Z$17079,2,0),"-")</f>
        <v>127</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Ms. Mahnoor   ( 3211604642 )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Optics Sec 1</v>
      </c>
      <c r="G31" s="177"/>
      <c r="H31" s="177"/>
      <c r="I31" s="177"/>
      <c r="J31" s="177"/>
      <c r="K31" s="178"/>
      <c r="L31" s="86"/>
      <c r="M31" s="171">
        <f>+P31</f>
        <v>123</v>
      </c>
      <c r="N31" s="171"/>
      <c r="P31" s="38">
        <f>+R1</f>
        <v>123</v>
      </c>
      <c r="Q31" s="38">
        <f>+P32</f>
        <v>141490</v>
      </c>
      <c r="R31" s="38">
        <f>+Q31</f>
        <v>141490</v>
      </c>
      <c r="S31" s="38">
        <f t="shared" ref="S31:X31" si="2">+R31</f>
        <v>141490</v>
      </c>
      <c r="T31" s="38">
        <f t="shared" si="2"/>
        <v>141490</v>
      </c>
      <c r="U31" s="38">
        <f t="shared" si="2"/>
        <v>141490</v>
      </c>
      <c r="V31" s="38">
        <f t="shared" si="2"/>
        <v>141490</v>
      </c>
      <c r="W31" s="38">
        <f t="shared" si="2"/>
        <v>141490</v>
      </c>
      <c r="X31" s="38">
        <f t="shared" si="2"/>
        <v>141490</v>
      </c>
      <c r="Y31" s="49" t="str">
        <f>Q31&amp;"-"&amp;COUNTIF(Q31:Q31,Q31)</f>
        <v>141490-1</v>
      </c>
      <c r="Z31" s="49" t="str">
        <f>R31&amp;"-"&amp;COUNTIF(Q31:R31,R31)</f>
        <v>141490-2</v>
      </c>
      <c r="AA31" s="49" t="str">
        <f>S31&amp;"-"&amp;COUNTIF(Q31:S31,S31)</f>
        <v>141490-3</v>
      </c>
      <c r="AB31" s="49" t="str">
        <f>T31&amp;"-"&amp;COUNTIF(Q31:T31,T31)</f>
        <v>141490-4</v>
      </c>
      <c r="AC31" s="49" t="str">
        <f>U31&amp;"-"&amp;COUNTIF(Q31:U31,U31)</f>
        <v>141490-5</v>
      </c>
      <c r="AD31" s="49" t="str">
        <f>V31&amp;"-"&amp;COUNTIF(Q31:V31,V31)</f>
        <v>141490-6</v>
      </c>
      <c r="AE31" s="49" t="str">
        <f>W31&amp;"-"&amp;COUNTIF(Q31:W31,W31)</f>
        <v>141490-7</v>
      </c>
      <c r="AF31" s="49" t="str">
        <f>X31&amp;"-"&amp;COUNTIF(Q31:X31,X31)</f>
        <v>141490-8</v>
      </c>
    </row>
    <row r="32" spans="1:32" ht="24.95" customHeight="1" x14ac:dyDescent="0.25">
      <c r="A32" s="152" t="s">
        <v>260</v>
      </c>
      <c r="B32" s="152"/>
      <c r="C32" s="152"/>
      <c r="D32" s="152"/>
      <c r="E32" s="46"/>
      <c r="F32" s="176" t="str">
        <f>VLOOKUP(P31,MASTER!$A$12:$T$28035,3,0)</f>
        <v>BS Phys  - 141490</v>
      </c>
      <c r="G32" s="176"/>
      <c r="H32" s="176"/>
      <c r="I32" s="176"/>
      <c r="J32" s="176"/>
      <c r="K32" s="176"/>
      <c r="L32" s="85"/>
      <c r="M32" s="171"/>
      <c r="N32" s="171"/>
      <c r="P32" s="38">
        <f>IFERROR(VLOOKUP(P31,MASTER!$A$12:$F$17079,6,0),"-")</f>
        <v>141490</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G  - OB - 21 - 25</v>
      </c>
      <c r="E34" s="174"/>
      <c r="F34" s="174"/>
      <c r="G34" s="174"/>
      <c r="H34" s="14" t="s">
        <v>11</v>
      </c>
      <c r="I34" s="15" t="str">
        <f>VLOOKUP(P31,MASTER!$A$12:$AC$17009,9,0)</f>
        <v>I</v>
      </c>
      <c r="J34" s="16" t="s">
        <v>99</v>
      </c>
      <c r="K34" s="19">
        <f>VLOOKUP(P31,MASTER!$A$12:$AE$17009,12,0)</f>
        <v>5</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123</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 Hafsa Faiz  ( 3361111020 )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1+'41'!R1</f>
        <v>124</v>
      </c>
      <c r="Q1" s="198">
        <f>+P1+1</f>
        <v>125</v>
      </c>
      <c r="R1" s="198">
        <f>+Q1+1</f>
        <v>126</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Physics of Materials Sec 1</v>
      </c>
      <c r="G5" s="177"/>
      <c r="H5" s="177"/>
      <c r="I5" s="177"/>
      <c r="J5" s="177"/>
      <c r="K5" s="178"/>
      <c r="L5" s="86"/>
      <c r="M5" s="171">
        <f>+P5</f>
        <v>124</v>
      </c>
      <c r="N5" s="171"/>
      <c r="P5" s="52">
        <f>+P1</f>
        <v>124</v>
      </c>
      <c r="Q5" s="38">
        <f>+P6</f>
        <v>141497</v>
      </c>
      <c r="R5" s="38">
        <f>+Q5</f>
        <v>141497</v>
      </c>
      <c r="S5" s="38">
        <f t="shared" ref="S5:X5" si="0">+R5</f>
        <v>141497</v>
      </c>
      <c r="T5" s="38">
        <f t="shared" si="0"/>
        <v>141497</v>
      </c>
      <c r="U5" s="38">
        <f t="shared" si="0"/>
        <v>141497</v>
      </c>
      <c r="V5" s="38">
        <f t="shared" si="0"/>
        <v>141497</v>
      </c>
      <c r="W5" s="38">
        <f t="shared" si="0"/>
        <v>141497</v>
      </c>
      <c r="X5" s="38">
        <f t="shared" si="0"/>
        <v>141497</v>
      </c>
      <c r="Y5" s="49" t="str">
        <f>Q5&amp;"-"&amp;COUNTIF(Q5:Q5,Q5)</f>
        <v>141497-1</v>
      </c>
      <c r="Z5" s="49" t="str">
        <f>R5&amp;"-"&amp;COUNTIF(Q5:R5,R5)</f>
        <v>141497-2</v>
      </c>
      <c r="AA5" s="49" t="str">
        <f>S5&amp;"-"&amp;COUNTIF(Q5:S5,S5)</f>
        <v>141497-3</v>
      </c>
      <c r="AB5" s="49" t="str">
        <f>T5&amp;"-"&amp;COUNTIF(Q5:T5,T5)</f>
        <v>141497-4</v>
      </c>
      <c r="AC5" s="49" t="str">
        <f>U5&amp;"-"&amp;COUNTIF(Q5:U5,U5)</f>
        <v>141497-5</v>
      </c>
      <c r="AD5" s="49" t="str">
        <f>V5&amp;"-"&amp;COUNTIF(Q5:V5,V5)</f>
        <v>141497-6</v>
      </c>
      <c r="AE5" s="49" t="str">
        <f>W5&amp;"-"&amp;COUNTIF(Q5:W5,W5)</f>
        <v>141497-7</v>
      </c>
      <c r="AF5" s="49" t="str">
        <f>X5&amp;"-"&amp;COUNTIF(Q5:X5,X5)</f>
        <v>141497-8</v>
      </c>
    </row>
    <row r="6" spans="1:32" ht="24.95" customHeight="1" x14ac:dyDescent="0.25">
      <c r="A6" s="152" t="s">
        <v>260</v>
      </c>
      <c r="B6" s="152"/>
      <c r="C6" s="152"/>
      <c r="D6" s="152"/>
      <c r="E6" s="46"/>
      <c r="F6" s="176" t="str">
        <f>VLOOKUP(P5,MASTER!$A$12:$T$28035,3,0)</f>
        <v>BS Phys  - 141497</v>
      </c>
      <c r="G6" s="176"/>
      <c r="H6" s="176"/>
      <c r="I6" s="176"/>
      <c r="J6" s="176"/>
      <c r="K6" s="176"/>
      <c r="L6" s="85"/>
      <c r="M6" s="171"/>
      <c r="N6" s="171"/>
      <c r="P6" s="38">
        <f>IFERROR(VLOOKUP(P5,MASTER!$A$12:$F$17079,6,0),"-")</f>
        <v>141497</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G  - OB - 21 - 25</v>
      </c>
      <c r="E8" s="174"/>
      <c r="F8" s="174"/>
      <c r="G8" s="174"/>
      <c r="H8" s="16" t="s">
        <v>11</v>
      </c>
      <c r="I8" s="15" t="str">
        <f>VLOOKUP(P5,MASTER!$A$12:$AC$17009,9,0)</f>
        <v>I</v>
      </c>
      <c r="J8" s="14" t="s">
        <v>99</v>
      </c>
      <c r="K8" s="19">
        <f>VLOOKUP(P5,MASTER!$A$12:$AE$17009,12,0)</f>
        <v>6</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124</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Hafsa Faiz  ( 3361111020 )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Seminars in any three areas of Psychology Sec 1</v>
      </c>
      <c r="G18" s="177"/>
      <c r="H18" s="177"/>
      <c r="I18" s="177"/>
      <c r="J18" s="177"/>
      <c r="K18" s="178"/>
      <c r="L18" s="86"/>
      <c r="M18" s="171">
        <f>+P18</f>
        <v>125</v>
      </c>
      <c r="N18" s="171"/>
      <c r="P18" s="57">
        <f>+Q1</f>
        <v>125</v>
      </c>
      <c r="Q18" s="38">
        <f>+P19</f>
        <v>141409</v>
      </c>
      <c r="R18" s="38">
        <f>+Q18</f>
        <v>141409</v>
      </c>
      <c r="S18" s="38">
        <f t="shared" ref="S18:X18" si="1">+R18</f>
        <v>141409</v>
      </c>
      <c r="T18" s="38">
        <f t="shared" si="1"/>
        <v>141409</v>
      </c>
      <c r="U18" s="38">
        <f t="shared" si="1"/>
        <v>141409</v>
      </c>
      <c r="V18" s="38">
        <f t="shared" si="1"/>
        <v>141409</v>
      </c>
      <c r="W18" s="38">
        <f t="shared" si="1"/>
        <v>141409</v>
      </c>
      <c r="X18" s="38">
        <f t="shared" si="1"/>
        <v>141409</v>
      </c>
      <c r="Y18" s="49" t="str">
        <f>Q18&amp;"-"&amp;COUNTIF(Q18:Q18,Q18)</f>
        <v>141409-1</v>
      </c>
      <c r="Z18" s="49" t="str">
        <f>R18&amp;"-"&amp;COUNTIF(Q18:R18,R18)</f>
        <v>141409-2</v>
      </c>
      <c r="AA18" s="49" t="str">
        <f>S18&amp;"-"&amp;COUNTIF(Q18:S18,S18)</f>
        <v>141409-3</v>
      </c>
      <c r="AB18" s="49" t="str">
        <f>T18&amp;"-"&amp;COUNTIF(Q18:T18,T18)</f>
        <v>141409-4</v>
      </c>
      <c r="AC18" s="49" t="str">
        <f>U18&amp;"-"&amp;COUNTIF(Q18:U18,U18)</f>
        <v>141409-5</v>
      </c>
      <c r="AD18" s="49" t="str">
        <f>V18&amp;"-"&amp;COUNTIF(Q18:V18,V18)</f>
        <v>141409-6</v>
      </c>
      <c r="AE18" s="49" t="str">
        <f>W18&amp;"-"&amp;COUNTIF(Q18:W18,W18)</f>
        <v>141409-7</v>
      </c>
      <c r="AF18" s="49" t="str">
        <f>X18&amp;"-"&amp;COUNTIF(Q18:X18,X18)</f>
        <v>141409-8</v>
      </c>
    </row>
    <row r="19" spans="1:32" ht="24.95" customHeight="1" x14ac:dyDescent="0.25">
      <c r="A19" s="152" t="s">
        <v>261</v>
      </c>
      <c r="B19" s="152"/>
      <c r="C19" s="152"/>
      <c r="D19" s="152"/>
      <c r="E19" s="46"/>
      <c r="F19" s="176" t="str">
        <f>VLOOKUP(P18,MASTER!$A$12:$T$2835,3,0)</f>
        <v>M.Phil AP  - 141409</v>
      </c>
      <c r="G19" s="176"/>
      <c r="H19" s="176"/>
      <c r="I19" s="176"/>
      <c r="J19" s="176"/>
      <c r="K19" s="176"/>
      <c r="L19" s="85"/>
      <c r="M19" s="171"/>
      <c r="N19" s="171"/>
      <c r="P19" s="38">
        <f>IFERROR(VLOOKUP(P18,MASTER!$A$12:$F$17079,6,0),"-")</f>
        <v>141409</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G  - OB - 21 - 25</v>
      </c>
      <c r="E21" s="174"/>
      <c r="F21" s="174"/>
      <c r="G21" s="174"/>
      <c r="H21" s="14" t="s">
        <v>11</v>
      </c>
      <c r="I21" s="15" t="str">
        <f>VLOOKUP(P18,MASTER!$A$12:$AC$17009,9,0)</f>
        <v>I</v>
      </c>
      <c r="J21" s="16" t="s">
        <v>99</v>
      </c>
      <c r="K21" s="19">
        <f>VLOOKUP(P18,MASTER!$A$12:$AE$17009,12,0)</f>
        <v>5</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125</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Shamshad Bashir  ( 03003461060 )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Speech and Language Pathology Sec 1</v>
      </c>
      <c r="G31" s="177"/>
      <c r="H31" s="177"/>
      <c r="I31" s="177"/>
      <c r="J31" s="177"/>
      <c r="K31" s="178"/>
      <c r="L31" s="86"/>
      <c r="M31" s="171">
        <f>+P31</f>
        <v>126</v>
      </c>
      <c r="N31" s="171"/>
      <c r="P31" s="38">
        <f>+R1</f>
        <v>126</v>
      </c>
      <c r="Q31" s="38">
        <f>+P32</f>
        <v>141383</v>
      </c>
      <c r="R31" s="38">
        <f>+Q31</f>
        <v>141383</v>
      </c>
      <c r="S31" s="38">
        <f t="shared" ref="S31:X31" si="2">+R31</f>
        <v>141383</v>
      </c>
      <c r="T31" s="38">
        <f t="shared" si="2"/>
        <v>141383</v>
      </c>
      <c r="U31" s="38">
        <f t="shared" si="2"/>
        <v>141383</v>
      </c>
      <c r="V31" s="38">
        <f t="shared" si="2"/>
        <v>141383</v>
      </c>
      <c r="W31" s="38">
        <f t="shared" si="2"/>
        <v>141383</v>
      </c>
      <c r="X31" s="38">
        <f t="shared" si="2"/>
        <v>141383</v>
      </c>
      <c r="Y31" s="49" t="str">
        <f>Q31&amp;"-"&amp;COUNTIF(Q31:Q31,Q31)</f>
        <v>141383-1</v>
      </c>
      <c r="Z31" s="49" t="str">
        <f>R31&amp;"-"&amp;COUNTIF(Q31:R31,R31)</f>
        <v>141383-2</v>
      </c>
      <c r="AA31" s="49" t="str">
        <f>S31&amp;"-"&amp;COUNTIF(Q31:S31,S31)</f>
        <v>141383-3</v>
      </c>
      <c r="AB31" s="49" t="str">
        <f>T31&amp;"-"&amp;COUNTIF(Q31:T31,T31)</f>
        <v>141383-4</v>
      </c>
      <c r="AC31" s="49" t="str">
        <f>U31&amp;"-"&amp;COUNTIF(Q31:U31,U31)</f>
        <v>141383-5</v>
      </c>
      <c r="AD31" s="49" t="str">
        <f>V31&amp;"-"&amp;COUNTIF(Q31:V31,V31)</f>
        <v>141383-6</v>
      </c>
      <c r="AE31" s="49" t="str">
        <f>W31&amp;"-"&amp;COUNTIF(Q31:W31,W31)</f>
        <v>141383-7</v>
      </c>
      <c r="AF31" s="49" t="str">
        <f>X31&amp;"-"&amp;COUNTIF(Q31:X31,X31)</f>
        <v>141383-8</v>
      </c>
    </row>
    <row r="32" spans="1:32" ht="24.95" customHeight="1" x14ac:dyDescent="0.25">
      <c r="A32" s="152" t="s">
        <v>260</v>
      </c>
      <c r="B32" s="152"/>
      <c r="C32" s="152"/>
      <c r="D32" s="152"/>
      <c r="E32" s="46"/>
      <c r="F32" s="176" t="str">
        <f>VLOOKUP(P31,MASTER!$A$12:$T$28035,3,0)</f>
        <v>MSCP  - 141383</v>
      </c>
      <c r="G32" s="176"/>
      <c r="H32" s="176"/>
      <c r="I32" s="176"/>
      <c r="J32" s="176"/>
      <c r="K32" s="176"/>
      <c r="L32" s="85"/>
      <c r="M32" s="171"/>
      <c r="N32" s="171"/>
      <c r="P32" s="38">
        <f>IFERROR(VLOOKUP(P31,MASTER!$A$12:$F$17079,6,0),"-")</f>
        <v>141383</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G  - OB - 21 - 25</v>
      </c>
      <c r="E34" s="174"/>
      <c r="F34" s="174"/>
      <c r="G34" s="174"/>
      <c r="H34" s="14" t="s">
        <v>11</v>
      </c>
      <c r="I34" s="15" t="str">
        <f>VLOOKUP(P31,MASTER!$A$12:$AC$17009,9,0)</f>
        <v>I</v>
      </c>
      <c r="J34" s="16" t="s">
        <v>99</v>
      </c>
      <c r="K34" s="19">
        <f>VLOOKUP(P31,MASTER!$A$12:$AE$17009,12,0)</f>
        <v>21</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126</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 Madeha Naz  ( 3014751026 )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1+'42'!R1</f>
        <v>127</v>
      </c>
      <c r="Q1" s="198">
        <f>+P1+1</f>
        <v>128</v>
      </c>
      <c r="R1" s="198">
        <f>+Q1+1</f>
        <v>129</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Introduction to Psychology Sec 1</v>
      </c>
      <c r="G5" s="177"/>
      <c r="H5" s="177"/>
      <c r="I5" s="177"/>
      <c r="J5" s="177"/>
      <c r="K5" s="178"/>
      <c r="L5" s="86"/>
      <c r="M5" s="171">
        <f>+P5</f>
        <v>127</v>
      </c>
      <c r="N5" s="171"/>
      <c r="P5" s="52">
        <f>+P1</f>
        <v>127</v>
      </c>
      <c r="Q5" s="38">
        <f>+P6</f>
        <v>141586</v>
      </c>
      <c r="R5" s="38">
        <f>+Q5</f>
        <v>141586</v>
      </c>
      <c r="S5" s="38">
        <f t="shared" ref="S5:X5" si="0">+R5</f>
        <v>141586</v>
      </c>
      <c r="T5" s="38">
        <f t="shared" si="0"/>
        <v>141586</v>
      </c>
      <c r="U5" s="38">
        <f t="shared" si="0"/>
        <v>141586</v>
      </c>
      <c r="V5" s="38">
        <f t="shared" si="0"/>
        <v>141586</v>
      </c>
      <c r="W5" s="38">
        <f t="shared" si="0"/>
        <v>141586</v>
      </c>
      <c r="X5" s="38">
        <f t="shared" si="0"/>
        <v>141586</v>
      </c>
      <c r="Y5" s="49" t="str">
        <f>Q5&amp;"-"&amp;COUNTIF(Q5:Q5,Q5)</f>
        <v>141586-1</v>
      </c>
      <c r="Z5" s="49" t="str">
        <f>R5&amp;"-"&amp;COUNTIF(Q5:R5,R5)</f>
        <v>141586-2</v>
      </c>
      <c r="AA5" s="49" t="str">
        <f>S5&amp;"-"&amp;COUNTIF(Q5:S5,S5)</f>
        <v>141586-3</v>
      </c>
      <c r="AB5" s="49" t="str">
        <f>T5&amp;"-"&amp;COUNTIF(Q5:T5,T5)</f>
        <v>141586-4</v>
      </c>
      <c r="AC5" s="49" t="str">
        <f>U5&amp;"-"&amp;COUNTIF(Q5:U5,U5)</f>
        <v>141586-5</v>
      </c>
      <c r="AD5" s="49" t="str">
        <f>V5&amp;"-"&amp;COUNTIF(Q5:V5,V5)</f>
        <v>141586-6</v>
      </c>
      <c r="AE5" s="49" t="str">
        <f>W5&amp;"-"&amp;COUNTIF(Q5:W5,W5)</f>
        <v>141586-7</v>
      </c>
      <c r="AF5" s="49" t="str">
        <f>X5&amp;"-"&amp;COUNTIF(Q5:X5,X5)</f>
        <v>141586-8</v>
      </c>
    </row>
    <row r="6" spans="1:32" ht="24.95" customHeight="1" x14ac:dyDescent="0.25">
      <c r="A6" s="152" t="s">
        <v>260</v>
      </c>
      <c r="B6" s="152"/>
      <c r="C6" s="152"/>
      <c r="D6" s="152"/>
      <c r="E6" s="46"/>
      <c r="F6" s="176" t="str">
        <f>VLOOKUP(P5,MASTER!$A$12:$T$28035,3,0)</f>
        <v>BS IT  - 141586</v>
      </c>
      <c r="G6" s="176"/>
      <c r="H6" s="176"/>
      <c r="I6" s="176"/>
      <c r="J6" s="176"/>
      <c r="K6" s="176"/>
      <c r="L6" s="85"/>
      <c r="M6" s="171"/>
      <c r="N6" s="171"/>
      <c r="P6" s="38">
        <f>IFERROR(VLOOKUP(P5,MASTER!$A$12:$F$17079,6,0),"-")</f>
        <v>141586</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H  - OB - 78 - 79</v>
      </c>
      <c r="E8" s="174"/>
      <c r="F8" s="174"/>
      <c r="G8" s="174"/>
      <c r="H8" s="16" t="s">
        <v>11</v>
      </c>
      <c r="I8" s="15" t="str">
        <f>VLOOKUP(P5,MASTER!$A$12:$AC$17009,9,0)</f>
        <v>I</v>
      </c>
      <c r="J8" s="14" t="s">
        <v>99</v>
      </c>
      <c r="K8" s="19">
        <f>VLOOKUP(P5,MASTER!$A$12:$AE$17009,12,0)</f>
        <v>6</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122</v>
      </c>
      <c r="B13" s="38">
        <f>IFERROR(VLOOKUP(Z5,MASTER!$Y$12:$Z$17079,2,0),"-")</f>
        <v>127</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Ms. Mahnoor   ( 3211604642 )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Mobile Application and Development Sec 1</v>
      </c>
      <c r="G18" s="177"/>
      <c r="H18" s="177"/>
      <c r="I18" s="177"/>
      <c r="J18" s="177"/>
      <c r="K18" s="178"/>
      <c r="L18" s="86"/>
      <c r="M18" s="171">
        <f>+P18</f>
        <v>128</v>
      </c>
      <c r="N18" s="171"/>
      <c r="P18" s="57">
        <f>+Q1</f>
        <v>128</v>
      </c>
      <c r="Q18" s="38">
        <f>+P19</f>
        <v>141605</v>
      </c>
      <c r="R18" s="38">
        <f>+Q18</f>
        <v>141605</v>
      </c>
      <c r="S18" s="38">
        <f t="shared" ref="S18:X18" si="1">+R18</f>
        <v>141605</v>
      </c>
      <c r="T18" s="38">
        <f t="shared" si="1"/>
        <v>141605</v>
      </c>
      <c r="U18" s="38">
        <f t="shared" si="1"/>
        <v>141605</v>
      </c>
      <c r="V18" s="38">
        <f t="shared" si="1"/>
        <v>141605</v>
      </c>
      <c r="W18" s="38">
        <f t="shared" si="1"/>
        <v>141605</v>
      </c>
      <c r="X18" s="38">
        <f t="shared" si="1"/>
        <v>141605</v>
      </c>
      <c r="Y18" s="49" t="str">
        <f>Q18&amp;"-"&amp;COUNTIF(Q18:Q18,Q18)</f>
        <v>141605-1</v>
      </c>
      <c r="Z18" s="49" t="str">
        <f>R18&amp;"-"&amp;COUNTIF(Q18:R18,R18)</f>
        <v>141605-2</v>
      </c>
      <c r="AA18" s="49" t="str">
        <f>S18&amp;"-"&amp;COUNTIF(Q18:S18,S18)</f>
        <v>141605-3</v>
      </c>
      <c r="AB18" s="49" t="str">
        <f>T18&amp;"-"&amp;COUNTIF(Q18:T18,T18)</f>
        <v>141605-4</v>
      </c>
      <c r="AC18" s="49" t="str">
        <f>U18&amp;"-"&amp;COUNTIF(Q18:U18,U18)</f>
        <v>141605-5</v>
      </c>
      <c r="AD18" s="49" t="str">
        <f>V18&amp;"-"&amp;COUNTIF(Q18:V18,V18)</f>
        <v>141605-6</v>
      </c>
      <c r="AE18" s="49" t="str">
        <f>W18&amp;"-"&amp;COUNTIF(Q18:W18,W18)</f>
        <v>141605-7</v>
      </c>
      <c r="AF18" s="49" t="str">
        <f>X18&amp;"-"&amp;COUNTIF(Q18:X18,X18)</f>
        <v>141605-8</v>
      </c>
    </row>
    <row r="19" spans="1:32" ht="24.95" customHeight="1" x14ac:dyDescent="0.25">
      <c r="A19" s="152" t="s">
        <v>261</v>
      </c>
      <c r="B19" s="152"/>
      <c r="C19" s="152"/>
      <c r="D19" s="152"/>
      <c r="E19" s="46"/>
      <c r="F19" s="176" t="str">
        <f>VLOOKUP(P18,MASTER!$A$12:$T$2835,3,0)</f>
        <v>BS IT  - 141605</v>
      </c>
      <c r="G19" s="176"/>
      <c r="H19" s="176"/>
      <c r="I19" s="176"/>
      <c r="J19" s="176"/>
      <c r="K19" s="176"/>
      <c r="L19" s="85"/>
      <c r="M19" s="171"/>
      <c r="N19" s="171"/>
      <c r="P19" s="38">
        <f>IFERROR(VLOOKUP(P18,MASTER!$A$12:$F$17079,6,0),"-")</f>
        <v>141605</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H  - OB - 78 - 79</v>
      </c>
      <c r="E21" s="174"/>
      <c r="F21" s="174"/>
      <c r="G21" s="174"/>
      <c r="H21" s="14" t="s">
        <v>11</v>
      </c>
      <c r="I21" s="15" t="str">
        <f>VLOOKUP(P18,MASTER!$A$12:$AC$17009,9,0)</f>
        <v>I</v>
      </c>
      <c r="J21" s="16" t="s">
        <v>99</v>
      </c>
      <c r="K21" s="19">
        <f>VLOOKUP(P18,MASTER!$A$12:$AE$17009,12,0)</f>
        <v>30</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128</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Rabia aslam Khan  ( 0324-8462381 )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Theory of Automata Sec 1</v>
      </c>
      <c r="G31" s="177"/>
      <c r="H31" s="177"/>
      <c r="I31" s="177"/>
      <c r="J31" s="177"/>
      <c r="K31" s="178"/>
      <c r="L31" s="86"/>
      <c r="M31" s="171">
        <f>+P31</f>
        <v>129</v>
      </c>
      <c r="N31" s="171"/>
      <c r="P31" s="38">
        <f>+R1</f>
        <v>129</v>
      </c>
      <c r="Q31" s="38">
        <f>+P32</f>
        <v>141746</v>
      </c>
      <c r="R31" s="38">
        <f>+Q31</f>
        <v>141746</v>
      </c>
      <c r="S31" s="38">
        <f t="shared" ref="S31:X31" si="2">+R31</f>
        <v>141746</v>
      </c>
      <c r="T31" s="38">
        <f t="shared" si="2"/>
        <v>141746</v>
      </c>
      <c r="U31" s="38">
        <f t="shared" si="2"/>
        <v>141746</v>
      </c>
      <c r="V31" s="38">
        <f t="shared" si="2"/>
        <v>141746</v>
      </c>
      <c r="W31" s="38">
        <f t="shared" si="2"/>
        <v>141746</v>
      </c>
      <c r="X31" s="38">
        <f t="shared" si="2"/>
        <v>141746</v>
      </c>
      <c r="Y31" s="49" t="str">
        <f>Q31&amp;"-"&amp;COUNTIF(Q31:Q31,Q31)</f>
        <v>141746-1</v>
      </c>
      <c r="Z31" s="49" t="str">
        <f>R31&amp;"-"&amp;COUNTIF(Q31:R31,R31)</f>
        <v>141746-2</v>
      </c>
      <c r="AA31" s="49" t="str">
        <f>S31&amp;"-"&amp;COUNTIF(Q31:S31,S31)</f>
        <v>141746-3</v>
      </c>
      <c r="AB31" s="49" t="str">
        <f>T31&amp;"-"&amp;COUNTIF(Q31:T31,T31)</f>
        <v>141746-4</v>
      </c>
      <c r="AC31" s="49" t="str">
        <f>U31&amp;"-"&amp;COUNTIF(Q31:U31,U31)</f>
        <v>141746-5</v>
      </c>
      <c r="AD31" s="49" t="str">
        <f>V31&amp;"-"&amp;COUNTIF(Q31:V31,V31)</f>
        <v>141746-6</v>
      </c>
      <c r="AE31" s="49" t="str">
        <f>W31&amp;"-"&amp;COUNTIF(Q31:W31,W31)</f>
        <v>141746-7</v>
      </c>
      <c r="AF31" s="49" t="str">
        <f>X31&amp;"-"&amp;COUNTIF(Q31:X31,X31)</f>
        <v>141746-8</v>
      </c>
    </row>
    <row r="32" spans="1:32" ht="24.95" customHeight="1" x14ac:dyDescent="0.25">
      <c r="A32" s="152" t="s">
        <v>260</v>
      </c>
      <c r="B32" s="152"/>
      <c r="C32" s="152"/>
      <c r="D32" s="152"/>
      <c r="E32" s="46"/>
      <c r="F32" s="176" t="str">
        <f>VLOOKUP(P31,MASTER!$A$12:$T$28035,3,0)</f>
        <v>BSCS  - 141746</v>
      </c>
      <c r="G32" s="176"/>
      <c r="H32" s="176"/>
      <c r="I32" s="176"/>
      <c r="J32" s="176"/>
      <c r="K32" s="176"/>
      <c r="L32" s="85"/>
      <c r="M32" s="171"/>
      <c r="N32" s="171"/>
      <c r="P32" s="38">
        <f>IFERROR(VLOOKUP(P31,MASTER!$A$12:$F$17079,6,0),"-")</f>
        <v>141746</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H  - OB - 78 - 79</v>
      </c>
      <c r="E34" s="174"/>
      <c r="F34" s="174"/>
      <c r="G34" s="174"/>
      <c r="H34" s="14" t="s">
        <v>11</v>
      </c>
      <c r="I34" s="15" t="str">
        <f>VLOOKUP(P31,MASTER!$A$12:$AC$17009,9,0)</f>
        <v>I</v>
      </c>
      <c r="J34" s="16" t="s">
        <v>99</v>
      </c>
      <c r="K34" s="19">
        <f>VLOOKUP(P31,MASTER!$A$12:$AE$17009,12,0)</f>
        <v>8</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129</v>
      </c>
      <c r="B39" s="38">
        <f>IFERROR(VLOOKUP(Z31,MASTER!$Y$12:$Z$17079,2,0),"-")</f>
        <v>130</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Tayyaba Sultana   ( 03234626887 )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42"/>
  <sheetViews>
    <sheetView view="pageBreakPreview" topLeftCell="A28"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1+'43'!R1</f>
        <v>130</v>
      </c>
      <c r="Q1" s="198">
        <f>+P1+1</f>
        <v>131</v>
      </c>
      <c r="R1" s="198">
        <f>+Q1+1</f>
        <v>132</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Theory of Automata Sec 1</v>
      </c>
      <c r="G5" s="177"/>
      <c r="H5" s="177"/>
      <c r="I5" s="177"/>
      <c r="J5" s="177"/>
      <c r="K5" s="178"/>
      <c r="L5" s="86"/>
      <c r="M5" s="171">
        <f>+P5</f>
        <v>130</v>
      </c>
      <c r="N5" s="171"/>
      <c r="P5" s="52">
        <f>+P1</f>
        <v>130</v>
      </c>
      <c r="Q5" s="38">
        <f>+P6</f>
        <v>141746</v>
      </c>
      <c r="R5" s="38">
        <f>+Q5</f>
        <v>141746</v>
      </c>
      <c r="S5" s="38">
        <f t="shared" ref="S5:X5" si="0">+R5</f>
        <v>141746</v>
      </c>
      <c r="T5" s="38">
        <f t="shared" si="0"/>
        <v>141746</v>
      </c>
      <c r="U5" s="38">
        <f t="shared" si="0"/>
        <v>141746</v>
      </c>
      <c r="V5" s="38">
        <f t="shared" si="0"/>
        <v>141746</v>
      </c>
      <c r="W5" s="38">
        <f t="shared" si="0"/>
        <v>141746</v>
      </c>
      <c r="X5" s="38">
        <f t="shared" si="0"/>
        <v>141746</v>
      </c>
      <c r="Y5" s="49" t="str">
        <f>Q5&amp;"-"&amp;COUNTIF(Q5:Q5,Q5)</f>
        <v>141746-1</v>
      </c>
      <c r="Z5" s="49" t="str">
        <f>R5&amp;"-"&amp;COUNTIF(Q5:R5,R5)</f>
        <v>141746-2</v>
      </c>
      <c r="AA5" s="49" t="str">
        <f>S5&amp;"-"&amp;COUNTIF(Q5:S5,S5)</f>
        <v>141746-3</v>
      </c>
      <c r="AB5" s="49" t="str">
        <f>T5&amp;"-"&amp;COUNTIF(Q5:T5,T5)</f>
        <v>141746-4</v>
      </c>
      <c r="AC5" s="49" t="str">
        <f>U5&amp;"-"&amp;COUNTIF(Q5:U5,U5)</f>
        <v>141746-5</v>
      </c>
      <c r="AD5" s="49" t="str">
        <f>V5&amp;"-"&amp;COUNTIF(Q5:V5,V5)</f>
        <v>141746-6</v>
      </c>
      <c r="AE5" s="49" t="str">
        <f>W5&amp;"-"&amp;COUNTIF(Q5:W5,W5)</f>
        <v>141746-7</v>
      </c>
      <c r="AF5" s="49" t="str">
        <f>X5&amp;"-"&amp;COUNTIF(Q5:X5,X5)</f>
        <v>141746-8</v>
      </c>
    </row>
    <row r="6" spans="1:32" ht="24.95" customHeight="1" x14ac:dyDescent="0.25">
      <c r="A6" s="152" t="s">
        <v>260</v>
      </c>
      <c r="B6" s="152"/>
      <c r="C6" s="152"/>
      <c r="D6" s="152"/>
      <c r="E6" s="46"/>
      <c r="F6" s="176" t="str">
        <f>VLOOKUP(P5,MASTER!$A$12:$T$28035,3,0)</f>
        <v>BSCS  - 141746</v>
      </c>
      <c r="G6" s="176"/>
      <c r="H6" s="176"/>
      <c r="I6" s="176"/>
      <c r="J6" s="176"/>
      <c r="K6" s="176"/>
      <c r="L6" s="85"/>
      <c r="M6" s="171"/>
      <c r="N6" s="171"/>
      <c r="P6" s="38">
        <f>IFERROR(VLOOKUP(P5,MASTER!$A$12:$F$17079,6,0),"-")</f>
        <v>141746</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I  - OB - 64 - 67</v>
      </c>
      <c r="E8" s="174"/>
      <c r="F8" s="174"/>
      <c r="G8" s="174"/>
      <c r="H8" s="16" t="s">
        <v>11</v>
      </c>
      <c r="I8" s="15" t="str">
        <f>VLOOKUP(P5,MASTER!$A$12:$AC$17009,9,0)</f>
        <v>I</v>
      </c>
      <c r="J8" s="14" t="s">
        <v>99</v>
      </c>
      <c r="K8" s="19">
        <f>VLOOKUP(P5,MASTER!$A$12:$AE$17009,12,0)</f>
        <v>42</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129</v>
      </c>
      <c r="B13" s="38">
        <f>IFERROR(VLOOKUP(Z5,MASTER!$Y$12:$Z$17079,2,0),"-")</f>
        <v>130</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Tayyaba Sultana   ( 03234626887 )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Psychology Sec 1</v>
      </c>
      <c r="G18" s="177"/>
      <c r="H18" s="177"/>
      <c r="I18" s="177"/>
      <c r="J18" s="177"/>
      <c r="K18" s="178"/>
      <c r="L18" s="86"/>
      <c r="M18" s="171">
        <f>+P18</f>
        <v>131</v>
      </c>
      <c r="N18" s="171"/>
      <c r="P18" s="57">
        <f>+Q1</f>
        <v>131</v>
      </c>
      <c r="Q18" s="38">
        <f>+P19</f>
        <v>141918</v>
      </c>
      <c r="R18" s="38">
        <f>+Q18</f>
        <v>141918</v>
      </c>
      <c r="S18" s="38">
        <f t="shared" ref="S18:X18" si="1">+R18</f>
        <v>141918</v>
      </c>
      <c r="T18" s="38">
        <f t="shared" si="1"/>
        <v>141918</v>
      </c>
      <c r="U18" s="38">
        <f t="shared" si="1"/>
        <v>141918</v>
      </c>
      <c r="V18" s="38">
        <f t="shared" si="1"/>
        <v>141918</v>
      </c>
      <c r="W18" s="38">
        <f t="shared" si="1"/>
        <v>141918</v>
      </c>
      <c r="X18" s="38">
        <f t="shared" si="1"/>
        <v>141918</v>
      </c>
      <c r="Y18" s="49" t="str">
        <f>Q18&amp;"-"&amp;COUNTIF(Q18:Q18,Q18)</f>
        <v>141918-1</v>
      </c>
      <c r="Z18" s="49" t="str">
        <f>R18&amp;"-"&amp;COUNTIF(Q18:R18,R18)</f>
        <v>141918-2</v>
      </c>
      <c r="AA18" s="49" t="str">
        <f>S18&amp;"-"&amp;COUNTIF(Q18:S18,S18)</f>
        <v>141918-3</v>
      </c>
      <c r="AB18" s="49" t="str">
        <f>T18&amp;"-"&amp;COUNTIF(Q18:T18,T18)</f>
        <v>141918-4</v>
      </c>
      <c r="AC18" s="49" t="str">
        <f>U18&amp;"-"&amp;COUNTIF(Q18:U18,U18)</f>
        <v>141918-5</v>
      </c>
      <c r="AD18" s="49" t="str">
        <f>V18&amp;"-"&amp;COUNTIF(Q18:V18,V18)</f>
        <v>141918-6</v>
      </c>
      <c r="AE18" s="49" t="str">
        <f>W18&amp;"-"&amp;COUNTIF(Q18:W18,W18)</f>
        <v>141918-7</v>
      </c>
      <c r="AF18" s="49" t="str">
        <f>X18&amp;"-"&amp;COUNTIF(Q18:X18,X18)</f>
        <v>141918-8</v>
      </c>
    </row>
    <row r="19" spans="1:32" ht="24.95" customHeight="1" x14ac:dyDescent="0.25">
      <c r="A19" s="152" t="s">
        <v>261</v>
      </c>
      <c r="B19" s="152"/>
      <c r="C19" s="152"/>
      <c r="D19" s="152"/>
      <c r="E19" s="46"/>
      <c r="F19" s="176" t="str">
        <f>VLOOKUP(P18,MASTER!$A$12:$T$2835,3,0)</f>
        <v>BSCS  - 141918</v>
      </c>
      <c r="G19" s="176"/>
      <c r="H19" s="176"/>
      <c r="I19" s="176"/>
      <c r="J19" s="176"/>
      <c r="K19" s="176"/>
      <c r="L19" s="85"/>
      <c r="M19" s="171"/>
      <c r="N19" s="171"/>
      <c r="P19" s="38">
        <f>IFERROR(VLOOKUP(P18,MASTER!$A$12:$F$17079,6,0),"-")</f>
        <v>141918</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I  - OB - 64 - 67</v>
      </c>
      <c r="E21" s="174"/>
      <c r="F21" s="174"/>
      <c r="G21" s="174"/>
      <c r="H21" s="14" t="s">
        <v>11</v>
      </c>
      <c r="I21" s="15" t="str">
        <f>VLOOKUP(P18,MASTER!$A$12:$AC$17009,9,0)</f>
        <v>I</v>
      </c>
      <c r="J21" s="16" t="s">
        <v>99</v>
      </c>
      <c r="K21" s="19">
        <f>VLOOKUP(P18,MASTER!$A$12:$AE$17009,12,0)</f>
        <v>41</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131</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Aysha Zummer  ( 3425110803 )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Psychology Sec 2</v>
      </c>
      <c r="G31" s="177"/>
      <c r="H31" s="177"/>
      <c r="I31" s="177"/>
      <c r="J31" s="177"/>
      <c r="K31" s="178"/>
      <c r="L31" s="86"/>
      <c r="M31" s="171">
        <f>+P31</f>
        <v>132</v>
      </c>
      <c r="N31" s="171"/>
      <c r="P31" s="38">
        <f>+R1</f>
        <v>132</v>
      </c>
      <c r="Q31" s="38">
        <f>+P32</f>
        <v>141919</v>
      </c>
      <c r="R31" s="38">
        <f>+Q31</f>
        <v>141919</v>
      </c>
      <c r="S31" s="38">
        <f t="shared" ref="S31:X31" si="2">+R31</f>
        <v>141919</v>
      </c>
      <c r="T31" s="38">
        <f t="shared" si="2"/>
        <v>141919</v>
      </c>
      <c r="U31" s="38">
        <f t="shared" si="2"/>
        <v>141919</v>
      </c>
      <c r="V31" s="38">
        <f t="shared" si="2"/>
        <v>141919</v>
      </c>
      <c r="W31" s="38">
        <f t="shared" si="2"/>
        <v>141919</v>
      </c>
      <c r="X31" s="38">
        <f t="shared" si="2"/>
        <v>141919</v>
      </c>
      <c r="Y31" s="49" t="str">
        <f>Q31&amp;"-"&amp;COUNTIF(Q31:Q31,Q31)</f>
        <v>141919-1</v>
      </c>
      <c r="Z31" s="49" t="str">
        <f>R31&amp;"-"&amp;COUNTIF(Q31:R31,R31)</f>
        <v>141919-2</v>
      </c>
      <c r="AA31" s="49" t="str">
        <f>S31&amp;"-"&amp;COUNTIF(Q31:S31,S31)</f>
        <v>141919-3</v>
      </c>
      <c r="AB31" s="49" t="str">
        <f>T31&amp;"-"&amp;COUNTIF(Q31:T31,T31)</f>
        <v>141919-4</v>
      </c>
      <c r="AC31" s="49" t="str">
        <f>U31&amp;"-"&amp;COUNTIF(Q31:U31,U31)</f>
        <v>141919-5</v>
      </c>
      <c r="AD31" s="49" t="str">
        <f>V31&amp;"-"&amp;COUNTIF(Q31:V31,V31)</f>
        <v>141919-6</v>
      </c>
      <c r="AE31" s="49" t="str">
        <f>W31&amp;"-"&amp;COUNTIF(Q31:W31,W31)</f>
        <v>141919-7</v>
      </c>
      <c r="AF31" s="49" t="str">
        <f>X31&amp;"-"&amp;COUNTIF(Q31:X31,X31)</f>
        <v>141919-8</v>
      </c>
    </row>
    <row r="32" spans="1:32" ht="24.95" customHeight="1" x14ac:dyDescent="0.25">
      <c r="A32" s="152" t="s">
        <v>260</v>
      </c>
      <c r="B32" s="152"/>
      <c r="C32" s="152"/>
      <c r="D32" s="152"/>
      <c r="E32" s="46"/>
      <c r="F32" s="176" t="str">
        <f>VLOOKUP(P31,MASTER!$A$12:$T$28035,3,0)</f>
        <v>BSCS  - 141919</v>
      </c>
      <c r="G32" s="176"/>
      <c r="H32" s="176"/>
      <c r="I32" s="176"/>
      <c r="J32" s="176"/>
      <c r="K32" s="176"/>
      <c r="L32" s="85"/>
      <c r="M32" s="171"/>
      <c r="N32" s="171"/>
      <c r="P32" s="38">
        <f>IFERROR(VLOOKUP(P31,MASTER!$A$12:$F$17079,6,0),"-")</f>
        <v>141919</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I  - OB - 64 - 67</v>
      </c>
      <c r="E34" s="174"/>
      <c r="F34" s="174"/>
      <c r="G34" s="174"/>
      <c r="H34" s="14" t="s">
        <v>11</v>
      </c>
      <c r="I34" s="15" t="str">
        <f>VLOOKUP(P31,MASTER!$A$12:$AC$17009,9,0)</f>
        <v>I</v>
      </c>
      <c r="J34" s="16" t="s">
        <v>99</v>
      </c>
      <c r="K34" s="19">
        <f>VLOOKUP(P31,MASTER!$A$12:$AE$17009,12,0)</f>
        <v>5</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132</v>
      </c>
      <c r="B39" s="38">
        <f>IFERROR(VLOOKUP(Z31,MASTER!$Y$12:$Z$17079,2,0),"-")</f>
        <v>133</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Ms. Sayeda Mehreen Zahra  ( 0323-4239564 )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42"/>
  <sheetViews>
    <sheetView view="pageBreakPreview" topLeftCell="A31"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1+'44'!R1</f>
        <v>133</v>
      </c>
      <c r="Q1" s="198">
        <f>+P1+1</f>
        <v>134</v>
      </c>
      <c r="R1" s="198">
        <f>+Q1+1</f>
        <v>135</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Psychology Sec 2</v>
      </c>
      <c r="G5" s="177"/>
      <c r="H5" s="177"/>
      <c r="I5" s="177"/>
      <c r="J5" s="177"/>
      <c r="K5" s="178"/>
      <c r="L5" s="86"/>
      <c r="M5" s="171">
        <f>+P5</f>
        <v>133</v>
      </c>
      <c r="N5" s="171"/>
      <c r="P5" s="52">
        <f>+P1</f>
        <v>133</v>
      </c>
      <c r="Q5" s="38">
        <f>+P6</f>
        <v>141919</v>
      </c>
      <c r="R5" s="38">
        <f>+Q5</f>
        <v>141919</v>
      </c>
      <c r="S5" s="38">
        <f t="shared" ref="S5:X5" si="0">+R5</f>
        <v>141919</v>
      </c>
      <c r="T5" s="38">
        <f t="shared" si="0"/>
        <v>141919</v>
      </c>
      <c r="U5" s="38">
        <f t="shared" si="0"/>
        <v>141919</v>
      </c>
      <c r="V5" s="38">
        <f t="shared" si="0"/>
        <v>141919</v>
      </c>
      <c r="W5" s="38">
        <f t="shared" si="0"/>
        <v>141919</v>
      </c>
      <c r="X5" s="38">
        <f t="shared" si="0"/>
        <v>141919</v>
      </c>
      <c r="Y5" s="49" t="str">
        <f>Q5&amp;"-"&amp;COUNTIF(Q5:Q5,Q5)</f>
        <v>141919-1</v>
      </c>
      <c r="Z5" s="49" t="str">
        <f>R5&amp;"-"&amp;COUNTIF(Q5:R5,R5)</f>
        <v>141919-2</v>
      </c>
      <c r="AA5" s="49" t="str">
        <f>S5&amp;"-"&amp;COUNTIF(Q5:S5,S5)</f>
        <v>141919-3</v>
      </c>
      <c r="AB5" s="49" t="str">
        <f>T5&amp;"-"&amp;COUNTIF(Q5:T5,T5)</f>
        <v>141919-4</v>
      </c>
      <c r="AC5" s="49" t="str">
        <f>U5&amp;"-"&amp;COUNTIF(Q5:U5,U5)</f>
        <v>141919-5</v>
      </c>
      <c r="AD5" s="49" t="str">
        <f>V5&amp;"-"&amp;COUNTIF(Q5:V5,V5)</f>
        <v>141919-6</v>
      </c>
      <c r="AE5" s="49" t="str">
        <f>W5&amp;"-"&amp;COUNTIF(Q5:W5,W5)</f>
        <v>141919-7</v>
      </c>
      <c r="AF5" s="49" t="str">
        <f>X5&amp;"-"&amp;COUNTIF(Q5:X5,X5)</f>
        <v>141919-8</v>
      </c>
    </row>
    <row r="6" spans="1:32" ht="24.95" customHeight="1" x14ac:dyDescent="0.25">
      <c r="A6" s="152" t="s">
        <v>260</v>
      </c>
      <c r="B6" s="152"/>
      <c r="C6" s="152"/>
      <c r="D6" s="152"/>
      <c r="E6" s="46"/>
      <c r="F6" s="176" t="str">
        <f>VLOOKUP(P5,MASTER!$A$12:$T$28035,3,0)</f>
        <v>BSCS  - 141919</v>
      </c>
      <c r="G6" s="176"/>
      <c r="H6" s="176"/>
      <c r="I6" s="176"/>
      <c r="J6" s="176"/>
      <c r="K6" s="176"/>
      <c r="L6" s="85"/>
      <c r="M6" s="171"/>
      <c r="N6" s="171"/>
      <c r="P6" s="38">
        <f>IFERROR(VLOOKUP(P5,MASTER!$A$12:$F$17079,6,0),"-")</f>
        <v>141919</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J  - OB - 60 - 63</v>
      </c>
      <c r="E8" s="174"/>
      <c r="F8" s="174"/>
      <c r="G8" s="174"/>
      <c r="H8" s="16" t="s">
        <v>11</v>
      </c>
      <c r="I8" s="15" t="str">
        <f>VLOOKUP(P5,MASTER!$A$12:$AC$17009,9,0)</f>
        <v>I</v>
      </c>
      <c r="J8" s="14" t="s">
        <v>99</v>
      </c>
      <c r="K8" s="19">
        <f>VLOOKUP(P5,MASTER!$A$12:$AE$17009,12,0)</f>
        <v>34</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132</v>
      </c>
      <c r="B13" s="38">
        <f>IFERROR(VLOOKUP(Z5,MASTER!$Y$12:$Z$17079,2,0),"-")</f>
        <v>133</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Ms. Sayeda Mehreen Zahra  ( 0323-4239564 )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Psychology Sec 3</v>
      </c>
      <c r="G18" s="177"/>
      <c r="H18" s="177"/>
      <c r="I18" s="177"/>
      <c r="J18" s="177"/>
      <c r="K18" s="178"/>
      <c r="L18" s="86"/>
      <c r="M18" s="171">
        <f>+P18</f>
        <v>134</v>
      </c>
      <c r="N18" s="171"/>
      <c r="P18" s="57">
        <f>+Q1</f>
        <v>134</v>
      </c>
      <c r="Q18" s="38">
        <f>+P19</f>
        <v>141920</v>
      </c>
      <c r="R18" s="38">
        <f>+Q18</f>
        <v>141920</v>
      </c>
      <c r="S18" s="38">
        <f t="shared" ref="S18:X18" si="1">+R18</f>
        <v>141920</v>
      </c>
      <c r="T18" s="38">
        <f t="shared" si="1"/>
        <v>141920</v>
      </c>
      <c r="U18" s="38">
        <f t="shared" si="1"/>
        <v>141920</v>
      </c>
      <c r="V18" s="38">
        <f t="shared" si="1"/>
        <v>141920</v>
      </c>
      <c r="W18" s="38">
        <f t="shared" si="1"/>
        <v>141920</v>
      </c>
      <c r="X18" s="38">
        <f t="shared" si="1"/>
        <v>141920</v>
      </c>
      <c r="Y18" s="49" t="str">
        <f>Q18&amp;"-"&amp;COUNTIF(Q18:Q18,Q18)</f>
        <v>141920-1</v>
      </c>
      <c r="Z18" s="49" t="str">
        <f>R18&amp;"-"&amp;COUNTIF(Q18:R18,R18)</f>
        <v>141920-2</v>
      </c>
      <c r="AA18" s="49" t="str">
        <f>S18&amp;"-"&amp;COUNTIF(Q18:S18,S18)</f>
        <v>141920-3</v>
      </c>
      <c r="AB18" s="49" t="str">
        <f>T18&amp;"-"&amp;COUNTIF(Q18:T18,T18)</f>
        <v>141920-4</v>
      </c>
      <c r="AC18" s="49" t="str">
        <f>U18&amp;"-"&amp;COUNTIF(Q18:U18,U18)</f>
        <v>141920-5</v>
      </c>
      <c r="AD18" s="49" t="str">
        <f>V18&amp;"-"&amp;COUNTIF(Q18:V18,V18)</f>
        <v>141920-6</v>
      </c>
      <c r="AE18" s="49" t="str">
        <f>W18&amp;"-"&amp;COUNTIF(Q18:W18,W18)</f>
        <v>141920-7</v>
      </c>
      <c r="AF18" s="49" t="str">
        <f>X18&amp;"-"&amp;COUNTIF(Q18:X18,X18)</f>
        <v>141920-8</v>
      </c>
    </row>
    <row r="19" spans="1:32" ht="24.95" customHeight="1" x14ac:dyDescent="0.25">
      <c r="A19" s="152" t="s">
        <v>261</v>
      </c>
      <c r="B19" s="152"/>
      <c r="C19" s="152"/>
      <c r="D19" s="152"/>
      <c r="E19" s="46"/>
      <c r="F19" s="176" t="str">
        <f>VLOOKUP(P18,MASTER!$A$12:$T$2835,3,0)</f>
        <v>BSCS  - 141920</v>
      </c>
      <c r="G19" s="176"/>
      <c r="H19" s="176"/>
      <c r="I19" s="176"/>
      <c r="J19" s="176"/>
      <c r="K19" s="176"/>
      <c r="L19" s="85"/>
      <c r="M19" s="171"/>
      <c r="N19" s="171"/>
      <c r="P19" s="38">
        <f>IFERROR(VLOOKUP(P18,MASTER!$A$12:$F$17079,6,0),"-")</f>
        <v>141920</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J  - OB - 60 - 63</v>
      </c>
      <c r="E21" s="174"/>
      <c r="F21" s="174"/>
      <c r="G21" s="174"/>
      <c r="H21" s="14" t="s">
        <v>11</v>
      </c>
      <c r="I21" s="15" t="str">
        <f>VLOOKUP(P18,MASTER!$A$12:$AC$17009,9,0)</f>
        <v>I</v>
      </c>
      <c r="J21" s="16" t="s">
        <v>99</v>
      </c>
      <c r="K21" s="19">
        <f>VLOOKUP(P18,MASTER!$A$12:$AE$17009,12,0)</f>
        <v>45</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134</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Ms Sobia Shaheen  ( 3054559088 )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Psychology Sec 4</v>
      </c>
      <c r="G31" s="177"/>
      <c r="H31" s="177"/>
      <c r="I31" s="177"/>
      <c r="J31" s="177"/>
      <c r="K31" s="178"/>
      <c r="L31" s="86"/>
      <c r="M31" s="171">
        <f>+P31</f>
        <v>135</v>
      </c>
      <c r="N31" s="171"/>
      <c r="P31" s="38">
        <f>+R1</f>
        <v>135</v>
      </c>
      <c r="Q31" s="38">
        <f>+P32</f>
        <v>141921</v>
      </c>
      <c r="R31" s="38">
        <f>+Q31</f>
        <v>141921</v>
      </c>
      <c r="S31" s="38">
        <f t="shared" ref="S31:X31" si="2">+R31</f>
        <v>141921</v>
      </c>
      <c r="T31" s="38">
        <f t="shared" si="2"/>
        <v>141921</v>
      </c>
      <c r="U31" s="38">
        <f t="shared" si="2"/>
        <v>141921</v>
      </c>
      <c r="V31" s="38">
        <f t="shared" si="2"/>
        <v>141921</v>
      </c>
      <c r="W31" s="38">
        <f t="shared" si="2"/>
        <v>141921</v>
      </c>
      <c r="X31" s="38">
        <f t="shared" si="2"/>
        <v>141921</v>
      </c>
      <c r="Y31" s="49" t="str">
        <f>Q31&amp;"-"&amp;COUNTIF(Q31:Q31,Q31)</f>
        <v>141921-1</v>
      </c>
      <c r="Z31" s="49" t="str">
        <f>R31&amp;"-"&amp;COUNTIF(Q31:R31,R31)</f>
        <v>141921-2</v>
      </c>
      <c r="AA31" s="49" t="str">
        <f>S31&amp;"-"&amp;COUNTIF(Q31:S31,S31)</f>
        <v>141921-3</v>
      </c>
      <c r="AB31" s="49" t="str">
        <f>T31&amp;"-"&amp;COUNTIF(Q31:T31,T31)</f>
        <v>141921-4</v>
      </c>
      <c r="AC31" s="49" t="str">
        <f>U31&amp;"-"&amp;COUNTIF(Q31:U31,U31)</f>
        <v>141921-5</v>
      </c>
      <c r="AD31" s="49" t="str">
        <f>V31&amp;"-"&amp;COUNTIF(Q31:V31,V31)</f>
        <v>141921-6</v>
      </c>
      <c r="AE31" s="49" t="str">
        <f>W31&amp;"-"&amp;COUNTIF(Q31:W31,W31)</f>
        <v>141921-7</v>
      </c>
      <c r="AF31" s="49" t="str">
        <f>X31&amp;"-"&amp;COUNTIF(Q31:X31,X31)</f>
        <v>141921-8</v>
      </c>
    </row>
    <row r="32" spans="1:32" ht="24.95" customHeight="1" x14ac:dyDescent="0.25">
      <c r="A32" s="152" t="s">
        <v>260</v>
      </c>
      <c r="B32" s="152"/>
      <c r="C32" s="152"/>
      <c r="D32" s="152"/>
      <c r="E32" s="46"/>
      <c r="F32" s="176" t="str">
        <f>VLOOKUP(P31,MASTER!$A$12:$T$28035,3,0)</f>
        <v>BSCS  - 141921</v>
      </c>
      <c r="G32" s="176"/>
      <c r="H32" s="176"/>
      <c r="I32" s="176"/>
      <c r="J32" s="176"/>
      <c r="K32" s="176"/>
      <c r="L32" s="85"/>
      <c r="M32" s="171"/>
      <c r="N32" s="171"/>
      <c r="P32" s="38">
        <f>IFERROR(VLOOKUP(P31,MASTER!$A$12:$F$17079,6,0),"-")</f>
        <v>141921</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J  - OB - 60 - 63</v>
      </c>
      <c r="E34" s="174"/>
      <c r="F34" s="174"/>
      <c r="G34" s="174"/>
      <c r="H34" s="14" t="s">
        <v>11</v>
      </c>
      <c r="I34" s="15" t="str">
        <f>VLOOKUP(P31,MASTER!$A$12:$AC$17009,9,0)</f>
        <v>I</v>
      </c>
      <c r="J34" s="16" t="s">
        <v>99</v>
      </c>
      <c r="K34" s="19">
        <f>VLOOKUP(P31,MASTER!$A$12:$AE$17009,12,0)</f>
        <v>9</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135</v>
      </c>
      <c r="B39" s="38">
        <f>IFERROR(VLOOKUP(Z31,MASTER!$Y$12:$Z$17079,2,0),"-")</f>
        <v>136</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Zuhaa Hassan  ( 3204790017 )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F42"/>
  <sheetViews>
    <sheetView view="pageBreakPreview" topLeftCell="A28"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1+'45'!R1</f>
        <v>136</v>
      </c>
      <c r="Q1" s="198">
        <f>+P1+1</f>
        <v>137</v>
      </c>
      <c r="R1" s="198">
        <f>+Q1+1</f>
        <v>138</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Psychology Sec 4</v>
      </c>
      <c r="G5" s="177"/>
      <c r="H5" s="177"/>
      <c r="I5" s="177"/>
      <c r="J5" s="177"/>
      <c r="K5" s="178"/>
      <c r="L5" s="86"/>
      <c r="M5" s="171">
        <f>+P5</f>
        <v>136</v>
      </c>
      <c r="N5" s="171"/>
      <c r="P5" s="52">
        <f>+P1</f>
        <v>136</v>
      </c>
      <c r="Q5" s="38">
        <f>+P6</f>
        <v>141921</v>
      </c>
      <c r="R5" s="38">
        <f>+Q5</f>
        <v>141921</v>
      </c>
      <c r="S5" s="38">
        <f t="shared" ref="S5:X5" si="0">+R5</f>
        <v>141921</v>
      </c>
      <c r="T5" s="38">
        <f t="shared" si="0"/>
        <v>141921</v>
      </c>
      <c r="U5" s="38">
        <f t="shared" si="0"/>
        <v>141921</v>
      </c>
      <c r="V5" s="38">
        <f t="shared" si="0"/>
        <v>141921</v>
      </c>
      <c r="W5" s="38">
        <f t="shared" si="0"/>
        <v>141921</v>
      </c>
      <c r="X5" s="38">
        <f t="shared" si="0"/>
        <v>141921</v>
      </c>
      <c r="Y5" s="49" t="str">
        <f>Q5&amp;"-"&amp;COUNTIF(Q5:Q5,Q5)</f>
        <v>141921-1</v>
      </c>
      <c r="Z5" s="49" t="str">
        <f>R5&amp;"-"&amp;COUNTIF(Q5:R5,R5)</f>
        <v>141921-2</v>
      </c>
      <c r="AA5" s="49" t="str">
        <f>S5&amp;"-"&amp;COUNTIF(Q5:S5,S5)</f>
        <v>141921-3</v>
      </c>
      <c r="AB5" s="49" t="str">
        <f>T5&amp;"-"&amp;COUNTIF(Q5:T5,T5)</f>
        <v>141921-4</v>
      </c>
      <c r="AC5" s="49" t="str">
        <f>U5&amp;"-"&amp;COUNTIF(Q5:U5,U5)</f>
        <v>141921-5</v>
      </c>
      <c r="AD5" s="49" t="str">
        <f>V5&amp;"-"&amp;COUNTIF(Q5:V5,V5)</f>
        <v>141921-6</v>
      </c>
      <c r="AE5" s="49" t="str">
        <f>W5&amp;"-"&amp;COUNTIF(Q5:W5,W5)</f>
        <v>141921-7</v>
      </c>
      <c r="AF5" s="49" t="str">
        <f>X5&amp;"-"&amp;COUNTIF(Q5:X5,X5)</f>
        <v>141921-8</v>
      </c>
    </row>
    <row r="6" spans="1:32" ht="24.95" customHeight="1" x14ac:dyDescent="0.25">
      <c r="A6" s="152" t="s">
        <v>260</v>
      </c>
      <c r="B6" s="152"/>
      <c r="C6" s="152"/>
      <c r="D6" s="152"/>
      <c r="E6" s="46"/>
      <c r="F6" s="176" t="str">
        <f>VLOOKUP(P5,MASTER!$A$12:$T$28035,3,0)</f>
        <v>BSCS  - 141921</v>
      </c>
      <c r="G6" s="176"/>
      <c r="H6" s="176"/>
      <c r="I6" s="176"/>
      <c r="J6" s="176"/>
      <c r="K6" s="176"/>
      <c r="L6" s="85"/>
      <c r="M6" s="171"/>
      <c r="N6" s="171"/>
      <c r="P6" s="38">
        <f>IFERROR(VLOOKUP(P5,MASTER!$A$12:$F$17079,6,0),"-")</f>
        <v>141921</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K  - OB - 33 - 34</v>
      </c>
      <c r="E8" s="174"/>
      <c r="F8" s="174"/>
      <c r="G8" s="174"/>
      <c r="H8" s="16" t="s">
        <v>11</v>
      </c>
      <c r="I8" s="15" t="str">
        <f>VLOOKUP(P5,MASTER!$A$12:$AC$17009,9,0)</f>
        <v>I</v>
      </c>
      <c r="J8" s="14" t="s">
        <v>99</v>
      </c>
      <c r="K8" s="19">
        <f>VLOOKUP(P5,MASTER!$A$12:$AE$17009,12,0)</f>
        <v>29</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135</v>
      </c>
      <c r="B13" s="38">
        <f>IFERROR(VLOOKUP(Z5,MASTER!$Y$12:$Z$17079,2,0),"-")</f>
        <v>136</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Zuhaa Hassan  ( 3204790017 )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Psychology Sec 5</v>
      </c>
      <c r="G18" s="177"/>
      <c r="H18" s="177"/>
      <c r="I18" s="177"/>
      <c r="J18" s="177"/>
      <c r="K18" s="178"/>
      <c r="L18" s="86"/>
      <c r="M18" s="171">
        <f>+P18</f>
        <v>137</v>
      </c>
      <c r="N18" s="171"/>
      <c r="P18" s="57">
        <f>+Q1</f>
        <v>137</v>
      </c>
      <c r="Q18" s="38">
        <f>+P19</f>
        <v>141922</v>
      </c>
      <c r="R18" s="38">
        <f>+Q18</f>
        <v>141922</v>
      </c>
      <c r="S18" s="38">
        <f t="shared" ref="S18:X18" si="1">+R18</f>
        <v>141922</v>
      </c>
      <c r="T18" s="38">
        <f t="shared" si="1"/>
        <v>141922</v>
      </c>
      <c r="U18" s="38">
        <f t="shared" si="1"/>
        <v>141922</v>
      </c>
      <c r="V18" s="38">
        <f t="shared" si="1"/>
        <v>141922</v>
      </c>
      <c r="W18" s="38">
        <f t="shared" si="1"/>
        <v>141922</v>
      </c>
      <c r="X18" s="38">
        <f t="shared" si="1"/>
        <v>141922</v>
      </c>
      <c r="Y18" s="49" t="str">
        <f>Q18&amp;"-"&amp;COUNTIF(Q18:Q18,Q18)</f>
        <v>141922-1</v>
      </c>
      <c r="Z18" s="49" t="str">
        <f>R18&amp;"-"&amp;COUNTIF(Q18:R18,R18)</f>
        <v>141922-2</v>
      </c>
      <c r="AA18" s="49" t="str">
        <f>S18&amp;"-"&amp;COUNTIF(Q18:S18,S18)</f>
        <v>141922-3</v>
      </c>
      <c r="AB18" s="49" t="str">
        <f>T18&amp;"-"&amp;COUNTIF(Q18:T18,T18)</f>
        <v>141922-4</v>
      </c>
      <c r="AC18" s="49" t="str">
        <f>U18&amp;"-"&amp;COUNTIF(Q18:U18,U18)</f>
        <v>141922-5</v>
      </c>
      <c r="AD18" s="49" t="str">
        <f>V18&amp;"-"&amp;COUNTIF(Q18:V18,V18)</f>
        <v>141922-6</v>
      </c>
      <c r="AE18" s="49" t="str">
        <f>W18&amp;"-"&amp;COUNTIF(Q18:W18,W18)</f>
        <v>141922-7</v>
      </c>
      <c r="AF18" s="49" t="str">
        <f>X18&amp;"-"&amp;COUNTIF(Q18:X18,X18)</f>
        <v>141922-8</v>
      </c>
    </row>
    <row r="19" spans="1:32" ht="24.95" customHeight="1" x14ac:dyDescent="0.25">
      <c r="A19" s="152" t="s">
        <v>261</v>
      </c>
      <c r="B19" s="152"/>
      <c r="C19" s="152"/>
      <c r="D19" s="152"/>
      <c r="E19" s="46"/>
      <c r="F19" s="176" t="str">
        <f>VLOOKUP(P18,MASTER!$A$12:$T$2835,3,0)</f>
        <v>BSCS  - 141922</v>
      </c>
      <c r="G19" s="176"/>
      <c r="H19" s="176"/>
      <c r="I19" s="176"/>
      <c r="J19" s="176"/>
      <c r="K19" s="176"/>
      <c r="L19" s="85"/>
      <c r="M19" s="171"/>
      <c r="N19" s="171"/>
      <c r="P19" s="38">
        <f>IFERROR(VLOOKUP(P18,MASTER!$A$12:$F$17079,6,0),"-")</f>
        <v>141922</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K  - OB - 33 - 34</v>
      </c>
      <c r="E21" s="174"/>
      <c r="F21" s="174"/>
      <c r="G21" s="174"/>
      <c r="H21" s="14" t="s">
        <v>11</v>
      </c>
      <c r="I21" s="15" t="str">
        <f>VLOOKUP(P18,MASTER!$A$12:$AC$17009,9,0)</f>
        <v>I</v>
      </c>
      <c r="J21" s="16" t="s">
        <v>99</v>
      </c>
      <c r="K21" s="19">
        <f>VLOOKUP(P18,MASTER!$A$12:$AE$17009,12,0)</f>
        <v>15</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137</v>
      </c>
      <c r="B26" s="38">
        <f>IFERROR(VLOOKUP(Z18,MASTER!$Y$12:$Z$17079,2,0),"-")</f>
        <v>138</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Ms Sobia Shaheen  ( 3054559088 )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Psychology Sec 5</v>
      </c>
      <c r="G31" s="177"/>
      <c r="H31" s="177"/>
      <c r="I31" s="177"/>
      <c r="J31" s="177"/>
      <c r="K31" s="178"/>
      <c r="L31" s="86"/>
      <c r="M31" s="171">
        <f>+P31</f>
        <v>138</v>
      </c>
      <c r="N31" s="171"/>
      <c r="P31" s="38">
        <f>+R1</f>
        <v>138</v>
      </c>
      <c r="Q31" s="38">
        <f>+P32</f>
        <v>141922</v>
      </c>
      <c r="R31" s="38">
        <f>+Q31</f>
        <v>141922</v>
      </c>
      <c r="S31" s="38">
        <f t="shared" ref="S31:X31" si="2">+R31</f>
        <v>141922</v>
      </c>
      <c r="T31" s="38">
        <f t="shared" si="2"/>
        <v>141922</v>
      </c>
      <c r="U31" s="38">
        <f t="shared" si="2"/>
        <v>141922</v>
      </c>
      <c r="V31" s="38">
        <f t="shared" si="2"/>
        <v>141922</v>
      </c>
      <c r="W31" s="38">
        <f t="shared" si="2"/>
        <v>141922</v>
      </c>
      <c r="X31" s="38">
        <f t="shared" si="2"/>
        <v>141922</v>
      </c>
      <c r="Y31" s="49" t="str">
        <f>Q31&amp;"-"&amp;COUNTIF(Q31:Q31,Q31)</f>
        <v>141922-1</v>
      </c>
      <c r="Z31" s="49" t="str">
        <f>R31&amp;"-"&amp;COUNTIF(Q31:R31,R31)</f>
        <v>141922-2</v>
      </c>
      <c r="AA31" s="49" t="str">
        <f>S31&amp;"-"&amp;COUNTIF(Q31:S31,S31)</f>
        <v>141922-3</v>
      </c>
      <c r="AB31" s="49" t="str">
        <f>T31&amp;"-"&amp;COUNTIF(Q31:T31,T31)</f>
        <v>141922-4</v>
      </c>
      <c r="AC31" s="49" t="str">
        <f>U31&amp;"-"&amp;COUNTIF(Q31:U31,U31)</f>
        <v>141922-5</v>
      </c>
      <c r="AD31" s="49" t="str">
        <f>V31&amp;"-"&amp;COUNTIF(Q31:V31,V31)</f>
        <v>141922-6</v>
      </c>
      <c r="AE31" s="49" t="str">
        <f>W31&amp;"-"&amp;COUNTIF(Q31:W31,W31)</f>
        <v>141922-7</v>
      </c>
      <c r="AF31" s="49" t="str">
        <f>X31&amp;"-"&amp;COUNTIF(Q31:X31,X31)</f>
        <v>141922-8</v>
      </c>
    </row>
    <row r="32" spans="1:32" ht="24.95" customHeight="1" x14ac:dyDescent="0.25">
      <c r="A32" s="152" t="s">
        <v>260</v>
      </c>
      <c r="B32" s="152"/>
      <c r="C32" s="152"/>
      <c r="D32" s="152"/>
      <c r="E32" s="46"/>
      <c r="F32" s="176" t="str">
        <f>VLOOKUP(P31,MASTER!$A$12:$T$28035,3,0)</f>
        <v>BSCS  - 141922</v>
      </c>
      <c r="G32" s="176"/>
      <c r="H32" s="176"/>
      <c r="I32" s="176"/>
      <c r="J32" s="176"/>
      <c r="K32" s="176"/>
      <c r="L32" s="85"/>
      <c r="M32" s="171"/>
      <c r="N32" s="171"/>
      <c r="P32" s="38">
        <f>IFERROR(VLOOKUP(P31,MASTER!$A$12:$F$17079,6,0),"-")</f>
        <v>141922</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M  - OB - 35 - 37</v>
      </c>
      <c r="E34" s="174"/>
      <c r="F34" s="174"/>
      <c r="G34" s="174"/>
      <c r="H34" s="14" t="s">
        <v>11</v>
      </c>
      <c r="I34" s="15" t="str">
        <f>VLOOKUP(P31,MASTER!$A$12:$AC$17009,9,0)</f>
        <v>I</v>
      </c>
      <c r="J34" s="16" t="s">
        <v>99</v>
      </c>
      <c r="K34" s="19">
        <f>VLOOKUP(P31,MASTER!$A$12:$AE$17009,12,0)</f>
        <v>27</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137</v>
      </c>
      <c r="B39" s="38">
        <f>IFERROR(VLOOKUP(Z31,MASTER!$Y$12:$Z$17079,2,0),"-")</f>
        <v>138</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Ms Sobia Shaheen  ( 3054559088 )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1+'46'!R1</f>
        <v>139</v>
      </c>
      <c r="Q1" s="198">
        <f>+P1+1</f>
        <v>140</v>
      </c>
      <c r="R1" s="198">
        <f>+Q1+1</f>
        <v>141</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Psychology Sec 6</v>
      </c>
      <c r="G5" s="177"/>
      <c r="H5" s="177"/>
      <c r="I5" s="177"/>
      <c r="J5" s="177"/>
      <c r="K5" s="178"/>
      <c r="L5" s="86"/>
      <c r="M5" s="171">
        <f>+P5</f>
        <v>139</v>
      </c>
      <c r="N5" s="171"/>
      <c r="P5" s="52">
        <f>+P1</f>
        <v>139</v>
      </c>
      <c r="Q5" s="38">
        <f>+P6</f>
        <v>141923</v>
      </c>
      <c r="R5" s="38">
        <f>+Q5</f>
        <v>141923</v>
      </c>
      <c r="S5" s="38">
        <f t="shared" ref="S5:X5" si="0">+R5</f>
        <v>141923</v>
      </c>
      <c r="T5" s="38">
        <f t="shared" si="0"/>
        <v>141923</v>
      </c>
      <c r="U5" s="38">
        <f t="shared" si="0"/>
        <v>141923</v>
      </c>
      <c r="V5" s="38">
        <f t="shared" si="0"/>
        <v>141923</v>
      </c>
      <c r="W5" s="38">
        <f t="shared" si="0"/>
        <v>141923</v>
      </c>
      <c r="X5" s="38">
        <f t="shared" si="0"/>
        <v>141923</v>
      </c>
      <c r="Y5" s="49" t="str">
        <f>Q5&amp;"-"&amp;COUNTIF(Q5:Q5,Q5)</f>
        <v>141923-1</v>
      </c>
      <c r="Z5" s="49" t="str">
        <f>R5&amp;"-"&amp;COUNTIF(Q5:R5,R5)</f>
        <v>141923-2</v>
      </c>
      <c r="AA5" s="49" t="str">
        <f>S5&amp;"-"&amp;COUNTIF(Q5:S5,S5)</f>
        <v>141923-3</v>
      </c>
      <c r="AB5" s="49" t="str">
        <f>T5&amp;"-"&amp;COUNTIF(Q5:T5,T5)</f>
        <v>141923-4</v>
      </c>
      <c r="AC5" s="49" t="str">
        <f>U5&amp;"-"&amp;COUNTIF(Q5:U5,U5)</f>
        <v>141923-5</v>
      </c>
      <c r="AD5" s="49" t="str">
        <f>V5&amp;"-"&amp;COUNTIF(Q5:V5,V5)</f>
        <v>141923-6</v>
      </c>
      <c r="AE5" s="49" t="str">
        <f>W5&amp;"-"&amp;COUNTIF(Q5:W5,W5)</f>
        <v>141923-7</v>
      </c>
      <c r="AF5" s="49" t="str">
        <f>X5&amp;"-"&amp;COUNTIF(Q5:X5,X5)</f>
        <v>141923-8</v>
      </c>
    </row>
    <row r="6" spans="1:32" ht="24.95" customHeight="1" x14ac:dyDescent="0.25">
      <c r="A6" s="152" t="s">
        <v>260</v>
      </c>
      <c r="B6" s="152"/>
      <c r="C6" s="152"/>
      <c r="D6" s="152"/>
      <c r="E6" s="46"/>
      <c r="F6" s="176" t="str">
        <f>VLOOKUP(P5,MASTER!$A$12:$T$28035,3,0)</f>
        <v>BSCS  - 141923</v>
      </c>
      <c r="G6" s="176"/>
      <c r="H6" s="176"/>
      <c r="I6" s="176"/>
      <c r="J6" s="176"/>
      <c r="K6" s="176"/>
      <c r="L6" s="85"/>
      <c r="M6" s="171"/>
      <c r="N6" s="171"/>
      <c r="P6" s="38">
        <f>IFERROR(VLOOKUP(P5,MASTER!$A$12:$F$17079,6,0),"-")</f>
        <v>141923</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M  - OB - 35 - 37</v>
      </c>
      <c r="E8" s="174"/>
      <c r="F8" s="174"/>
      <c r="G8" s="174"/>
      <c r="H8" s="16" t="s">
        <v>11</v>
      </c>
      <c r="I8" s="15" t="str">
        <f>VLOOKUP(P5,MASTER!$A$12:$AC$17009,9,0)</f>
        <v>I</v>
      </c>
      <c r="J8" s="14" t="s">
        <v>99</v>
      </c>
      <c r="K8" s="19">
        <f>VLOOKUP(P5,MASTER!$A$12:$AE$17009,12,0)</f>
        <v>39</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139</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Aysha Zummer  ( 3425110803 )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Psychology Sec 7</v>
      </c>
      <c r="G18" s="177"/>
      <c r="H18" s="177"/>
      <c r="I18" s="177"/>
      <c r="J18" s="177"/>
      <c r="K18" s="178"/>
      <c r="L18" s="86"/>
      <c r="M18" s="171">
        <f>+P18</f>
        <v>140</v>
      </c>
      <c r="N18" s="171"/>
      <c r="P18" s="57">
        <f>+Q1</f>
        <v>140</v>
      </c>
      <c r="Q18" s="38">
        <f>+P19</f>
        <v>141924</v>
      </c>
      <c r="R18" s="38">
        <f>+Q18</f>
        <v>141924</v>
      </c>
      <c r="S18" s="38">
        <f t="shared" ref="S18:X18" si="1">+R18</f>
        <v>141924</v>
      </c>
      <c r="T18" s="38">
        <f t="shared" si="1"/>
        <v>141924</v>
      </c>
      <c r="U18" s="38">
        <f t="shared" si="1"/>
        <v>141924</v>
      </c>
      <c r="V18" s="38">
        <f t="shared" si="1"/>
        <v>141924</v>
      </c>
      <c r="W18" s="38">
        <f t="shared" si="1"/>
        <v>141924</v>
      </c>
      <c r="X18" s="38">
        <f t="shared" si="1"/>
        <v>141924</v>
      </c>
      <c r="Y18" s="49" t="str">
        <f>Q18&amp;"-"&amp;COUNTIF(Q18:Q18,Q18)</f>
        <v>141924-1</v>
      </c>
      <c r="Z18" s="49" t="str">
        <f>R18&amp;"-"&amp;COUNTIF(Q18:R18,R18)</f>
        <v>141924-2</v>
      </c>
      <c r="AA18" s="49" t="str">
        <f>S18&amp;"-"&amp;COUNTIF(Q18:S18,S18)</f>
        <v>141924-3</v>
      </c>
      <c r="AB18" s="49" t="str">
        <f>T18&amp;"-"&amp;COUNTIF(Q18:T18,T18)</f>
        <v>141924-4</v>
      </c>
      <c r="AC18" s="49" t="str">
        <f>U18&amp;"-"&amp;COUNTIF(Q18:U18,U18)</f>
        <v>141924-5</v>
      </c>
      <c r="AD18" s="49" t="str">
        <f>V18&amp;"-"&amp;COUNTIF(Q18:V18,V18)</f>
        <v>141924-6</v>
      </c>
      <c r="AE18" s="49" t="str">
        <f>W18&amp;"-"&amp;COUNTIF(Q18:W18,W18)</f>
        <v>141924-7</v>
      </c>
      <c r="AF18" s="49" t="str">
        <f>X18&amp;"-"&amp;COUNTIF(Q18:X18,X18)</f>
        <v>141924-8</v>
      </c>
    </row>
    <row r="19" spans="1:32" ht="24.95" customHeight="1" x14ac:dyDescent="0.25">
      <c r="A19" s="152" t="s">
        <v>261</v>
      </c>
      <c r="B19" s="152"/>
      <c r="C19" s="152"/>
      <c r="D19" s="152"/>
      <c r="E19" s="46"/>
      <c r="F19" s="176" t="str">
        <f>VLOOKUP(P18,MASTER!$A$12:$T$2835,3,0)</f>
        <v>BSCS  - 141924</v>
      </c>
      <c r="G19" s="176"/>
      <c r="H19" s="176"/>
      <c r="I19" s="176"/>
      <c r="J19" s="176"/>
      <c r="K19" s="176"/>
      <c r="L19" s="85"/>
      <c r="M19" s="171"/>
      <c r="N19" s="171"/>
      <c r="P19" s="38">
        <f>IFERROR(VLOOKUP(P18,MASTER!$A$12:$F$17079,6,0),"-")</f>
        <v>141924</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N  - OB - 26 - 30</v>
      </c>
      <c r="E21" s="174"/>
      <c r="F21" s="174"/>
      <c r="G21" s="174"/>
      <c r="H21" s="14" t="s">
        <v>11</v>
      </c>
      <c r="I21" s="15" t="str">
        <f>VLOOKUP(P18,MASTER!$A$12:$AC$17009,9,0)</f>
        <v>I</v>
      </c>
      <c r="J21" s="16" t="s">
        <v>99</v>
      </c>
      <c r="K21" s="19">
        <f>VLOOKUP(P18,MASTER!$A$12:$AE$17009,12,0)</f>
        <v>36</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140</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Ms. Sayeda Mehreen Zahra  ( 0323-4239564 )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Psychology Sec 8</v>
      </c>
      <c r="G31" s="177"/>
      <c r="H31" s="177"/>
      <c r="I31" s="177"/>
      <c r="J31" s="177"/>
      <c r="K31" s="178"/>
      <c r="L31" s="86"/>
      <c r="M31" s="171">
        <f>+P31</f>
        <v>141</v>
      </c>
      <c r="N31" s="171"/>
      <c r="P31" s="38">
        <f>+R1</f>
        <v>141</v>
      </c>
      <c r="Q31" s="38">
        <f>+P32</f>
        <v>141925</v>
      </c>
      <c r="R31" s="38">
        <f>+Q31</f>
        <v>141925</v>
      </c>
      <c r="S31" s="38">
        <f t="shared" ref="S31:X31" si="2">+R31</f>
        <v>141925</v>
      </c>
      <c r="T31" s="38">
        <f t="shared" si="2"/>
        <v>141925</v>
      </c>
      <c r="U31" s="38">
        <f t="shared" si="2"/>
        <v>141925</v>
      </c>
      <c r="V31" s="38">
        <f t="shared" si="2"/>
        <v>141925</v>
      </c>
      <c r="W31" s="38">
        <f t="shared" si="2"/>
        <v>141925</v>
      </c>
      <c r="X31" s="38">
        <f t="shared" si="2"/>
        <v>141925</v>
      </c>
      <c r="Y31" s="49" t="str">
        <f>Q31&amp;"-"&amp;COUNTIF(Q31:Q31,Q31)</f>
        <v>141925-1</v>
      </c>
      <c r="Z31" s="49" t="str">
        <f>R31&amp;"-"&amp;COUNTIF(Q31:R31,R31)</f>
        <v>141925-2</v>
      </c>
      <c r="AA31" s="49" t="str">
        <f>S31&amp;"-"&amp;COUNTIF(Q31:S31,S31)</f>
        <v>141925-3</v>
      </c>
      <c r="AB31" s="49" t="str">
        <f>T31&amp;"-"&amp;COUNTIF(Q31:T31,T31)</f>
        <v>141925-4</v>
      </c>
      <c r="AC31" s="49" t="str">
        <f>U31&amp;"-"&amp;COUNTIF(Q31:U31,U31)</f>
        <v>141925-5</v>
      </c>
      <c r="AD31" s="49" t="str">
        <f>V31&amp;"-"&amp;COUNTIF(Q31:V31,V31)</f>
        <v>141925-6</v>
      </c>
      <c r="AE31" s="49" t="str">
        <f>W31&amp;"-"&amp;COUNTIF(Q31:W31,W31)</f>
        <v>141925-7</v>
      </c>
      <c r="AF31" s="49" t="str">
        <f>X31&amp;"-"&amp;COUNTIF(Q31:X31,X31)</f>
        <v>141925-8</v>
      </c>
    </row>
    <row r="32" spans="1:32" ht="24.95" customHeight="1" x14ac:dyDescent="0.25">
      <c r="A32" s="152" t="s">
        <v>260</v>
      </c>
      <c r="B32" s="152"/>
      <c r="C32" s="152"/>
      <c r="D32" s="152"/>
      <c r="E32" s="46"/>
      <c r="F32" s="176" t="str">
        <f>VLOOKUP(P31,MASTER!$A$12:$T$28035,3,0)</f>
        <v>BSCS  - 141925</v>
      </c>
      <c r="G32" s="176"/>
      <c r="H32" s="176"/>
      <c r="I32" s="176"/>
      <c r="J32" s="176"/>
      <c r="K32" s="176"/>
      <c r="L32" s="85"/>
      <c r="M32" s="171"/>
      <c r="N32" s="171"/>
      <c r="P32" s="38">
        <f>IFERROR(VLOOKUP(P31,MASTER!$A$12:$F$17079,6,0),"-")</f>
        <v>141925</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N  - OB - 26 - 30</v>
      </c>
      <c r="E34" s="174"/>
      <c r="F34" s="174"/>
      <c r="G34" s="174"/>
      <c r="H34" s="14" t="s">
        <v>11</v>
      </c>
      <c r="I34" s="15" t="str">
        <f>VLOOKUP(P31,MASTER!$A$12:$AC$17009,9,0)</f>
        <v>I</v>
      </c>
      <c r="J34" s="16" t="s">
        <v>99</v>
      </c>
      <c r="K34" s="19">
        <f>VLOOKUP(P31,MASTER!$A$12:$AE$17009,12,0)</f>
        <v>48</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141</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Muhammad Adeel Isrhad  ( 0333-4900756 )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1+'2'!R1</f>
        <v>7</v>
      </c>
      <c r="Q1" s="198">
        <f>+P1+1</f>
        <v>8</v>
      </c>
      <c r="R1" s="198">
        <f>+Q1+1</f>
        <v>9</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04 MAY 2024</v>
      </c>
      <c r="N4" s="154"/>
    </row>
    <row r="5" spans="1:32" ht="21.75" customHeight="1" x14ac:dyDescent="0.25">
      <c r="A5" s="152" t="s">
        <v>2</v>
      </c>
      <c r="B5" s="152"/>
      <c r="C5" s="152"/>
      <c r="D5" s="152"/>
      <c r="E5" s="46"/>
      <c r="F5" s="177" t="str">
        <f>VLOOKUP(P5,MASTER!$A$12:$T$28034,7,0)</f>
        <v>Critical Study of English Text on Islam Sec 1</v>
      </c>
      <c r="G5" s="177"/>
      <c r="H5" s="177"/>
      <c r="I5" s="177"/>
      <c r="J5" s="177"/>
      <c r="K5" s="178"/>
      <c r="L5" s="86"/>
      <c r="M5" s="171">
        <f>+P5</f>
        <v>7</v>
      </c>
      <c r="N5" s="171"/>
      <c r="P5" s="52">
        <f>+P1</f>
        <v>7</v>
      </c>
      <c r="Q5" s="38">
        <f>+P6</f>
        <v>142477</v>
      </c>
      <c r="R5" s="38">
        <f>+Q5</f>
        <v>142477</v>
      </c>
      <c r="S5" s="38">
        <f t="shared" ref="S5:X5" si="0">+R5</f>
        <v>142477</v>
      </c>
      <c r="T5" s="38">
        <f t="shared" si="0"/>
        <v>142477</v>
      </c>
      <c r="U5" s="38">
        <f t="shared" si="0"/>
        <v>142477</v>
      </c>
      <c r="V5" s="38">
        <f t="shared" si="0"/>
        <v>142477</v>
      </c>
      <c r="W5" s="38">
        <f t="shared" si="0"/>
        <v>142477</v>
      </c>
      <c r="X5" s="38">
        <f t="shared" si="0"/>
        <v>142477</v>
      </c>
      <c r="Y5" s="49" t="str">
        <f>Q5&amp;"-"&amp;COUNTIF(Q5:Q5,Q5)</f>
        <v>142477-1</v>
      </c>
      <c r="Z5" s="49" t="str">
        <f>R5&amp;"-"&amp;COUNTIF(Q5:R5,R5)</f>
        <v>142477-2</v>
      </c>
      <c r="AA5" s="49" t="str">
        <f>S5&amp;"-"&amp;COUNTIF(Q5:S5,S5)</f>
        <v>142477-3</v>
      </c>
      <c r="AB5" s="49" t="str">
        <f>T5&amp;"-"&amp;COUNTIF(Q5:T5,T5)</f>
        <v>142477-4</v>
      </c>
      <c r="AC5" s="49" t="str">
        <f>U5&amp;"-"&amp;COUNTIF(Q5:U5,U5)</f>
        <v>142477-5</v>
      </c>
      <c r="AD5" s="49" t="str">
        <f>V5&amp;"-"&amp;COUNTIF(Q5:V5,V5)</f>
        <v>142477-6</v>
      </c>
      <c r="AE5" s="49" t="str">
        <f>W5&amp;"-"&amp;COUNTIF(Q5:W5,W5)</f>
        <v>142477-7</v>
      </c>
      <c r="AF5" s="49" t="str">
        <f>X5&amp;"-"&amp;COUNTIF(Q5:X5,X5)</f>
        <v>142477-8</v>
      </c>
    </row>
    <row r="6" spans="1:32" ht="24.95" customHeight="1" x14ac:dyDescent="0.25">
      <c r="A6" s="152" t="s">
        <v>260</v>
      </c>
      <c r="B6" s="152"/>
      <c r="C6" s="152"/>
      <c r="D6" s="152"/>
      <c r="E6" s="46"/>
      <c r="F6" s="176" t="str">
        <f>VLOOKUP(P5,MASTER!$A$12:$T$28035,3,0)</f>
        <v>M.Phil ISL  - 142477</v>
      </c>
      <c r="G6" s="176"/>
      <c r="H6" s="176"/>
      <c r="I6" s="176"/>
      <c r="J6" s="176"/>
      <c r="K6" s="176"/>
      <c r="L6" s="85"/>
      <c r="M6" s="171"/>
      <c r="N6" s="171"/>
      <c r="P6" s="38">
        <f>IFERROR(VLOOKUP(P5,MASTER!$A$12:$F$17079,6,0),"-")</f>
        <v>142477</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A  - NB - 1 - 8</v>
      </c>
      <c r="E8" s="174"/>
      <c r="F8" s="174"/>
      <c r="G8" s="174"/>
      <c r="H8" s="16" t="s">
        <v>11</v>
      </c>
      <c r="I8" s="15" t="str">
        <f>VLOOKUP(P5,MASTER!$A$12:$AC$17009,9,0)</f>
        <v>I</v>
      </c>
      <c r="J8" s="14" t="s">
        <v>99</v>
      </c>
      <c r="K8" s="19">
        <f>VLOOKUP(P5,MASTER!$A$12:$AE$17009,12,0)</f>
        <v>1</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7</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Muhammad Sarfraz Khalid  ( 0333-4535462 )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04 MAY 2024</v>
      </c>
      <c r="N17" s="154"/>
    </row>
    <row r="18" spans="1:32" ht="21.75" customHeight="1" x14ac:dyDescent="0.25">
      <c r="A18" s="152" t="s">
        <v>2</v>
      </c>
      <c r="B18" s="152"/>
      <c r="C18" s="152"/>
      <c r="D18" s="152"/>
      <c r="E18" s="46"/>
      <c r="F18" s="177" t="str">
        <f>VLOOKUP(P18,MASTER!$A$12:$T$28034,7,0)</f>
        <v>Numerical Solution of Integral Equation Sec 1</v>
      </c>
      <c r="G18" s="177"/>
      <c r="H18" s="177"/>
      <c r="I18" s="177"/>
      <c r="J18" s="177"/>
      <c r="K18" s="178"/>
      <c r="L18" s="86"/>
      <c r="M18" s="171">
        <f>+P18</f>
        <v>8</v>
      </c>
      <c r="N18" s="171"/>
      <c r="P18" s="57">
        <f>+Q1</f>
        <v>8</v>
      </c>
      <c r="Q18" s="38">
        <f>+P19</f>
        <v>141096</v>
      </c>
      <c r="R18" s="38">
        <f>+Q18</f>
        <v>141096</v>
      </c>
      <c r="S18" s="38">
        <f t="shared" ref="S18:X18" si="1">+R18</f>
        <v>141096</v>
      </c>
      <c r="T18" s="38">
        <f t="shared" si="1"/>
        <v>141096</v>
      </c>
      <c r="U18" s="38">
        <f t="shared" si="1"/>
        <v>141096</v>
      </c>
      <c r="V18" s="38">
        <f t="shared" si="1"/>
        <v>141096</v>
      </c>
      <c r="W18" s="38">
        <f t="shared" si="1"/>
        <v>141096</v>
      </c>
      <c r="X18" s="38">
        <f t="shared" si="1"/>
        <v>141096</v>
      </c>
      <c r="Y18" s="49" t="str">
        <f>Q18&amp;"-"&amp;COUNTIF(Q18:Q18,Q18)</f>
        <v>141096-1</v>
      </c>
      <c r="Z18" s="49" t="str">
        <f>R18&amp;"-"&amp;COUNTIF(Q18:R18,R18)</f>
        <v>141096-2</v>
      </c>
      <c r="AA18" s="49" t="str">
        <f>S18&amp;"-"&amp;COUNTIF(Q18:S18,S18)</f>
        <v>141096-3</v>
      </c>
      <c r="AB18" s="49" t="str">
        <f>T18&amp;"-"&amp;COUNTIF(Q18:T18,T18)</f>
        <v>141096-4</v>
      </c>
      <c r="AC18" s="49" t="str">
        <f>U18&amp;"-"&amp;COUNTIF(Q18:U18,U18)</f>
        <v>141096-5</v>
      </c>
      <c r="AD18" s="49" t="str">
        <f>V18&amp;"-"&amp;COUNTIF(Q18:V18,V18)</f>
        <v>141096-6</v>
      </c>
      <c r="AE18" s="49" t="str">
        <f>W18&amp;"-"&amp;COUNTIF(Q18:W18,W18)</f>
        <v>141096-7</v>
      </c>
      <c r="AF18" s="49" t="str">
        <f>X18&amp;"-"&amp;COUNTIF(Q18:X18,X18)</f>
        <v>141096-8</v>
      </c>
    </row>
    <row r="19" spans="1:32" ht="24.95" customHeight="1" x14ac:dyDescent="0.25">
      <c r="A19" s="152" t="s">
        <v>261</v>
      </c>
      <c r="B19" s="152"/>
      <c r="C19" s="152"/>
      <c r="D19" s="152"/>
      <c r="E19" s="46"/>
      <c r="F19" s="176" t="str">
        <f>VLOOKUP(P18,MASTER!$A$12:$T$2835,3,0)</f>
        <v>M.Phil Maths  - 141096</v>
      </c>
      <c r="G19" s="176"/>
      <c r="H19" s="176"/>
      <c r="I19" s="176"/>
      <c r="J19" s="176"/>
      <c r="K19" s="176"/>
      <c r="L19" s="85"/>
      <c r="M19" s="171"/>
      <c r="N19" s="171"/>
      <c r="P19" s="38">
        <f>IFERROR(VLOOKUP(P18,MASTER!$A$12:$F$17079,6,0),"-")</f>
        <v>141096</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A  - NB - 1 - 8</v>
      </c>
      <c r="E21" s="174"/>
      <c r="F21" s="174"/>
      <c r="G21" s="174"/>
      <c r="H21" s="14" t="s">
        <v>11</v>
      </c>
      <c r="I21" s="15" t="str">
        <f>VLOOKUP(P18,MASTER!$A$12:$AC$17009,9,0)</f>
        <v>I</v>
      </c>
      <c r="J21" s="16" t="s">
        <v>99</v>
      </c>
      <c r="K21" s="19">
        <f>VLOOKUP(P18,MASTER!$A$12:$AE$17009,12,0)</f>
        <v>10</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8</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Zahida Perveen  ( 0300-4698628 )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04 MAY 2024</v>
      </c>
      <c r="N30" s="154"/>
    </row>
    <row r="31" spans="1:32" ht="21.75" customHeight="1" x14ac:dyDescent="0.25">
      <c r="A31" s="152" t="s">
        <v>2</v>
      </c>
      <c r="B31" s="152"/>
      <c r="C31" s="152"/>
      <c r="D31" s="152"/>
      <c r="E31" s="46"/>
      <c r="F31" s="177" t="str">
        <f>VLOOKUP(P31,MASTER!$A$12:$T$28034,7,0)</f>
        <v>Advances in Virology Sec 1</v>
      </c>
      <c r="G31" s="177"/>
      <c r="H31" s="177"/>
      <c r="I31" s="177"/>
      <c r="J31" s="177"/>
      <c r="K31" s="178"/>
      <c r="L31" s="86"/>
      <c r="M31" s="171">
        <f>+P31</f>
        <v>9</v>
      </c>
      <c r="N31" s="171"/>
      <c r="P31" s="38">
        <f>+R1</f>
        <v>9</v>
      </c>
      <c r="Q31" s="38">
        <f>+P32</f>
        <v>141186</v>
      </c>
      <c r="R31" s="38">
        <f>+Q31</f>
        <v>141186</v>
      </c>
      <c r="S31" s="38">
        <f t="shared" ref="S31:X31" si="2">+R31</f>
        <v>141186</v>
      </c>
      <c r="T31" s="38">
        <f t="shared" si="2"/>
        <v>141186</v>
      </c>
      <c r="U31" s="38">
        <f t="shared" si="2"/>
        <v>141186</v>
      </c>
      <c r="V31" s="38">
        <f t="shared" si="2"/>
        <v>141186</v>
      </c>
      <c r="W31" s="38">
        <f t="shared" si="2"/>
        <v>141186</v>
      </c>
      <c r="X31" s="38">
        <f t="shared" si="2"/>
        <v>141186</v>
      </c>
      <c r="Y31" s="49" t="str">
        <f>Q31&amp;"-"&amp;COUNTIF(Q31:Q31,Q31)</f>
        <v>141186-1</v>
      </c>
      <c r="Z31" s="49" t="str">
        <f>R31&amp;"-"&amp;COUNTIF(Q31:R31,R31)</f>
        <v>141186-2</v>
      </c>
      <c r="AA31" s="49" t="str">
        <f>S31&amp;"-"&amp;COUNTIF(Q31:S31,S31)</f>
        <v>141186-3</v>
      </c>
      <c r="AB31" s="49" t="str">
        <f>T31&amp;"-"&amp;COUNTIF(Q31:T31,T31)</f>
        <v>141186-4</v>
      </c>
      <c r="AC31" s="49" t="str">
        <f>U31&amp;"-"&amp;COUNTIF(Q31:U31,U31)</f>
        <v>141186-5</v>
      </c>
      <c r="AD31" s="49" t="str">
        <f>V31&amp;"-"&amp;COUNTIF(Q31:V31,V31)</f>
        <v>141186-6</v>
      </c>
      <c r="AE31" s="49" t="str">
        <f>W31&amp;"-"&amp;COUNTIF(Q31:W31,W31)</f>
        <v>141186-7</v>
      </c>
      <c r="AF31" s="49" t="str">
        <f>X31&amp;"-"&amp;COUNTIF(Q31:X31,X31)</f>
        <v>141186-8</v>
      </c>
    </row>
    <row r="32" spans="1:32" ht="24.95" customHeight="1" x14ac:dyDescent="0.25">
      <c r="A32" s="152" t="s">
        <v>260</v>
      </c>
      <c r="B32" s="152"/>
      <c r="C32" s="152"/>
      <c r="D32" s="152"/>
      <c r="E32" s="46"/>
      <c r="F32" s="176" t="str">
        <f>VLOOKUP(P31,MASTER!$A$12:$T$28035,3,0)</f>
        <v>M.Phil MB  - 141186</v>
      </c>
      <c r="G32" s="176"/>
      <c r="H32" s="176"/>
      <c r="I32" s="176"/>
      <c r="J32" s="176"/>
      <c r="K32" s="176"/>
      <c r="L32" s="85"/>
      <c r="M32" s="171"/>
      <c r="N32" s="171"/>
      <c r="P32" s="38">
        <f>IFERROR(VLOOKUP(P31,MASTER!$A$12:$F$17079,6,0),"-")</f>
        <v>141186</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A  - NB - 1 - 8</v>
      </c>
      <c r="E34" s="174"/>
      <c r="F34" s="174"/>
      <c r="G34" s="174"/>
      <c r="H34" s="14" t="s">
        <v>11</v>
      </c>
      <c r="I34" s="15" t="str">
        <f>VLOOKUP(P31,MASTER!$A$12:$AC$17009,9,0)</f>
        <v>I</v>
      </c>
      <c r="J34" s="16" t="s">
        <v>99</v>
      </c>
      <c r="K34" s="19">
        <f>VLOOKUP(P31,MASTER!$A$12:$AE$17009,12,0)</f>
        <v>9</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9</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 Qamar Abbas  ( 0300-7203237 )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1+'47'!R1</f>
        <v>142</v>
      </c>
      <c r="Q1" s="198">
        <f>+P1+1</f>
        <v>143</v>
      </c>
      <c r="R1" s="198">
        <f>+Q1+1</f>
        <v>144</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Theory of Automata Sec 2</v>
      </c>
      <c r="G5" s="177"/>
      <c r="H5" s="177"/>
      <c r="I5" s="177"/>
      <c r="J5" s="177"/>
      <c r="K5" s="178"/>
      <c r="L5" s="86"/>
      <c r="M5" s="171">
        <f>+P5</f>
        <v>142</v>
      </c>
      <c r="N5" s="171"/>
      <c r="P5" s="52">
        <f>+P1</f>
        <v>142</v>
      </c>
      <c r="Q5" s="38">
        <f>+P6</f>
        <v>141997</v>
      </c>
      <c r="R5" s="38">
        <f>+Q5</f>
        <v>141997</v>
      </c>
      <c r="S5" s="38">
        <f t="shared" ref="S5:X5" si="0">+R5</f>
        <v>141997</v>
      </c>
      <c r="T5" s="38">
        <f t="shared" si="0"/>
        <v>141997</v>
      </c>
      <c r="U5" s="38">
        <f t="shared" si="0"/>
        <v>141997</v>
      </c>
      <c r="V5" s="38">
        <f t="shared" si="0"/>
        <v>141997</v>
      </c>
      <c r="W5" s="38">
        <f t="shared" si="0"/>
        <v>141997</v>
      </c>
      <c r="X5" s="38">
        <f t="shared" si="0"/>
        <v>141997</v>
      </c>
      <c r="Y5" s="49" t="str">
        <f>Q5&amp;"-"&amp;COUNTIF(Q5:Q5,Q5)</f>
        <v>141997-1</v>
      </c>
      <c r="Z5" s="49" t="str">
        <f>R5&amp;"-"&amp;COUNTIF(Q5:R5,R5)</f>
        <v>141997-2</v>
      </c>
      <c r="AA5" s="49" t="str">
        <f>S5&amp;"-"&amp;COUNTIF(Q5:S5,S5)</f>
        <v>141997-3</v>
      </c>
      <c r="AB5" s="49" t="str">
        <f>T5&amp;"-"&amp;COUNTIF(Q5:T5,T5)</f>
        <v>141997-4</v>
      </c>
      <c r="AC5" s="49" t="str">
        <f>U5&amp;"-"&amp;COUNTIF(Q5:U5,U5)</f>
        <v>141997-5</v>
      </c>
      <c r="AD5" s="49" t="str">
        <f>V5&amp;"-"&amp;COUNTIF(Q5:V5,V5)</f>
        <v>141997-6</v>
      </c>
      <c r="AE5" s="49" t="str">
        <f>W5&amp;"-"&amp;COUNTIF(Q5:W5,W5)</f>
        <v>141997-7</v>
      </c>
      <c r="AF5" s="49" t="str">
        <f>X5&amp;"-"&amp;COUNTIF(Q5:X5,X5)</f>
        <v>141997-8</v>
      </c>
    </row>
    <row r="6" spans="1:32" ht="24.95" customHeight="1" x14ac:dyDescent="0.25">
      <c r="A6" s="152" t="s">
        <v>260</v>
      </c>
      <c r="B6" s="152"/>
      <c r="C6" s="152"/>
      <c r="D6" s="152"/>
      <c r="E6" s="46"/>
      <c r="F6" s="176" t="str">
        <f>VLOOKUP(P5,MASTER!$A$12:$T$28035,3,0)</f>
        <v>BSCS  - 141997</v>
      </c>
      <c r="G6" s="176"/>
      <c r="H6" s="176"/>
      <c r="I6" s="176"/>
      <c r="J6" s="176"/>
      <c r="K6" s="176"/>
      <c r="L6" s="85"/>
      <c r="M6" s="171"/>
      <c r="N6" s="171"/>
      <c r="P6" s="38">
        <f>IFERROR(VLOOKUP(P5,MASTER!$A$12:$F$17079,6,0),"-")</f>
        <v>141997</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N  - OB - 26 - 30</v>
      </c>
      <c r="E8" s="174"/>
      <c r="F8" s="174"/>
      <c r="G8" s="174"/>
      <c r="H8" s="16" t="s">
        <v>11</v>
      </c>
      <c r="I8" s="15" t="str">
        <f>VLOOKUP(P5,MASTER!$A$12:$AC$17009,9,0)</f>
        <v>I</v>
      </c>
      <c r="J8" s="14" t="s">
        <v>99</v>
      </c>
      <c r="K8" s="19">
        <f>VLOOKUP(P5,MASTER!$A$12:$AE$17009,12,0)</f>
        <v>26</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142</v>
      </c>
      <c r="B13" s="38">
        <f>IFERROR(VLOOKUP(Z5,MASTER!$Y$12:$Z$17079,2,0),"-")</f>
        <v>143</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Hassan Raza  ( 3347825271 )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Theory of Automata Sec 2</v>
      </c>
      <c r="G18" s="177"/>
      <c r="H18" s="177"/>
      <c r="I18" s="177"/>
      <c r="J18" s="177"/>
      <c r="K18" s="178"/>
      <c r="L18" s="86"/>
      <c r="M18" s="171">
        <f>+P18</f>
        <v>143</v>
      </c>
      <c r="N18" s="171"/>
      <c r="P18" s="57">
        <f>+Q1</f>
        <v>143</v>
      </c>
      <c r="Q18" s="38">
        <f>+P19</f>
        <v>141997</v>
      </c>
      <c r="R18" s="38">
        <f>+Q18</f>
        <v>141997</v>
      </c>
      <c r="S18" s="38">
        <f t="shared" ref="S18:X18" si="1">+R18</f>
        <v>141997</v>
      </c>
      <c r="T18" s="38">
        <f t="shared" si="1"/>
        <v>141997</v>
      </c>
      <c r="U18" s="38">
        <f t="shared" si="1"/>
        <v>141997</v>
      </c>
      <c r="V18" s="38">
        <f t="shared" si="1"/>
        <v>141997</v>
      </c>
      <c r="W18" s="38">
        <f t="shared" si="1"/>
        <v>141997</v>
      </c>
      <c r="X18" s="38">
        <f t="shared" si="1"/>
        <v>141997</v>
      </c>
      <c r="Y18" s="49" t="str">
        <f>Q18&amp;"-"&amp;COUNTIF(Q18:Q18,Q18)</f>
        <v>141997-1</v>
      </c>
      <c r="Z18" s="49" t="str">
        <f>R18&amp;"-"&amp;COUNTIF(Q18:R18,R18)</f>
        <v>141997-2</v>
      </c>
      <c r="AA18" s="49" t="str">
        <f>S18&amp;"-"&amp;COUNTIF(Q18:S18,S18)</f>
        <v>141997-3</v>
      </c>
      <c r="AB18" s="49" t="str">
        <f>T18&amp;"-"&amp;COUNTIF(Q18:T18,T18)</f>
        <v>141997-4</v>
      </c>
      <c r="AC18" s="49" t="str">
        <f>U18&amp;"-"&amp;COUNTIF(Q18:U18,U18)</f>
        <v>141997-5</v>
      </c>
      <c r="AD18" s="49" t="str">
        <f>V18&amp;"-"&amp;COUNTIF(Q18:V18,V18)</f>
        <v>141997-6</v>
      </c>
      <c r="AE18" s="49" t="str">
        <f>W18&amp;"-"&amp;COUNTIF(Q18:W18,W18)</f>
        <v>141997-7</v>
      </c>
      <c r="AF18" s="49" t="str">
        <f>X18&amp;"-"&amp;COUNTIF(Q18:X18,X18)</f>
        <v>141997-8</v>
      </c>
    </row>
    <row r="19" spans="1:32" ht="24.95" customHeight="1" x14ac:dyDescent="0.25">
      <c r="A19" s="152" t="s">
        <v>261</v>
      </c>
      <c r="B19" s="152"/>
      <c r="C19" s="152"/>
      <c r="D19" s="152"/>
      <c r="E19" s="46"/>
      <c r="F19" s="176" t="str">
        <f>VLOOKUP(P18,MASTER!$A$12:$T$2835,3,0)</f>
        <v>BSCS  - 141997</v>
      </c>
      <c r="G19" s="176"/>
      <c r="H19" s="176"/>
      <c r="I19" s="176"/>
      <c r="J19" s="176"/>
      <c r="K19" s="176"/>
      <c r="L19" s="85"/>
      <c r="M19" s="171"/>
      <c r="N19" s="171"/>
      <c r="P19" s="38">
        <f>IFERROR(VLOOKUP(P18,MASTER!$A$12:$F$17079,6,0),"-")</f>
        <v>141997</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P  - OB - 69 - 71</v>
      </c>
      <c r="E21" s="174"/>
      <c r="F21" s="174"/>
      <c r="G21" s="174"/>
      <c r="H21" s="14" t="s">
        <v>11</v>
      </c>
      <c r="I21" s="15" t="str">
        <f>VLOOKUP(P18,MASTER!$A$12:$AC$17009,9,0)</f>
        <v>I</v>
      </c>
      <c r="J21" s="16" t="s">
        <v>99</v>
      </c>
      <c r="K21" s="19">
        <f>VLOOKUP(P18,MASTER!$A$12:$AE$17009,12,0)</f>
        <v>20</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142</v>
      </c>
      <c r="B26" s="38">
        <f>IFERROR(VLOOKUP(Z18,MASTER!$Y$12:$Z$17079,2,0),"-")</f>
        <v>143</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Hassan Raza  ( 3347825271 )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Theory of Automata Sec 3</v>
      </c>
      <c r="G31" s="177"/>
      <c r="H31" s="177"/>
      <c r="I31" s="177"/>
      <c r="J31" s="177"/>
      <c r="K31" s="178"/>
      <c r="L31" s="86"/>
      <c r="M31" s="171">
        <f>+P31</f>
        <v>144</v>
      </c>
      <c r="N31" s="171"/>
      <c r="P31" s="38">
        <f>+R1</f>
        <v>144</v>
      </c>
      <c r="Q31" s="38">
        <f>+P32</f>
        <v>141998</v>
      </c>
      <c r="R31" s="38">
        <f>+Q31</f>
        <v>141998</v>
      </c>
      <c r="S31" s="38">
        <f t="shared" ref="S31:X31" si="2">+R31</f>
        <v>141998</v>
      </c>
      <c r="T31" s="38">
        <f t="shared" si="2"/>
        <v>141998</v>
      </c>
      <c r="U31" s="38">
        <f t="shared" si="2"/>
        <v>141998</v>
      </c>
      <c r="V31" s="38">
        <f t="shared" si="2"/>
        <v>141998</v>
      </c>
      <c r="W31" s="38">
        <f t="shared" si="2"/>
        <v>141998</v>
      </c>
      <c r="X31" s="38">
        <f t="shared" si="2"/>
        <v>141998</v>
      </c>
      <c r="Y31" s="49" t="str">
        <f>Q31&amp;"-"&amp;COUNTIF(Q31:Q31,Q31)</f>
        <v>141998-1</v>
      </c>
      <c r="Z31" s="49" t="str">
        <f>R31&amp;"-"&amp;COUNTIF(Q31:R31,R31)</f>
        <v>141998-2</v>
      </c>
      <c r="AA31" s="49" t="str">
        <f>S31&amp;"-"&amp;COUNTIF(Q31:S31,S31)</f>
        <v>141998-3</v>
      </c>
      <c r="AB31" s="49" t="str">
        <f>T31&amp;"-"&amp;COUNTIF(Q31:T31,T31)</f>
        <v>141998-4</v>
      </c>
      <c r="AC31" s="49" t="str">
        <f>U31&amp;"-"&amp;COUNTIF(Q31:U31,U31)</f>
        <v>141998-5</v>
      </c>
      <c r="AD31" s="49" t="str">
        <f>V31&amp;"-"&amp;COUNTIF(Q31:V31,V31)</f>
        <v>141998-6</v>
      </c>
      <c r="AE31" s="49" t="str">
        <f>W31&amp;"-"&amp;COUNTIF(Q31:W31,W31)</f>
        <v>141998-7</v>
      </c>
      <c r="AF31" s="49" t="str">
        <f>X31&amp;"-"&amp;COUNTIF(Q31:X31,X31)</f>
        <v>141998-8</v>
      </c>
    </row>
    <row r="32" spans="1:32" ht="24.95" customHeight="1" x14ac:dyDescent="0.25">
      <c r="A32" s="152" t="s">
        <v>260</v>
      </c>
      <c r="B32" s="152"/>
      <c r="C32" s="152"/>
      <c r="D32" s="152"/>
      <c r="E32" s="46"/>
      <c r="F32" s="176" t="str">
        <f>VLOOKUP(P31,MASTER!$A$12:$T$28035,3,0)</f>
        <v>BSCS  - 141998</v>
      </c>
      <c r="G32" s="176"/>
      <c r="H32" s="176"/>
      <c r="I32" s="176"/>
      <c r="J32" s="176"/>
      <c r="K32" s="176"/>
      <c r="L32" s="85"/>
      <c r="M32" s="171"/>
      <c r="N32" s="171"/>
      <c r="P32" s="38">
        <f>IFERROR(VLOOKUP(P31,MASTER!$A$12:$F$17079,6,0),"-")</f>
        <v>141998</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P  - OB - 69 - 71</v>
      </c>
      <c r="E34" s="174"/>
      <c r="F34" s="174"/>
      <c r="G34" s="174"/>
      <c r="H34" s="14" t="s">
        <v>11</v>
      </c>
      <c r="I34" s="15" t="str">
        <f>VLOOKUP(P31,MASTER!$A$12:$AC$17009,9,0)</f>
        <v>I</v>
      </c>
      <c r="J34" s="16" t="s">
        <v>99</v>
      </c>
      <c r="K34" s="19">
        <f>VLOOKUP(P31,MASTER!$A$12:$AE$17009,12,0)</f>
        <v>46</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144</v>
      </c>
      <c r="B39" s="38">
        <f>IFERROR(VLOOKUP(Z31,MASTER!$Y$12:$Z$17079,2,0),"-")</f>
        <v>145</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Saba Mohsin  ( 3211676873 )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1+'48'!R1</f>
        <v>145</v>
      </c>
      <c r="Q1" s="198">
        <f>+P1+1</f>
        <v>146</v>
      </c>
      <c r="R1" s="198">
        <f>+Q1+1</f>
        <v>147</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Theory of Automata Sec 3</v>
      </c>
      <c r="G5" s="177"/>
      <c r="H5" s="177"/>
      <c r="I5" s="177"/>
      <c r="J5" s="177"/>
      <c r="K5" s="178"/>
      <c r="L5" s="86"/>
      <c r="M5" s="171">
        <f>+P5</f>
        <v>145</v>
      </c>
      <c r="N5" s="171"/>
      <c r="P5" s="52">
        <f>+P1</f>
        <v>145</v>
      </c>
      <c r="Q5" s="38">
        <f>+P6</f>
        <v>141998</v>
      </c>
      <c r="R5" s="38">
        <f>+Q5</f>
        <v>141998</v>
      </c>
      <c r="S5" s="38">
        <f t="shared" ref="S5:X5" si="0">+R5</f>
        <v>141998</v>
      </c>
      <c r="T5" s="38">
        <f t="shared" si="0"/>
        <v>141998</v>
      </c>
      <c r="U5" s="38">
        <f t="shared" si="0"/>
        <v>141998</v>
      </c>
      <c r="V5" s="38">
        <f t="shared" si="0"/>
        <v>141998</v>
      </c>
      <c r="W5" s="38">
        <f t="shared" si="0"/>
        <v>141998</v>
      </c>
      <c r="X5" s="38">
        <f t="shared" si="0"/>
        <v>141998</v>
      </c>
      <c r="Y5" s="49" t="str">
        <f>Q5&amp;"-"&amp;COUNTIF(Q5:Q5,Q5)</f>
        <v>141998-1</v>
      </c>
      <c r="Z5" s="49" t="str">
        <f>R5&amp;"-"&amp;COUNTIF(Q5:R5,R5)</f>
        <v>141998-2</v>
      </c>
      <c r="AA5" s="49" t="str">
        <f>S5&amp;"-"&amp;COUNTIF(Q5:S5,S5)</f>
        <v>141998-3</v>
      </c>
      <c r="AB5" s="49" t="str">
        <f>T5&amp;"-"&amp;COUNTIF(Q5:T5,T5)</f>
        <v>141998-4</v>
      </c>
      <c r="AC5" s="49" t="str">
        <f>U5&amp;"-"&amp;COUNTIF(Q5:U5,U5)</f>
        <v>141998-5</v>
      </c>
      <c r="AD5" s="49" t="str">
        <f>V5&amp;"-"&amp;COUNTIF(Q5:V5,V5)</f>
        <v>141998-6</v>
      </c>
      <c r="AE5" s="49" t="str">
        <f>W5&amp;"-"&amp;COUNTIF(Q5:W5,W5)</f>
        <v>141998-7</v>
      </c>
      <c r="AF5" s="49" t="str">
        <f>X5&amp;"-"&amp;COUNTIF(Q5:X5,X5)</f>
        <v>141998-8</v>
      </c>
    </row>
    <row r="6" spans="1:32" ht="24.95" customHeight="1" x14ac:dyDescent="0.25">
      <c r="A6" s="152" t="s">
        <v>260</v>
      </c>
      <c r="B6" s="152"/>
      <c r="C6" s="152"/>
      <c r="D6" s="152"/>
      <c r="E6" s="46"/>
      <c r="F6" s="176" t="str">
        <f>VLOOKUP(P5,MASTER!$A$12:$T$28035,3,0)</f>
        <v>BSCS  - 141998</v>
      </c>
      <c r="G6" s="176"/>
      <c r="H6" s="176"/>
      <c r="I6" s="176"/>
      <c r="J6" s="176"/>
      <c r="K6" s="176"/>
      <c r="L6" s="85"/>
      <c r="M6" s="171"/>
      <c r="N6" s="171"/>
      <c r="P6" s="38">
        <f>IFERROR(VLOOKUP(P5,MASTER!$A$12:$F$17079,6,0),"-")</f>
        <v>141998</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Q  - OB - 38 - 42</v>
      </c>
      <c r="E8" s="174"/>
      <c r="F8" s="174"/>
      <c r="G8" s="174"/>
      <c r="H8" s="16" t="s">
        <v>11</v>
      </c>
      <c r="I8" s="15" t="str">
        <f>VLOOKUP(P5,MASTER!$A$12:$AC$17009,9,0)</f>
        <v>I</v>
      </c>
      <c r="J8" s="14" t="s">
        <v>99</v>
      </c>
      <c r="K8" s="19">
        <f>VLOOKUP(P5,MASTER!$A$12:$AE$17009,12,0)</f>
        <v>3</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144</v>
      </c>
      <c r="B13" s="38">
        <f>IFERROR(VLOOKUP(Z5,MASTER!$Y$12:$Z$17079,2,0),"-")</f>
        <v>145</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Saba Mohsin  ( 3211676873 )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Theory of Automata Sec 4</v>
      </c>
      <c r="G18" s="177"/>
      <c r="H18" s="177"/>
      <c r="I18" s="177"/>
      <c r="J18" s="177"/>
      <c r="K18" s="178"/>
      <c r="L18" s="86"/>
      <c r="M18" s="171">
        <f>+P18</f>
        <v>146</v>
      </c>
      <c r="N18" s="171"/>
      <c r="P18" s="57">
        <f>+Q1</f>
        <v>146</v>
      </c>
      <c r="Q18" s="38">
        <f>+P19</f>
        <v>141999</v>
      </c>
      <c r="R18" s="38">
        <f>+Q18</f>
        <v>141999</v>
      </c>
      <c r="S18" s="38">
        <f t="shared" ref="S18:X18" si="1">+R18</f>
        <v>141999</v>
      </c>
      <c r="T18" s="38">
        <f t="shared" si="1"/>
        <v>141999</v>
      </c>
      <c r="U18" s="38">
        <f t="shared" si="1"/>
        <v>141999</v>
      </c>
      <c r="V18" s="38">
        <f t="shared" si="1"/>
        <v>141999</v>
      </c>
      <c r="W18" s="38">
        <f t="shared" si="1"/>
        <v>141999</v>
      </c>
      <c r="X18" s="38">
        <f t="shared" si="1"/>
        <v>141999</v>
      </c>
      <c r="Y18" s="49" t="str">
        <f>Q18&amp;"-"&amp;COUNTIF(Q18:Q18,Q18)</f>
        <v>141999-1</v>
      </c>
      <c r="Z18" s="49" t="str">
        <f>R18&amp;"-"&amp;COUNTIF(Q18:R18,R18)</f>
        <v>141999-2</v>
      </c>
      <c r="AA18" s="49" t="str">
        <f>S18&amp;"-"&amp;COUNTIF(Q18:S18,S18)</f>
        <v>141999-3</v>
      </c>
      <c r="AB18" s="49" t="str">
        <f>T18&amp;"-"&amp;COUNTIF(Q18:T18,T18)</f>
        <v>141999-4</v>
      </c>
      <c r="AC18" s="49" t="str">
        <f>U18&amp;"-"&amp;COUNTIF(Q18:U18,U18)</f>
        <v>141999-5</v>
      </c>
      <c r="AD18" s="49" t="str">
        <f>V18&amp;"-"&amp;COUNTIF(Q18:V18,V18)</f>
        <v>141999-6</v>
      </c>
      <c r="AE18" s="49" t="str">
        <f>W18&amp;"-"&amp;COUNTIF(Q18:W18,W18)</f>
        <v>141999-7</v>
      </c>
      <c r="AF18" s="49" t="str">
        <f>X18&amp;"-"&amp;COUNTIF(Q18:X18,X18)</f>
        <v>141999-8</v>
      </c>
    </row>
    <row r="19" spans="1:32" ht="24.95" customHeight="1" x14ac:dyDescent="0.25">
      <c r="A19" s="152" t="s">
        <v>261</v>
      </c>
      <c r="B19" s="152"/>
      <c r="C19" s="152"/>
      <c r="D19" s="152"/>
      <c r="E19" s="46"/>
      <c r="F19" s="176" t="str">
        <f>VLOOKUP(P18,MASTER!$A$12:$T$2835,3,0)</f>
        <v>BSCS  - 141999</v>
      </c>
      <c r="G19" s="176"/>
      <c r="H19" s="176"/>
      <c r="I19" s="176"/>
      <c r="J19" s="176"/>
      <c r="K19" s="176"/>
      <c r="L19" s="85"/>
      <c r="M19" s="171"/>
      <c r="N19" s="171"/>
      <c r="P19" s="38">
        <f>IFERROR(VLOOKUP(P18,MASTER!$A$12:$F$17079,6,0),"-")</f>
        <v>141999</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Q  - OB - 38 - 42</v>
      </c>
      <c r="E21" s="174"/>
      <c r="F21" s="174"/>
      <c r="G21" s="174"/>
      <c r="H21" s="14" t="s">
        <v>11</v>
      </c>
      <c r="I21" s="15" t="str">
        <f>VLOOKUP(P18,MASTER!$A$12:$AC$17009,9,0)</f>
        <v>I</v>
      </c>
      <c r="J21" s="16" t="s">
        <v>99</v>
      </c>
      <c r="K21" s="19">
        <f>VLOOKUP(P18,MASTER!$A$12:$AE$17009,12,0)</f>
        <v>42</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146</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Saba Mohsin  ( 3211676873 )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Theory of Automata Sec 5</v>
      </c>
      <c r="G31" s="177"/>
      <c r="H31" s="177"/>
      <c r="I31" s="177"/>
      <c r="J31" s="177"/>
      <c r="K31" s="178"/>
      <c r="L31" s="86"/>
      <c r="M31" s="171">
        <f>+P31</f>
        <v>147</v>
      </c>
      <c r="N31" s="171"/>
      <c r="P31" s="38">
        <f>+R1</f>
        <v>147</v>
      </c>
      <c r="Q31" s="38">
        <f>+P32</f>
        <v>142000</v>
      </c>
      <c r="R31" s="38">
        <f>+Q31</f>
        <v>142000</v>
      </c>
      <c r="S31" s="38">
        <f t="shared" ref="S31:X31" si="2">+R31</f>
        <v>142000</v>
      </c>
      <c r="T31" s="38">
        <f t="shared" si="2"/>
        <v>142000</v>
      </c>
      <c r="U31" s="38">
        <f t="shared" si="2"/>
        <v>142000</v>
      </c>
      <c r="V31" s="38">
        <f t="shared" si="2"/>
        <v>142000</v>
      </c>
      <c r="W31" s="38">
        <f t="shared" si="2"/>
        <v>142000</v>
      </c>
      <c r="X31" s="38">
        <f t="shared" si="2"/>
        <v>142000</v>
      </c>
      <c r="Y31" s="49" t="str">
        <f>Q31&amp;"-"&amp;COUNTIF(Q31:Q31,Q31)</f>
        <v>142000-1</v>
      </c>
      <c r="Z31" s="49" t="str">
        <f>R31&amp;"-"&amp;COUNTIF(Q31:R31,R31)</f>
        <v>142000-2</v>
      </c>
      <c r="AA31" s="49" t="str">
        <f>S31&amp;"-"&amp;COUNTIF(Q31:S31,S31)</f>
        <v>142000-3</v>
      </c>
      <c r="AB31" s="49" t="str">
        <f>T31&amp;"-"&amp;COUNTIF(Q31:T31,T31)</f>
        <v>142000-4</v>
      </c>
      <c r="AC31" s="49" t="str">
        <f>U31&amp;"-"&amp;COUNTIF(Q31:U31,U31)</f>
        <v>142000-5</v>
      </c>
      <c r="AD31" s="49" t="str">
        <f>V31&amp;"-"&amp;COUNTIF(Q31:V31,V31)</f>
        <v>142000-6</v>
      </c>
      <c r="AE31" s="49" t="str">
        <f>W31&amp;"-"&amp;COUNTIF(Q31:W31,W31)</f>
        <v>142000-7</v>
      </c>
      <c r="AF31" s="49" t="str">
        <f>X31&amp;"-"&amp;COUNTIF(Q31:X31,X31)</f>
        <v>142000-8</v>
      </c>
    </row>
    <row r="32" spans="1:32" ht="24.95" customHeight="1" x14ac:dyDescent="0.25">
      <c r="A32" s="152" t="s">
        <v>260</v>
      </c>
      <c r="B32" s="152"/>
      <c r="C32" s="152"/>
      <c r="D32" s="152"/>
      <c r="E32" s="46"/>
      <c r="F32" s="176" t="str">
        <f>VLOOKUP(P31,MASTER!$A$12:$T$28035,3,0)</f>
        <v>BSCS  - 142000</v>
      </c>
      <c r="G32" s="176"/>
      <c r="H32" s="176"/>
      <c r="I32" s="176"/>
      <c r="J32" s="176"/>
      <c r="K32" s="176"/>
      <c r="L32" s="85"/>
      <c r="M32" s="171"/>
      <c r="N32" s="171"/>
      <c r="P32" s="38">
        <f>IFERROR(VLOOKUP(P31,MASTER!$A$12:$F$17079,6,0),"-")</f>
        <v>142000</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Q  - OB - 38 - 42</v>
      </c>
      <c r="E34" s="174"/>
      <c r="F34" s="174"/>
      <c r="G34" s="174"/>
      <c r="H34" s="14" t="s">
        <v>11</v>
      </c>
      <c r="I34" s="15" t="str">
        <f>VLOOKUP(P31,MASTER!$A$12:$AC$17009,9,0)</f>
        <v>I</v>
      </c>
      <c r="J34" s="16" t="s">
        <v>99</v>
      </c>
      <c r="K34" s="19">
        <f>VLOOKUP(P31,MASTER!$A$12:$AE$17009,12,0)</f>
        <v>46</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147</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Tayyaba Sultana   ( 03234626887 )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1+'49'!R1</f>
        <v>148</v>
      </c>
      <c r="Q1" s="198">
        <f>+P1+1</f>
        <v>149</v>
      </c>
      <c r="R1" s="198">
        <f>+Q1+1</f>
        <v>150</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06 MAY 2024</v>
      </c>
      <c r="N4" s="154"/>
    </row>
    <row r="5" spans="1:32" ht="21.75" customHeight="1" x14ac:dyDescent="0.25">
      <c r="A5" s="152" t="s">
        <v>2</v>
      </c>
      <c r="B5" s="152"/>
      <c r="C5" s="152"/>
      <c r="D5" s="152"/>
      <c r="E5" s="46"/>
      <c r="F5" s="177" t="str">
        <f>VLOOKUP(P5,MASTER!$A$12:$T$28034,7,0)</f>
        <v>Theory of Automata Sec 6</v>
      </c>
      <c r="G5" s="177"/>
      <c r="H5" s="177"/>
      <c r="I5" s="177"/>
      <c r="J5" s="177"/>
      <c r="K5" s="178"/>
      <c r="L5" s="86"/>
      <c r="M5" s="171">
        <f>+P5</f>
        <v>148</v>
      </c>
      <c r="N5" s="171"/>
      <c r="P5" s="52">
        <f>+P1</f>
        <v>148</v>
      </c>
      <c r="Q5" s="38">
        <f>+P6</f>
        <v>142001</v>
      </c>
      <c r="R5" s="38">
        <f>+Q5</f>
        <v>142001</v>
      </c>
      <c r="S5" s="38">
        <f t="shared" ref="S5:X5" si="0">+R5</f>
        <v>142001</v>
      </c>
      <c r="T5" s="38">
        <f t="shared" si="0"/>
        <v>142001</v>
      </c>
      <c r="U5" s="38">
        <f t="shared" si="0"/>
        <v>142001</v>
      </c>
      <c r="V5" s="38">
        <f t="shared" si="0"/>
        <v>142001</v>
      </c>
      <c r="W5" s="38">
        <f t="shared" si="0"/>
        <v>142001</v>
      </c>
      <c r="X5" s="38">
        <f t="shared" si="0"/>
        <v>142001</v>
      </c>
      <c r="Y5" s="49" t="str">
        <f>Q5&amp;"-"&amp;COUNTIF(Q5:Q5,Q5)</f>
        <v>142001-1</v>
      </c>
      <c r="Z5" s="49" t="str">
        <f>R5&amp;"-"&amp;COUNTIF(Q5:R5,R5)</f>
        <v>142001-2</v>
      </c>
      <c r="AA5" s="49" t="str">
        <f>S5&amp;"-"&amp;COUNTIF(Q5:S5,S5)</f>
        <v>142001-3</v>
      </c>
      <c r="AB5" s="49" t="str">
        <f>T5&amp;"-"&amp;COUNTIF(Q5:T5,T5)</f>
        <v>142001-4</v>
      </c>
      <c r="AC5" s="49" t="str">
        <f>U5&amp;"-"&amp;COUNTIF(Q5:U5,U5)</f>
        <v>142001-5</v>
      </c>
      <c r="AD5" s="49" t="str">
        <f>V5&amp;"-"&amp;COUNTIF(Q5:V5,V5)</f>
        <v>142001-6</v>
      </c>
      <c r="AE5" s="49" t="str">
        <f>W5&amp;"-"&amp;COUNTIF(Q5:W5,W5)</f>
        <v>142001-7</v>
      </c>
      <c r="AF5" s="49" t="str">
        <f>X5&amp;"-"&amp;COUNTIF(Q5:X5,X5)</f>
        <v>142001-8</v>
      </c>
    </row>
    <row r="6" spans="1:32" ht="24.95" customHeight="1" x14ac:dyDescent="0.25">
      <c r="A6" s="152" t="s">
        <v>260</v>
      </c>
      <c r="B6" s="152"/>
      <c r="C6" s="152"/>
      <c r="D6" s="152"/>
      <c r="E6" s="46"/>
      <c r="F6" s="176" t="str">
        <f>VLOOKUP(P5,MASTER!$A$12:$T$28035,3,0)</f>
        <v>BSCS  - 142001</v>
      </c>
      <c r="G6" s="176"/>
      <c r="H6" s="176"/>
      <c r="I6" s="176"/>
      <c r="J6" s="176"/>
      <c r="K6" s="176"/>
      <c r="L6" s="85"/>
      <c r="M6" s="171"/>
      <c r="N6" s="171"/>
      <c r="P6" s="38">
        <f>IFERROR(VLOOKUP(P5,MASTER!$A$12:$F$17079,6,0),"-")</f>
        <v>142001</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Q  - OB - 38 - 42</v>
      </c>
      <c r="E8" s="174"/>
      <c r="F8" s="174"/>
      <c r="G8" s="174"/>
      <c r="H8" s="16" t="s">
        <v>11</v>
      </c>
      <c r="I8" s="15" t="str">
        <f>VLOOKUP(P5,MASTER!$A$12:$AC$17009,9,0)</f>
        <v>I</v>
      </c>
      <c r="J8" s="14" t="s">
        <v>99</v>
      </c>
      <c r="K8" s="19">
        <f>VLOOKUP(P5,MASTER!$A$12:$AE$17009,12,0)</f>
        <v>19</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148</v>
      </c>
      <c r="B13" s="38">
        <f>IFERROR(VLOOKUP(Z5,MASTER!$Y$12:$Z$17079,2,0),"-")</f>
        <v>149</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Tayyaba Sultana   ( 03234626887 )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06 MAY 2024</v>
      </c>
      <c r="N17" s="154"/>
    </row>
    <row r="18" spans="1:32" ht="21.75" customHeight="1" x14ac:dyDescent="0.25">
      <c r="A18" s="152" t="s">
        <v>2</v>
      </c>
      <c r="B18" s="152"/>
      <c r="C18" s="152"/>
      <c r="D18" s="152"/>
      <c r="E18" s="46"/>
      <c r="F18" s="177" t="str">
        <f>VLOOKUP(P18,MASTER!$A$12:$T$28034,7,0)</f>
        <v>Theory of Automata Sec 6</v>
      </c>
      <c r="G18" s="177"/>
      <c r="H18" s="177"/>
      <c r="I18" s="177"/>
      <c r="J18" s="177"/>
      <c r="K18" s="178"/>
      <c r="L18" s="86"/>
      <c r="M18" s="171">
        <f>+P18</f>
        <v>149</v>
      </c>
      <c r="N18" s="171"/>
      <c r="P18" s="57">
        <f>+Q1</f>
        <v>149</v>
      </c>
      <c r="Q18" s="38">
        <f>+P19</f>
        <v>142001</v>
      </c>
      <c r="R18" s="38">
        <f>+Q18</f>
        <v>142001</v>
      </c>
      <c r="S18" s="38">
        <f t="shared" ref="S18:X18" si="1">+R18</f>
        <v>142001</v>
      </c>
      <c r="T18" s="38">
        <f t="shared" si="1"/>
        <v>142001</v>
      </c>
      <c r="U18" s="38">
        <f t="shared" si="1"/>
        <v>142001</v>
      </c>
      <c r="V18" s="38">
        <f t="shared" si="1"/>
        <v>142001</v>
      </c>
      <c r="W18" s="38">
        <f t="shared" si="1"/>
        <v>142001</v>
      </c>
      <c r="X18" s="38">
        <f t="shared" si="1"/>
        <v>142001</v>
      </c>
      <c r="Y18" s="49" t="str">
        <f>Q18&amp;"-"&amp;COUNTIF(Q18:Q18,Q18)</f>
        <v>142001-1</v>
      </c>
      <c r="Z18" s="49" t="str">
        <f>R18&amp;"-"&amp;COUNTIF(Q18:R18,R18)</f>
        <v>142001-2</v>
      </c>
      <c r="AA18" s="49" t="str">
        <f>S18&amp;"-"&amp;COUNTIF(Q18:S18,S18)</f>
        <v>142001-3</v>
      </c>
      <c r="AB18" s="49" t="str">
        <f>T18&amp;"-"&amp;COUNTIF(Q18:T18,T18)</f>
        <v>142001-4</v>
      </c>
      <c r="AC18" s="49" t="str">
        <f>U18&amp;"-"&amp;COUNTIF(Q18:U18,U18)</f>
        <v>142001-5</v>
      </c>
      <c r="AD18" s="49" t="str">
        <f>V18&amp;"-"&amp;COUNTIF(Q18:V18,V18)</f>
        <v>142001-6</v>
      </c>
      <c r="AE18" s="49" t="str">
        <f>W18&amp;"-"&amp;COUNTIF(Q18:W18,W18)</f>
        <v>142001-7</v>
      </c>
      <c r="AF18" s="49" t="str">
        <f>X18&amp;"-"&amp;COUNTIF(Q18:X18,X18)</f>
        <v>142001-8</v>
      </c>
    </row>
    <row r="19" spans="1:32" ht="24.95" customHeight="1" x14ac:dyDescent="0.25">
      <c r="A19" s="152" t="s">
        <v>261</v>
      </c>
      <c r="B19" s="152"/>
      <c r="C19" s="152"/>
      <c r="D19" s="152"/>
      <c r="E19" s="46"/>
      <c r="F19" s="176" t="str">
        <f>VLOOKUP(P18,MASTER!$A$12:$T$2835,3,0)</f>
        <v>BSCS  - 142001</v>
      </c>
      <c r="G19" s="176"/>
      <c r="H19" s="176"/>
      <c r="I19" s="176"/>
      <c r="J19" s="176"/>
      <c r="K19" s="176"/>
      <c r="L19" s="85"/>
      <c r="M19" s="171"/>
      <c r="N19" s="171"/>
      <c r="P19" s="38">
        <f>IFERROR(VLOOKUP(P18,MASTER!$A$12:$F$17079,6,0),"-")</f>
        <v>142001</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R  - OB - 45 - 49</v>
      </c>
      <c r="E21" s="174"/>
      <c r="F21" s="174"/>
      <c r="G21" s="174"/>
      <c r="H21" s="14" t="s">
        <v>11</v>
      </c>
      <c r="I21" s="15" t="str">
        <f>VLOOKUP(P18,MASTER!$A$12:$AC$17009,9,0)</f>
        <v>I</v>
      </c>
      <c r="J21" s="16" t="s">
        <v>99</v>
      </c>
      <c r="K21" s="19">
        <f>VLOOKUP(P18,MASTER!$A$12:$AE$17009,12,0)</f>
        <v>25</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148</v>
      </c>
      <c r="B26" s="38">
        <f>IFERROR(VLOOKUP(Z18,MASTER!$Y$12:$Z$17079,2,0),"-")</f>
        <v>149</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Tayyaba Sultana   ( 03234626887 )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06 MAY 2024</v>
      </c>
      <c r="N30" s="154"/>
    </row>
    <row r="31" spans="1:32" ht="21.75" customHeight="1" x14ac:dyDescent="0.25">
      <c r="A31" s="152" t="s">
        <v>2</v>
      </c>
      <c r="B31" s="152"/>
      <c r="C31" s="152"/>
      <c r="D31" s="152"/>
      <c r="E31" s="46"/>
      <c r="F31" s="177" t="str">
        <f>VLOOKUP(P31,MASTER!$A$12:$T$28034,7,0)</f>
        <v>Theory of Automata Sec 7</v>
      </c>
      <c r="G31" s="177"/>
      <c r="H31" s="177"/>
      <c r="I31" s="177"/>
      <c r="J31" s="177"/>
      <c r="K31" s="178"/>
      <c r="L31" s="86"/>
      <c r="M31" s="171">
        <f>+P31</f>
        <v>150</v>
      </c>
      <c r="N31" s="171"/>
      <c r="P31" s="38">
        <f>+R1</f>
        <v>150</v>
      </c>
      <c r="Q31" s="38">
        <f>+P32</f>
        <v>142002</v>
      </c>
      <c r="R31" s="38">
        <f>+Q31</f>
        <v>142002</v>
      </c>
      <c r="S31" s="38">
        <f t="shared" ref="S31:X31" si="2">+R31</f>
        <v>142002</v>
      </c>
      <c r="T31" s="38">
        <f t="shared" si="2"/>
        <v>142002</v>
      </c>
      <c r="U31" s="38">
        <f t="shared" si="2"/>
        <v>142002</v>
      </c>
      <c r="V31" s="38">
        <f t="shared" si="2"/>
        <v>142002</v>
      </c>
      <c r="W31" s="38">
        <f t="shared" si="2"/>
        <v>142002</v>
      </c>
      <c r="X31" s="38">
        <f t="shared" si="2"/>
        <v>142002</v>
      </c>
      <c r="Y31" s="49" t="str">
        <f>Q31&amp;"-"&amp;COUNTIF(Q31:Q31,Q31)</f>
        <v>142002-1</v>
      </c>
      <c r="Z31" s="49" t="str">
        <f>R31&amp;"-"&amp;COUNTIF(Q31:R31,R31)</f>
        <v>142002-2</v>
      </c>
      <c r="AA31" s="49" t="str">
        <f>S31&amp;"-"&amp;COUNTIF(Q31:S31,S31)</f>
        <v>142002-3</v>
      </c>
      <c r="AB31" s="49" t="str">
        <f>T31&amp;"-"&amp;COUNTIF(Q31:T31,T31)</f>
        <v>142002-4</v>
      </c>
      <c r="AC31" s="49" t="str">
        <f>U31&amp;"-"&amp;COUNTIF(Q31:U31,U31)</f>
        <v>142002-5</v>
      </c>
      <c r="AD31" s="49" t="str">
        <f>V31&amp;"-"&amp;COUNTIF(Q31:V31,V31)</f>
        <v>142002-6</v>
      </c>
      <c r="AE31" s="49" t="str">
        <f>W31&amp;"-"&amp;COUNTIF(Q31:W31,W31)</f>
        <v>142002-7</v>
      </c>
      <c r="AF31" s="49" t="str">
        <f>X31&amp;"-"&amp;COUNTIF(Q31:X31,X31)</f>
        <v>142002-8</v>
      </c>
    </row>
    <row r="32" spans="1:32" ht="24.95" customHeight="1" x14ac:dyDescent="0.25">
      <c r="A32" s="152" t="s">
        <v>260</v>
      </c>
      <c r="B32" s="152"/>
      <c r="C32" s="152"/>
      <c r="D32" s="152"/>
      <c r="E32" s="46"/>
      <c r="F32" s="176" t="str">
        <f>VLOOKUP(P31,MASTER!$A$12:$T$28035,3,0)</f>
        <v>BSCS  - 142002</v>
      </c>
      <c r="G32" s="176"/>
      <c r="H32" s="176"/>
      <c r="I32" s="176"/>
      <c r="J32" s="176"/>
      <c r="K32" s="176"/>
      <c r="L32" s="85"/>
      <c r="M32" s="171"/>
      <c r="N32" s="171"/>
      <c r="P32" s="38">
        <f>IFERROR(VLOOKUP(P31,MASTER!$A$12:$F$17079,6,0),"-")</f>
        <v>142002</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R  - OB - 45 - 49</v>
      </c>
      <c r="E34" s="174"/>
      <c r="F34" s="174"/>
      <c r="G34" s="174"/>
      <c r="H34" s="14" t="s">
        <v>11</v>
      </c>
      <c r="I34" s="15" t="str">
        <f>VLOOKUP(P31,MASTER!$A$12:$AC$17009,9,0)</f>
        <v>I</v>
      </c>
      <c r="J34" s="16" t="s">
        <v>99</v>
      </c>
      <c r="K34" s="19">
        <f>VLOOKUP(P31,MASTER!$A$12:$AE$17009,12,0)</f>
        <v>47</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150</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Hassan Raza  ( 3347825271 )</v>
      </c>
      <c r="B41" s="182"/>
      <c r="C41" s="182"/>
      <c r="D41" s="182"/>
      <c r="E41" s="182"/>
      <c r="F41" s="182"/>
      <c r="G41" s="182"/>
      <c r="H41" s="182"/>
      <c r="I41" s="157" t="s">
        <v>298</v>
      </c>
      <c r="J41" s="158"/>
      <c r="K41" s="159"/>
      <c r="L41" s="61"/>
      <c r="M41" s="157" t="s">
        <v>88</v>
      </c>
      <c r="N41" s="158"/>
    </row>
    <row r="42" spans="1:14" x14ac:dyDescent="0.25">
      <c r="H42" s="62"/>
    </row>
  </sheetData>
  <mergeCells count="64">
    <mergeCell ref="A9:E9"/>
    <mergeCell ref="A22:E22"/>
    <mergeCell ref="A35:E35"/>
    <mergeCell ref="A25:H25"/>
    <mergeCell ref="A28:H29"/>
    <mergeCell ref="A34:B34"/>
    <mergeCell ref="A12:H12"/>
    <mergeCell ref="A15:H16"/>
    <mergeCell ref="A19:D19"/>
    <mergeCell ref="A18:D18"/>
    <mergeCell ref="A32:D32"/>
    <mergeCell ref="F32:K32"/>
    <mergeCell ref="I25:K25"/>
    <mergeCell ref="A21:B21"/>
    <mergeCell ref="D34:G34"/>
    <mergeCell ref="I29:K29"/>
    <mergeCell ref="A38:H38"/>
    <mergeCell ref="A36:E36"/>
    <mergeCell ref="A41:H41"/>
    <mergeCell ref="I38:K38"/>
    <mergeCell ref="M38:N38"/>
    <mergeCell ref="I41:K41"/>
    <mergeCell ref="M41:N41"/>
    <mergeCell ref="M36:N36"/>
    <mergeCell ref="M39:N39"/>
    <mergeCell ref="M18:N19"/>
    <mergeCell ref="M13:N13"/>
    <mergeCell ref="M15:N15"/>
    <mergeCell ref="I12:K12"/>
    <mergeCell ref="M12:N12"/>
    <mergeCell ref="F19:K19"/>
    <mergeCell ref="M17:N17"/>
    <mergeCell ref="F18:K18"/>
    <mergeCell ref="I16:K16"/>
    <mergeCell ref="M16:N16"/>
    <mergeCell ref="M29:N29"/>
    <mergeCell ref="M34:N34"/>
    <mergeCell ref="H35:J35"/>
    <mergeCell ref="M28:N28"/>
    <mergeCell ref="M31:N32"/>
    <mergeCell ref="M30:N30"/>
    <mergeCell ref="M21:N21"/>
    <mergeCell ref="H22:J22"/>
    <mergeCell ref="D21:G21"/>
    <mergeCell ref="M23:N23"/>
    <mergeCell ref="M26:N26"/>
    <mergeCell ref="M25:N25"/>
    <mergeCell ref="A23:E23"/>
    <mergeCell ref="A31:D31"/>
    <mergeCell ref="F31:K31"/>
    <mergeCell ref="A1:N1"/>
    <mergeCell ref="A3:N3"/>
    <mergeCell ref="A5:D5"/>
    <mergeCell ref="F5:K5"/>
    <mergeCell ref="A6:D6"/>
    <mergeCell ref="F6:K6"/>
    <mergeCell ref="M4:N4"/>
    <mergeCell ref="M5:N6"/>
    <mergeCell ref="A8:B8"/>
    <mergeCell ref="M8:N8"/>
    <mergeCell ref="H9:J9"/>
    <mergeCell ref="M10:N10"/>
    <mergeCell ref="D8:G8"/>
    <mergeCell ref="A10:E10"/>
  </mergeCells>
  <pageMargins left="0.7" right="0.1" top="0.25" bottom="0.2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42"/>
  <sheetViews>
    <sheetView view="pageBreakPreview"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1+'3'!R1</f>
        <v>10</v>
      </c>
      <c r="Q1" s="198">
        <f>+P1+1</f>
        <v>11</v>
      </c>
      <c r="R1" s="198">
        <f>+Q1+1</f>
        <v>12</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04 MAY 2024</v>
      </c>
      <c r="N4" s="154"/>
    </row>
    <row r="5" spans="1:32" ht="21.75" customHeight="1" x14ac:dyDescent="0.25">
      <c r="A5" s="152" t="s">
        <v>2</v>
      </c>
      <c r="B5" s="152"/>
      <c r="C5" s="152"/>
      <c r="D5" s="152"/>
      <c r="E5" s="46"/>
      <c r="F5" s="177" t="str">
        <f>VLOOKUP(P5,MASTER!$A$12:$T$28034,7,0)</f>
        <v>Advances in Virology Sec 1</v>
      </c>
      <c r="G5" s="177"/>
      <c r="H5" s="177"/>
      <c r="I5" s="177"/>
      <c r="J5" s="177"/>
      <c r="K5" s="178"/>
      <c r="L5" s="86"/>
      <c r="M5" s="171">
        <f>+P5</f>
        <v>10</v>
      </c>
      <c r="N5" s="171"/>
      <c r="P5" s="52">
        <f>+P1</f>
        <v>10</v>
      </c>
      <c r="Q5" s="38">
        <f>+P6</f>
        <v>141192</v>
      </c>
      <c r="R5" s="38">
        <f>+Q5</f>
        <v>141192</v>
      </c>
      <c r="S5" s="38">
        <f t="shared" ref="S5:X5" si="0">+R5</f>
        <v>141192</v>
      </c>
      <c r="T5" s="38">
        <f t="shared" si="0"/>
        <v>141192</v>
      </c>
      <c r="U5" s="38">
        <f t="shared" si="0"/>
        <v>141192</v>
      </c>
      <c r="V5" s="38">
        <f t="shared" si="0"/>
        <v>141192</v>
      </c>
      <c r="W5" s="38">
        <f t="shared" si="0"/>
        <v>141192</v>
      </c>
      <c r="X5" s="38">
        <f t="shared" si="0"/>
        <v>141192</v>
      </c>
      <c r="Y5" s="49" t="str">
        <f>Q5&amp;"-"&amp;COUNTIF(Q5:Q5,Q5)</f>
        <v>141192-1</v>
      </c>
      <c r="Z5" s="49" t="str">
        <f>R5&amp;"-"&amp;COUNTIF(Q5:R5,R5)</f>
        <v>141192-2</v>
      </c>
      <c r="AA5" s="49" t="str">
        <f>S5&amp;"-"&amp;COUNTIF(Q5:S5,S5)</f>
        <v>141192-3</v>
      </c>
      <c r="AB5" s="49" t="str">
        <f>T5&amp;"-"&amp;COUNTIF(Q5:T5,T5)</f>
        <v>141192-4</v>
      </c>
      <c r="AC5" s="49" t="str">
        <f>U5&amp;"-"&amp;COUNTIF(Q5:U5,U5)</f>
        <v>141192-5</v>
      </c>
      <c r="AD5" s="49" t="str">
        <f>V5&amp;"-"&amp;COUNTIF(Q5:V5,V5)</f>
        <v>141192-6</v>
      </c>
      <c r="AE5" s="49" t="str">
        <f>W5&amp;"-"&amp;COUNTIF(Q5:W5,W5)</f>
        <v>141192-7</v>
      </c>
      <c r="AF5" s="49" t="str">
        <f>X5&amp;"-"&amp;COUNTIF(Q5:X5,X5)</f>
        <v>141192-8</v>
      </c>
    </row>
    <row r="6" spans="1:32" ht="24.95" customHeight="1" x14ac:dyDescent="0.25">
      <c r="A6" s="152" t="s">
        <v>260</v>
      </c>
      <c r="B6" s="152"/>
      <c r="C6" s="152"/>
      <c r="D6" s="152"/>
      <c r="E6" s="46"/>
      <c r="F6" s="176" t="str">
        <f>VLOOKUP(P5,MASTER!$A$12:$T$28035,3,0)</f>
        <v>M.Phil MB  - 141192</v>
      </c>
      <c r="G6" s="176"/>
      <c r="H6" s="176"/>
      <c r="I6" s="176"/>
      <c r="J6" s="176"/>
      <c r="K6" s="176"/>
      <c r="L6" s="85"/>
      <c r="M6" s="171"/>
      <c r="N6" s="171"/>
      <c r="P6" s="38">
        <f>IFERROR(VLOOKUP(P5,MASTER!$A$12:$F$17079,6,0),"-")</f>
        <v>141192</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A  - NB - 1 - 8</v>
      </c>
      <c r="E8" s="174"/>
      <c r="F8" s="174"/>
      <c r="G8" s="174"/>
      <c r="H8" s="16" t="s">
        <v>11</v>
      </c>
      <c r="I8" s="15" t="str">
        <f>VLOOKUP(P5,MASTER!$A$12:$AC$17009,9,0)</f>
        <v>I</v>
      </c>
      <c r="J8" s="14" t="s">
        <v>99</v>
      </c>
      <c r="K8" s="19">
        <f>VLOOKUP(P5,MASTER!$A$12:$AE$17009,12,0)</f>
        <v>7</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10</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Qamar Abbas  ( 0300-7203237 )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04 MAY 2024</v>
      </c>
      <c r="N17" s="154"/>
    </row>
    <row r="18" spans="1:32" ht="21.75" customHeight="1" x14ac:dyDescent="0.25">
      <c r="A18" s="152" t="s">
        <v>2</v>
      </c>
      <c r="B18" s="152"/>
      <c r="C18" s="152"/>
      <c r="D18" s="152"/>
      <c r="E18" s="46"/>
      <c r="F18" s="177" t="str">
        <f>VLOOKUP(P18,MASTER!$A$12:$T$28034,7,0)</f>
        <v>Advances in Virology Sec 1</v>
      </c>
      <c r="G18" s="177"/>
      <c r="H18" s="177"/>
      <c r="I18" s="177"/>
      <c r="J18" s="177"/>
      <c r="K18" s="178"/>
      <c r="L18" s="86"/>
      <c r="M18" s="171">
        <f>+P18</f>
        <v>11</v>
      </c>
      <c r="N18" s="171"/>
      <c r="P18" s="57">
        <f>+Q1</f>
        <v>11</v>
      </c>
      <c r="Q18" s="38">
        <f>+P19</f>
        <v>142497</v>
      </c>
      <c r="R18" s="38">
        <f>+Q18</f>
        <v>142497</v>
      </c>
      <c r="S18" s="38">
        <f t="shared" ref="S18:X18" si="1">+R18</f>
        <v>142497</v>
      </c>
      <c r="T18" s="38">
        <f t="shared" si="1"/>
        <v>142497</v>
      </c>
      <c r="U18" s="38">
        <f t="shared" si="1"/>
        <v>142497</v>
      </c>
      <c r="V18" s="38">
        <f t="shared" si="1"/>
        <v>142497</v>
      </c>
      <c r="W18" s="38">
        <f t="shared" si="1"/>
        <v>142497</v>
      </c>
      <c r="X18" s="38">
        <f t="shared" si="1"/>
        <v>142497</v>
      </c>
      <c r="Y18" s="49" t="str">
        <f>Q18&amp;"-"&amp;COUNTIF(Q18:Q18,Q18)</f>
        <v>142497-1</v>
      </c>
      <c r="Z18" s="49" t="str">
        <f>R18&amp;"-"&amp;COUNTIF(Q18:R18,R18)</f>
        <v>142497-2</v>
      </c>
      <c r="AA18" s="49" t="str">
        <f>S18&amp;"-"&amp;COUNTIF(Q18:S18,S18)</f>
        <v>142497-3</v>
      </c>
      <c r="AB18" s="49" t="str">
        <f>T18&amp;"-"&amp;COUNTIF(Q18:T18,T18)</f>
        <v>142497-4</v>
      </c>
      <c r="AC18" s="49" t="str">
        <f>U18&amp;"-"&amp;COUNTIF(Q18:U18,U18)</f>
        <v>142497-5</v>
      </c>
      <c r="AD18" s="49" t="str">
        <f>V18&amp;"-"&amp;COUNTIF(Q18:V18,V18)</f>
        <v>142497-6</v>
      </c>
      <c r="AE18" s="49" t="str">
        <f>W18&amp;"-"&amp;COUNTIF(Q18:W18,W18)</f>
        <v>142497-7</v>
      </c>
      <c r="AF18" s="49" t="str">
        <f>X18&amp;"-"&amp;COUNTIF(Q18:X18,X18)</f>
        <v>142497-8</v>
      </c>
    </row>
    <row r="19" spans="1:32" ht="24.95" customHeight="1" x14ac:dyDescent="0.25">
      <c r="A19" s="152" t="s">
        <v>261</v>
      </c>
      <c r="B19" s="152"/>
      <c r="C19" s="152"/>
      <c r="D19" s="152"/>
      <c r="E19" s="46"/>
      <c r="F19" s="176" t="str">
        <f>VLOOKUP(P18,MASTER!$A$12:$T$2835,3,0)</f>
        <v>M.Phil MB  - 142497</v>
      </c>
      <c r="G19" s="176"/>
      <c r="H19" s="176"/>
      <c r="I19" s="176"/>
      <c r="J19" s="176"/>
      <c r="K19" s="176"/>
      <c r="L19" s="85"/>
      <c r="M19" s="171"/>
      <c r="N19" s="171"/>
      <c r="P19" s="38">
        <f>IFERROR(VLOOKUP(P18,MASTER!$A$12:$F$17079,6,0),"-")</f>
        <v>142497</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A  - NB - 1 - 8</v>
      </c>
      <c r="E21" s="174"/>
      <c r="F21" s="174"/>
      <c r="G21" s="174"/>
      <c r="H21" s="14" t="s">
        <v>11</v>
      </c>
      <c r="I21" s="15" t="str">
        <f>VLOOKUP(P18,MASTER!$A$12:$AC$17009,9,0)</f>
        <v>I</v>
      </c>
      <c r="J21" s="16" t="s">
        <v>99</v>
      </c>
      <c r="K21" s="19">
        <f>VLOOKUP(P18,MASTER!$A$12:$AE$17009,12,0)</f>
        <v>2</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11</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Qamar Abbas  ( 0300-7203237 )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04 MAY 2024</v>
      </c>
      <c r="N30" s="154"/>
    </row>
    <row r="31" spans="1:32" ht="21.75" customHeight="1" x14ac:dyDescent="0.25">
      <c r="A31" s="152" t="s">
        <v>2</v>
      </c>
      <c r="B31" s="152"/>
      <c r="C31" s="152"/>
      <c r="D31" s="152"/>
      <c r="E31" s="46"/>
      <c r="F31" s="177" t="str">
        <f>VLOOKUP(P31,MASTER!$A$12:$T$28034,7,0)</f>
        <v>Approaches to Mass Communication Studies - II Sec 1</v>
      </c>
      <c r="G31" s="177"/>
      <c r="H31" s="177"/>
      <c r="I31" s="177"/>
      <c r="J31" s="177"/>
      <c r="K31" s="178"/>
      <c r="L31" s="86"/>
      <c r="M31" s="171">
        <f>+P31</f>
        <v>12</v>
      </c>
      <c r="N31" s="171"/>
      <c r="P31" s="38">
        <f>+R1</f>
        <v>12</v>
      </c>
      <c r="Q31" s="38">
        <f>+P32</f>
        <v>142128</v>
      </c>
      <c r="R31" s="38">
        <f>+Q31</f>
        <v>142128</v>
      </c>
      <c r="S31" s="38">
        <f t="shared" ref="S31:X31" si="2">+R31</f>
        <v>142128</v>
      </c>
      <c r="T31" s="38">
        <f t="shared" si="2"/>
        <v>142128</v>
      </c>
      <c r="U31" s="38">
        <f t="shared" si="2"/>
        <v>142128</v>
      </c>
      <c r="V31" s="38">
        <f t="shared" si="2"/>
        <v>142128</v>
      </c>
      <c r="W31" s="38">
        <f t="shared" si="2"/>
        <v>142128</v>
      </c>
      <c r="X31" s="38">
        <f t="shared" si="2"/>
        <v>142128</v>
      </c>
      <c r="Y31" s="49" t="str">
        <f>Q31&amp;"-"&amp;COUNTIF(Q31:Q31,Q31)</f>
        <v>142128-1</v>
      </c>
      <c r="Z31" s="49" t="str">
        <f>R31&amp;"-"&amp;COUNTIF(Q31:R31,R31)</f>
        <v>142128-2</v>
      </c>
      <c r="AA31" s="49" t="str">
        <f>S31&amp;"-"&amp;COUNTIF(Q31:S31,S31)</f>
        <v>142128-3</v>
      </c>
      <c r="AB31" s="49" t="str">
        <f>T31&amp;"-"&amp;COUNTIF(Q31:T31,T31)</f>
        <v>142128-4</v>
      </c>
      <c r="AC31" s="49" t="str">
        <f>U31&amp;"-"&amp;COUNTIF(Q31:U31,U31)</f>
        <v>142128-5</v>
      </c>
      <c r="AD31" s="49" t="str">
        <f>V31&amp;"-"&amp;COUNTIF(Q31:V31,V31)</f>
        <v>142128-6</v>
      </c>
      <c r="AE31" s="49" t="str">
        <f>W31&amp;"-"&amp;COUNTIF(Q31:W31,W31)</f>
        <v>142128-7</v>
      </c>
      <c r="AF31" s="49" t="str">
        <f>X31&amp;"-"&amp;COUNTIF(Q31:X31,X31)</f>
        <v>142128-8</v>
      </c>
    </row>
    <row r="32" spans="1:32" ht="24.95" customHeight="1" x14ac:dyDescent="0.25">
      <c r="A32" s="152" t="s">
        <v>260</v>
      </c>
      <c r="B32" s="152"/>
      <c r="C32" s="152"/>
      <c r="D32" s="152"/>
      <c r="E32" s="46"/>
      <c r="F32" s="176" t="str">
        <f>VLOOKUP(P31,MASTER!$A$12:$T$28035,3,0)</f>
        <v>M.Phil MC  - 142128</v>
      </c>
      <c r="G32" s="176"/>
      <c r="H32" s="176"/>
      <c r="I32" s="176"/>
      <c r="J32" s="176"/>
      <c r="K32" s="176"/>
      <c r="L32" s="85"/>
      <c r="M32" s="171"/>
      <c r="N32" s="171"/>
      <c r="P32" s="38">
        <f>IFERROR(VLOOKUP(P31,MASTER!$A$12:$F$17079,6,0),"-")</f>
        <v>142128</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A  - NB - 1 - 8</v>
      </c>
      <c r="E34" s="174"/>
      <c r="F34" s="174"/>
      <c r="G34" s="174"/>
      <c r="H34" s="14" t="s">
        <v>11</v>
      </c>
      <c r="I34" s="15" t="str">
        <f>VLOOKUP(P31,MASTER!$A$12:$AC$17009,9,0)</f>
        <v>I</v>
      </c>
      <c r="J34" s="16" t="s">
        <v>99</v>
      </c>
      <c r="K34" s="19">
        <f>VLOOKUP(P31,MASTER!$A$12:$AE$17009,12,0)</f>
        <v>5</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12</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Dr.Mudassar Hussain  ( 3316400901 )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42"/>
  <sheetViews>
    <sheetView view="pageBreakPreview" topLeftCell="D1"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1+'4'!R1</f>
        <v>13</v>
      </c>
      <c r="Q1" s="198">
        <f>+P1+1</f>
        <v>14</v>
      </c>
      <c r="R1" s="198">
        <f>+Q1+1</f>
        <v>15</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04 MAY 2024</v>
      </c>
      <c r="N4" s="154"/>
    </row>
    <row r="5" spans="1:32" ht="21.75" customHeight="1" x14ac:dyDescent="0.25">
      <c r="A5" s="152" t="s">
        <v>2</v>
      </c>
      <c r="B5" s="152"/>
      <c r="C5" s="152"/>
      <c r="D5" s="152"/>
      <c r="E5" s="46"/>
      <c r="F5" s="177" t="str">
        <f>VLOOKUP(P5,MASTER!$A$12:$T$28034,7,0)</f>
        <v>Academic Writing Sec 1</v>
      </c>
      <c r="G5" s="177"/>
      <c r="H5" s="177"/>
      <c r="I5" s="177"/>
      <c r="J5" s="177"/>
      <c r="K5" s="178"/>
      <c r="L5" s="86"/>
      <c r="M5" s="171">
        <f>+P5</f>
        <v>13</v>
      </c>
      <c r="N5" s="171"/>
      <c r="P5" s="52">
        <f>+P1</f>
        <v>13</v>
      </c>
      <c r="Q5" s="38">
        <f>+P6</f>
        <v>142395</v>
      </c>
      <c r="R5" s="38">
        <f>+Q5</f>
        <v>142395</v>
      </c>
      <c r="S5" s="38">
        <f t="shared" ref="S5:X5" si="0">+R5</f>
        <v>142395</v>
      </c>
      <c r="T5" s="38">
        <f t="shared" si="0"/>
        <v>142395</v>
      </c>
      <c r="U5" s="38">
        <f t="shared" si="0"/>
        <v>142395</v>
      </c>
      <c r="V5" s="38">
        <f t="shared" si="0"/>
        <v>142395</v>
      </c>
      <c r="W5" s="38">
        <f t="shared" si="0"/>
        <v>142395</v>
      </c>
      <c r="X5" s="38">
        <f t="shared" si="0"/>
        <v>142395</v>
      </c>
      <c r="Y5" s="49" t="str">
        <f>Q5&amp;"-"&amp;COUNTIF(Q5:Q5,Q5)</f>
        <v>142395-1</v>
      </c>
      <c r="Z5" s="49" t="str">
        <f>R5&amp;"-"&amp;COUNTIF(Q5:R5,R5)</f>
        <v>142395-2</v>
      </c>
      <c r="AA5" s="49" t="str">
        <f>S5&amp;"-"&amp;COUNTIF(Q5:S5,S5)</f>
        <v>142395-3</v>
      </c>
      <c r="AB5" s="49" t="str">
        <f>T5&amp;"-"&amp;COUNTIF(Q5:T5,T5)</f>
        <v>142395-4</v>
      </c>
      <c r="AC5" s="49" t="str">
        <f>U5&amp;"-"&amp;COUNTIF(Q5:U5,U5)</f>
        <v>142395-5</v>
      </c>
      <c r="AD5" s="49" t="str">
        <f>V5&amp;"-"&amp;COUNTIF(Q5:V5,V5)</f>
        <v>142395-6</v>
      </c>
      <c r="AE5" s="49" t="str">
        <f>W5&amp;"-"&amp;COUNTIF(Q5:W5,W5)</f>
        <v>142395-7</v>
      </c>
      <c r="AF5" s="49" t="str">
        <f>X5&amp;"-"&amp;COUNTIF(Q5:X5,X5)</f>
        <v>142395-8</v>
      </c>
    </row>
    <row r="6" spans="1:32" ht="24.95" customHeight="1" x14ac:dyDescent="0.25">
      <c r="A6" s="152" t="s">
        <v>260</v>
      </c>
      <c r="B6" s="152"/>
      <c r="C6" s="152"/>
      <c r="D6" s="152"/>
      <c r="E6" s="46"/>
      <c r="F6" s="176" t="str">
        <f>VLOOKUP(P5,MASTER!$A$12:$T$28035,3,0)</f>
        <v>M.Phil MC  - 142395</v>
      </c>
      <c r="G6" s="176"/>
      <c r="H6" s="176"/>
      <c r="I6" s="176"/>
      <c r="J6" s="176"/>
      <c r="K6" s="176"/>
      <c r="L6" s="85"/>
      <c r="M6" s="171"/>
      <c r="N6" s="171"/>
      <c r="P6" s="38">
        <f>IFERROR(VLOOKUP(P5,MASTER!$A$12:$F$17079,6,0),"-")</f>
        <v>142395</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A  - NB - 1 - 8</v>
      </c>
      <c r="E8" s="174"/>
      <c r="F8" s="174"/>
      <c r="G8" s="174"/>
      <c r="H8" s="16" t="s">
        <v>11</v>
      </c>
      <c r="I8" s="15" t="str">
        <f>VLOOKUP(P5,MASTER!$A$12:$AC$17009,9,0)</f>
        <v>I</v>
      </c>
      <c r="J8" s="14" t="s">
        <v>99</v>
      </c>
      <c r="K8" s="19">
        <f>VLOOKUP(P5,MASTER!$A$12:$AE$17009,12,0)</f>
        <v>4</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13</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Talha Farooq  ( 3084463109 )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04 MAY 2024</v>
      </c>
      <c r="N17" s="154"/>
    </row>
    <row r="18" spans="1:32" ht="21.75" customHeight="1" x14ac:dyDescent="0.25">
      <c r="A18" s="152" t="s">
        <v>2</v>
      </c>
      <c r="B18" s="152"/>
      <c r="C18" s="152"/>
      <c r="D18" s="152"/>
      <c r="E18" s="46"/>
      <c r="F18" s="177" t="str">
        <f>VLOOKUP(P18,MASTER!$A$12:$T$28034,7,0)</f>
        <v>Nanomaterial science Sec 1</v>
      </c>
      <c r="G18" s="177"/>
      <c r="H18" s="177"/>
      <c r="I18" s="177"/>
      <c r="J18" s="177"/>
      <c r="K18" s="178"/>
      <c r="L18" s="86"/>
      <c r="M18" s="171">
        <f>+P18</f>
        <v>14</v>
      </c>
      <c r="N18" s="171"/>
      <c r="P18" s="57">
        <f>+Q1</f>
        <v>14</v>
      </c>
      <c r="Q18" s="38">
        <f>+P19</f>
        <v>141423</v>
      </c>
      <c r="R18" s="38">
        <f>+Q18</f>
        <v>141423</v>
      </c>
      <c r="S18" s="38">
        <f t="shared" ref="S18:X18" si="1">+R18</f>
        <v>141423</v>
      </c>
      <c r="T18" s="38">
        <f t="shared" si="1"/>
        <v>141423</v>
      </c>
      <c r="U18" s="38">
        <f t="shared" si="1"/>
        <v>141423</v>
      </c>
      <c r="V18" s="38">
        <f t="shared" si="1"/>
        <v>141423</v>
      </c>
      <c r="W18" s="38">
        <f t="shared" si="1"/>
        <v>141423</v>
      </c>
      <c r="X18" s="38">
        <f t="shared" si="1"/>
        <v>141423</v>
      </c>
      <c r="Y18" s="49" t="str">
        <f>Q18&amp;"-"&amp;COUNTIF(Q18:Q18,Q18)</f>
        <v>141423-1</v>
      </c>
      <c r="Z18" s="49" t="str">
        <f>R18&amp;"-"&amp;COUNTIF(Q18:R18,R18)</f>
        <v>141423-2</v>
      </c>
      <c r="AA18" s="49" t="str">
        <f>S18&amp;"-"&amp;COUNTIF(Q18:S18,S18)</f>
        <v>141423-3</v>
      </c>
      <c r="AB18" s="49" t="str">
        <f>T18&amp;"-"&amp;COUNTIF(Q18:T18,T18)</f>
        <v>141423-4</v>
      </c>
      <c r="AC18" s="49" t="str">
        <f>U18&amp;"-"&amp;COUNTIF(Q18:U18,U18)</f>
        <v>141423-5</v>
      </c>
      <c r="AD18" s="49" t="str">
        <f>V18&amp;"-"&amp;COUNTIF(Q18:V18,V18)</f>
        <v>141423-6</v>
      </c>
      <c r="AE18" s="49" t="str">
        <f>W18&amp;"-"&amp;COUNTIF(Q18:W18,W18)</f>
        <v>141423-7</v>
      </c>
      <c r="AF18" s="49" t="str">
        <f>X18&amp;"-"&amp;COUNTIF(Q18:X18,X18)</f>
        <v>141423-8</v>
      </c>
    </row>
    <row r="19" spans="1:32" ht="24.95" customHeight="1" x14ac:dyDescent="0.25">
      <c r="A19" s="152" t="s">
        <v>261</v>
      </c>
      <c r="B19" s="152"/>
      <c r="C19" s="152"/>
      <c r="D19" s="152"/>
      <c r="E19" s="46"/>
      <c r="F19" s="176" t="str">
        <f>VLOOKUP(P18,MASTER!$A$12:$T$2835,3,0)</f>
        <v>M.Phil Phys  - 141423</v>
      </c>
      <c r="G19" s="176"/>
      <c r="H19" s="176"/>
      <c r="I19" s="176"/>
      <c r="J19" s="176"/>
      <c r="K19" s="176"/>
      <c r="L19" s="85"/>
      <c r="M19" s="171"/>
      <c r="N19" s="171"/>
      <c r="P19" s="38">
        <f>IFERROR(VLOOKUP(P18,MASTER!$A$12:$F$17079,6,0),"-")</f>
        <v>141423</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A  - NB - 1 - 8</v>
      </c>
      <c r="E21" s="174"/>
      <c r="F21" s="174"/>
      <c r="G21" s="174"/>
      <c r="H21" s="14" t="s">
        <v>11</v>
      </c>
      <c r="I21" s="15" t="str">
        <f>VLOOKUP(P18,MASTER!$A$12:$AC$17009,9,0)</f>
        <v>I</v>
      </c>
      <c r="J21" s="16" t="s">
        <v>99</v>
      </c>
      <c r="K21" s="19">
        <f>VLOOKUP(P18,MASTER!$A$12:$AE$17009,12,0)</f>
        <v>3</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14</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Rabia Ahmad  ( 0322-4550701 )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04 MAY 2024</v>
      </c>
      <c r="N30" s="154"/>
    </row>
    <row r="31" spans="1:32" ht="21.75" customHeight="1" x14ac:dyDescent="0.25">
      <c r="A31" s="152" t="s">
        <v>2</v>
      </c>
      <c r="B31" s="152"/>
      <c r="C31" s="152"/>
      <c r="D31" s="152"/>
      <c r="E31" s="46"/>
      <c r="F31" s="177" t="str">
        <f>VLOOKUP(P31,MASTER!$A$12:$T$28034,7,0)</f>
        <v>Tarjuma asool o rawyat Sec 1</v>
      </c>
      <c r="G31" s="177"/>
      <c r="H31" s="177"/>
      <c r="I31" s="177"/>
      <c r="J31" s="177"/>
      <c r="K31" s="178"/>
      <c r="L31" s="86"/>
      <c r="M31" s="171">
        <f>+P31</f>
        <v>15</v>
      </c>
      <c r="N31" s="171"/>
      <c r="P31" s="38">
        <f>+R1</f>
        <v>15</v>
      </c>
      <c r="Q31" s="38">
        <f>+P32</f>
        <v>141037</v>
      </c>
      <c r="R31" s="38">
        <f>+Q31</f>
        <v>141037</v>
      </c>
      <c r="S31" s="38">
        <f t="shared" ref="S31:X31" si="2">+R31</f>
        <v>141037</v>
      </c>
      <c r="T31" s="38">
        <f t="shared" si="2"/>
        <v>141037</v>
      </c>
      <c r="U31" s="38">
        <f t="shared" si="2"/>
        <v>141037</v>
      </c>
      <c r="V31" s="38">
        <f t="shared" si="2"/>
        <v>141037</v>
      </c>
      <c r="W31" s="38">
        <f t="shared" si="2"/>
        <v>141037</v>
      </c>
      <c r="X31" s="38">
        <f t="shared" si="2"/>
        <v>141037</v>
      </c>
      <c r="Y31" s="49" t="str">
        <f>Q31&amp;"-"&amp;COUNTIF(Q31:Q31,Q31)</f>
        <v>141037-1</v>
      </c>
      <c r="Z31" s="49" t="str">
        <f>R31&amp;"-"&amp;COUNTIF(Q31:R31,R31)</f>
        <v>141037-2</v>
      </c>
      <c r="AA31" s="49" t="str">
        <f>S31&amp;"-"&amp;COUNTIF(Q31:S31,S31)</f>
        <v>141037-3</v>
      </c>
      <c r="AB31" s="49" t="str">
        <f>T31&amp;"-"&amp;COUNTIF(Q31:T31,T31)</f>
        <v>141037-4</v>
      </c>
      <c r="AC31" s="49" t="str">
        <f>U31&amp;"-"&amp;COUNTIF(Q31:U31,U31)</f>
        <v>141037-5</v>
      </c>
      <c r="AD31" s="49" t="str">
        <f>V31&amp;"-"&amp;COUNTIF(Q31:V31,V31)</f>
        <v>141037-6</v>
      </c>
      <c r="AE31" s="49" t="str">
        <f>W31&amp;"-"&amp;COUNTIF(Q31:W31,W31)</f>
        <v>141037-7</v>
      </c>
      <c r="AF31" s="49" t="str">
        <f>X31&amp;"-"&amp;COUNTIF(Q31:X31,X31)</f>
        <v>141037-8</v>
      </c>
    </row>
    <row r="32" spans="1:32" ht="24.95" customHeight="1" x14ac:dyDescent="0.25">
      <c r="A32" s="152" t="s">
        <v>260</v>
      </c>
      <c r="B32" s="152"/>
      <c r="C32" s="152"/>
      <c r="D32" s="152"/>
      <c r="E32" s="46"/>
      <c r="F32" s="176" t="str">
        <f>VLOOKUP(P31,MASTER!$A$12:$T$28035,3,0)</f>
        <v>M.Phil Urdu  - 141037</v>
      </c>
      <c r="G32" s="176"/>
      <c r="H32" s="176"/>
      <c r="I32" s="176"/>
      <c r="J32" s="176"/>
      <c r="K32" s="176"/>
      <c r="L32" s="85"/>
      <c r="M32" s="171"/>
      <c r="N32" s="171"/>
      <c r="P32" s="38">
        <f>IFERROR(VLOOKUP(P31,MASTER!$A$12:$F$17079,6,0),"-")</f>
        <v>141037</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A  - NB - 1 - 8</v>
      </c>
      <c r="E34" s="174"/>
      <c r="F34" s="174"/>
      <c r="G34" s="174"/>
      <c r="H34" s="14" t="s">
        <v>11</v>
      </c>
      <c r="I34" s="15" t="str">
        <f>VLOOKUP(P31,MASTER!$A$12:$AC$17009,9,0)</f>
        <v>I</v>
      </c>
      <c r="J34" s="16" t="s">
        <v>99</v>
      </c>
      <c r="K34" s="19">
        <f>VLOOKUP(P31,MASTER!$A$12:$AE$17009,12,0)</f>
        <v>8</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15</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Dr. Munazza Munawwar  ( 0346-4049160 )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42"/>
  <sheetViews>
    <sheetView view="pageBreakPreview" topLeftCell="A31"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1+'5'!R1</f>
        <v>16</v>
      </c>
      <c r="Q1" s="198">
        <f>+P1+1</f>
        <v>17</v>
      </c>
      <c r="R1" s="198">
        <f>+Q1+1</f>
        <v>18</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04 MAY 2024</v>
      </c>
      <c r="N4" s="154"/>
    </row>
    <row r="5" spans="1:32" ht="21.75" customHeight="1" x14ac:dyDescent="0.25">
      <c r="A5" s="152" t="s">
        <v>2</v>
      </c>
      <c r="B5" s="152"/>
      <c r="C5" s="152"/>
      <c r="D5" s="152"/>
      <c r="E5" s="46"/>
      <c r="F5" s="177" t="str">
        <f>VLOOKUP(P5,MASTER!$A$12:$T$28034,7,0)</f>
        <v>Advances in Wildlife Sec 1</v>
      </c>
      <c r="G5" s="177"/>
      <c r="H5" s="177"/>
      <c r="I5" s="177"/>
      <c r="J5" s="177"/>
      <c r="K5" s="178"/>
      <c r="L5" s="86"/>
      <c r="M5" s="171">
        <f>+P5</f>
        <v>16</v>
      </c>
      <c r="N5" s="171"/>
      <c r="P5" s="52">
        <f>+P1</f>
        <v>16</v>
      </c>
      <c r="Q5" s="38">
        <f>+P6</f>
        <v>142116</v>
      </c>
      <c r="R5" s="38">
        <f>+Q5</f>
        <v>142116</v>
      </c>
      <c r="S5" s="38">
        <f t="shared" ref="S5:X5" si="0">+R5</f>
        <v>142116</v>
      </c>
      <c r="T5" s="38">
        <f t="shared" si="0"/>
        <v>142116</v>
      </c>
      <c r="U5" s="38">
        <f t="shared" si="0"/>
        <v>142116</v>
      </c>
      <c r="V5" s="38">
        <f t="shared" si="0"/>
        <v>142116</v>
      </c>
      <c r="W5" s="38">
        <f t="shared" si="0"/>
        <v>142116</v>
      </c>
      <c r="X5" s="38">
        <f t="shared" si="0"/>
        <v>142116</v>
      </c>
      <c r="Y5" s="49" t="str">
        <f>Q5&amp;"-"&amp;COUNTIF(Q5:Q5,Q5)</f>
        <v>142116-1</v>
      </c>
      <c r="Z5" s="49" t="str">
        <f>R5&amp;"-"&amp;COUNTIF(Q5:R5,R5)</f>
        <v>142116-2</v>
      </c>
      <c r="AA5" s="49" t="str">
        <f>S5&amp;"-"&amp;COUNTIF(Q5:S5,S5)</f>
        <v>142116-3</v>
      </c>
      <c r="AB5" s="49" t="str">
        <f>T5&amp;"-"&amp;COUNTIF(Q5:T5,T5)</f>
        <v>142116-4</v>
      </c>
      <c r="AC5" s="49" t="str">
        <f>U5&amp;"-"&amp;COUNTIF(Q5:U5,U5)</f>
        <v>142116-5</v>
      </c>
      <c r="AD5" s="49" t="str">
        <f>V5&amp;"-"&amp;COUNTIF(Q5:V5,V5)</f>
        <v>142116-6</v>
      </c>
      <c r="AE5" s="49" t="str">
        <f>W5&amp;"-"&amp;COUNTIF(Q5:W5,W5)</f>
        <v>142116-7</v>
      </c>
      <c r="AF5" s="49" t="str">
        <f>X5&amp;"-"&amp;COUNTIF(Q5:X5,X5)</f>
        <v>142116-8</v>
      </c>
    </row>
    <row r="6" spans="1:32" ht="24.95" customHeight="1" x14ac:dyDescent="0.25">
      <c r="A6" s="152" t="s">
        <v>260</v>
      </c>
      <c r="B6" s="152"/>
      <c r="C6" s="152"/>
      <c r="D6" s="152"/>
      <c r="E6" s="46"/>
      <c r="F6" s="176" t="str">
        <f>VLOOKUP(P5,MASTER!$A$12:$T$28035,3,0)</f>
        <v>M.Phil ZOO  - 142116</v>
      </c>
      <c r="G6" s="176"/>
      <c r="H6" s="176"/>
      <c r="I6" s="176"/>
      <c r="J6" s="176"/>
      <c r="K6" s="176"/>
      <c r="L6" s="85"/>
      <c r="M6" s="171"/>
      <c r="N6" s="171"/>
      <c r="P6" s="38">
        <f>IFERROR(VLOOKUP(P5,MASTER!$A$12:$F$17079,6,0),"-")</f>
        <v>142116</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A  - NB - 1 - 8</v>
      </c>
      <c r="E8" s="174"/>
      <c r="F8" s="174"/>
      <c r="G8" s="174"/>
      <c r="H8" s="16" t="s">
        <v>11</v>
      </c>
      <c r="I8" s="15" t="str">
        <f>VLOOKUP(P5,MASTER!$A$12:$AC$17009,9,0)</f>
        <v>I</v>
      </c>
      <c r="J8" s="14" t="s">
        <v>99</v>
      </c>
      <c r="K8" s="19">
        <f>VLOOKUP(P5,MASTER!$A$12:$AE$17009,12,0)</f>
        <v>5</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16</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Dr. Roheela Yasmeen  ( 0321-8895654 )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04 MAY 2024</v>
      </c>
      <c r="N17" s="154"/>
    </row>
    <row r="18" spans="1:32" ht="21.75" customHeight="1" x14ac:dyDescent="0.25">
      <c r="A18" s="152" t="s">
        <v>2</v>
      </c>
      <c r="B18" s="152"/>
      <c r="C18" s="152"/>
      <c r="D18" s="152"/>
      <c r="E18" s="46"/>
      <c r="F18" s="177" t="str">
        <f>VLOOKUP(P18,MASTER!$A$12:$T$28034,7,0)</f>
        <v>Advances in Wildlife Sec 1</v>
      </c>
      <c r="G18" s="177"/>
      <c r="H18" s="177"/>
      <c r="I18" s="177"/>
      <c r="J18" s="177"/>
      <c r="K18" s="178"/>
      <c r="L18" s="86"/>
      <c r="M18" s="171">
        <f>+P18</f>
        <v>17</v>
      </c>
      <c r="N18" s="171"/>
      <c r="P18" s="57">
        <f>+Q1</f>
        <v>17</v>
      </c>
      <c r="Q18" s="38">
        <f>+P19</f>
        <v>142120</v>
      </c>
      <c r="R18" s="38">
        <f>+Q18</f>
        <v>142120</v>
      </c>
      <c r="S18" s="38">
        <f t="shared" ref="S18:X18" si="1">+R18</f>
        <v>142120</v>
      </c>
      <c r="T18" s="38">
        <f t="shared" si="1"/>
        <v>142120</v>
      </c>
      <c r="U18" s="38">
        <f t="shared" si="1"/>
        <v>142120</v>
      </c>
      <c r="V18" s="38">
        <f t="shared" si="1"/>
        <v>142120</v>
      </c>
      <c r="W18" s="38">
        <f t="shared" si="1"/>
        <v>142120</v>
      </c>
      <c r="X18" s="38">
        <f t="shared" si="1"/>
        <v>142120</v>
      </c>
      <c r="Y18" s="49" t="str">
        <f>Q18&amp;"-"&amp;COUNTIF(Q18:Q18,Q18)</f>
        <v>142120-1</v>
      </c>
      <c r="Z18" s="49" t="str">
        <f>R18&amp;"-"&amp;COUNTIF(Q18:R18,R18)</f>
        <v>142120-2</v>
      </c>
      <c r="AA18" s="49" t="str">
        <f>S18&amp;"-"&amp;COUNTIF(Q18:S18,S18)</f>
        <v>142120-3</v>
      </c>
      <c r="AB18" s="49" t="str">
        <f>T18&amp;"-"&amp;COUNTIF(Q18:T18,T18)</f>
        <v>142120-4</v>
      </c>
      <c r="AC18" s="49" t="str">
        <f>U18&amp;"-"&amp;COUNTIF(Q18:U18,U18)</f>
        <v>142120-5</v>
      </c>
      <c r="AD18" s="49" t="str">
        <f>V18&amp;"-"&amp;COUNTIF(Q18:V18,V18)</f>
        <v>142120-6</v>
      </c>
      <c r="AE18" s="49" t="str">
        <f>W18&amp;"-"&amp;COUNTIF(Q18:W18,W18)</f>
        <v>142120-7</v>
      </c>
      <c r="AF18" s="49" t="str">
        <f>X18&amp;"-"&amp;COUNTIF(Q18:X18,X18)</f>
        <v>142120-8</v>
      </c>
    </row>
    <row r="19" spans="1:32" ht="24.95" customHeight="1" x14ac:dyDescent="0.25">
      <c r="A19" s="152" t="s">
        <v>261</v>
      </c>
      <c r="B19" s="152"/>
      <c r="C19" s="152"/>
      <c r="D19" s="152"/>
      <c r="E19" s="46"/>
      <c r="F19" s="176" t="str">
        <f>VLOOKUP(P18,MASTER!$A$12:$T$2835,3,0)</f>
        <v>M.Phil ZOO  - 142120</v>
      </c>
      <c r="G19" s="176"/>
      <c r="H19" s="176"/>
      <c r="I19" s="176"/>
      <c r="J19" s="176"/>
      <c r="K19" s="176"/>
      <c r="L19" s="85"/>
      <c r="M19" s="171"/>
      <c r="N19" s="171"/>
      <c r="P19" s="38">
        <f>IFERROR(VLOOKUP(P18,MASTER!$A$12:$F$17079,6,0),"-")</f>
        <v>142120</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A  - NB - 1 - 8</v>
      </c>
      <c r="E21" s="174"/>
      <c r="F21" s="174"/>
      <c r="G21" s="174"/>
      <c r="H21" s="14" t="s">
        <v>11</v>
      </c>
      <c r="I21" s="15" t="str">
        <f>VLOOKUP(P18,MASTER!$A$12:$AC$17009,9,0)</f>
        <v>I</v>
      </c>
      <c r="J21" s="16" t="s">
        <v>99</v>
      </c>
      <c r="K21" s="19">
        <f>VLOOKUP(P18,MASTER!$A$12:$AE$17009,12,0)</f>
        <v>10</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17</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Dr. Roheela Yasmeen  ( 0321-8895654 )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04 MAY 2024</v>
      </c>
      <c r="N30" s="154"/>
    </row>
    <row r="31" spans="1:32" ht="21.75" customHeight="1" x14ac:dyDescent="0.25">
      <c r="A31" s="152" t="s">
        <v>2</v>
      </c>
      <c r="B31" s="152"/>
      <c r="C31" s="152"/>
      <c r="D31" s="152"/>
      <c r="E31" s="46"/>
      <c r="F31" s="177" t="str">
        <f>VLOOKUP(P31,MASTER!$A$12:$T$28034,7,0)</f>
        <v>Corporate Finance Sec 1</v>
      </c>
      <c r="G31" s="177"/>
      <c r="H31" s="177"/>
      <c r="I31" s="177"/>
      <c r="J31" s="177"/>
      <c r="K31" s="178"/>
      <c r="L31" s="86"/>
      <c r="M31" s="171">
        <f>+P31</f>
        <v>18</v>
      </c>
      <c r="N31" s="171"/>
      <c r="P31" s="38">
        <f>+R1</f>
        <v>18</v>
      </c>
      <c r="Q31" s="38">
        <f>+P32</f>
        <v>142465</v>
      </c>
      <c r="R31" s="38">
        <f>+Q31</f>
        <v>142465</v>
      </c>
      <c r="S31" s="38">
        <f t="shared" ref="S31:X31" si="2">+R31</f>
        <v>142465</v>
      </c>
      <c r="T31" s="38">
        <f t="shared" si="2"/>
        <v>142465</v>
      </c>
      <c r="U31" s="38">
        <f t="shared" si="2"/>
        <v>142465</v>
      </c>
      <c r="V31" s="38">
        <f t="shared" si="2"/>
        <v>142465</v>
      </c>
      <c r="W31" s="38">
        <f t="shared" si="2"/>
        <v>142465</v>
      </c>
      <c r="X31" s="38">
        <f t="shared" si="2"/>
        <v>142465</v>
      </c>
      <c r="Y31" s="49" t="str">
        <f>Q31&amp;"-"&amp;COUNTIF(Q31:Q31,Q31)</f>
        <v>142465-1</v>
      </c>
      <c r="Z31" s="49" t="str">
        <f>R31&amp;"-"&amp;COUNTIF(Q31:R31,R31)</f>
        <v>142465-2</v>
      </c>
      <c r="AA31" s="49" t="str">
        <f>S31&amp;"-"&amp;COUNTIF(Q31:S31,S31)</f>
        <v>142465-3</v>
      </c>
      <c r="AB31" s="49" t="str">
        <f>T31&amp;"-"&amp;COUNTIF(Q31:T31,T31)</f>
        <v>142465-4</v>
      </c>
      <c r="AC31" s="49" t="str">
        <f>U31&amp;"-"&amp;COUNTIF(Q31:U31,U31)</f>
        <v>142465-5</v>
      </c>
      <c r="AD31" s="49" t="str">
        <f>V31&amp;"-"&amp;COUNTIF(Q31:V31,V31)</f>
        <v>142465-6</v>
      </c>
      <c r="AE31" s="49" t="str">
        <f>W31&amp;"-"&amp;COUNTIF(Q31:W31,W31)</f>
        <v>142465-7</v>
      </c>
      <c r="AF31" s="49" t="str">
        <f>X31&amp;"-"&amp;COUNTIF(Q31:X31,X31)</f>
        <v>142465-8</v>
      </c>
    </row>
    <row r="32" spans="1:32" ht="24.95" customHeight="1" x14ac:dyDescent="0.25">
      <c r="A32" s="152" t="s">
        <v>260</v>
      </c>
      <c r="B32" s="152"/>
      <c r="C32" s="152"/>
      <c r="D32" s="152"/>
      <c r="E32" s="46"/>
      <c r="F32" s="176" t="str">
        <f>VLOOKUP(P31,MASTER!$A$12:$T$28035,3,0)</f>
        <v>MBA (1.5)  - 142465</v>
      </c>
      <c r="G32" s="176"/>
      <c r="H32" s="176"/>
      <c r="I32" s="176"/>
      <c r="J32" s="176"/>
      <c r="K32" s="176"/>
      <c r="L32" s="85"/>
      <c r="M32" s="171"/>
      <c r="N32" s="171"/>
      <c r="P32" s="38">
        <f>IFERROR(VLOOKUP(P31,MASTER!$A$12:$F$17079,6,0),"-")</f>
        <v>142465</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A  - NB - 1 - 8</v>
      </c>
      <c r="E34" s="174"/>
      <c r="F34" s="174"/>
      <c r="G34" s="174"/>
      <c r="H34" s="14" t="s">
        <v>11</v>
      </c>
      <c r="I34" s="15" t="str">
        <f>VLOOKUP(P31,MASTER!$A$12:$AC$17009,9,0)</f>
        <v>I</v>
      </c>
      <c r="J34" s="16" t="s">
        <v>99</v>
      </c>
      <c r="K34" s="19">
        <f>VLOOKUP(P31,MASTER!$A$12:$AE$17009,12,0)</f>
        <v>3</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18</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Ms. Qurat ul Ain Butt  ( 0332-8458249 )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42"/>
  <sheetViews>
    <sheetView view="pageBreakPreview" topLeftCell="A28" zoomScaleNormal="115" zoomScaleSheetLayoutView="100" workbookViewId="0">
      <selection activeCell="A3" sqref="A3:N3"/>
    </sheetView>
  </sheetViews>
  <sheetFormatPr defaultRowHeight="15" x14ac:dyDescent="0.25"/>
  <cols>
    <col min="1" max="8" width="6" customWidth="1"/>
    <col min="9" max="9" width="9.42578125" customWidth="1"/>
    <col min="10" max="11" width="7.5703125" customWidth="1"/>
    <col min="12" max="12" width="1" customWidth="1"/>
    <col min="13" max="13" width="6.85546875" customWidth="1"/>
    <col min="14" max="14" width="13.5703125" customWidth="1"/>
    <col min="17" max="24" width="7.7109375" customWidth="1"/>
    <col min="25" max="32" width="8.140625" customWidth="1"/>
  </cols>
  <sheetData>
    <row r="1" spans="1:32" ht="28.5" customHeight="1" x14ac:dyDescent="0.25">
      <c r="A1" s="144" t="s">
        <v>0</v>
      </c>
      <c r="B1" s="144"/>
      <c r="C1" s="144"/>
      <c r="D1" s="144"/>
      <c r="E1" s="144"/>
      <c r="F1" s="144"/>
      <c r="G1" s="144"/>
      <c r="H1" s="144"/>
      <c r="I1" s="144"/>
      <c r="J1" s="144"/>
      <c r="K1" s="144"/>
      <c r="L1" s="144"/>
      <c r="M1" s="144"/>
      <c r="N1" s="144"/>
      <c r="P1" s="198">
        <f>1+'6'!R1</f>
        <v>19</v>
      </c>
      <c r="Q1" s="198">
        <f>+P1+1</f>
        <v>20</v>
      </c>
      <c r="R1" s="198">
        <f>+Q1+1</f>
        <v>21</v>
      </c>
    </row>
    <row r="2" spans="1:32" ht="15" customHeight="1" x14ac:dyDescent="0.25">
      <c r="A2" s="12" t="s">
        <v>1</v>
      </c>
      <c r="B2" s="5"/>
      <c r="C2" s="5"/>
      <c r="D2" s="5"/>
      <c r="E2" s="5"/>
      <c r="F2" s="5"/>
      <c r="G2" s="5"/>
      <c r="H2" s="5"/>
      <c r="I2" s="5"/>
      <c r="J2" s="5"/>
      <c r="K2" s="5"/>
      <c r="L2" s="5"/>
      <c r="M2" s="5"/>
      <c r="N2" s="5"/>
    </row>
    <row r="3" spans="1:32" ht="24.75" customHeight="1" x14ac:dyDescent="0.25">
      <c r="A3" s="181" t="str">
        <f>+'1'!A3</f>
        <v xml:space="preserve">ANSWER SCRIPTS RECEIVING / ISSUANCE  - SPRING SEMESTER 2024 - MIDTERM EXAMINATION </v>
      </c>
      <c r="B3" s="145"/>
      <c r="C3" s="145"/>
      <c r="D3" s="145"/>
      <c r="E3" s="145"/>
      <c r="F3" s="145"/>
      <c r="G3" s="145"/>
      <c r="H3" s="145"/>
      <c r="I3" s="145"/>
      <c r="J3" s="145"/>
      <c r="K3" s="145"/>
      <c r="L3" s="145"/>
      <c r="M3" s="145"/>
      <c r="N3" s="145"/>
    </row>
    <row r="4" spans="1:32" ht="15" customHeight="1" x14ac:dyDescent="0.25">
      <c r="A4" s="11"/>
      <c r="B4" s="11"/>
      <c r="C4" s="11"/>
      <c r="D4" s="11"/>
      <c r="E4" s="11"/>
      <c r="F4" s="11"/>
      <c r="G4" s="11"/>
      <c r="H4" s="11"/>
      <c r="I4" s="11"/>
      <c r="J4" s="11"/>
      <c r="K4" s="11"/>
      <c r="L4" s="87"/>
      <c r="M4" s="154" t="str">
        <f>VLOOKUP(P1,MASTER!$A$12:$S$14084,2,0)</f>
        <v>04 MAY 2024</v>
      </c>
      <c r="N4" s="154"/>
    </row>
    <row r="5" spans="1:32" ht="21.75" customHeight="1" x14ac:dyDescent="0.25">
      <c r="A5" s="152" t="s">
        <v>2</v>
      </c>
      <c r="B5" s="152"/>
      <c r="C5" s="152"/>
      <c r="D5" s="152"/>
      <c r="E5" s="46"/>
      <c r="F5" s="177" t="str">
        <f>VLOOKUP(P5,MASTER!$A$12:$T$28034,7,0)</f>
        <v>SUPPLY CHAIN MANAGEMENT Sec 1</v>
      </c>
      <c r="G5" s="177"/>
      <c r="H5" s="177"/>
      <c r="I5" s="177"/>
      <c r="J5" s="177"/>
      <c r="K5" s="178"/>
      <c r="L5" s="86"/>
      <c r="M5" s="171">
        <f>+P5</f>
        <v>19</v>
      </c>
      <c r="N5" s="171"/>
      <c r="P5" s="52">
        <f>+P1</f>
        <v>19</v>
      </c>
      <c r="Q5" s="38">
        <f>+P6</f>
        <v>141281</v>
      </c>
      <c r="R5" s="38">
        <f>+Q5</f>
        <v>141281</v>
      </c>
      <c r="S5" s="38">
        <f t="shared" ref="S5:X5" si="0">+R5</f>
        <v>141281</v>
      </c>
      <c r="T5" s="38">
        <f t="shared" si="0"/>
        <v>141281</v>
      </c>
      <c r="U5" s="38">
        <f t="shared" si="0"/>
        <v>141281</v>
      </c>
      <c r="V5" s="38">
        <f t="shared" si="0"/>
        <v>141281</v>
      </c>
      <c r="W5" s="38">
        <f t="shared" si="0"/>
        <v>141281</v>
      </c>
      <c r="X5" s="38">
        <f t="shared" si="0"/>
        <v>141281</v>
      </c>
      <c r="Y5" s="49" t="str">
        <f>Q5&amp;"-"&amp;COUNTIF(Q5:Q5,Q5)</f>
        <v>141281-1</v>
      </c>
      <c r="Z5" s="49" t="str">
        <f>R5&amp;"-"&amp;COUNTIF(Q5:R5,R5)</f>
        <v>141281-2</v>
      </c>
      <c r="AA5" s="49" t="str">
        <f>S5&amp;"-"&amp;COUNTIF(Q5:S5,S5)</f>
        <v>141281-3</v>
      </c>
      <c r="AB5" s="49" t="str">
        <f>T5&amp;"-"&amp;COUNTIF(Q5:T5,T5)</f>
        <v>141281-4</v>
      </c>
      <c r="AC5" s="49" t="str">
        <f>U5&amp;"-"&amp;COUNTIF(Q5:U5,U5)</f>
        <v>141281-5</v>
      </c>
      <c r="AD5" s="49" t="str">
        <f>V5&amp;"-"&amp;COUNTIF(Q5:V5,V5)</f>
        <v>141281-6</v>
      </c>
      <c r="AE5" s="49" t="str">
        <f>W5&amp;"-"&amp;COUNTIF(Q5:W5,W5)</f>
        <v>141281-7</v>
      </c>
      <c r="AF5" s="49" t="str">
        <f>X5&amp;"-"&amp;COUNTIF(Q5:X5,X5)</f>
        <v>141281-8</v>
      </c>
    </row>
    <row r="6" spans="1:32" ht="24.95" customHeight="1" x14ac:dyDescent="0.25">
      <c r="A6" s="152" t="s">
        <v>260</v>
      </c>
      <c r="B6" s="152"/>
      <c r="C6" s="152"/>
      <c r="D6" s="152"/>
      <c r="E6" s="46"/>
      <c r="F6" s="176" t="str">
        <f>VLOOKUP(P5,MASTER!$A$12:$T$28035,3,0)</f>
        <v>MBA (2 Years)  - 141281</v>
      </c>
      <c r="G6" s="176"/>
      <c r="H6" s="176"/>
      <c r="I6" s="176"/>
      <c r="J6" s="176"/>
      <c r="K6" s="176"/>
      <c r="L6" s="85"/>
      <c r="M6" s="171"/>
      <c r="N6" s="171"/>
      <c r="P6" s="38">
        <f>IFERROR(VLOOKUP(P5,MASTER!$A$12:$F$17079,6,0),"-")</f>
        <v>141281</v>
      </c>
    </row>
    <row r="7" spans="1:32" ht="3.75" customHeight="1" x14ac:dyDescent="0.25">
      <c r="F7" s="13"/>
      <c r="G7" s="13"/>
      <c r="H7" s="5"/>
      <c r="I7" s="5"/>
      <c r="J7" s="5"/>
      <c r="K7" s="5"/>
      <c r="L7" s="7"/>
      <c r="M7" s="8"/>
      <c r="N7" s="8"/>
    </row>
    <row r="8" spans="1:32" ht="24.95" customHeight="1" x14ac:dyDescent="0.25">
      <c r="A8" s="152" t="s">
        <v>90</v>
      </c>
      <c r="B8" s="152"/>
      <c r="C8" s="46"/>
      <c r="D8" s="174" t="str">
        <f>VLOOKUP(P5,MASTER!$A$12:$X$170009,8,0)</f>
        <v>A  - NB - 1 - 8</v>
      </c>
      <c r="E8" s="174"/>
      <c r="F8" s="174"/>
      <c r="G8" s="174"/>
      <c r="H8" s="16" t="s">
        <v>11</v>
      </c>
      <c r="I8" s="15" t="str">
        <f>VLOOKUP(P5,MASTER!$A$12:$AC$17009,9,0)</f>
        <v>I</v>
      </c>
      <c r="J8" s="14" t="s">
        <v>99</v>
      </c>
      <c r="K8" s="19">
        <f>VLOOKUP(P5,MASTER!$A$12:$AE$17009,12,0)</f>
        <v>2</v>
      </c>
      <c r="L8" s="1"/>
      <c r="M8" s="166" t="s">
        <v>7</v>
      </c>
      <c r="N8" s="167"/>
    </row>
    <row r="9" spans="1:32" ht="24.95" customHeight="1" x14ac:dyDescent="0.55000000000000004">
      <c r="A9" s="153" t="s">
        <v>4</v>
      </c>
      <c r="B9" s="153"/>
      <c r="C9" s="153"/>
      <c r="D9" s="153"/>
      <c r="E9" s="153"/>
      <c r="F9" s="4"/>
      <c r="G9" s="4"/>
      <c r="H9" s="160" t="s">
        <v>3</v>
      </c>
      <c r="I9" s="160"/>
      <c r="J9" s="160"/>
      <c r="K9" s="4"/>
      <c r="M9" s="9"/>
      <c r="N9" s="10"/>
      <c r="P9" s="18"/>
    </row>
    <row r="10" spans="1:32" ht="24.95" customHeight="1" x14ac:dyDescent="0.25">
      <c r="A10" s="152" t="s">
        <v>5</v>
      </c>
      <c r="B10" s="152"/>
      <c r="C10" s="152"/>
      <c r="D10" s="152"/>
      <c r="E10" s="152"/>
      <c r="F10" s="6"/>
      <c r="G10" s="4"/>
      <c r="H10" s="4"/>
      <c r="I10" s="4"/>
      <c r="J10" s="4"/>
      <c r="K10" s="4"/>
      <c r="M10" s="155"/>
      <c r="N10" s="156"/>
    </row>
    <row r="11" spans="1:32" ht="3.75" customHeight="1" x14ac:dyDescent="0.25">
      <c r="A11" s="3"/>
      <c r="B11" s="3"/>
      <c r="C11" s="3"/>
      <c r="D11" s="3"/>
      <c r="E11" s="3"/>
      <c r="F11" s="2"/>
      <c r="G11" s="2"/>
      <c r="H11" s="2"/>
      <c r="I11" s="2"/>
      <c r="J11" s="2"/>
      <c r="K11" s="2"/>
      <c r="L11" s="2"/>
      <c r="M11" s="2"/>
      <c r="N11" s="2"/>
    </row>
    <row r="12" spans="1:32" ht="16.5" customHeight="1" x14ac:dyDescent="0.25">
      <c r="A12" s="151" t="s">
        <v>3322</v>
      </c>
      <c r="B12" s="179"/>
      <c r="C12" s="179"/>
      <c r="D12" s="179"/>
      <c r="E12" s="179"/>
      <c r="F12" s="179"/>
      <c r="G12" s="179"/>
      <c r="H12" s="179"/>
      <c r="I12" s="161" t="s">
        <v>6</v>
      </c>
      <c r="J12" s="162"/>
      <c r="K12" s="163"/>
      <c r="L12" s="58"/>
      <c r="M12" s="164" t="s">
        <v>1083</v>
      </c>
      <c r="N12" s="165"/>
    </row>
    <row r="13" spans="1:32" ht="27" customHeight="1" x14ac:dyDescent="0.25">
      <c r="A13" s="38">
        <f>IFERROR(VLOOKUP(Y5,MASTER!$Y$12:$Z$17079,2,0),"-")</f>
        <v>19</v>
      </c>
      <c r="B13" s="38" t="str">
        <f>IFERROR(VLOOKUP(Z5,MASTER!$Y$12:$Z$17079,2,0),"-")</f>
        <v>-</v>
      </c>
      <c r="C13" s="38" t="str">
        <f>IFERROR(VLOOKUP(AA5,MASTER!$Y$12:$Z$17079,2,0),"-")</f>
        <v>-</v>
      </c>
      <c r="D13" s="38" t="str">
        <f>IFERROR(VLOOKUP(AB5,MASTER!$Y$12:$Z$17079,2,0),"-")</f>
        <v>-</v>
      </c>
      <c r="E13" s="38" t="str">
        <f>IFERROR(VLOOKUP(AC5,MASTER!$Y$12:$Z$17079,2,0),"-")</f>
        <v>-</v>
      </c>
      <c r="F13" s="38" t="str">
        <f>IFERROR(VLOOKUP(AD5,MASTER!$Y$12:$Z$17079,2,0),"-")</f>
        <v>-</v>
      </c>
      <c r="G13" s="38" t="str">
        <f>IFERROR(VLOOKUP(AE5,MASTER!$Y$12:$Z$17079,2,0),"-")</f>
        <v>-</v>
      </c>
      <c r="H13" s="38" t="str">
        <f>IFERROR(VLOOKUP(AF5,MASTER!$Y$12:$Z$17079,2,0),"-")</f>
        <v>-</v>
      </c>
      <c r="J13" s="67"/>
      <c r="K13" s="67"/>
      <c r="L13" s="59"/>
      <c r="M13" s="168"/>
      <c r="N13" s="169"/>
    </row>
    <row r="14" spans="1:32" ht="30" customHeight="1" x14ac:dyDescent="0.25">
      <c r="A14" s="84" t="str">
        <f>IFERROR(VLOOKUP(A13,MASTER!$AP$12:$AR$13091,3,0),"-")</f>
        <v>-</v>
      </c>
      <c r="B14" s="84" t="str">
        <f>IFERROR(VLOOKUP(B13,MASTER!$AP$12:$AR$13091,3,0),"-")</f>
        <v>-</v>
      </c>
      <c r="C14" s="84" t="str">
        <f>IFERROR(VLOOKUP(C13,MASTER!$AP$12:$AR$13091,3,0),"-")</f>
        <v>-</v>
      </c>
      <c r="D14" s="84" t="str">
        <f>IFERROR(VLOOKUP(D13,MASTER!$AP$12:$AR$13091,3,0),"-")</f>
        <v>-</v>
      </c>
      <c r="E14" s="84" t="str">
        <f>IFERROR(VLOOKUP(E13,MASTER!$AP$12:$AR$13091,3,0),"-")</f>
        <v>-</v>
      </c>
      <c r="F14" s="84" t="str">
        <f>IFERROR(VLOOKUP(F13,MASTER!$AP$12:$AR$13091,3,0),"-")</f>
        <v>-</v>
      </c>
      <c r="G14" s="84" t="str">
        <f>IFERROR(VLOOKUP(G13,MASTER!$AP$12:$AR$13091,3,0),"-")</f>
        <v>-</v>
      </c>
      <c r="H14" s="84" t="str">
        <f>IFERROR(VLOOKUP(H13,MASTER!$AP$12:$AR$13091,3,0),"-")</f>
        <v>-</v>
      </c>
      <c r="I14" s="63"/>
      <c r="J14" s="63"/>
      <c r="K14" s="63"/>
      <c r="L14" s="60"/>
      <c r="M14" s="63"/>
      <c r="N14" s="64"/>
    </row>
    <row r="15" spans="1:32" ht="9.75" customHeight="1" x14ac:dyDescent="0.25">
      <c r="A15" s="180" t="str">
        <f>IFERROR(VLOOKUP(M5,MASTER!$A$12:$O$4177,15,0),"-")</f>
        <v xml:space="preserve"> Seerat Batool  ( 3035202490 )</v>
      </c>
      <c r="B15" s="180"/>
      <c r="C15" s="180"/>
      <c r="D15" s="180"/>
      <c r="E15" s="180"/>
      <c r="F15" s="180"/>
      <c r="G15" s="180"/>
      <c r="H15" s="180"/>
      <c r="I15" s="65"/>
      <c r="J15" s="65"/>
      <c r="K15" s="65"/>
      <c r="L15" s="59"/>
      <c r="M15" s="168"/>
      <c r="N15" s="169"/>
    </row>
    <row r="16" spans="1:32" ht="15" customHeight="1" x14ac:dyDescent="0.25">
      <c r="A16" s="180"/>
      <c r="B16" s="180"/>
      <c r="C16" s="180"/>
      <c r="D16" s="180"/>
      <c r="E16" s="180"/>
      <c r="F16" s="180"/>
      <c r="G16" s="180"/>
      <c r="H16" s="180"/>
      <c r="I16" s="157" t="s">
        <v>298</v>
      </c>
      <c r="J16" s="158"/>
      <c r="K16" s="159"/>
      <c r="L16" s="61"/>
      <c r="M16" s="157" t="s">
        <v>88</v>
      </c>
      <c r="N16" s="158"/>
    </row>
    <row r="17" spans="1:32" ht="15" customHeight="1" x14ac:dyDescent="0.25">
      <c r="L17" s="88"/>
      <c r="M17" s="154" t="str">
        <f>VLOOKUP(P18,MASTER!$A$12:$AD$12045,2,0)</f>
        <v>04 MAY 2024</v>
      </c>
      <c r="N17" s="154"/>
    </row>
    <row r="18" spans="1:32" ht="21.75" customHeight="1" x14ac:dyDescent="0.25">
      <c r="A18" s="152" t="s">
        <v>2</v>
      </c>
      <c r="B18" s="152"/>
      <c r="C18" s="152"/>
      <c r="D18" s="152"/>
      <c r="E18" s="46"/>
      <c r="F18" s="177" t="str">
        <f>VLOOKUP(P18,MASTER!$A$12:$T$28034,7,0)</f>
        <v>Corporate Finance Sec 1</v>
      </c>
      <c r="G18" s="177"/>
      <c r="H18" s="177"/>
      <c r="I18" s="177"/>
      <c r="J18" s="177"/>
      <c r="K18" s="178"/>
      <c r="L18" s="86"/>
      <c r="M18" s="171">
        <f>+P18</f>
        <v>20</v>
      </c>
      <c r="N18" s="171"/>
      <c r="P18" s="57">
        <f>+Q1</f>
        <v>20</v>
      </c>
      <c r="Q18" s="38">
        <f>+P19</f>
        <v>141284</v>
      </c>
      <c r="R18" s="38">
        <f>+Q18</f>
        <v>141284</v>
      </c>
      <c r="S18" s="38">
        <f t="shared" ref="S18:X18" si="1">+R18</f>
        <v>141284</v>
      </c>
      <c r="T18" s="38">
        <f t="shared" si="1"/>
        <v>141284</v>
      </c>
      <c r="U18" s="38">
        <f t="shared" si="1"/>
        <v>141284</v>
      </c>
      <c r="V18" s="38">
        <f t="shared" si="1"/>
        <v>141284</v>
      </c>
      <c r="W18" s="38">
        <f t="shared" si="1"/>
        <v>141284</v>
      </c>
      <c r="X18" s="38">
        <f t="shared" si="1"/>
        <v>141284</v>
      </c>
      <c r="Y18" s="49" t="str">
        <f>Q18&amp;"-"&amp;COUNTIF(Q18:Q18,Q18)</f>
        <v>141284-1</v>
      </c>
      <c r="Z18" s="49" t="str">
        <f>R18&amp;"-"&amp;COUNTIF(Q18:R18,R18)</f>
        <v>141284-2</v>
      </c>
      <c r="AA18" s="49" t="str">
        <f>S18&amp;"-"&amp;COUNTIF(Q18:S18,S18)</f>
        <v>141284-3</v>
      </c>
      <c r="AB18" s="49" t="str">
        <f>T18&amp;"-"&amp;COUNTIF(Q18:T18,T18)</f>
        <v>141284-4</v>
      </c>
      <c r="AC18" s="49" t="str">
        <f>U18&amp;"-"&amp;COUNTIF(Q18:U18,U18)</f>
        <v>141284-5</v>
      </c>
      <c r="AD18" s="49" t="str">
        <f>V18&amp;"-"&amp;COUNTIF(Q18:V18,V18)</f>
        <v>141284-6</v>
      </c>
      <c r="AE18" s="49" t="str">
        <f>W18&amp;"-"&amp;COUNTIF(Q18:W18,W18)</f>
        <v>141284-7</v>
      </c>
      <c r="AF18" s="49" t="str">
        <f>X18&amp;"-"&amp;COUNTIF(Q18:X18,X18)</f>
        <v>141284-8</v>
      </c>
    </row>
    <row r="19" spans="1:32" ht="24.95" customHeight="1" x14ac:dyDescent="0.25">
      <c r="A19" s="152" t="s">
        <v>261</v>
      </c>
      <c r="B19" s="152"/>
      <c r="C19" s="152"/>
      <c r="D19" s="152"/>
      <c r="E19" s="46"/>
      <c r="F19" s="176" t="str">
        <f>VLOOKUP(P18,MASTER!$A$12:$T$2835,3,0)</f>
        <v>MBA (2 Years)  - 141284</v>
      </c>
      <c r="G19" s="176"/>
      <c r="H19" s="176"/>
      <c r="I19" s="176"/>
      <c r="J19" s="176"/>
      <c r="K19" s="176"/>
      <c r="L19" s="85"/>
      <c r="M19" s="171"/>
      <c r="N19" s="171"/>
      <c r="P19" s="38">
        <f>IFERROR(VLOOKUP(P18,MASTER!$A$12:$F$17079,6,0),"-")</f>
        <v>141284</v>
      </c>
    </row>
    <row r="20" spans="1:32" ht="3.75" customHeight="1" x14ac:dyDescent="0.25">
      <c r="F20" s="13"/>
      <c r="G20" s="13"/>
      <c r="H20" s="5"/>
      <c r="I20" s="5"/>
      <c r="J20" s="5"/>
      <c r="K20" s="5"/>
      <c r="L20" s="7"/>
      <c r="M20" s="8"/>
      <c r="N20" s="8"/>
    </row>
    <row r="21" spans="1:32" ht="24.95" customHeight="1" x14ac:dyDescent="0.25">
      <c r="A21" s="152" t="s">
        <v>90</v>
      </c>
      <c r="B21" s="152"/>
      <c r="C21" s="46"/>
      <c r="D21" s="174" t="str">
        <f>VLOOKUP(P18,MASTER!$A$12:$X$17009,8,0)</f>
        <v>A  - NB - 1 - 8</v>
      </c>
      <c r="E21" s="174"/>
      <c r="F21" s="174"/>
      <c r="G21" s="174"/>
      <c r="H21" s="14" t="s">
        <v>11</v>
      </c>
      <c r="I21" s="15" t="str">
        <f>VLOOKUP(P18,MASTER!$A$12:$AC$17009,9,0)</f>
        <v>I</v>
      </c>
      <c r="J21" s="16" t="s">
        <v>99</v>
      </c>
      <c r="K21" s="19">
        <f>VLOOKUP(P18,MASTER!$A$12:$AE$17009,12,0)</f>
        <v>7</v>
      </c>
      <c r="L21" s="1"/>
      <c r="M21" s="166" t="s">
        <v>7</v>
      </c>
      <c r="N21" s="167"/>
    </row>
    <row r="22" spans="1:32" ht="24.95" customHeight="1" x14ac:dyDescent="0.25">
      <c r="A22" s="152" t="s">
        <v>4</v>
      </c>
      <c r="B22" s="152"/>
      <c r="C22" s="152"/>
      <c r="D22" s="152"/>
      <c r="E22" s="152"/>
      <c r="F22" s="4"/>
      <c r="G22" s="4"/>
      <c r="H22" s="152" t="s">
        <v>3</v>
      </c>
      <c r="I22" s="152"/>
      <c r="J22" s="152"/>
      <c r="K22" s="4"/>
      <c r="M22" s="9"/>
      <c r="N22" s="10"/>
    </row>
    <row r="23" spans="1:32" ht="24.95" customHeight="1" x14ac:dyDescent="0.25">
      <c r="A23" s="152" t="s">
        <v>5</v>
      </c>
      <c r="B23" s="152"/>
      <c r="C23" s="152"/>
      <c r="D23" s="152"/>
      <c r="E23" s="152"/>
      <c r="F23" s="6"/>
      <c r="G23" s="4"/>
      <c r="H23" s="4"/>
      <c r="I23" s="4"/>
      <c r="J23" s="4"/>
      <c r="K23" s="4"/>
      <c r="M23" s="155"/>
      <c r="N23" s="156"/>
    </row>
    <row r="24" spans="1:32" ht="3.75" customHeight="1" x14ac:dyDescent="0.25">
      <c r="A24" s="3"/>
      <c r="B24" s="3"/>
      <c r="C24" s="3"/>
      <c r="D24" s="3"/>
      <c r="E24" s="3"/>
      <c r="F24" s="2"/>
      <c r="G24" s="2"/>
      <c r="H24" s="2"/>
      <c r="I24" s="2"/>
      <c r="J24" s="2"/>
      <c r="K24" s="2"/>
      <c r="L24" s="2"/>
      <c r="M24" s="2"/>
      <c r="N24" s="2"/>
    </row>
    <row r="25" spans="1:32" ht="16.5" customHeight="1" x14ac:dyDescent="0.25">
      <c r="A25" s="151" t="s">
        <v>3322</v>
      </c>
      <c r="B25" s="179"/>
      <c r="C25" s="179"/>
      <c r="D25" s="179"/>
      <c r="E25" s="179"/>
      <c r="F25" s="179"/>
      <c r="G25" s="179"/>
      <c r="H25" s="179"/>
      <c r="I25" s="162" t="s">
        <v>6</v>
      </c>
      <c r="J25" s="162"/>
      <c r="K25" s="163"/>
      <c r="L25" s="58"/>
      <c r="M25" s="164" t="s">
        <v>1083</v>
      </c>
      <c r="N25" s="165"/>
    </row>
    <row r="26" spans="1:32" ht="27" customHeight="1" x14ac:dyDescent="0.25">
      <c r="A26" s="38">
        <f>IFERROR(VLOOKUP(Y18,MASTER!$Y$12:$Z$17079,2,0),"-")</f>
        <v>20</v>
      </c>
      <c r="B26" s="38" t="str">
        <f>IFERROR(VLOOKUP(Z18,MASTER!$Y$12:$Z$17079,2,0),"-")</f>
        <v>-</v>
      </c>
      <c r="C26" s="38" t="str">
        <f>IFERROR(VLOOKUP(AA18,MASTER!$Y$12:$Z$17079,2,0),"-")</f>
        <v>-</v>
      </c>
      <c r="D26" s="38" t="str">
        <f>IFERROR(VLOOKUP(AB18,MASTER!$Y$12:$Z$17079,2,0),"-")</f>
        <v>-</v>
      </c>
      <c r="E26" s="38" t="str">
        <f>IFERROR(VLOOKUP(AC18,MASTER!$Y$12:$Z$17079,2,0),"-")</f>
        <v>-</v>
      </c>
      <c r="F26" s="38" t="str">
        <f>IFERROR(VLOOKUP(AD18,MASTER!$Y$12:$Z$17079,2,0),"-")</f>
        <v>-</v>
      </c>
      <c r="G26" s="38" t="str">
        <f>IFERROR(VLOOKUP(AE18,MASTER!$Y$12:$Z$17079,2,0),"-")</f>
        <v>-</v>
      </c>
      <c r="H26" s="38" t="str">
        <f>IFERROR(VLOOKUP(AF18,MASTER!$Y$12:$Z$17079,2,0),"-")</f>
        <v>-</v>
      </c>
      <c r="J26" s="67"/>
      <c r="K26" s="67"/>
      <c r="L26" s="59"/>
      <c r="M26" s="168"/>
      <c r="N26" s="169"/>
    </row>
    <row r="27" spans="1:32" ht="30" customHeight="1" x14ac:dyDescent="0.25">
      <c r="A27" s="84" t="str">
        <f>IFERROR(VLOOKUP(A26,MASTER!$AP$12:$AR$13091,3,0),"-")</f>
        <v>-</v>
      </c>
      <c r="B27" s="84" t="str">
        <f>IFERROR(VLOOKUP(B26,MASTER!$AP$12:$AR$13091,3,0),"-")</f>
        <v>-</v>
      </c>
      <c r="C27" s="84" t="str">
        <f>IFERROR(VLOOKUP(C26,MASTER!$AP$12:$AR$13091,3,0),"-")</f>
        <v>-</v>
      </c>
      <c r="D27" s="84" t="str">
        <f>IFERROR(VLOOKUP(D26,MASTER!$AP$12:$AR$13091,3,0),"-")</f>
        <v>-</v>
      </c>
      <c r="E27" s="84" t="str">
        <f>IFERROR(VLOOKUP(E26,MASTER!$AP$12:$AR$13091,3,0),"-")</f>
        <v>-</v>
      </c>
      <c r="F27" s="84" t="str">
        <f>IFERROR(VLOOKUP(F26,MASTER!$AP$12:$AR$13091,3,0),"-")</f>
        <v>-</v>
      </c>
      <c r="G27" s="84" t="str">
        <f>IFERROR(VLOOKUP(G26,MASTER!$AP$12:$AR$13091,3,0),"-")</f>
        <v>-</v>
      </c>
      <c r="H27" s="84" t="str">
        <f>IFERROR(VLOOKUP(H26,MASTER!$AP$12:$AR$13091,3,0),"-")</f>
        <v>-</v>
      </c>
      <c r="I27" s="63"/>
      <c r="J27" s="63"/>
      <c r="K27" s="63"/>
      <c r="L27" s="60"/>
      <c r="M27" s="63"/>
      <c r="N27" s="64"/>
    </row>
    <row r="28" spans="1:32" ht="9.75" customHeight="1" x14ac:dyDescent="0.25">
      <c r="A28" s="180" t="str">
        <f>IFERROR(VLOOKUP(M18,MASTER!$A$12:$O$4177,15,0),"-")</f>
        <v xml:space="preserve"> Ms. Qurat ul Ain Butt  ( 0332-8458249 )</v>
      </c>
      <c r="B28" s="180"/>
      <c r="C28" s="180"/>
      <c r="D28" s="180"/>
      <c r="E28" s="180"/>
      <c r="F28" s="180"/>
      <c r="G28" s="180"/>
      <c r="H28" s="180"/>
      <c r="I28" s="65"/>
      <c r="J28" s="65"/>
      <c r="K28" s="65"/>
      <c r="L28" s="59"/>
      <c r="M28" s="168"/>
      <c r="N28" s="169"/>
    </row>
    <row r="29" spans="1:32" ht="15" customHeight="1" x14ac:dyDescent="0.25">
      <c r="A29" s="180"/>
      <c r="B29" s="180"/>
      <c r="C29" s="180"/>
      <c r="D29" s="180"/>
      <c r="E29" s="180"/>
      <c r="F29" s="180"/>
      <c r="G29" s="180"/>
      <c r="H29" s="180"/>
      <c r="I29" s="158" t="s">
        <v>298</v>
      </c>
      <c r="J29" s="158"/>
      <c r="K29" s="159"/>
      <c r="L29" s="61"/>
      <c r="M29" s="157" t="s">
        <v>88</v>
      </c>
      <c r="N29" s="158"/>
    </row>
    <row r="30" spans="1:32" ht="15" customHeight="1" x14ac:dyDescent="0.25">
      <c r="L30" s="88"/>
      <c r="M30" s="154" t="str">
        <f>VLOOKUP(P31,MASTER!$A$12:$AD$12045,2,0)</f>
        <v>04 MAY 2024</v>
      </c>
      <c r="N30" s="154"/>
    </row>
    <row r="31" spans="1:32" ht="21.75" customHeight="1" x14ac:dyDescent="0.25">
      <c r="A31" s="152" t="s">
        <v>2</v>
      </c>
      <c r="B31" s="152"/>
      <c r="C31" s="152"/>
      <c r="D31" s="152"/>
      <c r="E31" s="46"/>
      <c r="F31" s="177" t="str">
        <f>VLOOKUP(P31,MASTER!$A$12:$T$28034,7,0)</f>
        <v>Corporate Finance Sec 1</v>
      </c>
      <c r="G31" s="177"/>
      <c r="H31" s="177"/>
      <c r="I31" s="177"/>
      <c r="J31" s="177"/>
      <c r="K31" s="178"/>
      <c r="L31" s="86"/>
      <c r="M31" s="171">
        <f>+P31</f>
        <v>21</v>
      </c>
      <c r="N31" s="171"/>
      <c r="P31" s="38">
        <f>+R1</f>
        <v>21</v>
      </c>
      <c r="Q31" s="38">
        <f>+P32</f>
        <v>141293</v>
      </c>
      <c r="R31" s="38">
        <f>+Q31</f>
        <v>141293</v>
      </c>
      <c r="S31" s="38">
        <f t="shared" ref="S31:X31" si="2">+R31</f>
        <v>141293</v>
      </c>
      <c r="T31" s="38">
        <f t="shared" si="2"/>
        <v>141293</v>
      </c>
      <c r="U31" s="38">
        <f t="shared" si="2"/>
        <v>141293</v>
      </c>
      <c r="V31" s="38">
        <f t="shared" si="2"/>
        <v>141293</v>
      </c>
      <c r="W31" s="38">
        <f t="shared" si="2"/>
        <v>141293</v>
      </c>
      <c r="X31" s="38">
        <f t="shared" si="2"/>
        <v>141293</v>
      </c>
      <c r="Y31" s="49" t="str">
        <f>Q31&amp;"-"&amp;COUNTIF(Q31:Q31,Q31)</f>
        <v>141293-1</v>
      </c>
      <c r="Z31" s="49" t="str">
        <f>R31&amp;"-"&amp;COUNTIF(Q31:R31,R31)</f>
        <v>141293-2</v>
      </c>
      <c r="AA31" s="49" t="str">
        <f>S31&amp;"-"&amp;COUNTIF(Q31:S31,S31)</f>
        <v>141293-3</v>
      </c>
      <c r="AB31" s="49" t="str">
        <f>T31&amp;"-"&amp;COUNTIF(Q31:T31,T31)</f>
        <v>141293-4</v>
      </c>
      <c r="AC31" s="49" t="str">
        <f>U31&amp;"-"&amp;COUNTIF(Q31:U31,U31)</f>
        <v>141293-5</v>
      </c>
      <c r="AD31" s="49" t="str">
        <f>V31&amp;"-"&amp;COUNTIF(Q31:V31,V31)</f>
        <v>141293-6</v>
      </c>
      <c r="AE31" s="49" t="str">
        <f>W31&amp;"-"&amp;COUNTIF(Q31:W31,W31)</f>
        <v>141293-7</v>
      </c>
      <c r="AF31" s="49" t="str">
        <f>X31&amp;"-"&amp;COUNTIF(Q31:X31,X31)</f>
        <v>141293-8</v>
      </c>
    </row>
    <row r="32" spans="1:32" ht="24.95" customHeight="1" x14ac:dyDescent="0.25">
      <c r="A32" s="152" t="s">
        <v>260</v>
      </c>
      <c r="B32" s="152"/>
      <c r="C32" s="152"/>
      <c r="D32" s="152"/>
      <c r="E32" s="46"/>
      <c r="F32" s="176" t="str">
        <f>VLOOKUP(P31,MASTER!$A$12:$T$28035,3,0)</f>
        <v>MBA (2 Years)  - 141293</v>
      </c>
      <c r="G32" s="176"/>
      <c r="H32" s="176"/>
      <c r="I32" s="176"/>
      <c r="J32" s="176"/>
      <c r="K32" s="176"/>
      <c r="L32" s="85"/>
      <c r="M32" s="171"/>
      <c r="N32" s="171"/>
      <c r="P32" s="38">
        <f>IFERROR(VLOOKUP(P31,MASTER!$A$12:$F$17079,6,0),"-")</f>
        <v>141293</v>
      </c>
    </row>
    <row r="33" spans="1:14" ht="3.75" customHeight="1" x14ac:dyDescent="0.25">
      <c r="F33" s="13"/>
      <c r="G33" s="13"/>
      <c r="H33" s="5"/>
      <c r="I33" s="5"/>
      <c r="J33" s="5"/>
      <c r="K33" s="5"/>
      <c r="L33" s="7"/>
      <c r="M33" s="8"/>
      <c r="N33" s="8"/>
    </row>
    <row r="34" spans="1:14" ht="24.95" customHeight="1" x14ac:dyDescent="0.25">
      <c r="A34" s="152" t="s">
        <v>90</v>
      </c>
      <c r="B34" s="152"/>
      <c r="C34" s="46"/>
      <c r="D34" s="174" t="str">
        <f>VLOOKUP(P31,MASTER!$A$12:$X$17009,8,0)</f>
        <v>A  - NB - 1 - 8</v>
      </c>
      <c r="E34" s="174"/>
      <c r="F34" s="174"/>
      <c r="G34" s="174"/>
      <c r="H34" s="14" t="s">
        <v>11</v>
      </c>
      <c r="I34" s="15" t="str">
        <f>VLOOKUP(P31,MASTER!$A$12:$AC$17009,9,0)</f>
        <v>I</v>
      </c>
      <c r="J34" s="16" t="s">
        <v>99</v>
      </c>
      <c r="K34" s="19">
        <f>VLOOKUP(P31,MASTER!$A$12:$AE$17009,12,0)</f>
        <v>6</v>
      </c>
      <c r="L34" s="1"/>
      <c r="M34" s="166" t="s">
        <v>7</v>
      </c>
      <c r="N34" s="167"/>
    </row>
    <row r="35" spans="1:14" ht="24.95" customHeight="1" x14ac:dyDescent="0.25">
      <c r="A35" s="152" t="s">
        <v>4</v>
      </c>
      <c r="B35" s="152"/>
      <c r="C35" s="152"/>
      <c r="D35" s="152"/>
      <c r="E35" s="152"/>
      <c r="F35" s="4"/>
      <c r="G35" s="4"/>
      <c r="H35" s="152" t="s">
        <v>3</v>
      </c>
      <c r="I35" s="152"/>
      <c r="J35" s="152"/>
      <c r="K35" s="4"/>
      <c r="M35" s="9"/>
      <c r="N35" s="10"/>
    </row>
    <row r="36" spans="1:14" ht="21" customHeight="1" x14ac:dyDescent="0.25">
      <c r="A36" s="152" t="s">
        <v>5</v>
      </c>
      <c r="B36" s="152"/>
      <c r="C36" s="152"/>
      <c r="D36" s="152"/>
      <c r="E36" s="152"/>
      <c r="F36" s="6"/>
      <c r="G36" s="4"/>
      <c r="H36" s="4"/>
      <c r="I36" s="4"/>
      <c r="J36" s="4"/>
      <c r="K36" s="4"/>
      <c r="M36" s="155"/>
      <c r="N36" s="156"/>
    </row>
    <row r="37" spans="1:14" ht="3.75" customHeight="1" x14ac:dyDescent="0.25">
      <c r="A37" s="3"/>
      <c r="B37" s="3"/>
      <c r="C37" s="3"/>
      <c r="D37" s="3"/>
      <c r="E37" s="3"/>
      <c r="F37" s="2"/>
      <c r="G37" s="2"/>
      <c r="H37" s="2"/>
      <c r="I37" s="2"/>
      <c r="J37" s="2"/>
      <c r="K37" s="2"/>
      <c r="L37" s="2"/>
      <c r="M37" s="2"/>
      <c r="N37" s="2"/>
    </row>
    <row r="38" spans="1:14" ht="16.5" customHeight="1" x14ac:dyDescent="0.25">
      <c r="A38" s="151" t="s">
        <v>3322</v>
      </c>
      <c r="B38" s="179"/>
      <c r="C38" s="179"/>
      <c r="D38" s="179"/>
      <c r="E38" s="179"/>
      <c r="F38" s="179"/>
      <c r="G38" s="179"/>
      <c r="H38" s="179"/>
      <c r="I38" s="161" t="s">
        <v>6</v>
      </c>
      <c r="J38" s="162"/>
      <c r="K38" s="163"/>
      <c r="L38" s="58"/>
      <c r="M38" s="164" t="s">
        <v>1083</v>
      </c>
      <c r="N38" s="165"/>
    </row>
    <row r="39" spans="1:14" ht="27" customHeight="1" x14ac:dyDescent="0.25">
      <c r="A39" s="38">
        <f>IFERROR(VLOOKUP(Y31,MASTER!$Y$12:$Z$17079,2,0),"-")</f>
        <v>21</v>
      </c>
      <c r="B39" s="38" t="str">
        <f>IFERROR(VLOOKUP(Z31,MASTER!$Y$12:$Z$17079,2,0),"-")</f>
        <v>-</v>
      </c>
      <c r="C39" s="38" t="str">
        <f>IFERROR(VLOOKUP(AA31,MASTER!$Y$12:$Z$17079,2,0),"-")</f>
        <v>-</v>
      </c>
      <c r="D39" s="38" t="str">
        <f>IFERROR(VLOOKUP(AB31,MASTER!$Y$12:$Z$17079,2,0),"-")</f>
        <v>-</v>
      </c>
      <c r="E39" s="38" t="str">
        <f>IFERROR(VLOOKUP(AC31,MASTER!$Y$12:$Z$17079,2,0),"-")</f>
        <v>-</v>
      </c>
      <c r="F39" s="38" t="str">
        <f>IFERROR(VLOOKUP(AD31,MASTER!$Y$12:$Z$17079,2,0),"-")</f>
        <v>-</v>
      </c>
      <c r="G39" s="38" t="str">
        <f>IFERROR(VLOOKUP(AE31,MASTER!$Y$12:$Z$17079,2,0),"-")</f>
        <v>-</v>
      </c>
      <c r="H39" s="38" t="str">
        <f>IFERROR(VLOOKUP(AF31,MASTER!$Y$12:$Z$17079,2,0),"-")</f>
        <v>-</v>
      </c>
      <c r="J39" s="76"/>
      <c r="K39" s="76"/>
      <c r="L39" s="59"/>
      <c r="M39" s="168"/>
      <c r="N39" s="169"/>
    </row>
    <row r="40" spans="1:14" ht="30" customHeight="1" x14ac:dyDescent="0.25">
      <c r="A40" s="84" t="str">
        <f>IFERROR(VLOOKUP(A39,MASTER!$AP$12:$AR$13091,3,0),"-")</f>
        <v>-</v>
      </c>
      <c r="B40" s="84" t="str">
        <f>IFERROR(VLOOKUP(B39,MASTER!$AP$12:$AR$13091,3,0),"-")</f>
        <v>-</v>
      </c>
      <c r="C40" s="84" t="str">
        <f>IFERROR(VLOOKUP(C39,MASTER!$AP$12:$AR$13091,3,0),"-")</f>
        <v>-</v>
      </c>
      <c r="D40" s="84" t="str">
        <f>IFERROR(VLOOKUP(D39,MASTER!$AP$12:$AR$13091,3,0),"-")</f>
        <v>-</v>
      </c>
      <c r="E40" s="84" t="str">
        <f>IFERROR(VLOOKUP(E39,MASTER!$AP$12:$AR$13091,3,0),"-")</f>
        <v>-</v>
      </c>
      <c r="F40" s="84" t="str">
        <f>IFERROR(VLOOKUP(F39,MASTER!$AP$12:$AR$13091,3,0),"-")</f>
        <v>-</v>
      </c>
      <c r="G40" s="84" t="str">
        <f>IFERROR(VLOOKUP(G39,MASTER!$AP$12:$AR$13091,3,0),"-")</f>
        <v>-</v>
      </c>
      <c r="H40" s="84" t="str">
        <f>IFERROR(VLOOKUP(H39,MASTER!$AP$12:$AR$13091,3,0),"-")</f>
        <v>-</v>
      </c>
      <c r="I40" s="63"/>
      <c r="J40" s="63"/>
      <c r="K40" s="63"/>
      <c r="L40" s="60"/>
      <c r="M40" s="63"/>
      <c r="N40" s="64"/>
    </row>
    <row r="41" spans="1:14" ht="19.5" customHeight="1" x14ac:dyDescent="0.25">
      <c r="A41" s="182" t="str">
        <f>IFERROR(VLOOKUP(M31,MASTER!$A$12:$O$4177,15,0),"-")</f>
        <v xml:space="preserve"> Ms. Qurat ul Ain Butt  ( 0332-8458249 )</v>
      </c>
      <c r="B41" s="182"/>
      <c r="C41" s="182"/>
      <c r="D41" s="182"/>
      <c r="E41" s="182"/>
      <c r="F41" s="182"/>
      <c r="G41" s="182"/>
      <c r="H41" s="182"/>
      <c r="I41" s="157" t="s">
        <v>298</v>
      </c>
      <c r="J41" s="158"/>
      <c r="K41" s="159"/>
      <c r="L41" s="61"/>
      <c r="M41" s="157" t="s">
        <v>88</v>
      </c>
      <c r="N41" s="158"/>
    </row>
    <row r="42" spans="1:14" x14ac:dyDescent="0.25">
      <c r="H42" s="62"/>
    </row>
  </sheetData>
  <mergeCells count="64">
    <mergeCell ref="D34:G34"/>
    <mergeCell ref="I38:K38"/>
    <mergeCell ref="M38:N38"/>
    <mergeCell ref="F19:K19"/>
    <mergeCell ref="A21:B21"/>
    <mergeCell ref="A23:E23"/>
    <mergeCell ref="A25:H25"/>
    <mergeCell ref="A28:H29"/>
    <mergeCell ref="A22:E22"/>
    <mergeCell ref="I41:K41"/>
    <mergeCell ref="M41:N41"/>
    <mergeCell ref="I25:K25"/>
    <mergeCell ref="M25:N25"/>
    <mergeCell ref="I29:K29"/>
    <mergeCell ref="M29:N29"/>
    <mergeCell ref="M36:N36"/>
    <mergeCell ref="M39:N39"/>
    <mergeCell ref="M34:N34"/>
    <mergeCell ref="H35:J35"/>
    <mergeCell ref="M28:N28"/>
    <mergeCell ref="A41:H41"/>
    <mergeCell ref="A35:E35"/>
    <mergeCell ref="A38:H38"/>
    <mergeCell ref="A36:E36"/>
    <mergeCell ref="A34:B34"/>
    <mergeCell ref="A1:N1"/>
    <mergeCell ref="A3:N3"/>
    <mergeCell ref="A5:D5"/>
    <mergeCell ref="F5:K5"/>
    <mergeCell ref="A6:D6"/>
    <mergeCell ref="F6:K6"/>
    <mergeCell ref="M4:N4"/>
    <mergeCell ref="M5:N6"/>
    <mergeCell ref="D8:G8"/>
    <mergeCell ref="A8:B8"/>
    <mergeCell ref="M8:N8"/>
    <mergeCell ref="H9:J9"/>
    <mergeCell ref="M15:N15"/>
    <mergeCell ref="I12:K12"/>
    <mergeCell ref="A9:E9"/>
    <mergeCell ref="A10:E10"/>
    <mergeCell ref="A12:H12"/>
    <mergeCell ref="A15:H16"/>
    <mergeCell ref="I16:K16"/>
    <mergeCell ref="M12:N12"/>
    <mergeCell ref="M16:N16"/>
    <mergeCell ref="M10:N10"/>
    <mergeCell ref="M13:N13"/>
    <mergeCell ref="M17:N17"/>
    <mergeCell ref="A32:D32"/>
    <mergeCell ref="F32:K32"/>
    <mergeCell ref="M26:N26"/>
    <mergeCell ref="M31:N32"/>
    <mergeCell ref="M30:N30"/>
    <mergeCell ref="A31:D31"/>
    <mergeCell ref="M18:N19"/>
    <mergeCell ref="A19:D19"/>
    <mergeCell ref="A18:D18"/>
    <mergeCell ref="F18:K18"/>
    <mergeCell ref="M21:N21"/>
    <mergeCell ref="H22:J22"/>
    <mergeCell ref="M23:N23"/>
    <mergeCell ref="D21:G21"/>
    <mergeCell ref="F31:K31"/>
  </mergeCells>
  <pageMargins left="0.7" right="0.1" top="0.25" bottom="0.2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52</vt:i4>
      </vt:variant>
    </vt:vector>
  </HeadingPairs>
  <TitlesOfParts>
    <vt:vector size="104" baseType="lpstr">
      <vt:lpstr>MASTER</vt:lpstr>
      <vt:lpstr>SPECIAL ISSUANCE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'3'!Print_Area</vt:lpstr>
      <vt:lpstr>'30'!Print_Area</vt:lpstr>
      <vt:lpstr>'31'!Print_Area</vt:lpstr>
      <vt:lpstr>'32'!Print_Area</vt:lpstr>
      <vt:lpstr>'33'!Print_Area</vt:lpstr>
      <vt:lpstr>'34'!Print_Area</vt:lpstr>
      <vt:lpstr>'35'!Print_Area</vt:lpstr>
      <vt:lpstr>'36'!Print_Area</vt:lpstr>
      <vt:lpstr>'37'!Print_Area</vt:lpstr>
      <vt:lpstr>'38'!Print_Area</vt:lpstr>
      <vt:lpstr>'39'!Print_Area</vt:lpstr>
      <vt:lpstr>'4'!Print_Area</vt:lpstr>
      <vt:lpstr>'40'!Print_Area</vt:lpstr>
      <vt:lpstr>'41'!Print_Area</vt:lpstr>
      <vt:lpstr>'42'!Print_Area</vt:lpstr>
      <vt:lpstr>'43'!Print_Area</vt:lpstr>
      <vt:lpstr>'44'!Print_Area</vt:lpstr>
      <vt:lpstr>'45'!Print_Area</vt:lpstr>
      <vt:lpstr>'46'!Print_Area</vt:lpstr>
      <vt:lpstr>'47'!Print_Area</vt:lpstr>
      <vt:lpstr>'48'!Print_Area</vt:lpstr>
      <vt:lpstr>'49'!Print_Area</vt:lpstr>
      <vt:lpstr>'5'!Print_Area</vt:lpstr>
      <vt:lpstr>'50'!Print_Area</vt:lpstr>
      <vt:lpstr>'6'!Print_Area</vt:lpstr>
      <vt:lpstr>'7'!Print_Area</vt:lpstr>
      <vt:lpstr>'8'!Print_Area</vt:lpstr>
      <vt:lpstr>'9'!Print_Area</vt:lpstr>
      <vt:lpstr>MASTER!Print_Area</vt:lpstr>
      <vt:lpstr>'SPECIAL ISSUANCE'!Print_Area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KHIDASH</dc:creator>
  <cp:lastModifiedBy>HP</cp:lastModifiedBy>
  <cp:lastPrinted>2024-02-23T07:49:02Z</cp:lastPrinted>
  <dcterms:created xsi:type="dcterms:W3CDTF">2013-08-22T20:52:28Z</dcterms:created>
  <dcterms:modified xsi:type="dcterms:W3CDTF">2024-04-28T15:42:12Z</dcterms:modified>
</cp:coreProperties>
</file>