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YK\Python\File Operation\GY\"/>
    </mc:Choice>
  </mc:AlternateContent>
  <xr:revisionPtr revIDLastSave="0" documentId="13_ncr:1_{68A24673-06CC-411A-A6C8-9D118247413F}" xr6:coauthVersionLast="47" xr6:coauthVersionMax="47" xr10:uidLastSave="{00000000-0000-0000-0000-000000000000}"/>
  <bookViews>
    <workbookView xWindow="-120" yWindow="-120" windowWidth="29040" windowHeight="15720" tabRatio="644" activeTab="1" xr2:uid="{FFDEDA85-9E45-4974-89D5-70FF3A97D302}"/>
  </bookViews>
  <sheets>
    <sheet name="Master (GD)" sheetId="1" r:id="rId1"/>
    <sheet name="Master (GD)_Detailed ITR" sheetId="10" r:id="rId2"/>
    <sheet name="TP GA" sheetId="9" r:id="rId3"/>
    <sheet name="Summary" sheetId="7" r:id="rId4"/>
    <sheet name="Spare List" sheetId="5" r:id="rId5"/>
    <sheet name="Technical Details" sheetId="2" r:id="rId6"/>
    <sheet name="Work Summary" sheetId="3" r:id="rId7"/>
    <sheet name="(INFO) MRC Guideline" sheetId="4" r:id="rId8"/>
    <sheet name="Master (GD)_BU" sheetId="8" r:id="rId9"/>
    <sheet name="Master (GD)_Detailed ITR_BU" sheetId="11" r:id="rId10"/>
  </sheets>
  <externalReferences>
    <externalReference r:id="rId11"/>
  </externalReferences>
  <definedNames>
    <definedName name="_xlnm._FilterDatabase" localSheetId="7" hidden="1">'(INFO) MRC Guideline'!$A$1:$AI$5</definedName>
    <definedName name="_xlnm._FilterDatabase" localSheetId="0" hidden="1">'Master (GD)'!$A$4:$Y$145</definedName>
    <definedName name="_xlnm._FilterDatabase" localSheetId="8" hidden="1">'Master (GD)_BU'!$A$4:$W$145</definedName>
    <definedName name="_xlnm._FilterDatabase" localSheetId="1" hidden="1">'Master (GD)_Detailed ITR'!$A$4:$AP$66</definedName>
    <definedName name="_xlnm._FilterDatabase" localSheetId="9" hidden="1">'Master (GD)_Detailed ITR_BU'!$A$4:$AK$65</definedName>
    <definedName name="_xlnm._FilterDatabase" localSheetId="5" hidden="1">'Technical Details'!$A$3:$AP$162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10" l="1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5" i="10"/>
  <c r="M56" i="10"/>
  <c r="M57" i="10"/>
  <c r="M58" i="10"/>
  <c r="M59" i="10"/>
  <c r="M60" i="10"/>
  <c r="M61" i="10"/>
  <c r="M5" i="10"/>
  <c r="Y6" i="1" l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5" i="1"/>
  <c r="U140" i="8" l="1"/>
  <c r="D140" i="8"/>
  <c r="U139" i="8"/>
  <c r="D139" i="8"/>
  <c r="U138" i="8"/>
  <c r="D138" i="8"/>
  <c r="U137" i="8"/>
  <c r="D137" i="8"/>
  <c r="U136" i="8"/>
  <c r="D136" i="8"/>
  <c r="U135" i="8"/>
  <c r="D135" i="8"/>
  <c r="U134" i="8"/>
  <c r="D134" i="8"/>
  <c r="U133" i="8"/>
  <c r="D133" i="8"/>
  <c r="U132" i="8"/>
  <c r="D132" i="8"/>
  <c r="U131" i="8"/>
  <c r="D131" i="8"/>
  <c r="U130" i="8"/>
  <c r="D130" i="8"/>
  <c r="U129" i="8"/>
  <c r="D129" i="8"/>
  <c r="U128" i="8"/>
  <c r="D128" i="8"/>
  <c r="U127" i="8"/>
  <c r="D127" i="8"/>
  <c r="U126" i="8"/>
  <c r="D126" i="8"/>
  <c r="U125" i="8"/>
  <c r="D125" i="8"/>
  <c r="U124" i="8"/>
  <c r="D124" i="8"/>
  <c r="U123" i="8"/>
  <c r="D123" i="8"/>
  <c r="U122" i="8"/>
  <c r="D122" i="8"/>
  <c r="U121" i="8"/>
  <c r="D121" i="8"/>
  <c r="U120" i="8"/>
  <c r="D120" i="8"/>
  <c r="U119" i="8"/>
  <c r="D119" i="8"/>
  <c r="U118" i="8"/>
  <c r="D118" i="8"/>
  <c r="U117" i="8"/>
  <c r="D117" i="8"/>
  <c r="U116" i="8"/>
  <c r="D116" i="8"/>
  <c r="U115" i="8"/>
  <c r="D115" i="8"/>
  <c r="U114" i="8"/>
  <c r="D114" i="8"/>
  <c r="U113" i="8"/>
  <c r="D113" i="8"/>
  <c r="U112" i="8"/>
  <c r="D112" i="8"/>
  <c r="U111" i="8"/>
  <c r="D111" i="8"/>
  <c r="U110" i="8"/>
  <c r="D110" i="8"/>
  <c r="U109" i="8"/>
  <c r="D109" i="8"/>
  <c r="U108" i="8"/>
  <c r="D108" i="8"/>
  <c r="U107" i="8"/>
  <c r="D107" i="8"/>
  <c r="U106" i="8"/>
  <c r="D106" i="8"/>
  <c r="U105" i="8"/>
  <c r="D105" i="8"/>
  <c r="U104" i="8"/>
  <c r="D104" i="8"/>
  <c r="U103" i="8"/>
  <c r="D103" i="8"/>
  <c r="U102" i="8"/>
  <c r="D102" i="8"/>
  <c r="U101" i="8"/>
  <c r="D101" i="8"/>
  <c r="U100" i="8"/>
  <c r="D100" i="8"/>
  <c r="U99" i="8"/>
  <c r="D99" i="8"/>
  <c r="U98" i="8"/>
  <c r="D98" i="8"/>
  <c r="U97" i="8"/>
  <c r="D97" i="8"/>
  <c r="U96" i="8"/>
  <c r="D96" i="8"/>
  <c r="U95" i="8"/>
  <c r="D95" i="8"/>
  <c r="U94" i="8"/>
  <c r="D94" i="8"/>
  <c r="U93" i="8"/>
  <c r="D93" i="8"/>
  <c r="U92" i="8"/>
  <c r="D92" i="8"/>
  <c r="U91" i="8"/>
  <c r="D91" i="8"/>
  <c r="U90" i="8"/>
  <c r="D90" i="8"/>
  <c r="U89" i="8"/>
  <c r="D89" i="8"/>
  <c r="U88" i="8"/>
  <c r="D88" i="8"/>
  <c r="U87" i="8"/>
  <c r="D87" i="8"/>
  <c r="U86" i="8"/>
  <c r="D86" i="8"/>
  <c r="U85" i="8"/>
  <c r="D85" i="8"/>
  <c r="U84" i="8"/>
  <c r="D84" i="8"/>
  <c r="U83" i="8"/>
  <c r="D83" i="8"/>
  <c r="U82" i="8"/>
  <c r="D82" i="8"/>
  <c r="U81" i="8"/>
  <c r="D81" i="8"/>
  <c r="U80" i="8"/>
  <c r="D80" i="8"/>
  <c r="U79" i="8"/>
  <c r="D79" i="8"/>
  <c r="U78" i="8"/>
  <c r="D78" i="8"/>
  <c r="U77" i="8"/>
  <c r="D77" i="8"/>
  <c r="U76" i="8"/>
  <c r="D76" i="8"/>
  <c r="U75" i="8"/>
  <c r="D75" i="8"/>
  <c r="U74" i="8"/>
  <c r="D74" i="8"/>
  <c r="U73" i="8"/>
  <c r="D73" i="8"/>
  <c r="U72" i="8"/>
  <c r="D72" i="8"/>
  <c r="U71" i="8"/>
  <c r="D71" i="8"/>
  <c r="U70" i="8"/>
  <c r="D70" i="8"/>
  <c r="U69" i="8"/>
  <c r="D69" i="8"/>
  <c r="U68" i="8"/>
  <c r="D68" i="8"/>
  <c r="U67" i="8"/>
  <c r="D67" i="8"/>
  <c r="U66" i="8"/>
  <c r="D66" i="8"/>
  <c r="U65" i="8"/>
  <c r="D65" i="8"/>
  <c r="U64" i="8"/>
  <c r="D64" i="8"/>
  <c r="U63" i="8"/>
  <c r="D63" i="8"/>
  <c r="U62" i="8"/>
  <c r="D62" i="8"/>
  <c r="U61" i="8"/>
  <c r="D61" i="8"/>
  <c r="U60" i="8"/>
  <c r="D60" i="8"/>
  <c r="U59" i="8"/>
  <c r="D59" i="8"/>
  <c r="U58" i="8"/>
  <c r="D58" i="8"/>
  <c r="U57" i="8"/>
  <c r="D57" i="8"/>
  <c r="U56" i="8"/>
  <c r="D56" i="8"/>
  <c r="U55" i="8"/>
  <c r="D55" i="8"/>
  <c r="U54" i="8"/>
  <c r="D54" i="8"/>
  <c r="U53" i="8"/>
  <c r="D53" i="8"/>
  <c r="U52" i="8"/>
  <c r="D52" i="8"/>
  <c r="U51" i="8"/>
  <c r="D51" i="8"/>
  <c r="U50" i="8"/>
  <c r="D50" i="8"/>
  <c r="U49" i="8"/>
  <c r="D49" i="8"/>
  <c r="U48" i="8"/>
  <c r="D48" i="8"/>
  <c r="U47" i="8"/>
  <c r="D47" i="8"/>
  <c r="U46" i="8"/>
  <c r="D46" i="8"/>
  <c r="U45" i="8"/>
  <c r="D45" i="8"/>
  <c r="U44" i="8"/>
  <c r="D44" i="8"/>
  <c r="U43" i="8"/>
  <c r="D43" i="8"/>
  <c r="U42" i="8"/>
  <c r="D42" i="8"/>
  <c r="U41" i="8"/>
  <c r="D41" i="8"/>
  <c r="U40" i="8"/>
  <c r="D40" i="8"/>
  <c r="U39" i="8"/>
  <c r="D39" i="8"/>
  <c r="U38" i="8"/>
  <c r="D38" i="8"/>
  <c r="U37" i="8"/>
  <c r="D37" i="8"/>
  <c r="U36" i="8"/>
  <c r="D36" i="8"/>
  <c r="U35" i="8"/>
  <c r="D35" i="8"/>
  <c r="U34" i="8"/>
  <c r="D34" i="8"/>
  <c r="U33" i="8"/>
  <c r="D33" i="8"/>
  <c r="U32" i="8"/>
  <c r="D32" i="8"/>
  <c r="U31" i="8"/>
  <c r="D31" i="8"/>
  <c r="U30" i="8"/>
  <c r="D30" i="8"/>
  <c r="U29" i="8"/>
  <c r="D29" i="8"/>
  <c r="U28" i="8"/>
  <c r="D28" i="8"/>
  <c r="U27" i="8"/>
  <c r="D27" i="8"/>
  <c r="U26" i="8"/>
  <c r="D26" i="8"/>
  <c r="U25" i="8"/>
  <c r="D25" i="8"/>
  <c r="U24" i="8"/>
  <c r="D24" i="8"/>
  <c r="U23" i="8"/>
  <c r="D23" i="8"/>
  <c r="U22" i="8"/>
  <c r="D22" i="8"/>
  <c r="U21" i="8"/>
  <c r="D21" i="8"/>
  <c r="U20" i="8"/>
  <c r="D20" i="8"/>
  <c r="U19" i="8"/>
  <c r="D19" i="8"/>
  <c r="U18" i="8"/>
  <c r="D18" i="8"/>
  <c r="U17" i="8"/>
  <c r="D17" i="8"/>
  <c r="U16" i="8"/>
  <c r="D16" i="8"/>
  <c r="U15" i="8"/>
  <c r="D15" i="8"/>
  <c r="U14" i="8"/>
  <c r="D14" i="8"/>
  <c r="U13" i="8"/>
  <c r="D13" i="8"/>
  <c r="U12" i="8"/>
  <c r="D12" i="8"/>
  <c r="U11" i="8"/>
  <c r="D11" i="8"/>
  <c r="U10" i="8"/>
  <c r="D10" i="8"/>
  <c r="U9" i="8"/>
  <c r="D9" i="8"/>
  <c r="U8" i="8"/>
  <c r="D8" i="8"/>
  <c r="U7" i="8"/>
  <c r="D7" i="8"/>
  <c r="U6" i="8"/>
  <c r="D6" i="8"/>
  <c r="U5" i="8"/>
  <c r="D5" i="8"/>
  <c r="T2" i="8"/>
  <c r="S2" i="8"/>
  <c r="R2" i="8"/>
  <c r="Q2" i="8"/>
  <c r="P2" i="8"/>
  <c r="O2" i="8"/>
  <c r="N2" i="8"/>
  <c r="M2" i="8"/>
  <c r="L2" i="8"/>
  <c r="K2" i="8"/>
  <c r="U5" i="1" l="1"/>
  <c r="U6" i="1"/>
  <c r="U9" i="1"/>
  <c r="U7" i="1"/>
  <c r="U11" i="1"/>
  <c r="U8" i="1"/>
  <c r="U12" i="1"/>
  <c r="U13" i="1"/>
  <c r="U14" i="1"/>
  <c r="U10" i="1"/>
  <c r="U47" i="1"/>
  <c r="U48" i="1"/>
  <c r="U49" i="1"/>
  <c r="U50" i="1"/>
  <c r="U22" i="1"/>
  <c r="U36" i="1"/>
  <c r="U38" i="1"/>
  <c r="U37" i="1"/>
  <c r="U39" i="1"/>
  <c r="U130" i="1"/>
  <c r="U131" i="1"/>
  <c r="U35" i="1"/>
  <c r="U102" i="1"/>
  <c r="U109" i="1"/>
  <c r="U105" i="1"/>
  <c r="U110" i="1"/>
  <c r="U120" i="1"/>
  <c r="U121" i="1"/>
  <c r="U125" i="1"/>
  <c r="U122" i="1"/>
  <c r="U123" i="1"/>
  <c r="U124" i="1"/>
  <c r="U111" i="1"/>
  <c r="U119" i="1"/>
  <c r="U127" i="1"/>
  <c r="U112" i="1"/>
  <c r="U113" i="1"/>
  <c r="U114" i="1"/>
  <c r="U115" i="1"/>
  <c r="U116" i="1"/>
  <c r="U117" i="1"/>
  <c r="U118" i="1"/>
  <c r="U128" i="1"/>
  <c r="U106" i="1"/>
  <c r="U107" i="1"/>
  <c r="U108" i="1"/>
  <c r="U126" i="1"/>
  <c r="U129" i="1"/>
  <c r="U103" i="1"/>
  <c r="U104" i="1"/>
  <c r="U16" i="1"/>
  <c r="U28" i="1"/>
  <c r="U29" i="1"/>
  <c r="U23" i="1"/>
  <c r="U41" i="1"/>
  <c r="U43" i="1"/>
  <c r="U44" i="1"/>
  <c r="U45" i="1"/>
  <c r="U46" i="1"/>
  <c r="U24" i="1"/>
  <c r="U25" i="1"/>
  <c r="U26" i="1"/>
  <c r="U27" i="1"/>
  <c r="U42" i="1"/>
  <c r="U40" i="1"/>
  <c r="U15" i="1"/>
  <c r="U99" i="1"/>
  <c r="U17" i="1"/>
  <c r="U18" i="1"/>
  <c r="U19" i="1"/>
  <c r="U20" i="1"/>
  <c r="U21" i="1"/>
  <c r="U33" i="1"/>
  <c r="U34" i="1"/>
  <c r="U30" i="1"/>
  <c r="U31" i="1"/>
  <c r="U32" i="1"/>
  <c r="U51" i="1"/>
  <c r="U101" i="1"/>
  <c r="U100" i="1"/>
  <c r="U132" i="1"/>
  <c r="U133" i="1"/>
  <c r="U134" i="1"/>
  <c r="U88" i="1"/>
  <c r="U89" i="1"/>
  <c r="U90" i="1"/>
  <c r="U91" i="1"/>
  <c r="U92" i="1"/>
  <c r="U93" i="1"/>
  <c r="U97" i="1"/>
  <c r="U98" i="1"/>
  <c r="U86" i="1"/>
  <c r="U87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63" i="1"/>
  <c r="U64" i="1"/>
  <c r="U83" i="1"/>
  <c r="U94" i="1"/>
  <c r="U95" i="1"/>
  <c r="U96" i="1"/>
  <c r="U84" i="1"/>
  <c r="U85" i="1"/>
  <c r="U62" i="1"/>
  <c r="U58" i="1"/>
  <c r="U60" i="1"/>
  <c r="U61" i="1"/>
  <c r="U52" i="1"/>
  <c r="U56" i="1"/>
  <c r="U59" i="1"/>
  <c r="U53" i="1"/>
  <c r="U57" i="1"/>
  <c r="U54" i="1"/>
  <c r="U55" i="1"/>
  <c r="U138" i="1"/>
  <c r="U139" i="1"/>
  <c r="U140" i="1"/>
  <c r="U135" i="1"/>
  <c r="U136" i="1"/>
  <c r="U137" i="1"/>
  <c r="L2" i="1" l="1"/>
  <c r="M2" i="1"/>
  <c r="N2" i="1"/>
  <c r="O2" i="1"/>
  <c r="P2" i="1"/>
  <c r="Q2" i="1"/>
  <c r="R2" i="1"/>
  <c r="S2" i="1"/>
  <c r="T2" i="1"/>
  <c r="K2" i="1"/>
  <c r="AH5" i="4" l="1"/>
  <c r="AF5" i="4"/>
  <c r="AD5" i="4"/>
  <c r="AB5" i="4"/>
  <c r="H5" i="4" a="1"/>
  <c r="H5" i="4" s="1"/>
  <c r="AH4" i="4"/>
  <c r="AF4" i="4"/>
  <c r="AD4" i="4"/>
  <c r="AB4" i="4"/>
  <c r="H4" i="4" a="1"/>
  <c r="H4" i="4" s="1"/>
  <c r="A4" i="4"/>
  <c r="A5" i="4" s="1"/>
  <c r="AH3" i="4"/>
  <c r="AF3" i="4"/>
  <c r="AD3" i="4"/>
  <c r="AB3" i="4"/>
  <c r="H3" i="4" a="1"/>
  <c r="H3" i="4" s="1"/>
  <c r="A3" i="4"/>
  <c r="AH2" i="4"/>
  <c r="AF2" i="4"/>
  <c r="AD2" i="4"/>
  <c r="AB2" i="4"/>
  <c r="H2" i="4" a="1"/>
  <c r="H2" i="4" s="1"/>
  <c r="G8" i="3" l="1"/>
  <c r="G14" i="3"/>
  <c r="G20" i="3"/>
  <c r="G26" i="3"/>
  <c r="G32" i="3"/>
  <c r="G38" i="3"/>
  <c r="G44" i="3"/>
  <c r="G50" i="3"/>
  <c r="G56" i="3"/>
  <c r="G62" i="3"/>
  <c r="G68" i="3"/>
  <c r="G74" i="3"/>
  <c r="G80" i="3"/>
  <c r="G86" i="3"/>
  <c r="G92" i="3"/>
  <c r="F8" i="3"/>
  <c r="F14" i="3"/>
  <c r="F20" i="3"/>
  <c r="F26" i="3"/>
  <c r="F32" i="3"/>
  <c r="F38" i="3"/>
  <c r="F44" i="3"/>
  <c r="F50" i="3"/>
  <c r="F56" i="3"/>
  <c r="F62" i="3"/>
  <c r="F68" i="3"/>
  <c r="F74" i="3"/>
  <c r="F80" i="3"/>
  <c r="F86" i="3"/>
  <c r="F92" i="3"/>
  <c r="E32" i="3"/>
  <c r="E38" i="3"/>
  <c r="E44" i="3"/>
  <c r="E50" i="3"/>
  <c r="E56" i="3"/>
  <c r="E62" i="3"/>
  <c r="E68" i="3"/>
  <c r="E74" i="3"/>
  <c r="E80" i="3"/>
  <c r="E86" i="3"/>
  <c r="E92" i="3"/>
  <c r="E14" i="3"/>
  <c r="E20" i="3"/>
  <c r="E26" i="3"/>
  <c r="E8" i="3"/>
  <c r="G2" i="3"/>
  <c r="F2" i="3"/>
  <c r="E2" i="3"/>
  <c r="D93" i="3"/>
  <c r="D94" i="3"/>
  <c r="D95" i="3"/>
  <c r="D96" i="3"/>
  <c r="D97" i="3"/>
  <c r="D92" i="3"/>
  <c r="D87" i="3"/>
  <c r="D88" i="3"/>
  <c r="D89" i="3"/>
  <c r="D90" i="3"/>
  <c r="D91" i="3"/>
  <c r="D86" i="3"/>
  <c r="D81" i="3"/>
  <c r="D82" i="3"/>
  <c r="D83" i="3"/>
  <c r="D84" i="3"/>
  <c r="D85" i="3"/>
  <c r="D80" i="3"/>
  <c r="D75" i="3"/>
  <c r="D76" i="3"/>
  <c r="D77" i="3"/>
  <c r="D78" i="3"/>
  <c r="D79" i="3"/>
  <c r="D74" i="3"/>
  <c r="D69" i="3"/>
  <c r="D70" i="3"/>
  <c r="D71" i="3"/>
  <c r="D72" i="3"/>
  <c r="D73" i="3"/>
  <c r="D68" i="3"/>
  <c r="D63" i="3"/>
  <c r="D64" i="3"/>
  <c r="D65" i="3"/>
  <c r="D66" i="3"/>
  <c r="D67" i="3"/>
  <c r="D62" i="3"/>
  <c r="D57" i="3"/>
  <c r="D58" i="3"/>
  <c r="D59" i="3"/>
  <c r="D60" i="3"/>
  <c r="D61" i="3"/>
  <c r="D56" i="3"/>
  <c r="D51" i="3"/>
  <c r="D52" i="3"/>
  <c r="D53" i="3"/>
  <c r="D54" i="3"/>
  <c r="D55" i="3"/>
  <c r="D50" i="3"/>
  <c r="D45" i="3"/>
  <c r="D46" i="3"/>
  <c r="D47" i="3"/>
  <c r="D48" i="3"/>
  <c r="D49" i="3"/>
  <c r="D44" i="3"/>
  <c r="D39" i="3"/>
  <c r="D40" i="3"/>
  <c r="D41" i="3"/>
  <c r="D42" i="3"/>
  <c r="D43" i="3"/>
  <c r="D38" i="3"/>
  <c r="D33" i="3"/>
  <c r="D34" i="3"/>
  <c r="D35" i="3"/>
  <c r="D36" i="3"/>
  <c r="D37" i="3"/>
  <c r="D32" i="3"/>
  <c r="D27" i="3"/>
  <c r="D28" i="3"/>
  <c r="D29" i="3"/>
  <c r="D30" i="3"/>
  <c r="D31" i="3"/>
  <c r="D26" i="3"/>
  <c r="D21" i="3"/>
  <c r="D22" i="3"/>
  <c r="D23" i="3"/>
  <c r="D24" i="3"/>
  <c r="D25" i="3"/>
  <c r="D20" i="3"/>
  <c r="D15" i="3"/>
  <c r="D16" i="3"/>
  <c r="D17" i="3"/>
  <c r="D18" i="3"/>
  <c r="D19" i="3"/>
  <c r="D14" i="3"/>
  <c r="D13" i="3"/>
  <c r="D9" i="3"/>
  <c r="D10" i="3"/>
  <c r="D11" i="3"/>
  <c r="D12" i="3"/>
  <c r="D8" i="3"/>
  <c r="D7" i="3" l="1"/>
  <c r="D6" i="3"/>
  <c r="D5" i="3"/>
  <c r="D4" i="3"/>
  <c r="D3" i="3"/>
  <c r="D2" i="3"/>
  <c r="D100" i="3" l="1"/>
  <c r="D102" i="3"/>
  <c r="D101" i="3"/>
  <c r="D99" i="3"/>
  <c r="D103" i="3"/>
  <c r="D98" i="3"/>
  <c r="Y162" i="2"/>
  <c r="W162" i="2"/>
  <c r="U162" i="2"/>
  <c r="Q162" i="2"/>
  <c r="O162" i="2"/>
  <c r="M162" i="2"/>
  <c r="Y161" i="2"/>
  <c r="W161" i="2"/>
  <c r="U161" i="2"/>
  <c r="Q161" i="2"/>
  <c r="O161" i="2"/>
  <c r="M161" i="2"/>
  <c r="Y160" i="2"/>
  <c r="W160" i="2"/>
  <c r="U160" i="2"/>
  <c r="Q160" i="2"/>
  <c r="O160" i="2"/>
  <c r="M160" i="2"/>
  <c r="Y159" i="2"/>
  <c r="W159" i="2"/>
  <c r="U159" i="2"/>
  <c r="Q159" i="2"/>
  <c r="O159" i="2"/>
  <c r="M159" i="2"/>
  <c r="Y158" i="2"/>
  <c r="W158" i="2"/>
  <c r="U158" i="2"/>
  <c r="Q158" i="2"/>
  <c r="O158" i="2"/>
  <c r="M158" i="2"/>
  <c r="Y157" i="2"/>
  <c r="W157" i="2"/>
  <c r="U157" i="2"/>
  <c r="Q157" i="2"/>
  <c r="O157" i="2"/>
  <c r="M157" i="2"/>
  <c r="Y156" i="2"/>
  <c r="W156" i="2"/>
  <c r="U156" i="2"/>
  <c r="Q156" i="2"/>
  <c r="O156" i="2"/>
  <c r="M156" i="2"/>
  <c r="Y155" i="2"/>
  <c r="W155" i="2"/>
  <c r="U155" i="2"/>
  <c r="Q155" i="2"/>
  <c r="O155" i="2"/>
  <c r="M155" i="2"/>
  <c r="Y154" i="2"/>
  <c r="W154" i="2"/>
  <c r="U154" i="2"/>
  <c r="Q154" i="2"/>
  <c r="O154" i="2"/>
  <c r="M154" i="2"/>
  <c r="Y153" i="2"/>
  <c r="W153" i="2"/>
  <c r="U153" i="2"/>
  <c r="Q153" i="2"/>
  <c r="O153" i="2"/>
  <c r="M153" i="2"/>
  <c r="Y152" i="2"/>
  <c r="W152" i="2"/>
  <c r="U152" i="2"/>
  <c r="Q152" i="2"/>
  <c r="O152" i="2"/>
  <c r="M152" i="2"/>
  <c r="Y151" i="2"/>
  <c r="W151" i="2"/>
  <c r="U151" i="2"/>
  <c r="Q151" i="2"/>
  <c r="O151" i="2"/>
  <c r="M151" i="2"/>
  <c r="Y150" i="2"/>
  <c r="W150" i="2"/>
  <c r="U150" i="2"/>
  <c r="Q150" i="2"/>
  <c r="O150" i="2"/>
  <c r="M150" i="2"/>
  <c r="Y149" i="2"/>
  <c r="W149" i="2"/>
  <c r="U149" i="2"/>
  <c r="Q149" i="2"/>
  <c r="O149" i="2"/>
  <c r="M149" i="2"/>
  <c r="Y148" i="2"/>
  <c r="W148" i="2"/>
  <c r="U148" i="2"/>
  <c r="Q148" i="2"/>
  <c r="O148" i="2"/>
  <c r="M148" i="2"/>
  <c r="Y147" i="2"/>
  <c r="W147" i="2"/>
  <c r="U147" i="2"/>
  <c r="Q147" i="2"/>
  <c r="O147" i="2"/>
  <c r="M147" i="2"/>
  <c r="Y146" i="2"/>
  <c r="W146" i="2"/>
  <c r="U146" i="2"/>
  <c r="Q146" i="2"/>
  <c r="O146" i="2"/>
  <c r="M146" i="2"/>
  <c r="Y145" i="2"/>
  <c r="W145" i="2"/>
  <c r="U145" i="2"/>
  <c r="Q145" i="2"/>
  <c r="O145" i="2"/>
  <c r="M145" i="2"/>
  <c r="Y144" i="2"/>
  <c r="W144" i="2"/>
  <c r="U144" i="2"/>
  <c r="Q144" i="2"/>
  <c r="O144" i="2"/>
  <c r="M144" i="2"/>
  <c r="Y143" i="2"/>
  <c r="W143" i="2"/>
  <c r="U143" i="2"/>
  <c r="Q143" i="2"/>
  <c r="O143" i="2"/>
  <c r="M143" i="2"/>
  <c r="Y142" i="2"/>
  <c r="W142" i="2"/>
  <c r="U142" i="2"/>
  <c r="Q142" i="2"/>
  <c r="O142" i="2"/>
  <c r="M142" i="2"/>
  <c r="Y141" i="2"/>
  <c r="W141" i="2"/>
  <c r="U141" i="2"/>
  <c r="Q141" i="2"/>
  <c r="O141" i="2"/>
  <c r="M141" i="2"/>
  <c r="Y140" i="2"/>
  <c r="W140" i="2"/>
  <c r="U140" i="2"/>
  <c r="Q140" i="2"/>
  <c r="O140" i="2"/>
  <c r="M140" i="2"/>
  <c r="Y139" i="2"/>
  <c r="W139" i="2"/>
  <c r="U139" i="2"/>
  <c r="Q139" i="2"/>
  <c r="O139" i="2"/>
  <c r="M139" i="2"/>
  <c r="Y138" i="2"/>
  <c r="W138" i="2"/>
  <c r="U138" i="2"/>
  <c r="Q138" i="2"/>
  <c r="O138" i="2"/>
  <c r="M138" i="2"/>
  <c r="Y137" i="2"/>
  <c r="W137" i="2"/>
  <c r="U137" i="2"/>
  <c r="Q137" i="2"/>
  <c r="O137" i="2"/>
  <c r="M137" i="2"/>
  <c r="Y136" i="2"/>
  <c r="W136" i="2"/>
  <c r="U136" i="2"/>
  <c r="Q136" i="2"/>
  <c r="O136" i="2"/>
  <c r="M136" i="2"/>
  <c r="Y135" i="2"/>
  <c r="W135" i="2"/>
  <c r="U135" i="2"/>
  <c r="Q135" i="2"/>
  <c r="O135" i="2"/>
  <c r="M135" i="2"/>
  <c r="Y134" i="2"/>
  <c r="W134" i="2"/>
  <c r="U134" i="2"/>
  <c r="Q134" i="2"/>
  <c r="O134" i="2"/>
  <c r="M134" i="2"/>
  <c r="Y133" i="2"/>
  <c r="W133" i="2"/>
  <c r="U133" i="2"/>
  <c r="Q133" i="2"/>
  <c r="O133" i="2"/>
  <c r="M133" i="2"/>
  <c r="Y132" i="2"/>
  <c r="W132" i="2"/>
  <c r="U132" i="2"/>
  <c r="Q132" i="2"/>
  <c r="O132" i="2"/>
  <c r="M132" i="2"/>
  <c r="Y131" i="2"/>
  <c r="W131" i="2"/>
  <c r="U131" i="2"/>
  <c r="Q131" i="2"/>
  <c r="O131" i="2"/>
  <c r="M131" i="2"/>
  <c r="Y130" i="2"/>
  <c r="W130" i="2"/>
  <c r="U130" i="2"/>
  <c r="Q130" i="2"/>
  <c r="O130" i="2"/>
  <c r="M130" i="2"/>
  <c r="Y129" i="2"/>
  <c r="W129" i="2"/>
  <c r="U129" i="2"/>
  <c r="Q129" i="2"/>
  <c r="O129" i="2"/>
  <c r="M129" i="2"/>
  <c r="Y128" i="2"/>
  <c r="W128" i="2"/>
  <c r="U128" i="2"/>
  <c r="Q128" i="2"/>
  <c r="O128" i="2"/>
  <c r="M128" i="2"/>
  <c r="Y127" i="2"/>
  <c r="W127" i="2"/>
  <c r="U127" i="2"/>
  <c r="Q127" i="2"/>
  <c r="O127" i="2"/>
  <c r="M127" i="2"/>
  <c r="Y126" i="2"/>
  <c r="W126" i="2"/>
  <c r="U126" i="2"/>
  <c r="Q126" i="2"/>
  <c r="O126" i="2"/>
  <c r="M126" i="2"/>
  <c r="Y125" i="2"/>
  <c r="W125" i="2"/>
  <c r="U125" i="2"/>
  <c r="Q125" i="2"/>
  <c r="O125" i="2"/>
  <c r="M125" i="2"/>
  <c r="Y124" i="2"/>
  <c r="W124" i="2"/>
  <c r="U124" i="2"/>
  <c r="Q124" i="2"/>
  <c r="O124" i="2"/>
  <c r="M124" i="2"/>
  <c r="Y123" i="2"/>
  <c r="W123" i="2"/>
  <c r="U123" i="2"/>
  <c r="Q123" i="2"/>
  <c r="O123" i="2"/>
  <c r="M123" i="2"/>
  <c r="Y122" i="2"/>
  <c r="W122" i="2"/>
  <c r="U122" i="2"/>
  <c r="Q122" i="2"/>
  <c r="O122" i="2"/>
  <c r="M122" i="2"/>
  <c r="Y121" i="2"/>
  <c r="W121" i="2"/>
  <c r="U121" i="2"/>
  <c r="Q121" i="2"/>
  <c r="O121" i="2"/>
  <c r="M121" i="2"/>
  <c r="Y120" i="2"/>
  <c r="W120" i="2"/>
  <c r="U120" i="2"/>
  <c r="Q120" i="2"/>
  <c r="O120" i="2"/>
  <c r="M120" i="2"/>
  <c r="Y119" i="2"/>
  <c r="W119" i="2"/>
  <c r="U119" i="2"/>
  <c r="Q119" i="2"/>
  <c r="O119" i="2"/>
  <c r="M119" i="2"/>
  <c r="Y118" i="2"/>
  <c r="W118" i="2"/>
  <c r="U118" i="2"/>
  <c r="Q118" i="2"/>
  <c r="O118" i="2"/>
  <c r="M118" i="2"/>
  <c r="Y117" i="2"/>
  <c r="W117" i="2"/>
  <c r="U117" i="2"/>
  <c r="Q117" i="2"/>
  <c r="O117" i="2"/>
  <c r="M117" i="2"/>
  <c r="Y116" i="2"/>
  <c r="W116" i="2"/>
  <c r="U116" i="2"/>
  <c r="Q116" i="2"/>
  <c r="O116" i="2"/>
  <c r="M116" i="2"/>
  <c r="Y115" i="2"/>
  <c r="W115" i="2"/>
  <c r="U115" i="2"/>
  <c r="Q115" i="2"/>
  <c r="O115" i="2"/>
  <c r="M115" i="2"/>
  <c r="Y114" i="2"/>
  <c r="W114" i="2"/>
  <c r="U114" i="2"/>
  <c r="Q114" i="2"/>
  <c r="O114" i="2"/>
  <c r="M114" i="2"/>
  <c r="Y113" i="2"/>
  <c r="W113" i="2"/>
  <c r="U113" i="2"/>
  <c r="Q113" i="2"/>
  <c r="O113" i="2"/>
  <c r="M113" i="2"/>
  <c r="Y112" i="2"/>
  <c r="W112" i="2"/>
  <c r="U112" i="2"/>
  <c r="Q112" i="2"/>
  <c r="O112" i="2"/>
  <c r="M112" i="2"/>
  <c r="Y111" i="2"/>
  <c r="W111" i="2"/>
  <c r="U111" i="2"/>
  <c r="Q111" i="2"/>
  <c r="O111" i="2"/>
  <c r="M111" i="2"/>
  <c r="Y110" i="2"/>
  <c r="W110" i="2"/>
  <c r="U110" i="2"/>
  <c r="Q110" i="2"/>
  <c r="O110" i="2"/>
  <c r="M110" i="2"/>
  <c r="Y109" i="2"/>
  <c r="W109" i="2"/>
  <c r="U109" i="2"/>
  <c r="Q109" i="2"/>
  <c r="O109" i="2"/>
  <c r="M109" i="2"/>
  <c r="Y108" i="2"/>
  <c r="W108" i="2"/>
  <c r="U108" i="2"/>
  <c r="Q108" i="2"/>
  <c r="O108" i="2"/>
  <c r="M108" i="2"/>
  <c r="Y107" i="2"/>
  <c r="W107" i="2"/>
  <c r="U107" i="2"/>
  <c r="Q107" i="2"/>
  <c r="O107" i="2"/>
  <c r="M107" i="2"/>
  <c r="Y106" i="2"/>
  <c r="W106" i="2"/>
  <c r="U106" i="2"/>
  <c r="Q106" i="2"/>
  <c r="O106" i="2"/>
  <c r="M106" i="2"/>
  <c r="Y105" i="2"/>
  <c r="W105" i="2"/>
  <c r="U105" i="2"/>
  <c r="Q105" i="2"/>
  <c r="O105" i="2"/>
  <c r="M105" i="2"/>
  <c r="Y104" i="2"/>
  <c r="W104" i="2"/>
  <c r="U104" i="2"/>
  <c r="Q104" i="2"/>
  <c r="O104" i="2"/>
  <c r="M104" i="2"/>
  <c r="Y103" i="2"/>
  <c r="W103" i="2"/>
  <c r="U103" i="2"/>
  <c r="Q103" i="2"/>
  <c r="O103" i="2"/>
  <c r="M103" i="2"/>
  <c r="Y102" i="2"/>
  <c r="W102" i="2"/>
  <c r="U102" i="2"/>
  <c r="Q102" i="2"/>
  <c r="O102" i="2"/>
  <c r="M102" i="2"/>
  <c r="Y101" i="2"/>
  <c r="W101" i="2"/>
  <c r="U101" i="2"/>
  <c r="Q101" i="2"/>
  <c r="O101" i="2"/>
  <c r="M101" i="2"/>
  <c r="Y100" i="2"/>
  <c r="W100" i="2"/>
  <c r="U100" i="2"/>
  <c r="Q100" i="2"/>
  <c r="O100" i="2"/>
  <c r="M100" i="2"/>
  <c r="Y99" i="2"/>
  <c r="W99" i="2"/>
  <c r="U99" i="2"/>
  <c r="Q99" i="2"/>
  <c r="O99" i="2"/>
  <c r="M99" i="2"/>
  <c r="Y98" i="2"/>
  <c r="W98" i="2"/>
  <c r="U98" i="2"/>
  <c r="Q98" i="2"/>
  <c r="O98" i="2"/>
  <c r="M98" i="2"/>
  <c r="Y97" i="2"/>
  <c r="W97" i="2"/>
  <c r="U97" i="2"/>
  <c r="Q97" i="2"/>
  <c r="O97" i="2"/>
  <c r="M97" i="2"/>
  <c r="Y96" i="2"/>
  <c r="W96" i="2"/>
  <c r="U96" i="2"/>
  <c r="Q96" i="2"/>
  <c r="O96" i="2"/>
  <c r="M96" i="2"/>
  <c r="Y95" i="2"/>
  <c r="W95" i="2"/>
  <c r="U95" i="2"/>
  <c r="Q95" i="2"/>
  <c r="O95" i="2"/>
  <c r="M95" i="2"/>
  <c r="Y94" i="2"/>
  <c r="W94" i="2"/>
  <c r="U94" i="2"/>
  <c r="Q94" i="2"/>
  <c r="O94" i="2"/>
  <c r="M94" i="2"/>
  <c r="Y93" i="2"/>
  <c r="W93" i="2"/>
  <c r="U93" i="2"/>
  <c r="Q93" i="2"/>
  <c r="O93" i="2"/>
  <c r="M93" i="2"/>
  <c r="Y92" i="2"/>
  <c r="W92" i="2"/>
  <c r="U92" i="2"/>
  <c r="Q92" i="2"/>
  <c r="O92" i="2"/>
  <c r="M92" i="2"/>
  <c r="Y91" i="2"/>
  <c r="W91" i="2"/>
  <c r="U91" i="2"/>
  <c r="Q91" i="2"/>
  <c r="O91" i="2"/>
  <c r="M91" i="2"/>
  <c r="Y90" i="2"/>
  <c r="W90" i="2"/>
  <c r="U90" i="2"/>
  <c r="Q90" i="2"/>
  <c r="O90" i="2"/>
  <c r="M90" i="2"/>
  <c r="Y89" i="2"/>
  <c r="W89" i="2"/>
  <c r="U89" i="2"/>
  <c r="Q89" i="2"/>
  <c r="O89" i="2"/>
  <c r="M89" i="2"/>
  <c r="Y88" i="2"/>
  <c r="W88" i="2"/>
  <c r="U88" i="2"/>
  <c r="Q88" i="2"/>
  <c r="O88" i="2"/>
  <c r="M88" i="2"/>
  <c r="Y87" i="2"/>
  <c r="W87" i="2"/>
  <c r="U87" i="2"/>
  <c r="Q87" i="2"/>
  <c r="O87" i="2"/>
  <c r="M87" i="2"/>
  <c r="Y86" i="2"/>
  <c r="W86" i="2"/>
  <c r="U86" i="2"/>
  <c r="Q86" i="2"/>
  <c r="O86" i="2"/>
  <c r="M86" i="2"/>
  <c r="Y85" i="2"/>
  <c r="W85" i="2"/>
  <c r="U85" i="2"/>
  <c r="Q85" i="2"/>
  <c r="O85" i="2"/>
  <c r="M85" i="2"/>
  <c r="Y84" i="2"/>
  <c r="W84" i="2"/>
  <c r="U84" i="2"/>
  <c r="Q84" i="2"/>
  <c r="O84" i="2"/>
  <c r="M84" i="2"/>
  <c r="Y83" i="2"/>
  <c r="W83" i="2"/>
  <c r="U83" i="2"/>
  <c r="Q83" i="2"/>
  <c r="O83" i="2"/>
  <c r="M83" i="2"/>
  <c r="Y82" i="2"/>
  <c r="W82" i="2"/>
  <c r="U82" i="2"/>
  <c r="Q82" i="2"/>
  <c r="O82" i="2"/>
  <c r="M82" i="2"/>
  <c r="Y81" i="2"/>
  <c r="W81" i="2"/>
  <c r="U81" i="2"/>
  <c r="Q81" i="2"/>
  <c r="O81" i="2"/>
  <c r="M81" i="2"/>
  <c r="Y80" i="2"/>
  <c r="W80" i="2"/>
  <c r="U80" i="2"/>
  <c r="Q80" i="2"/>
  <c r="O80" i="2"/>
  <c r="M80" i="2"/>
  <c r="Y79" i="2"/>
  <c r="W79" i="2"/>
  <c r="U79" i="2"/>
  <c r="Q79" i="2"/>
  <c r="O79" i="2"/>
  <c r="M79" i="2"/>
  <c r="Y78" i="2"/>
  <c r="W78" i="2"/>
  <c r="U78" i="2"/>
  <c r="Q78" i="2"/>
  <c r="O78" i="2"/>
  <c r="M78" i="2"/>
  <c r="Y77" i="2"/>
  <c r="W77" i="2"/>
  <c r="U77" i="2"/>
  <c r="Q77" i="2"/>
  <c r="O77" i="2"/>
  <c r="M77" i="2"/>
  <c r="Y76" i="2"/>
  <c r="W76" i="2"/>
  <c r="U76" i="2"/>
  <c r="Q76" i="2"/>
  <c r="O76" i="2"/>
  <c r="M76" i="2"/>
  <c r="Y75" i="2"/>
  <c r="W75" i="2"/>
  <c r="U75" i="2"/>
  <c r="Q75" i="2"/>
  <c r="O75" i="2"/>
  <c r="M75" i="2"/>
  <c r="Y74" i="2"/>
  <c r="W74" i="2"/>
  <c r="U74" i="2"/>
  <c r="Q74" i="2"/>
  <c r="O74" i="2"/>
  <c r="M74" i="2"/>
  <c r="Y73" i="2"/>
  <c r="W73" i="2"/>
  <c r="U73" i="2"/>
  <c r="Q73" i="2"/>
  <c r="O73" i="2"/>
  <c r="M73" i="2"/>
  <c r="Y72" i="2"/>
  <c r="W72" i="2"/>
  <c r="U72" i="2"/>
  <c r="Q72" i="2"/>
  <c r="O72" i="2"/>
  <c r="M72" i="2"/>
  <c r="Y71" i="2"/>
  <c r="W71" i="2"/>
  <c r="U71" i="2"/>
  <c r="Q71" i="2"/>
  <c r="O71" i="2"/>
  <c r="M71" i="2"/>
  <c r="Y70" i="2"/>
  <c r="W70" i="2"/>
  <c r="U70" i="2"/>
  <c r="Q70" i="2"/>
  <c r="O70" i="2"/>
  <c r="M70" i="2"/>
  <c r="Y69" i="2"/>
  <c r="W69" i="2"/>
  <c r="U69" i="2"/>
  <c r="Q69" i="2"/>
  <c r="O69" i="2"/>
  <c r="M69" i="2"/>
  <c r="Y68" i="2"/>
  <c r="W68" i="2"/>
  <c r="U68" i="2"/>
  <c r="Q68" i="2"/>
  <c r="O68" i="2"/>
  <c r="M68" i="2"/>
  <c r="Y67" i="2"/>
  <c r="W67" i="2"/>
  <c r="U67" i="2"/>
  <c r="Q67" i="2"/>
  <c r="O67" i="2"/>
  <c r="M67" i="2"/>
  <c r="Y66" i="2"/>
  <c r="W66" i="2"/>
  <c r="U66" i="2"/>
  <c r="Q66" i="2"/>
  <c r="O66" i="2"/>
  <c r="M66" i="2"/>
  <c r="Y65" i="2"/>
  <c r="W65" i="2"/>
  <c r="U65" i="2"/>
  <c r="Q65" i="2"/>
  <c r="O65" i="2"/>
  <c r="M65" i="2"/>
  <c r="Y64" i="2"/>
  <c r="W64" i="2"/>
  <c r="U64" i="2"/>
  <c r="Q64" i="2"/>
  <c r="O64" i="2"/>
  <c r="M64" i="2"/>
  <c r="Y63" i="2"/>
  <c r="W63" i="2"/>
  <c r="U63" i="2"/>
  <c r="Q63" i="2"/>
  <c r="O63" i="2"/>
  <c r="M63" i="2"/>
  <c r="Y62" i="2"/>
  <c r="W62" i="2"/>
  <c r="U62" i="2"/>
  <c r="Q62" i="2"/>
  <c r="O62" i="2"/>
  <c r="M62" i="2"/>
  <c r="Y61" i="2"/>
  <c r="W61" i="2"/>
  <c r="U61" i="2"/>
  <c r="Q61" i="2"/>
  <c r="O61" i="2"/>
  <c r="M61" i="2"/>
  <c r="Y60" i="2"/>
  <c r="W60" i="2"/>
  <c r="U60" i="2"/>
  <c r="Q60" i="2"/>
  <c r="O60" i="2"/>
  <c r="M60" i="2"/>
  <c r="Y59" i="2"/>
  <c r="W59" i="2"/>
  <c r="U59" i="2"/>
  <c r="Q59" i="2"/>
  <c r="O59" i="2"/>
  <c r="M59" i="2"/>
  <c r="Y58" i="2"/>
  <c r="W58" i="2"/>
  <c r="U58" i="2"/>
  <c r="Q58" i="2"/>
  <c r="O58" i="2"/>
  <c r="M58" i="2"/>
  <c r="Y57" i="2"/>
  <c r="W57" i="2"/>
  <c r="U57" i="2"/>
  <c r="Q57" i="2"/>
  <c r="O57" i="2"/>
  <c r="M57" i="2"/>
  <c r="Y56" i="2"/>
  <c r="W56" i="2"/>
  <c r="U56" i="2"/>
  <c r="Q56" i="2"/>
  <c r="O56" i="2"/>
  <c r="M56" i="2"/>
  <c r="Y55" i="2"/>
  <c r="W55" i="2"/>
  <c r="U55" i="2"/>
  <c r="Q55" i="2"/>
  <c r="O55" i="2"/>
  <c r="M55" i="2"/>
  <c r="Y54" i="2"/>
  <c r="W54" i="2"/>
  <c r="U54" i="2"/>
  <c r="Q54" i="2"/>
  <c r="O54" i="2"/>
  <c r="M54" i="2"/>
  <c r="Y53" i="2"/>
  <c r="W53" i="2"/>
  <c r="U53" i="2"/>
  <c r="Q53" i="2"/>
  <c r="O53" i="2"/>
  <c r="M53" i="2"/>
  <c r="Y52" i="2"/>
  <c r="W52" i="2"/>
  <c r="U52" i="2"/>
  <c r="Q52" i="2"/>
  <c r="O52" i="2"/>
  <c r="M52" i="2"/>
  <c r="Y51" i="2"/>
  <c r="W51" i="2"/>
  <c r="U51" i="2"/>
  <c r="Q51" i="2"/>
  <c r="O51" i="2"/>
  <c r="M51" i="2"/>
  <c r="Y50" i="2"/>
  <c r="W50" i="2"/>
  <c r="U50" i="2"/>
  <c r="Q50" i="2"/>
  <c r="O50" i="2"/>
  <c r="M50" i="2"/>
  <c r="Y49" i="2"/>
  <c r="W49" i="2"/>
  <c r="U49" i="2"/>
  <c r="Q49" i="2"/>
  <c r="O49" i="2"/>
  <c r="M49" i="2"/>
  <c r="Y48" i="2"/>
  <c r="W48" i="2"/>
  <c r="U48" i="2"/>
  <c r="Q48" i="2"/>
  <c r="O48" i="2"/>
  <c r="M48" i="2"/>
  <c r="Y47" i="2"/>
  <c r="W47" i="2"/>
  <c r="U47" i="2"/>
  <c r="Q47" i="2"/>
  <c r="O47" i="2"/>
  <c r="M47" i="2"/>
  <c r="Y46" i="2"/>
  <c r="W46" i="2"/>
  <c r="U46" i="2"/>
  <c r="Q46" i="2"/>
  <c r="O46" i="2"/>
  <c r="M46" i="2"/>
  <c r="Y45" i="2"/>
  <c r="W45" i="2"/>
  <c r="U45" i="2"/>
  <c r="Q45" i="2"/>
  <c r="O45" i="2"/>
  <c r="M45" i="2"/>
  <c r="Y44" i="2"/>
  <c r="W44" i="2"/>
  <c r="U44" i="2"/>
  <c r="Q44" i="2"/>
  <c r="O44" i="2"/>
  <c r="M44" i="2"/>
  <c r="Y43" i="2"/>
  <c r="W43" i="2"/>
  <c r="U43" i="2"/>
  <c r="Q43" i="2"/>
  <c r="O43" i="2"/>
  <c r="M43" i="2"/>
  <c r="Y42" i="2"/>
  <c r="W42" i="2"/>
  <c r="U42" i="2"/>
  <c r="Q42" i="2"/>
  <c r="O42" i="2"/>
  <c r="M42" i="2"/>
  <c r="Y41" i="2"/>
  <c r="W41" i="2"/>
  <c r="U41" i="2"/>
  <c r="Q41" i="2"/>
  <c r="O41" i="2"/>
  <c r="M41" i="2"/>
  <c r="Y40" i="2"/>
  <c r="W40" i="2"/>
  <c r="U40" i="2"/>
  <c r="Q40" i="2"/>
  <c r="O40" i="2"/>
  <c r="M40" i="2"/>
  <c r="Y39" i="2"/>
  <c r="W39" i="2"/>
  <c r="U39" i="2"/>
  <c r="Q39" i="2"/>
  <c r="O39" i="2"/>
  <c r="M39" i="2"/>
  <c r="Y38" i="2"/>
  <c r="W38" i="2"/>
  <c r="U38" i="2"/>
  <c r="Q38" i="2"/>
  <c r="O38" i="2"/>
  <c r="M38" i="2"/>
  <c r="Y37" i="2"/>
  <c r="W37" i="2"/>
  <c r="U37" i="2"/>
  <c r="Q37" i="2"/>
  <c r="O37" i="2"/>
  <c r="M37" i="2"/>
  <c r="Y36" i="2"/>
  <c r="W36" i="2"/>
  <c r="U36" i="2"/>
  <c r="Q36" i="2"/>
  <c r="O36" i="2"/>
  <c r="M36" i="2"/>
  <c r="Y35" i="2"/>
  <c r="W35" i="2"/>
  <c r="U35" i="2"/>
  <c r="Q35" i="2"/>
  <c r="O35" i="2"/>
  <c r="M35" i="2"/>
  <c r="Y34" i="2"/>
  <c r="W34" i="2"/>
  <c r="U34" i="2"/>
  <c r="Q34" i="2"/>
  <c r="O34" i="2"/>
  <c r="M34" i="2"/>
  <c r="Y33" i="2"/>
  <c r="W33" i="2"/>
  <c r="U33" i="2"/>
  <c r="Q33" i="2"/>
  <c r="O33" i="2"/>
  <c r="M33" i="2"/>
  <c r="Y32" i="2"/>
  <c r="W32" i="2"/>
  <c r="U32" i="2"/>
  <c r="Q32" i="2"/>
  <c r="O32" i="2"/>
  <c r="M32" i="2"/>
  <c r="Y31" i="2"/>
  <c r="W31" i="2"/>
  <c r="U31" i="2"/>
  <c r="Q31" i="2"/>
  <c r="O31" i="2"/>
  <c r="M31" i="2"/>
  <c r="Y30" i="2"/>
  <c r="W30" i="2"/>
  <c r="U30" i="2"/>
  <c r="Q30" i="2"/>
  <c r="O30" i="2"/>
  <c r="M30" i="2"/>
  <c r="Y29" i="2"/>
  <c r="W29" i="2"/>
  <c r="U29" i="2"/>
  <c r="Q29" i="2"/>
  <c r="O29" i="2"/>
  <c r="M29" i="2"/>
  <c r="Y28" i="2"/>
  <c r="W28" i="2"/>
  <c r="U28" i="2"/>
  <c r="Q28" i="2"/>
  <c r="O28" i="2"/>
  <c r="M28" i="2"/>
  <c r="Y27" i="2"/>
  <c r="W27" i="2"/>
  <c r="U27" i="2"/>
  <c r="Q27" i="2"/>
  <c r="O27" i="2"/>
  <c r="M27" i="2"/>
  <c r="Y26" i="2"/>
  <c r="W26" i="2"/>
  <c r="U26" i="2"/>
  <c r="Q26" i="2"/>
  <c r="O26" i="2"/>
  <c r="M26" i="2"/>
  <c r="Y25" i="2"/>
  <c r="W25" i="2"/>
  <c r="U25" i="2"/>
  <c r="Q25" i="2"/>
  <c r="O25" i="2"/>
  <c r="M25" i="2"/>
  <c r="Y24" i="2"/>
  <c r="W24" i="2"/>
  <c r="U24" i="2"/>
  <c r="Q24" i="2"/>
  <c r="O24" i="2"/>
  <c r="M24" i="2"/>
  <c r="Y23" i="2"/>
  <c r="W23" i="2"/>
  <c r="U23" i="2"/>
  <c r="Q23" i="2"/>
  <c r="O23" i="2"/>
  <c r="M23" i="2"/>
  <c r="Y22" i="2"/>
  <c r="W22" i="2"/>
  <c r="U22" i="2"/>
  <c r="Q22" i="2"/>
  <c r="O22" i="2"/>
  <c r="M22" i="2"/>
  <c r="Y21" i="2"/>
  <c r="W21" i="2"/>
  <c r="U21" i="2"/>
  <c r="Q21" i="2"/>
  <c r="O21" i="2"/>
  <c r="M21" i="2"/>
  <c r="Y20" i="2"/>
  <c r="W20" i="2"/>
  <c r="U20" i="2"/>
  <c r="Q20" i="2"/>
  <c r="O20" i="2"/>
  <c r="M20" i="2"/>
  <c r="Y19" i="2"/>
  <c r="W19" i="2"/>
  <c r="U19" i="2"/>
  <c r="Q19" i="2"/>
  <c r="O19" i="2"/>
  <c r="M19" i="2"/>
  <c r="Y18" i="2"/>
  <c r="W18" i="2"/>
  <c r="U18" i="2"/>
  <c r="Q18" i="2"/>
  <c r="O18" i="2"/>
  <c r="M18" i="2"/>
  <c r="Y17" i="2"/>
  <c r="W17" i="2"/>
  <c r="U17" i="2"/>
  <c r="Q17" i="2"/>
  <c r="O17" i="2"/>
  <c r="M17" i="2"/>
  <c r="Y16" i="2"/>
  <c r="W16" i="2"/>
  <c r="U16" i="2"/>
  <c r="Q16" i="2"/>
  <c r="O16" i="2"/>
  <c r="M16" i="2"/>
  <c r="Y15" i="2"/>
  <c r="W15" i="2"/>
  <c r="U15" i="2"/>
  <c r="Q15" i="2"/>
  <c r="O15" i="2"/>
  <c r="M15" i="2"/>
  <c r="Y14" i="2"/>
  <c r="W14" i="2"/>
  <c r="U14" i="2"/>
  <c r="Q14" i="2"/>
  <c r="O14" i="2"/>
  <c r="M14" i="2"/>
  <c r="Y13" i="2"/>
  <c r="W13" i="2"/>
  <c r="U13" i="2"/>
  <c r="Q13" i="2"/>
  <c r="O13" i="2"/>
  <c r="M13" i="2"/>
  <c r="Y12" i="2"/>
  <c r="W12" i="2"/>
  <c r="U12" i="2"/>
  <c r="Q12" i="2"/>
  <c r="O12" i="2"/>
  <c r="M12" i="2"/>
  <c r="Y11" i="2"/>
  <c r="W11" i="2"/>
  <c r="U11" i="2"/>
  <c r="Q11" i="2"/>
  <c r="O11" i="2"/>
  <c r="M11" i="2"/>
  <c r="Y10" i="2"/>
  <c r="W10" i="2"/>
  <c r="U10" i="2"/>
  <c r="Q10" i="2"/>
  <c r="O10" i="2"/>
  <c r="M10" i="2"/>
  <c r="Y9" i="2"/>
  <c r="W9" i="2"/>
  <c r="U9" i="2"/>
  <c r="Q9" i="2"/>
  <c r="O9" i="2"/>
  <c r="M9" i="2"/>
  <c r="Y8" i="2"/>
  <c r="W8" i="2"/>
  <c r="U8" i="2"/>
  <c r="Q8" i="2"/>
  <c r="O8" i="2"/>
  <c r="M8" i="2"/>
  <c r="Y7" i="2"/>
  <c r="W7" i="2"/>
  <c r="U7" i="2"/>
  <c r="Q7" i="2"/>
  <c r="O7" i="2"/>
  <c r="M7" i="2"/>
  <c r="Y6" i="2"/>
  <c r="W6" i="2"/>
  <c r="U6" i="2"/>
  <c r="Q6" i="2"/>
  <c r="O6" i="2"/>
  <c r="M6" i="2"/>
  <c r="Y5" i="2"/>
  <c r="W5" i="2"/>
  <c r="U5" i="2"/>
  <c r="Q5" i="2"/>
  <c r="O5" i="2"/>
  <c r="M5" i="2"/>
  <c r="Y4" i="2"/>
  <c r="W4" i="2"/>
  <c r="U4" i="2"/>
  <c r="Q4" i="2"/>
  <c r="O4" i="2"/>
  <c r="M4" i="2"/>
  <c r="E98" i="3" l="1"/>
  <c r="F98" i="3"/>
  <c r="G98" i="3"/>
  <c r="D6" i="1"/>
  <c r="D9" i="1"/>
  <c r="D7" i="1"/>
  <c r="D11" i="1"/>
  <c r="D8" i="1"/>
  <c r="D12" i="1"/>
  <c r="D13" i="1"/>
  <c r="D14" i="1"/>
  <c r="D10" i="1"/>
  <c r="D47" i="1"/>
  <c r="D48" i="1"/>
  <c r="D49" i="1"/>
  <c r="D50" i="1"/>
  <c r="D22" i="1"/>
  <c r="D36" i="1"/>
  <c r="D38" i="1"/>
  <c r="D37" i="1"/>
  <c r="D39" i="1"/>
  <c r="D130" i="1"/>
  <c r="D131" i="1"/>
  <c r="D35" i="1"/>
  <c r="D102" i="1"/>
  <c r="D109" i="1"/>
  <c r="D105" i="1"/>
  <c r="D110" i="1"/>
  <c r="D120" i="1"/>
  <c r="D121" i="1"/>
  <c r="D125" i="1"/>
  <c r="D122" i="1"/>
  <c r="D123" i="1"/>
  <c r="D124" i="1"/>
  <c r="D111" i="1"/>
  <c r="D119" i="1"/>
  <c r="D127" i="1"/>
  <c r="D112" i="1"/>
  <c r="D113" i="1"/>
  <c r="D114" i="1"/>
  <c r="D115" i="1"/>
  <c r="D116" i="1"/>
  <c r="D117" i="1"/>
  <c r="D118" i="1"/>
  <c r="D128" i="1"/>
  <c r="D106" i="1"/>
  <c r="D107" i="1"/>
  <c r="D108" i="1"/>
  <c r="D126" i="1"/>
  <c r="D129" i="1"/>
  <c r="D103" i="1"/>
  <c r="D104" i="1"/>
  <c r="D16" i="1"/>
  <c r="D28" i="1"/>
  <c r="D29" i="1"/>
  <c r="D23" i="1"/>
  <c r="D41" i="1"/>
  <c r="D43" i="1"/>
  <c r="D44" i="1"/>
  <c r="D45" i="1"/>
  <c r="D46" i="1"/>
  <c r="D24" i="1"/>
  <c r="D25" i="1"/>
  <c r="D26" i="1"/>
  <c r="D27" i="1"/>
  <c r="D42" i="1"/>
  <c r="D40" i="1"/>
  <c r="D15" i="1"/>
  <c r="D99" i="1"/>
  <c r="D17" i="1"/>
  <c r="D18" i="1"/>
  <c r="D19" i="1"/>
  <c r="D20" i="1"/>
  <c r="D21" i="1"/>
  <c r="D33" i="1"/>
  <c r="D34" i="1"/>
  <c r="D30" i="1"/>
  <c r="D31" i="1"/>
  <c r="D32" i="1"/>
  <c r="D51" i="1"/>
  <c r="D101" i="1"/>
  <c r="D100" i="1"/>
  <c r="D132" i="1"/>
  <c r="D133" i="1"/>
  <c r="D134" i="1"/>
  <c r="D88" i="1"/>
  <c r="D89" i="1"/>
  <c r="D90" i="1"/>
  <c r="D91" i="1"/>
  <c r="D92" i="1"/>
  <c r="D93" i="1"/>
  <c r="D97" i="1"/>
  <c r="D98" i="1"/>
  <c r="D86" i="1"/>
  <c r="D87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63" i="1"/>
  <c r="D64" i="1"/>
  <c r="D83" i="1"/>
  <c r="D94" i="1"/>
  <c r="D95" i="1"/>
  <c r="D96" i="1"/>
  <c r="D84" i="1"/>
  <c r="D85" i="1"/>
  <c r="D62" i="1"/>
  <c r="D58" i="1"/>
  <c r="D60" i="1"/>
  <c r="D61" i="1"/>
  <c r="D52" i="1"/>
  <c r="D56" i="1"/>
  <c r="D59" i="1"/>
  <c r="D53" i="1"/>
  <c r="D57" i="1"/>
  <c r="D54" i="1"/>
  <c r="D55" i="1"/>
  <c r="D138" i="1"/>
  <c r="D139" i="1"/>
  <c r="D140" i="1"/>
  <c r="D135" i="1"/>
  <c r="D136" i="1"/>
  <c r="D137" i="1"/>
  <c r="D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 Hafiz Zainal Abidin</author>
  </authors>
  <commentList>
    <comment ref="C2" authorId="0" shapeId="0" xr:uid="{B6901793-4226-4BCD-9FFF-3D03BC1E1ADE}">
      <text>
        <r>
          <rPr>
            <b/>
            <sz val="9"/>
            <color indexed="81"/>
            <rFont val="Tahoma"/>
            <family val="2"/>
          </rPr>
          <t>M Hafiz Zainal Abidin:</t>
        </r>
        <r>
          <rPr>
            <sz val="9"/>
            <color indexed="81"/>
            <rFont val="Tahoma"/>
            <family val="2"/>
          </rPr>
          <t xml:space="preserve">
Please fillu up all the necessary information e.g. Area, Unit, System, Sub-system and Sub-Subsystem (if applicable)</t>
        </r>
      </text>
    </comment>
    <comment ref="I2" authorId="0" shapeId="0" xr:uid="{58FA60F1-4939-48E6-B1EB-4699B9CDED3A}">
      <text>
        <r>
          <rPr>
            <b/>
            <sz val="9"/>
            <color indexed="81"/>
            <rFont val="Tahoma"/>
            <family val="2"/>
          </rPr>
          <t>M Hafiz Zainal Abidin:</t>
        </r>
        <r>
          <rPr>
            <sz val="9"/>
            <color indexed="81"/>
            <rFont val="Tahoma"/>
            <family val="2"/>
          </rPr>
          <t xml:space="preserve">
Please assigned correct numbering for each test pack accordance to Turnover Procedure which been briefed previously</t>
        </r>
      </text>
    </comment>
    <comment ref="K2" authorId="0" shapeId="0" xr:uid="{024EBF13-2CB3-4CAE-ACC6-BF26158B4759}">
      <text>
        <r>
          <rPr>
            <b/>
            <sz val="9"/>
            <color indexed="81"/>
            <rFont val="Tahoma"/>
            <family val="2"/>
          </rPr>
          <t>M Hafiz Zainal Abidin:</t>
        </r>
        <r>
          <rPr>
            <sz val="9"/>
            <color indexed="81"/>
            <rFont val="Tahoma"/>
            <family val="2"/>
          </rPr>
          <t xml:space="preserve">
Kindly mention your Package No.</t>
        </r>
      </text>
    </comment>
    <comment ref="M2" authorId="0" shapeId="0" xr:uid="{ECF1DABE-C603-45EF-9FB9-3DB12666E987}">
      <text>
        <r>
          <rPr>
            <b/>
            <sz val="9"/>
            <color indexed="81"/>
            <rFont val="Tahoma"/>
            <family val="2"/>
          </rPr>
          <t>M Hafiz Zainal Abidin:</t>
        </r>
        <r>
          <rPr>
            <sz val="9"/>
            <color indexed="81"/>
            <rFont val="Tahoma"/>
            <family val="2"/>
          </rPr>
          <t xml:space="preserve">
Please inser equipment tag no. or Line no. which within the Tes Pack Boundary</t>
        </r>
      </text>
    </comment>
    <comment ref="N2" authorId="0" shapeId="0" xr:uid="{8BF57A0F-9C6D-4284-969C-077B46C1975E}">
      <text>
        <r>
          <rPr>
            <b/>
            <sz val="9"/>
            <color indexed="81"/>
            <rFont val="Tahoma"/>
            <family val="2"/>
          </rPr>
          <t>M Hafiz Zainal Abidin:</t>
        </r>
        <r>
          <rPr>
            <sz val="9"/>
            <color indexed="81"/>
            <rFont val="Tahoma"/>
            <family val="2"/>
          </rPr>
          <t xml:space="preserve">
Please choose the option "RESET or "PCDM"</t>
        </r>
      </text>
    </comment>
    <comment ref="O2" authorId="0" shapeId="0" xr:uid="{D60060D2-87CC-4B7D-B544-0EF4BE5E4E7E}">
      <text>
        <r>
          <rPr>
            <b/>
            <sz val="9"/>
            <color indexed="81"/>
            <rFont val="Tahoma"/>
            <family val="2"/>
          </rPr>
          <t>M Hafiz Zainal Abidin:</t>
        </r>
        <r>
          <rPr>
            <sz val="9"/>
            <color indexed="81"/>
            <rFont val="Tahoma"/>
            <family val="2"/>
          </rPr>
          <t xml:space="preserve">
Spell out the name of Contractor</t>
        </r>
      </text>
    </comment>
    <comment ref="P2" authorId="0" shapeId="0" xr:uid="{ADCE3FFA-EE49-44F2-A5AF-AEC37F10C3AF}">
      <text>
        <r>
          <rPr>
            <b/>
            <sz val="9"/>
            <color indexed="81"/>
            <rFont val="Tahoma"/>
            <family val="2"/>
          </rPr>
          <t>M Hafiz Zainal Abidin:</t>
        </r>
        <r>
          <rPr>
            <sz val="9"/>
            <color indexed="81"/>
            <rFont val="Tahoma"/>
            <family val="2"/>
          </rPr>
          <t xml:space="preserve">
Please choose for each test pack's window either during TA 2024 or Pre-TA 2024</t>
        </r>
      </text>
    </comment>
    <comment ref="A5" authorId="0" shapeId="0" xr:uid="{391D671B-E294-4C6F-81FD-F6C51B436E2D}">
      <text>
        <r>
          <rPr>
            <b/>
            <sz val="9"/>
            <color indexed="81"/>
            <rFont val="Tahoma"/>
            <family val="2"/>
          </rPr>
          <t>M Hafiz Zainal Abidin:</t>
        </r>
        <r>
          <rPr>
            <sz val="9"/>
            <color indexed="81"/>
            <rFont val="Tahoma"/>
            <family val="2"/>
          </rPr>
          <t xml:space="preserve">
For next Test Pack, please copy the whole row and past at below new row.</t>
        </r>
      </text>
    </comment>
  </commentList>
</comments>
</file>

<file path=xl/sharedStrings.xml><?xml version="1.0" encoding="utf-8"?>
<sst xmlns="http://schemas.openxmlformats.org/spreadsheetml/2006/main" count="10015" uniqueCount="1073">
  <si>
    <t>No.</t>
  </si>
  <si>
    <t>Tag No.</t>
  </si>
  <si>
    <t>65GA-106</t>
  </si>
  <si>
    <t>65GA-107</t>
  </si>
  <si>
    <t>65GA-108</t>
  </si>
  <si>
    <t>65GA-110</t>
  </si>
  <si>
    <t>65GA-111</t>
  </si>
  <si>
    <t>65GA-115</t>
  </si>
  <si>
    <t>65GA-116</t>
  </si>
  <si>
    <t>65GA-119</t>
  </si>
  <si>
    <t>65GA-120</t>
  </si>
  <si>
    <t>65GA-121</t>
  </si>
  <si>
    <t>65GA-125</t>
  </si>
  <si>
    <t>65GA-126</t>
  </si>
  <si>
    <t>65GA-127</t>
  </si>
  <si>
    <t>65GA-128</t>
  </si>
  <si>
    <t>65GA-129</t>
  </si>
  <si>
    <t>65GA-132</t>
  </si>
  <si>
    <t>65GA-134</t>
  </si>
  <si>
    <t>65GA-137</t>
  </si>
  <si>
    <t>65GA-139</t>
  </si>
  <si>
    <t>65GA-151B</t>
  </si>
  <si>
    <t>65GA-151C</t>
  </si>
  <si>
    <t>65GA-170</t>
  </si>
  <si>
    <t>65GA-201</t>
  </si>
  <si>
    <t>65GA-205</t>
  </si>
  <si>
    <t>65GA-206</t>
  </si>
  <si>
    <t>65GA-207</t>
  </si>
  <si>
    <t>65GA-215</t>
  </si>
  <si>
    <t>65GA-216</t>
  </si>
  <si>
    <t>65GA-218</t>
  </si>
  <si>
    <t>65GA-220</t>
  </si>
  <si>
    <t>65GA-221</t>
  </si>
  <si>
    <t>65GA-223</t>
  </si>
  <si>
    <t>65GA-225</t>
  </si>
  <si>
    <t>65GA-226</t>
  </si>
  <si>
    <t>65GA-228</t>
  </si>
  <si>
    <t>65GA-229</t>
  </si>
  <si>
    <t>65GA-230</t>
  </si>
  <si>
    <t>65GA-231</t>
  </si>
  <si>
    <t>65GA-232</t>
  </si>
  <si>
    <t>65GA-233</t>
  </si>
  <si>
    <t>65GA-234</t>
  </si>
  <si>
    <t>65GA-236</t>
  </si>
  <si>
    <t>65GA-240</t>
  </si>
  <si>
    <t>65GA-245</t>
  </si>
  <si>
    <t>65GA-246</t>
  </si>
  <si>
    <t>65GA-249</t>
  </si>
  <si>
    <t>65GA-250</t>
  </si>
  <si>
    <t>65GA-267</t>
  </si>
  <si>
    <t>65GA-270</t>
  </si>
  <si>
    <t>65GA-274</t>
  </si>
  <si>
    <t>65GA-601</t>
  </si>
  <si>
    <t>65H2-101</t>
  </si>
  <si>
    <t>65H2-103</t>
  </si>
  <si>
    <t>65H2-104</t>
  </si>
  <si>
    <t>65H2-106</t>
  </si>
  <si>
    <t>65H2-107</t>
  </si>
  <si>
    <t>65H2-108</t>
  </si>
  <si>
    <t>65H2-109</t>
  </si>
  <si>
    <t>65H2-111</t>
  </si>
  <si>
    <t>65H2-112</t>
  </si>
  <si>
    <t>65H2-113</t>
  </si>
  <si>
    <t>65H2-114</t>
  </si>
  <si>
    <t>65H2-115</t>
  </si>
  <si>
    <t>65H2-116</t>
  </si>
  <si>
    <t>65H2-118</t>
  </si>
  <si>
    <t>65H2-120</t>
  </si>
  <si>
    <t>65H2-121</t>
  </si>
  <si>
    <t>65H2S-101</t>
  </si>
  <si>
    <t>65H2S-102</t>
  </si>
  <si>
    <t>65H2S-103</t>
  </si>
  <si>
    <t>65H2S-104</t>
  </si>
  <si>
    <t>65H2S-107</t>
  </si>
  <si>
    <t>65H2S-111</t>
  </si>
  <si>
    <t>65H2S-114</t>
  </si>
  <si>
    <t>65H2S-118</t>
  </si>
  <si>
    <t>65H2S-119</t>
  </si>
  <si>
    <t>65H2S-120</t>
  </si>
  <si>
    <t>65H2S-122</t>
  </si>
  <si>
    <t>65H2S-128</t>
  </si>
  <si>
    <t>65H2S-129</t>
  </si>
  <si>
    <t>65XA-2631</t>
  </si>
  <si>
    <t>65XA-2632</t>
  </si>
  <si>
    <t>65XA-2633</t>
  </si>
  <si>
    <t>65XA-8101</t>
  </si>
  <si>
    <t>65XA-8102</t>
  </si>
  <si>
    <t>65XA-8103</t>
  </si>
  <si>
    <t>65XA-8104</t>
  </si>
  <si>
    <t>65XA-8105</t>
  </si>
  <si>
    <t>65XA-8106</t>
  </si>
  <si>
    <t>65XA-8111</t>
  </si>
  <si>
    <t>65XA-8112</t>
  </si>
  <si>
    <t>65XA-8113</t>
  </si>
  <si>
    <t>65XA-8114</t>
  </si>
  <si>
    <t>65XA-8115</t>
  </si>
  <si>
    <t>65XA-8116</t>
  </si>
  <si>
    <t>65XA-8120</t>
  </si>
  <si>
    <t>65XA-8121</t>
  </si>
  <si>
    <t>65XA-8122</t>
  </si>
  <si>
    <t>65XA-8123</t>
  </si>
  <si>
    <t>65XA-8124</t>
  </si>
  <si>
    <t>65XA-8125</t>
  </si>
  <si>
    <t>65XA-8126</t>
  </si>
  <si>
    <t>65XA-8127</t>
  </si>
  <si>
    <t>65XA-8128</t>
  </si>
  <si>
    <t>65XA-8129</t>
  </si>
  <si>
    <t>65XA-8130</t>
  </si>
  <si>
    <t>65XA-8131</t>
  </si>
  <si>
    <t>65XA-8132</t>
  </si>
  <si>
    <t>65XA-8133</t>
  </si>
  <si>
    <t>65XA-8134</t>
  </si>
  <si>
    <t>65XA-8135</t>
  </si>
  <si>
    <t>65XA-8136</t>
  </si>
  <si>
    <t>65XA-8137</t>
  </si>
  <si>
    <t>65XA-8138</t>
  </si>
  <si>
    <t>65XA-8139</t>
  </si>
  <si>
    <t>65XA-8140</t>
  </si>
  <si>
    <t>65XA-8141</t>
  </si>
  <si>
    <t>65XA-8142</t>
  </si>
  <si>
    <t>65XA-8143</t>
  </si>
  <si>
    <t>65XA-8144</t>
  </si>
  <si>
    <t>65XA-8151</t>
  </si>
  <si>
    <t>65XA-8152</t>
  </si>
  <si>
    <t>65XA-8153</t>
  </si>
  <si>
    <t>65XA-8154</t>
  </si>
  <si>
    <t>65XA-8155</t>
  </si>
  <si>
    <t>65XA-8156</t>
  </si>
  <si>
    <t>65XA-8157</t>
  </si>
  <si>
    <t>65XA-8159</t>
  </si>
  <si>
    <t>65XA-8160</t>
  </si>
  <si>
    <t>65XA-8162</t>
  </si>
  <si>
    <t>65XA-8190A</t>
  </si>
  <si>
    <t>65XA-8190B</t>
  </si>
  <si>
    <t>65XA-8190C</t>
  </si>
  <si>
    <t>65XA-8193A</t>
  </si>
  <si>
    <t>65XA-8193B</t>
  </si>
  <si>
    <t>65XA-8193C</t>
  </si>
  <si>
    <t>S/N</t>
  </si>
  <si>
    <t>GD TYPE</t>
  </si>
  <si>
    <t>WINDOW</t>
  </si>
  <si>
    <t>WP</t>
  </si>
  <si>
    <t>UNIT</t>
  </si>
  <si>
    <t>AREA</t>
  </si>
  <si>
    <t>SUBSYSTEM</t>
  </si>
  <si>
    <t>CH4 3W</t>
  </si>
  <si>
    <t>11</t>
  </si>
  <si>
    <t>1A</t>
  </si>
  <si>
    <t>14</t>
  </si>
  <si>
    <t>12</t>
  </si>
  <si>
    <t>1B</t>
  </si>
  <si>
    <t>13</t>
  </si>
  <si>
    <t>MCB</t>
  </si>
  <si>
    <t>66</t>
  </si>
  <si>
    <t>4A</t>
  </si>
  <si>
    <t>71</t>
  </si>
  <si>
    <t>75</t>
  </si>
  <si>
    <t>73</t>
  </si>
  <si>
    <t>77</t>
  </si>
  <si>
    <t>H2S 2W</t>
  </si>
  <si>
    <t>H2 3W</t>
  </si>
  <si>
    <t>51</t>
  </si>
  <si>
    <t>5A</t>
  </si>
  <si>
    <t>H2S 3W</t>
  </si>
  <si>
    <t>15</t>
  </si>
  <si>
    <t>64</t>
  </si>
  <si>
    <t>19</t>
  </si>
  <si>
    <t>6</t>
  </si>
  <si>
    <t>18</t>
  </si>
  <si>
    <t>65H2S-105</t>
  </si>
  <si>
    <t>65GA-269</t>
  </si>
  <si>
    <t>65GA-204</t>
  </si>
  <si>
    <t>65GA-209</t>
  </si>
  <si>
    <t>65GA-248</t>
  </si>
  <si>
    <t>65GA-254</t>
  </si>
  <si>
    <t>65GA-257</t>
  </si>
  <si>
    <t>65GA-258</t>
  </si>
  <si>
    <t>65GA-259</t>
  </si>
  <si>
    <t>65GA-261</t>
  </si>
  <si>
    <t>65GA-262</t>
  </si>
  <si>
    <t>65GA-265</t>
  </si>
  <si>
    <t>65GA-275</t>
  </si>
  <si>
    <t>65GA-276</t>
  </si>
  <si>
    <t>65GA-217</t>
  </si>
  <si>
    <t>65GA-222</t>
  </si>
  <si>
    <t>65GA-241</t>
  </si>
  <si>
    <t>65GA-266</t>
  </si>
  <si>
    <t>65XA-8158</t>
  </si>
  <si>
    <t>65XA-8161</t>
  </si>
  <si>
    <t>65XA-8163</t>
  </si>
  <si>
    <t>65XA-8110</t>
  </si>
  <si>
    <t>65GA-151A</t>
  </si>
  <si>
    <t>AXGK2300202</t>
  </si>
  <si>
    <t>AXGK2300206</t>
  </si>
  <si>
    <t>AXGK2300207</t>
  </si>
  <si>
    <t>FG Device (111A)</t>
  </si>
  <si>
    <t>FG Device (111B)</t>
  </si>
  <si>
    <t>Stanchion</t>
  </si>
  <si>
    <t>Scaffold</t>
  </si>
  <si>
    <t>Y</t>
  </si>
  <si>
    <t>ITEM</t>
  </si>
  <si>
    <t>TAG NO</t>
  </si>
  <si>
    <t>DESCRIPTION</t>
  </si>
  <si>
    <t>DETECTION RANGE</t>
  </si>
  <si>
    <t>ALARM SET POINT</t>
  </si>
  <si>
    <t>TRIP SETPOINT</t>
  </si>
  <si>
    <t>FAULT SIGNAL</t>
  </si>
  <si>
    <t>GD
TYPE</t>
  </si>
  <si>
    <t>Wire
Type</t>
  </si>
  <si>
    <t>SENSOR ELEVATION (mm)</t>
  </si>
  <si>
    <t>STANCHION HEIGHT (mm)</t>
  </si>
  <si>
    <t>SCAFFOLD
(HxWxD)
(M)</t>
  </si>
  <si>
    <t>SENSOR ELEVATION</t>
  </si>
  <si>
    <t>GD SUPPORT</t>
  </si>
  <si>
    <t>NEW STANCHION BASE</t>
  </si>
  <si>
    <t>NEW TRAY (m)</t>
  </si>
  <si>
    <t>NEW JB</t>
  </si>
  <si>
    <t>NEW 2" 
U-CLAMP</t>
  </si>
  <si>
    <t>NEW SECONDARY CABLE (M)</t>
  </si>
  <si>
    <t>REMARKS</t>
  </si>
  <si>
    <t>LOW</t>
  </si>
  <si>
    <t>HIGH</t>
  </si>
  <si>
    <t>HI</t>
  </si>
  <si>
    <t>HIHI</t>
  </si>
  <si>
    <t>TX FAULT SIGNAL</t>
  </si>
  <si>
    <t>OPTICAL FAULT</t>
  </si>
  <si>
    <t>OPEN LOOP</t>
  </si>
  <si>
    <t>SHORT CIRCUIT</t>
  </si>
  <si>
    <t>REPLACE STANCHION / MOUNTING</t>
  </si>
  <si>
    <t>UNISTRUT</t>
  </si>
  <si>
    <t>C- CHANNEL</t>
  </si>
  <si>
    <t>EU</t>
  </si>
  <si>
    <t>mA</t>
  </si>
  <si>
    <t>Lower mA</t>
  </si>
  <si>
    <t>Upper mA</t>
  </si>
  <si>
    <t>STATUS</t>
  </si>
  <si>
    <t>V</t>
  </si>
  <si>
    <t>H</t>
  </si>
  <si>
    <t>CH4 IR GD P-1111A/B</t>
  </si>
  <si>
    <t>100</t>
  </si>
  <si>
    <t>50</t>
  </si>
  <si>
    <t>CH4</t>
  </si>
  <si>
    <t>3-wire</t>
  </si>
  <si>
    <t>380</t>
  </si>
  <si>
    <t>N/A</t>
  </si>
  <si>
    <t>Maintain</t>
  </si>
  <si>
    <t>Yes</t>
  </si>
  <si>
    <t>CONCRETE FLOOR</t>
  </si>
  <si>
    <t>-</t>
  </si>
  <si>
    <t>CH4 IR GD P-1107A/B</t>
  </si>
  <si>
    <t>25</t>
  </si>
  <si>
    <t>CH4 IR GD P-1106A/B</t>
  </si>
  <si>
    <t>CH4 IR GD P-1125A/B</t>
  </si>
  <si>
    <t>CH4 IR GD P-1124A/B</t>
  </si>
  <si>
    <t>CH4 IR GD P-1109A/B</t>
  </si>
  <si>
    <t>400</t>
  </si>
  <si>
    <t>CH4 IR GD P-1117A/B</t>
  </si>
  <si>
    <t>CH4 GD P-1158A/B</t>
  </si>
  <si>
    <t>430</t>
  </si>
  <si>
    <t>CH4 GD P-1125A/B</t>
  </si>
  <si>
    <t>CH4 GD P-1128A/B</t>
  </si>
  <si>
    <t>AXGK2300184</t>
  </si>
  <si>
    <t>H2S GD P-1112C</t>
  </si>
  <si>
    <t>-12.5</t>
  </si>
  <si>
    <t>10</t>
  </si>
  <si>
    <t>H2S</t>
  </si>
  <si>
    <t>2-wire</t>
  </si>
  <si>
    <t>780</t>
  </si>
  <si>
    <t>No</t>
  </si>
  <si>
    <t>65XA-601 AT SITE BUT 65GA-601 IN SYSTEM</t>
  </si>
  <si>
    <t>H2 GD V-1113</t>
  </si>
  <si>
    <t>H2</t>
  </si>
  <si>
    <t>5200</t>
  </si>
  <si>
    <t>6x2x2</t>
  </si>
  <si>
    <t>H2S GD K-1101A/B</t>
  </si>
  <si>
    <t>240</t>
  </si>
  <si>
    <t>Increase to 0.5m</t>
  </si>
  <si>
    <t>GRATING</t>
  </si>
  <si>
    <t>EXISTING</t>
  </si>
  <si>
    <t>H2S GD ST-11-A</t>
  </si>
  <si>
    <t>250</t>
  </si>
  <si>
    <t>Latest info: GD replaced by Operation but not in list of replaced GD</t>
  </si>
  <si>
    <t>H2S GD ST-11-C</t>
  </si>
  <si>
    <t>CHECKER PLATE</t>
  </si>
  <si>
    <t>CH4 GD K-1401A/B</t>
  </si>
  <si>
    <t>440</t>
  </si>
  <si>
    <t>H2S GD E-1503</t>
  </si>
  <si>
    <t>1220</t>
  </si>
  <si>
    <t>CH4 GD P-1204A/B</t>
  </si>
  <si>
    <t>H2 GD F-1201</t>
  </si>
  <si>
    <t>TBC</t>
  </si>
  <si>
    <t>H2 GD R-1201</t>
  </si>
  <si>
    <t>H2 GD ST-12-A</t>
  </si>
  <si>
    <t>H2 GD K-1201A/B/C</t>
  </si>
  <si>
    <t>15x3x3</t>
  </si>
  <si>
    <t>H2 GD V-1206</t>
  </si>
  <si>
    <t>4335</t>
  </si>
  <si>
    <t>5x2x2</t>
  </si>
  <si>
    <t>H2S GD F-1201</t>
  </si>
  <si>
    <t>330</t>
  </si>
  <si>
    <t>H2S GD ST-12-A</t>
  </si>
  <si>
    <t>285</t>
  </si>
  <si>
    <t>H2S GD K-1201A/B/C</t>
  </si>
  <si>
    <t>200</t>
  </si>
  <si>
    <t>170</t>
  </si>
  <si>
    <t>CH4 GD P-1305A/B</t>
  </si>
  <si>
    <t>350</t>
  </si>
  <si>
    <t>CH4 GD P-1301A/B</t>
  </si>
  <si>
    <t>CH4 GD P-1306A/B</t>
  </si>
  <si>
    <t>390</t>
  </si>
  <si>
    <t>CH4 GD A-1308</t>
  </si>
  <si>
    <t>CH4 GD V-1338</t>
  </si>
  <si>
    <t>1465</t>
  </si>
  <si>
    <t>H2 GD E-1302</t>
  </si>
  <si>
    <t>H2 GD ST-13-A</t>
  </si>
  <si>
    <t>280</t>
  </si>
  <si>
    <t>265</t>
  </si>
  <si>
    <t>245</t>
  </si>
  <si>
    <t>310</t>
  </si>
  <si>
    <t>H2 GD V-1311</t>
  </si>
  <si>
    <t>H2 GD K-1301</t>
  </si>
  <si>
    <t>15x2x2</t>
  </si>
  <si>
    <t>OMS</t>
  </si>
  <si>
    <t>PUMP SHELTER 2</t>
  </si>
  <si>
    <t>880</t>
  </si>
  <si>
    <t>WATER TREATMENT</t>
  </si>
  <si>
    <t>New proposed GD to replace</t>
  </si>
  <si>
    <t>SLUG FARM</t>
  </si>
  <si>
    <t>P.SHELTER 1</t>
  </si>
  <si>
    <t>T-7101</t>
  </si>
  <si>
    <t>I-BEAM</t>
  </si>
  <si>
    <t>T-7102</t>
  </si>
  <si>
    <t>T-7103</t>
  </si>
  <si>
    <t>T-7104</t>
  </si>
  <si>
    <t>T-7106</t>
  </si>
  <si>
    <t>T-7107</t>
  </si>
  <si>
    <t>T-7108</t>
  </si>
  <si>
    <t>New proposed GD to replace but already replaced to a newer model</t>
  </si>
  <si>
    <t>V-7301</t>
  </si>
  <si>
    <t>V-7302A-D</t>
  </si>
  <si>
    <t>WALL MOUNT</t>
  </si>
  <si>
    <t>P.SHELTER 4</t>
  </si>
  <si>
    <t>P.SHELTER 10</t>
  </si>
  <si>
    <t>P.SHELTER 12</t>
  </si>
  <si>
    <t>P.SHELTER 11</t>
  </si>
  <si>
    <t>T-7303</t>
  </si>
  <si>
    <t>T-7304</t>
  </si>
  <si>
    <t>T-7305</t>
  </si>
  <si>
    <t>T-7306</t>
  </si>
  <si>
    <t>T-7307</t>
  </si>
  <si>
    <t>T-7308</t>
  </si>
  <si>
    <t>T-7301</t>
  </si>
  <si>
    <t>SS7</t>
  </si>
  <si>
    <t>U75-PUMP SHELTER</t>
  </si>
  <si>
    <t xml:space="preserve"> MAX 600</t>
  </si>
  <si>
    <t>T-7503</t>
  </si>
  <si>
    <t>T-7504</t>
  </si>
  <si>
    <t>YES</t>
  </si>
  <si>
    <t>T-7505</t>
  </si>
  <si>
    <t>P.SHELTER 3A</t>
  </si>
  <si>
    <t>P.SHELTER 3B</t>
  </si>
  <si>
    <t>V-7501A-D</t>
  </si>
  <si>
    <t>P.SHELTER 4 U-75</t>
  </si>
  <si>
    <t>BLENDING</t>
  </si>
  <si>
    <t>T-7701</t>
  </si>
  <si>
    <t>H2 GD V-5103</t>
  </si>
  <si>
    <t>H2S GD R-6402A/B</t>
  </si>
  <si>
    <t>H2S GD V-6402</t>
  </si>
  <si>
    <t>260</t>
  </si>
  <si>
    <t>MG3</t>
  </si>
  <si>
    <t>AXGK2300194</t>
  </si>
  <si>
    <t>U18-E-1817A/B/C</t>
  </si>
  <si>
    <t>Decrease to 1.0m</t>
  </si>
  <si>
    <t>To measure sensor elevation again
(1200mm)</t>
  </si>
  <si>
    <t>AXGK2300197</t>
  </si>
  <si>
    <t>U18-P-1803A/B</t>
  </si>
  <si>
    <t>730</t>
  </si>
  <si>
    <t>Increase to 1.2m</t>
  </si>
  <si>
    <t>AXGK2300188</t>
  </si>
  <si>
    <t>U18-P-1802A/B</t>
  </si>
  <si>
    <t>700</t>
  </si>
  <si>
    <t>U18-V-1804</t>
  </si>
  <si>
    <t>HC</t>
  </si>
  <si>
    <t>1160</t>
  </si>
  <si>
    <t>950</t>
  </si>
  <si>
    <t>AXGK2300190</t>
  </si>
  <si>
    <t>U18-V-1805</t>
  </si>
  <si>
    <t>U18-F-1801</t>
  </si>
  <si>
    <t>To measure sensor elevation again
(1180mm)</t>
  </si>
  <si>
    <t>760</t>
  </si>
  <si>
    <t>U18-V-1808/P-1813</t>
  </si>
  <si>
    <t>900</t>
  </si>
  <si>
    <t>U18-T-1801</t>
  </si>
  <si>
    <t>U18-P-1811A/B</t>
  </si>
  <si>
    <t>U18-P-1812A/B</t>
  </si>
  <si>
    <t>AXGK2300196</t>
  </si>
  <si>
    <t>U19-V-1903</t>
  </si>
  <si>
    <t>AXGK2300186</t>
  </si>
  <si>
    <t>U19-C-1902</t>
  </si>
  <si>
    <t>750</t>
  </si>
  <si>
    <t>AXGK2300187</t>
  </si>
  <si>
    <t>U19-P-1913A/B</t>
  </si>
  <si>
    <t>930</t>
  </si>
  <si>
    <t>AXGK2300189</t>
  </si>
  <si>
    <t>U19-P-1914A/B</t>
  </si>
  <si>
    <t>AXGK2300192</t>
  </si>
  <si>
    <t>U19-P-1915A/B</t>
  </si>
  <si>
    <t>960</t>
  </si>
  <si>
    <t>AXGK2300193</t>
  </si>
  <si>
    <t>U19-V-1907</t>
  </si>
  <si>
    <t>U19-V-1904/1905</t>
  </si>
  <si>
    <t>To measure sensor elevation again (2565mm)
Latest info: GD replaced by Operation but not in list of replaced GD</t>
  </si>
  <si>
    <t>U19-K-1901A</t>
  </si>
  <si>
    <t>To measure sensor elevation again (520m)</t>
  </si>
  <si>
    <t>U19-K-1901B</t>
  </si>
  <si>
    <t>620</t>
  </si>
  <si>
    <t>U19-ANALYSER HOUSE</t>
  </si>
  <si>
    <t>1840</t>
  </si>
  <si>
    <t>770</t>
  </si>
  <si>
    <t>U19-P-1902A/B</t>
  </si>
  <si>
    <t>850</t>
  </si>
  <si>
    <t>U19-P-1903A/B</t>
  </si>
  <si>
    <t>U19-P-1917A/B</t>
  </si>
  <si>
    <t>U19-C-1904</t>
  </si>
  <si>
    <t>U19-P-1904A/B</t>
  </si>
  <si>
    <t>U19-P-1905A/B</t>
  </si>
  <si>
    <t>U19-P-1906A/B</t>
  </si>
  <si>
    <t>U19-P-1907A/B</t>
  </si>
  <si>
    <t>U19-F-1901</t>
  </si>
  <si>
    <t>U19-F-1902</t>
  </si>
  <si>
    <t>U19-R-1901</t>
  </si>
  <si>
    <t>U19-R-1902</t>
  </si>
  <si>
    <t>To measure sensor elevation again
(800mm)</t>
  </si>
  <si>
    <t>U19-R-1903</t>
  </si>
  <si>
    <t>U19-C-1901</t>
  </si>
  <si>
    <t>U19-E-1903A/B</t>
  </si>
  <si>
    <t>U19-E-1902</t>
  </si>
  <si>
    <t>To measure sensor elevation again
(880mm)</t>
  </si>
  <si>
    <t>U19-E-1905A/B</t>
  </si>
  <si>
    <t>920</t>
  </si>
  <si>
    <t>U19-E-1903C/D</t>
  </si>
  <si>
    <t>910</t>
  </si>
  <si>
    <t>U19-E-1904A/B</t>
  </si>
  <si>
    <t>To measure sensor elevation again
(900mm)</t>
  </si>
  <si>
    <t>AXGK2300195</t>
  </si>
  <si>
    <t>U19-C-1905/06</t>
  </si>
  <si>
    <t>AXGK2300185</t>
  </si>
  <si>
    <t>U19-T-1901</t>
  </si>
  <si>
    <t>AXGK2300191</t>
  </si>
  <si>
    <t>U19-V-1909/10</t>
  </si>
  <si>
    <t>U19-V-1911</t>
  </si>
  <si>
    <t>U19-V-1912</t>
  </si>
  <si>
    <t>To measure sensor elevation again (900mm)</t>
  </si>
  <si>
    <t>3x2x2</t>
  </si>
  <si>
    <t>DUCT MOUNT</t>
  </si>
  <si>
    <t>AXGK2300203</t>
  </si>
  <si>
    <t>SCR-8 H2S HVAC RM</t>
  </si>
  <si>
    <t>AXGK2300204</t>
  </si>
  <si>
    <t>AXGK2300205</t>
  </si>
  <si>
    <t>SCR-8 HC HVAC RM</t>
  </si>
  <si>
    <t>CH4 GD MCB AIR INTA</t>
  </si>
  <si>
    <t>AXGK2300210</t>
  </si>
  <si>
    <t>H2S GD MCB AIR INTA</t>
  </si>
  <si>
    <t>AXGK2300211</t>
  </si>
  <si>
    <t>AXGK2300212</t>
  </si>
  <si>
    <t>BASE TYPE</t>
  </si>
  <si>
    <t>INT JB</t>
  </si>
  <si>
    <t>C-CHANNEL</t>
  </si>
  <si>
    <t>GD-COUNT</t>
  </si>
  <si>
    <t>TOTAL</t>
  </si>
  <si>
    <t>Cluster</t>
  </si>
  <si>
    <t>Area</t>
  </si>
  <si>
    <t>Unit</t>
  </si>
  <si>
    <t>System</t>
  </si>
  <si>
    <t>Subsystem</t>
  </si>
  <si>
    <t>Sub-Subsystem</t>
  </si>
  <si>
    <t>ACE</t>
  </si>
  <si>
    <t>Test Pack</t>
  </si>
  <si>
    <t>Discipline</t>
  </si>
  <si>
    <t>Package No (PN/WP)</t>
  </si>
  <si>
    <t>Scope Of Work</t>
  </si>
  <si>
    <t>Tag No. / Line No</t>
  </si>
  <si>
    <t>Package</t>
  </si>
  <si>
    <t>Contractor</t>
  </si>
  <si>
    <t>Window</t>
  </si>
  <si>
    <t>QC PACK Completion</t>
  </si>
  <si>
    <t xml:space="preserve">Line Check </t>
  </si>
  <si>
    <t>Total Punch A 
Open</t>
  </si>
  <si>
    <t>Total Punch A 
Closed</t>
  </si>
  <si>
    <t>Total Punch B 
Open</t>
  </si>
  <si>
    <t>Total Punch B 
Closed</t>
  </si>
  <si>
    <t>Total Punch C 
Open</t>
  </si>
  <si>
    <t>Total Punch C 
Closed</t>
  </si>
  <si>
    <t>HT/ Leak Test Completion
(Mech/Piping)</t>
  </si>
  <si>
    <t>Loop Test/ Function Test (E&amp;I)</t>
  </si>
  <si>
    <t>ITR A
Completion 
(Date)</t>
  </si>
  <si>
    <t>ITR A
Completion</t>
  </si>
  <si>
    <t>ITR B
Completion (Date)</t>
  </si>
  <si>
    <t>ITR B
Completion</t>
  </si>
  <si>
    <t>WCS 
(Date)</t>
  </si>
  <si>
    <t>WCS</t>
  </si>
  <si>
    <t>TPCR</t>
  </si>
  <si>
    <t>Remarks</t>
  </si>
  <si>
    <t>x</t>
  </si>
  <si>
    <t>4B</t>
  </si>
  <si>
    <t>WP121-81-TP121-P002-DOM</t>
  </si>
  <si>
    <t>Piping</t>
  </si>
  <si>
    <t>WP121</t>
  </si>
  <si>
    <t>Main Trestle And Berth Trestle Piping Replacement</t>
  </si>
  <si>
    <t>8-P81014-A2A1 LPG V</t>
  </si>
  <si>
    <t>RESET</t>
  </si>
  <si>
    <t>Dominant</t>
  </si>
  <si>
    <t>SD 2024</t>
  </si>
  <si>
    <t>Mechanical</t>
  </si>
  <si>
    <t>WP112</t>
  </si>
  <si>
    <t>Pilot &amp; Ignition Line A-6401 (Upgrade Of Pilot &amp; Ignition Line)</t>
  </si>
  <si>
    <t>Hyperwave/Dominant</t>
  </si>
  <si>
    <t>Relief Valve Strategy and Sparing Initiatives Tie in Works / RIVAL Project</t>
  </si>
  <si>
    <t>PCDM</t>
  </si>
  <si>
    <t>`</t>
  </si>
  <si>
    <t>SN_1</t>
  </si>
  <si>
    <t>SN_2</t>
  </si>
  <si>
    <t>SN_3</t>
  </si>
  <si>
    <t>SN_4</t>
  </si>
  <si>
    <t>SN_5</t>
  </si>
  <si>
    <t>SN_6</t>
  </si>
  <si>
    <t>SN_7</t>
  </si>
  <si>
    <t>SN_8</t>
  </si>
  <si>
    <t>SN_9</t>
  </si>
  <si>
    <t>SN_10</t>
  </si>
  <si>
    <t>SN_11</t>
  </si>
  <si>
    <t>SN_12</t>
  </si>
  <si>
    <t>SN_13</t>
  </si>
  <si>
    <t>SN_14</t>
  </si>
  <si>
    <t>SN_15</t>
  </si>
  <si>
    <t>SN_16</t>
  </si>
  <si>
    <t>SN_17</t>
  </si>
  <si>
    <t>SN_18</t>
  </si>
  <si>
    <t>SN_19</t>
  </si>
  <si>
    <t>SN_20</t>
  </si>
  <si>
    <t>SN_21</t>
  </si>
  <si>
    <t>SN_22</t>
  </si>
  <si>
    <t>SN_23</t>
  </si>
  <si>
    <t>STG_1</t>
  </si>
  <si>
    <t>STG_2</t>
  </si>
  <si>
    <t>STG_8</t>
  </si>
  <si>
    <t>STG_3</t>
  </si>
  <si>
    <t>STG_4</t>
  </si>
  <si>
    <t>STG_5</t>
  </si>
  <si>
    <t>STG_6</t>
  </si>
  <si>
    <t>STG_7</t>
  </si>
  <si>
    <t>STG_9</t>
  </si>
  <si>
    <t>STG_10</t>
  </si>
  <si>
    <t>STG_11</t>
  </si>
  <si>
    <t>STG_12</t>
  </si>
  <si>
    <t>STG_13</t>
  </si>
  <si>
    <t>STG_14</t>
  </si>
  <si>
    <t>STG_15</t>
  </si>
  <si>
    <t>STG_16</t>
  </si>
  <si>
    <t>STG_17</t>
  </si>
  <si>
    <t>STG_18</t>
  </si>
  <si>
    <t>STG_19</t>
  </si>
  <si>
    <t>STG_20</t>
  </si>
  <si>
    <t>STG_21</t>
  </si>
  <si>
    <t>STG_22</t>
  </si>
  <si>
    <t>STG_23</t>
  </si>
  <si>
    <t>Inc in 111</t>
  </si>
  <si>
    <t>111A</t>
  </si>
  <si>
    <t>111B</t>
  </si>
  <si>
    <t>HSE</t>
  </si>
  <si>
    <t>101A</t>
  </si>
  <si>
    <t>Instrument cable (101A)</t>
  </si>
  <si>
    <t>Calibration (103A)</t>
  </si>
  <si>
    <t>Junction box (104A)</t>
  </si>
  <si>
    <t>104A</t>
  </si>
  <si>
    <t>105A</t>
  </si>
  <si>
    <t>Instrument tubing (105A)</t>
  </si>
  <si>
    <t>106A</t>
  </si>
  <si>
    <t>Elec Panel (106A)</t>
  </si>
  <si>
    <t>Cable Tray ladder (112A)</t>
  </si>
  <si>
    <t>Common ITR</t>
  </si>
  <si>
    <t>internal Grouping</t>
  </si>
  <si>
    <t>A</t>
  </si>
  <si>
    <t>B</t>
  </si>
  <si>
    <t>C</t>
  </si>
  <si>
    <t>D</t>
  </si>
  <si>
    <t>E</t>
  </si>
  <si>
    <t>1_Before TA</t>
  </si>
  <si>
    <t>2_TA</t>
  </si>
  <si>
    <t>3_After TA</t>
  </si>
  <si>
    <t>Init No.</t>
  </si>
  <si>
    <t>Sorted No.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</si>
  <si>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</si>
  <si>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</si>
  <si>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</si>
  <si>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</si>
  <si>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</si>
  <si>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</si>
  <si>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</si>
  <si>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</si>
  <si>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</si>
  <si>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</si>
  <si>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</si>
  <si>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</si>
  <si>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</si>
  <si>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</si>
  <si>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</si>
  <si>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</si>
  <si>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</si>
  <si>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</si>
  <si>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F1</t>
  </si>
  <si>
    <t>F2</t>
  </si>
  <si>
    <t>F5</t>
  </si>
  <si>
    <t>F6</t>
  </si>
  <si>
    <t>F3</t>
  </si>
  <si>
    <t>F4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</si>
  <si>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</si>
  <si>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</si>
  <si>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</si>
  <si>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</si>
  <si>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</si>
  <si>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</si>
  <si>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</si>
  <si>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</si>
  <si>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</si>
  <si>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</si>
  <si>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I1</t>
  </si>
  <si>
    <t>I2</t>
  </si>
  <si>
    <t>J1</t>
  </si>
  <si>
    <t>K1</t>
  </si>
  <si>
    <t>K2</t>
  </si>
  <si>
    <t>K3</t>
  </si>
  <si>
    <t>L1</t>
  </si>
  <si>
    <t>L2</t>
  </si>
  <si>
    <t>L3</t>
  </si>
  <si>
    <t>M1</t>
  </si>
  <si>
    <t>M2</t>
  </si>
  <si>
    <t>M3</t>
  </si>
  <si>
    <t>M4</t>
  </si>
  <si>
    <t>N1</t>
  </si>
  <si>
    <t>N2</t>
  </si>
  <si>
    <t>O1</t>
  </si>
  <si>
    <t>O2</t>
  </si>
  <si>
    <t>P1</t>
  </si>
  <si>
    <t>P2</t>
  </si>
  <si>
    <t>Test Pack Numbering</t>
  </si>
  <si>
    <t>57-11-TP620-I001-HES</t>
  </si>
  <si>
    <t>57-11-TP620-I002-HES</t>
  </si>
  <si>
    <t>57-12-TP620-I002-HES</t>
  </si>
  <si>
    <t>57-11-TP620-I003-HES</t>
  </si>
  <si>
    <t>57-12-TP620-I003-HES</t>
  </si>
  <si>
    <t>57-11-TP620-I004-HES</t>
  </si>
  <si>
    <t>57-19-TP620-I004-HES</t>
  </si>
  <si>
    <t>57-11-TP620-I005-HES</t>
  </si>
  <si>
    <t>57-11-TP620-I006-HES</t>
  </si>
  <si>
    <t>57-12-TP620-I001-HES</t>
  </si>
  <si>
    <t>57-12-TP620-I004-HES</t>
  </si>
  <si>
    <t>57-12-TP620-I005-HES</t>
  </si>
  <si>
    <t>57-12-TP620-I006-HES</t>
  </si>
  <si>
    <t>57-13-TP620-I004-HES</t>
  </si>
  <si>
    <t>57-13-TP620-I005-HES</t>
  </si>
  <si>
    <t>57-13-TP620-I001-HES</t>
  </si>
  <si>
    <t>57-13-TP620-I002-HES</t>
  </si>
  <si>
    <t>57-13-TP620-I003-HES</t>
  </si>
  <si>
    <t>57-13-TP620-I006-HES</t>
  </si>
  <si>
    <t>57-14-TP620-I001-HES</t>
  </si>
  <si>
    <t>57-15-TP620-I001-HES</t>
  </si>
  <si>
    <t>57-18-TP620-I001-HES</t>
  </si>
  <si>
    <t>57-18-TP620-I002-HES</t>
  </si>
  <si>
    <t>57-18-TP620-I003-HES</t>
  </si>
  <si>
    <t>57-18-TP620-I004-HES</t>
  </si>
  <si>
    <t>57-18-TP620-I005-HES</t>
  </si>
  <si>
    <t>57-18-TP620-I006-HES</t>
  </si>
  <si>
    <t>57-19-TP620-I001-HES</t>
  </si>
  <si>
    <t>57-19-TP620-I002-HES</t>
  </si>
  <si>
    <t>57-19-TP620-I003-HES</t>
  </si>
  <si>
    <t>57-19-TP620-I005-HES</t>
  </si>
  <si>
    <t>57-19-TP620-I006-HES</t>
  </si>
  <si>
    <t>57-19-TP620-I007-HES</t>
  </si>
  <si>
    <t>57-19-TP620-I008-HES</t>
  </si>
  <si>
    <t>57-19-TP620-I009-HES</t>
  </si>
  <si>
    <t>57-19-TP620-I010-HES</t>
  </si>
  <si>
    <t>57-51-TP620-I001-HES</t>
  </si>
  <si>
    <t>57-64-TP620-I001-HES</t>
  </si>
  <si>
    <t>57-64-TP620-I002-HES</t>
  </si>
  <si>
    <t>57-66-TP620-I001-HES</t>
  </si>
  <si>
    <t>57-71-TP620-I001-HES</t>
  </si>
  <si>
    <t>57-71-TP620-I002-HES</t>
  </si>
  <si>
    <t>57-71-TP620-I003-HES</t>
  </si>
  <si>
    <t>57-73-TP620-I001-HES</t>
  </si>
  <si>
    <t>57-73-TP620-I002-HES</t>
  </si>
  <si>
    <t>57-73-TP620-I003-HES</t>
  </si>
  <si>
    <t>57-75-TP620-I001-HES</t>
  </si>
  <si>
    <t>57-75-TP620-I002-HES</t>
  </si>
  <si>
    <t>57-75-TP620-I003-HES</t>
  </si>
  <si>
    <t>57-77-TP620-I001-HES</t>
  </si>
  <si>
    <t>57-77-TP620-I002-HES</t>
  </si>
  <si>
    <t>57-75-TP620-I004-HES</t>
  </si>
  <si>
    <t>57-MCB-TP620-I001-HES</t>
  </si>
  <si>
    <t>57-MCB-TP620-I002-HES</t>
  </si>
  <si>
    <t>57-MG3-TP620-I001-HES</t>
  </si>
  <si>
    <t>57-MG3-TP620-I002-HES</t>
  </si>
  <si>
    <t>MCB-FGS-001 SYSTEM, MCB-FGS-001 MDF</t>
  </si>
  <si>
    <t>OMS-FGS-001 SYSTEM, OMS-FGS-001 MDF</t>
  </si>
  <si>
    <t>SS1-FGS-001 SYSTEM, SS1-FGS-001 MDF</t>
  </si>
  <si>
    <t>SS7-FGS-001 SYSTEM, SS7-FGS-001 MDF</t>
  </si>
  <si>
    <t>8-FGS-001 SYSTEM, 8-FGS-002 SYSTEM, 8-MDF-001, 8-MDF-002, 8-MDF-003</t>
  </si>
  <si>
    <t>Cab</t>
  </si>
  <si>
    <t>SS01</t>
  </si>
  <si>
    <t>SS07</t>
  </si>
  <si>
    <t>1A,1B</t>
  </si>
  <si>
    <t>57-MCB-TP620-I003-HES</t>
  </si>
  <si>
    <t>57-OMS-TP620-I001-HES</t>
  </si>
  <si>
    <t>57-SS1-TP620-I001-HES</t>
  </si>
  <si>
    <t>57-SS7-TP620-I001-HES</t>
  </si>
  <si>
    <t>57-MG3-TP620-I003-HES</t>
  </si>
  <si>
    <t>Internal</t>
  </si>
  <si>
    <t>ITR Cat</t>
  </si>
  <si>
    <t>105A (x)</t>
  </si>
  <si>
    <t>I-002 TEST PACK LIST</t>
  </si>
  <si>
    <t>I-003 TIE-IN LIST</t>
  </si>
  <si>
    <t>I-004 TEST PACK MAP</t>
  </si>
  <si>
    <t>PROJECT WORK CONTROL SHEET (PWCS) (For TA only)</t>
  </si>
  <si>
    <t>I-101 TEST PACK COMPLETION RECORD (TPCR)</t>
  </si>
  <si>
    <t>I-1XXA CONSTRUCTION (ITR-A)</t>
  </si>
  <si>
    <t>I-1XXB PRE-COMMISSIONING (ITR-B)</t>
  </si>
  <si>
    <t>1-005 PUNCH LIST REGISTER</t>
  </si>
  <si>
    <t>Subsequent ITRs</t>
  </si>
  <si>
    <t>TOC Template</t>
  </si>
  <si>
    <t>I-111A</t>
  </si>
  <si>
    <t>I-111B</t>
  </si>
  <si>
    <t>I-101A</t>
  </si>
  <si>
    <t>I-104A</t>
  </si>
  <si>
    <t>Elec Panel (106A+B)</t>
  </si>
  <si>
    <t>106A+B</t>
  </si>
  <si>
    <t>Actual (GD)</t>
  </si>
  <si>
    <t>MATERIAL RECEIVING INSPECTION REPORT</t>
  </si>
  <si>
    <t>SITE ACCPETANCE TEST REPORT</t>
  </si>
  <si>
    <t>I-106A</t>
  </si>
  <si>
    <t>I-106B</t>
  </si>
  <si>
    <t>formats required</t>
  </si>
  <si>
    <t>1 gd for before and after 4 itr</t>
  </si>
  <si>
    <t>1 gd for i-106 and wcs</t>
  </si>
  <si>
    <t>1 gd for before and after 2 itr (no101 and 104) and for ta include wcs</t>
  </si>
  <si>
    <t>SCR8</t>
  </si>
  <si>
    <t>cabinet drawings - layout and cabinet dwg under test pack map</t>
  </si>
  <si>
    <t>SCR8 OR MG3, DOC SCR8 - scr8</t>
  </si>
  <si>
    <t>SUB SYSTEM AND SUB SUB WRITE AS NUMBER OR TEXT - number</t>
  </si>
  <si>
    <t>GD Type</t>
  </si>
  <si>
    <t>57-SCR8-TP620-I002-HES</t>
  </si>
  <si>
    <t>57-SCR8-TP620-I001-HES</t>
  </si>
  <si>
    <t>57-SCR8-TP620-I003-HES</t>
  </si>
  <si>
    <t>SUB-SUBSYSTEM</t>
  </si>
  <si>
    <t>CATEGORY</t>
  </si>
  <si>
    <t>TEST PACK NO</t>
  </si>
  <si>
    <t>MANUFACTURER</t>
  </si>
  <si>
    <t>MODEL NO</t>
  </si>
  <si>
    <t>Set point pressure</t>
  </si>
  <si>
    <t>Datasheet</t>
  </si>
  <si>
    <t>Cable Size</t>
  </si>
  <si>
    <t>Voltage</t>
  </si>
  <si>
    <t>Cable from (Int JB)</t>
  </si>
  <si>
    <t>Cable To (GD)</t>
  </si>
  <si>
    <t>IP Rating</t>
  </si>
  <si>
    <t>IP Rating (JB)</t>
  </si>
  <si>
    <t>Manufacturer</t>
  </si>
  <si>
    <t>DWG no.</t>
  </si>
  <si>
    <t>EX Class</t>
  </si>
  <si>
    <t>Location</t>
  </si>
  <si>
    <t>Serial No.</t>
  </si>
  <si>
    <t>Type</t>
  </si>
  <si>
    <t>Mode of Detection</t>
  </si>
  <si>
    <t>EX Protection</t>
  </si>
  <si>
    <t>Model No</t>
  </si>
  <si>
    <t>Signal Range (mA, EU)</t>
  </si>
  <si>
    <t>DWG No.</t>
  </si>
  <si>
    <t>Used to group</t>
  </si>
  <si>
    <t>Template</t>
  </si>
  <si>
    <t>65GA-106, 65GA-107, 65GA-110, 65GA-115</t>
  </si>
  <si>
    <t>3048820 (106), 3046101 (107), 3046098 (110), 3050804 (115)</t>
  </si>
  <si>
    <t>65GA-108, 65GA-121</t>
  </si>
  <si>
    <t>3046099 (108), 3050767 (121)</t>
  </si>
  <si>
    <t>65GA-111, 65GA-116, 65GA-119, 65GA-120</t>
  </si>
  <si>
    <t>3050785 (111), 3048810 (116), 3048828 (119), 3049423 (120)</t>
  </si>
  <si>
    <t>65H2S-101, 65H2S-102, 65H2S-103, 65H2S-104, 65H2S-107</t>
  </si>
  <si>
    <t>3041318 (101), 3041383 (102), 3046075 (103), 3046084 (104), 3047355 (107)</t>
  </si>
  <si>
    <t>65H2-104, 65H2-112, 65H2-113, 65H2-114, 65H2-115</t>
  </si>
  <si>
    <t>3048022 (104), 3048033 (112), 3048017 (113), 3048030 (114), 3048020 (115)</t>
  </si>
  <si>
    <t>65H2-101, 65H2-103</t>
  </si>
  <si>
    <t>3048028 (101), 3048010 (103)</t>
  </si>
  <si>
    <t>65H2S-118, 65H2S-119, 65H2S-120</t>
  </si>
  <si>
    <t>3047395 (118), 3046078 (119), 3046088 (120)</t>
  </si>
  <si>
    <t>65GA-132, 65GA-137</t>
  </si>
  <si>
    <t>3048813 (132), 3048808 (137)</t>
  </si>
  <si>
    <t>65GA-134, 65GA-139</t>
  </si>
  <si>
    <t>3046115 (134), 3048830 (139)</t>
  </si>
  <si>
    <t>65H2-106, 65H2-116</t>
  </si>
  <si>
    <t>3048024 (106), 3048018 (116)</t>
  </si>
  <si>
    <t>65H2-107, 65H2-108, 65H2-109, 65H2-111</t>
  </si>
  <si>
    <t>3048053 (107), 3048027 (108), 3048006 (109), 3048026 (111)</t>
  </si>
  <si>
    <t>65GA-125, 65GA-126, 65GA-127, 65GA-128</t>
  </si>
  <si>
    <t>3046113 (125), 3048829 (126), 3049419 (127), 3049437 (128)</t>
  </si>
  <si>
    <t>65XA-8157, 65XA-8160, 65XA-8162</t>
  </si>
  <si>
    <t>3048812 (8157), 3050783 (8160), 3049417 (8162)</t>
  </si>
  <si>
    <t>65XA-8151, 65XA-8156</t>
  </si>
  <si>
    <t>AXGK2300194 (8151), AXGK2300190 (8156)</t>
  </si>
  <si>
    <t>65XA-8152, 65XA-8153</t>
  </si>
  <si>
    <t>AXGK2300197 (8152), AXGK2300188 (8153)</t>
  </si>
  <si>
    <t>65XA-8136, 65XA-8137</t>
  </si>
  <si>
    <t>3050787 (8136), 3046095 (8137)</t>
  </si>
  <si>
    <t>65XA-8115, 65XA-8116, 65XA-8120, 65XA-8121, 65XA-8122</t>
  </si>
  <si>
    <t>3049440 (8115), 3049426 (8116), 3046110 (8120), 3046111 (8121), 3050776 (8122)</t>
  </si>
  <si>
    <t>65XA-8123, 65XA-8124, 65XA-8125, 65XA-8126, 65XA-8127</t>
  </si>
  <si>
    <t>3046109 (8123), 3046100 (8124), 3046123 (8125), 3046087 (8126), 3048807 (8127)</t>
  </si>
  <si>
    <t>65XA-8128, 65XA-8129, 65XA-8130, 65XA-8131, 65XA-8132</t>
  </si>
  <si>
    <t>3046114 (8128), 3049413 (8129), 3033005 (8130), 3050769 (8131), 3046103 (8132)</t>
  </si>
  <si>
    <t>65XA-8133, 65XA-8134, 65XA-8135, 65XA-8138, 65XA-8142, 65XA-8143</t>
  </si>
  <si>
    <t>3046105 (8133),3048806 (8134), 3048817 (8135), 3048811 (8138), 3045776 (8142), 3048822 (8143)</t>
  </si>
  <si>
    <t>65XA-8113, 65XA-8114</t>
  </si>
  <si>
    <t>3048029 (8113), 3048052 (8114)</t>
  </si>
  <si>
    <t xml:space="preserve">65XA-8101, 65XA-8102, 65XA-8103, 65XA-8104 </t>
  </si>
  <si>
    <t>AXGK2300196 (8101), AXGK2300186 (8102), AXGK2300187 (8103), AXGK2300189 (8104)</t>
  </si>
  <si>
    <t>65XA-8105, 65XA-8106, 65XA-8139, 65XA-8140, 65XA-8141</t>
  </si>
  <si>
    <t>AXGK2300192 (8105), AXGK2300193 (8106), AXGK2300195 (8139), AXGK2300185 (8140), AXGK2300191 (8141)</t>
  </si>
  <si>
    <t>65XA-8111, 65XA-8112</t>
  </si>
  <si>
    <t>3047363 (8111), 3047367 (8112)</t>
  </si>
  <si>
    <t>65GA-201, 65GA-270, 65GA-274</t>
  </si>
  <si>
    <t>3048819 (201), 3049432 (270), 3050790 (274)</t>
  </si>
  <si>
    <t>65GA-206, 65GA-245, 65GA-246</t>
  </si>
  <si>
    <t>3048804 (206), 3046097 (245), 3049934 (246)</t>
  </si>
  <si>
    <t>65GA-205, 65GA-207</t>
  </si>
  <si>
    <t>3050796 (205), 3048814 (207)</t>
  </si>
  <si>
    <t>65GA-225, 65GA-229, 65GA-230, 65GA-231</t>
  </si>
  <si>
    <t>3046117 (225), 3048827 (229), 3048832 (230), 3050792 (231)</t>
  </si>
  <si>
    <t>65GA-232, 65GA-233, 65GA-234, 65GA-236</t>
  </si>
  <si>
    <t>3050774 (232), 3049435 (233), 3049428 (234), 3049427 (236)</t>
  </si>
  <si>
    <t>65GA-215, 65GA-216, 65GA-220, 65GA-221, 65GA-223</t>
  </si>
  <si>
    <t>3050762 (215), 3046077 (216), 3049439 (220), 3050809 (221), 3046104 (223)</t>
  </si>
  <si>
    <t>65GA-151B, 65GA-151C</t>
  </si>
  <si>
    <t>3050781 (151B), 3050768 (151C)</t>
  </si>
  <si>
    <t>65XA-2631, 65XA-2632, 65XA-2633</t>
  </si>
  <si>
    <t>AXGK2300210 (2631), AXGK2300211 (2632), AXGK2300212 (2633)</t>
  </si>
  <si>
    <t>65XA-8190A, 65XA-8190B, 65XA-8190C</t>
  </si>
  <si>
    <t>AXGK2300203 (8190A), AXGK2300204 (8190B), AXGK2300205 (8190C)</t>
  </si>
  <si>
    <t>65XA-8193A, 65XA-8193B, 65XA-8193C</t>
  </si>
  <si>
    <t>3049441 (8193A), 3049420 (8193B), 3048818 (8193C)</t>
  </si>
  <si>
    <t>OSTA 23</t>
  </si>
  <si>
    <t>OSTA 24</t>
  </si>
  <si>
    <t>TA 2024</t>
  </si>
  <si>
    <t>P</t>
  </si>
  <si>
    <t>GASTRON</t>
  </si>
  <si>
    <t>GASENSOR</t>
  </si>
  <si>
    <t xml:space="preserve">6.8KG </t>
  </si>
  <si>
    <t>SIZE (KG)</t>
  </si>
  <si>
    <t>4.8KG</t>
  </si>
  <si>
    <t>2KG</t>
  </si>
  <si>
    <t>HE-IR800</t>
  </si>
  <si>
    <t>RESET-EXE-HES-00-ENG-TDS-4002</t>
  </si>
  <si>
    <t>HE-CT8900</t>
  </si>
  <si>
    <t>GTD-2000TX</t>
  </si>
  <si>
    <t>HE-CE-8900</t>
  </si>
  <si>
    <t>500V</t>
  </si>
  <si>
    <r>
      <t>1Tr x 1.5mm</t>
    </r>
    <r>
      <rPr>
        <vertAlign val="superscript"/>
        <sz val="14"/>
        <color theme="1"/>
        <rFont val="Calibri Light"/>
        <family val="2"/>
        <scheme val="major"/>
      </rPr>
      <t>2</t>
    </r>
    <r>
      <rPr>
        <sz val="14"/>
        <color theme="1"/>
        <rFont val="Calibri Light"/>
        <family val="2"/>
        <scheme val="major"/>
      </rPr>
      <t>, 3 Cores</t>
    </r>
  </si>
  <si>
    <t>11-JB-GA106, 11-JB-GA107, 11-JB-GA110, 11-JB-GA115</t>
  </si>
  <si>
    <t>14-JB-GA125, 14-JB-GA126, 14-JB-GA127, 14-JB-GA128</t>
  </si>
  <si>
    <t>13-JB-GA132, 13-JB-GA137</t>
  </si>
  <si>
    <t>66-JB-GA201, 66-JB-GA270, 66-JB-GA274</t>
  </si>
  <si>
    <t>13-JB-H2106, 13-JB-H2116</t>
  </si>
  <si>
    <t>51-JB-H2121</t>
  </si>
  <si>
    <t>11-JB-H2S101, 11-JB-H2S102, 11-JB-H2S103, 11-JB-H2S104, 11-JB-H2S107</t>
  </si>
  <si>
    <t>12-JB-H2S118, 12-JB-H2S119, 12-JB-H2S120</t>
  </si>
  <si>
    <t>64-JB-H2S129</t>
  </si>
  <si>
    <t>66-JB-GA249</t>
  </si>
  <si>
    <t>66-JB-GA218</t>
  </si>
  <si>
    <t>66-JB-GA267</t>
  </si>
  <si>
    <t>IP66</t>
  </si>
  <si>
    <t>PHOENIX CONTACT</t>
  </si>
  <si>
    <t>RESET-EXE-HES-00-MCI-MAF-4003</t>
  </si>
  <si>
    <t>Ex II 2G Ex e II T6/T5</t>
  </si>
  <si>
    <t>Area 1A / Unit 11</t>
  </si>
  <si>
    <t>Area 1B / Unit 12</t>
  </si>
  <si>
    <t>Area 1B / Unit 13</t>
  </si>
  <si>
    <t>Area 1A / Unit 14</t>
  </si>
  <si>
    <t>Area 5A / Unit 51</t>
  </si>
  <si>
    <t>Area 5A / Unit 64</t>
  </si>
  <si>
    <t>Area 4A / Unit 66</t>
  </si>
  <si>
    <t>Area 4A / Unit 71</t>
  </si>
  <si>
    <t>Area 4A / Unit 75</t>
  </si>
  <si>
    <t>Area 4A / Unit 77</t>
  </si>
  <si>
    <t>Wall mount</t>
  </si>
  <si>
    <t>Continuous diffusion, Nondispersive infrared (NDIR )</t>
  </si>
  <si>
    <t>Continuous diffusion, low temperature catalytic bead</t>
  </si>
  <si>
    <t>Electrochemical cell</t>
  </si>
  <si>
    <t>ATEX / IECEx Ex db ib IIC T6 Gb</t>
  </si>
  <si>
    <t>0-22mA, 0-100% LEL</t>
  </si>
  <si>
    <t>0-22mA, 0-50 PPM</t>
  </si>
  <si>
    <t>0-20mA, 0-50 PPM</t>
  </si>
  <si>
    <t>RESET-EXE-HES-1A-INC-LST-4001</t>
  </si>
  <si>
    <t>RESET-EXE-HES-93-INC-LST-4003</t>
  </si>
  <si>
    <t>RESET-EXE-HES-06-INC-LST-4003</t>
  </si>
  <si>
    <t>RESET-EXE-HES-1B-INC-LST-4001</t>
  </si>
  <si>
    <t>RESET-EXE-HES-4A-INC-LST-4001</t>
  </si>
  <si>
    <t>RESET-EXE-HES-5A-INC-LST-4001</t>
  </si>
  <si>
    <t>0-22mA, -25-100% LEL</t>
  </si>
  <si>
    <t>0-20mA, -12.5-50 PPM</t>
  </si>
  <si>
    <t>File Name</t>
  </si>
  <si>
    <t>AREA/UNIT</t>
  </si>
  <si>
    <t>AREA 1A / UNIT 11</t>
  </si>
  <si>
    <t>AREA 1B / UNIT 12</t>
  </si>
  <si>
    <t>AREA 1B / UNIT 13</t>
  </si>
  <si>
    <t>AREA 1A / UNIT 14</t>
  </si>
  <si>
    <t>AREA 1A / UNIT 15</t>
  </si>
  <si>
    <t>AREA 6 / UNIT 18</t>
  </si>
  <si>
    <t>AREA 6 / UNIT 19</t>
  </si>
  <si>
    <t>AREA 5A / UNIT 51</t>
  </si>
  <si>
    <t>AREA 5A / UNIT 64</t>
  </si>
  <si>
    <t>AREA 4A / UNIT 66</t>
  </si>
  <si>
    <t>AREA 4A / UNIT 71</t>
  </si>
  <si>
    <t>AREA 4A / UNIT 73</t>
  </si>
  <si>
    <t>AREA 4A / UNIT 75</t>
  </si>
  <si>
    <t>AREA 4A / UNIT 77</t>
  </si>
  <si>
    <t>AREA MCB / UNIT MCB</t>
  </si>
  <si>
    <t>AREA 6 / UNIT SCR8</t>
  </si>
  <si>
    <t>AREA 4A / UNIT OMS</t>
  </si>
  <si>
    <t>AREA 4A / UNIT SS01</t>
  </si>
  <si>
    <t>AREA 4A / UNIT SS07</t>
  </si>
  <si>
    <t>HE-CE8900</t>
  </si>
  <si>
    <t>G11</t>
  </si>
  <si>
    <t>57-19-TP620-I011-HES</t>
  </si>
  <si>
    <t>Rev Test Pack Numbering</t>
  </si>
  <si>
    <t>WP57-11-TP620-I001-HES</t>
  </si>
  <si>
    <t>WP57-11-TP620-I002-HES</t>
  </si>
  <si>
    <t>WP57-11-TP620-I003-HES</t>
  </si>
  <si>
    <t>WP57-11-TP620-I004-HES</t>
  </si>
  <si>
    <t>WP57-11-TP620-I005-HES</t>
  </si>
  <si>
    <t>WP57-11-TP620-I006-HES</t>
  </si>
  <si>
    <t>WP57-12-TP620-I001-HES</t>
  </si>
  <si>
    <t>WP57-12-TP620-I002-HES</t>
  </si>
  <si>
    <t>WP57-12-TP620-I003-HES</t>
  </si>
  <si>
    <t>WP57-12-TP620-I004-HES</t>
  </si>
  <si>
    <t>WP57-12-TP620-I005-HES</t>
  </si>
  <si>
    <t>WP57-12-TP620-I006-HES</t>
  </si>
  <si>
    <t>WP57-13-TP620-I001-HES</t>
  </si>
  <si>
    <t>WP57-13-TP620-I002-HES</t>
  </si>
  <si>
    <t>WP57-13-TP620-I003-HES</t>
  </si>
  <si>
    <t>WP57-13-TP620-I004-HES</t>
  </si>
  <si>
    <t>WP57-13-TP620-I005-HES</t>
  </si>
  <si>
    <t>WP57-13-TP620-I006-HES</t>
  </si>
  <si>
    <t>WP57-14-TP620-I001-HES</t>
  </si>
  <si>
    <t>WP57-15-TP620-I001-HES</t>
  </si>
  <si>
    <t>WP57-18-TP620-I001-HES</t>
  </si>
  <si>
    <t>WP57-18-TP620-I002-HES</t>
  </si>
  <si>
    <t>WP57-18-TP620-I003-HES</t>
  </si>
  <si>
    <t>WP57-18-TP620-I004-HES</t>
  </si>
  <si>
    <t>WP57-18-TP620-I005-HES</t>
  </si>
  <si>
    <t>WP57-18-TP620-I006-HES</t>
  </si>
  <si>
    <t>WP57-19-TP620-I001-HES</t>
  </si>
  <si>
    <t>WP57-19-TP620-I002-HES</t>
  </si>
  <si>
    <t>WP57-19-TP620-I003-HES</t>
  </si>
  <si>
    <t>WP57-19-TP620-I004-HES</t>
  </si>
  <si>
    <t>WP57-19-TP620-I005-HES</t>
  </si>
  <si>
    <t>WP57-19-TP620-I006-HES</t>
  </si>
  <si>
    <t>WP57-19-TP620-I007-HES</t>
  </si>
  <si>
    <t>WP57-19-TP620-I008-HES</t>
  </si>
  <si>
    <t>WP57-19-TP620-I009-HES</t>
  </si>
  <si>
    <t>WP57-19-TP620-I010-HES</t>
  </si>
  <si>
    <t>WP57-19-TP620-I011-HES</t>
  </si>
  <si>
    <t>WP57-51-TP620-I001-HES</t>
  </si>
  <si>
    <t>WP57-64-TP620-I001-HES</t>
  </si>
  <si>
    <t>WP57-64-TP620-I002-HES</t>
  </si>
  <si>
    <t>WP57-66-TP620-I001-HES</t>
  </si>
  <si>
    <t>WP57-71-TP620-I001-HES</t>
  </si>
  <si>
    <t>WP57-71-TP620-I002-HES</t>
  </si>
  <si>
    <t>WP57-71-TP620-I003-HES</t>
  </si>
  <si>
    <t>WP57-73-TP620-I001-HES</t>
  </si>
  <si>
    <t>WP57-73-TP620-I002-HES</t>
  </si>
  <si>
    <t>WP57-73-TP620-I003-HES</t>
  </si>
  <si>
    <t>WP57-75-TP620-I001-HES</t>
  </si>
  <si>
    <t>WP57-75-TP620-I002-HES</t>
  </si>
  <si>
    <t>WP57-75-TP620-I003-HES</t>
  </si>
  <si>
    <t>WP57-75-TP620-I004-HES</t>
  </si>
  <si>
    <t>WP57-77-TP620-I001-HES</t>
  </si>
  <si>
    <t>WP57-77-TP620-I002-HES</t>
  </si>
  <si>
    <t>WP57-MCB-TP620-I001-HES</t>
  </si>
  <si>
    <t>WP57-MCB-TP620-I002-HES</t>
  </si>
  <si>
    <t>WP57-SCR8-TP620-I002-HES</t>
  </si>
  <si>
    <t>WP57-SCR8-TP620-I001-HES</t>
  </si>
  <si>
    <t>WP57-MCB-TP620-I003-HES</t>
  </si>
  <si>
    <t>WP57-OMS-TP620-I001-HES</t>
  </si>
  <si>
    <t>WP57-SS1-TP620-I001-HES</t>
  </si>
  <si>
    <t>WP57-SS7-TP620-I001-HES</t>
  </si>
  <si>
    <t>WP57-SCR8-TP620-I003-HES</t>
  </si>
  <si>
    <t>65XA-8115, 65XA-8116, 65XA-8120, 65XA-8121</t>
  </si>
  <si>
    <t>65XA-8122, 65XA-8123, 65XA-8124, 65XA-8125</t>
  </si>
  <si>
    <t>65XA-8126, 65XA-8127, 65XA-8128, 65XA-8129</t>
  </si>
  <si>
    <t>65XA-8130, 65XA-8131, 65XA-8132, 65XA-8133</t>
  </si>
  <si>
    <t>65XA-8134, 65XA-8135, 65XA-8138, 65XA-8142, 65XA-8143</t>
  </si>
  <si>
    <t>3049440 (8115), 3049426 (8116), 3046110 (8120), 3046111 (8121)</t>
  </si>
  <si>
    <t>3050776 (8122), 3046109 (8123), 3046100 (8124), 3046123 (8125)</t>
  </si>
  <si>
    <t>3046087 (8126), 3048807 (8127), 3046114 (8128), 3049413 (8129)</t>
  </si>
  <si>
    <t>3033005 (8130), 3050769 (8131), 3046103 (8132), 3046105 (8133)</t>
  </si>
  <si>
    <t>3048806 (8134), 3048817 (8135), 3048811 (8138), 3045776 (8142), 3048822 (8143)</t>
  </si>
  <si>
    <t>REV TEST PACK NO</t>
  </si>
  <si>
    <t>RESET-EXE-HES-93-INC-DWG-4001
RESET-EXE-HES-93-INC-DWG-4002
RESET-EXE-HES-93-INC-DWG-4003
RESET-EXE-HES-93-INC-LST-4001
RESET-EXE-HES-93-INC-DWG-4007</t>
  </si>
  <si>
    <t>RESET-EXE-HES-95-INC-DWG-4001
RESET-EXE-HES-95-INC-DWG-4002
RESET-EXE-HES-95-INC-DWG-4003
RESET-EXE-HES-95-INC-LST-4001
RESET-EXE-HES-95-INC-DWG-4007</t>
  </si>
  <si>
    <t>RESET-EXE-HES-97-INC-DWG-4001
RESET-EXE-HES-97-INC-DWG-4003
RESET-EXE-HES-97-INC-DWG-4005
RESET-EXE-HES-97-INC-LST-4001
RESET-EXE-HES-97-INC-DWG-4010</t>
  </si>
  <si>
    <t>RESET-EXE-HES-97-INC-DWG-4002
RESET-EXE-HES-97-INC-DWG-4004
RESET-EXE-HES-97-INC-DWG-4006
RESET-EXE-HES-97-INC-LST-4002
RESET-EXE-HES-97-INC-DWG-4011</t>
  </si>
  <si>
    <t>RESET-EXE-HES-06-INC-DWG-4001
RESET-EXE-HES-06-INC-DWG-4002
RESET-EXE-HES-06-INC-DWG-4003
RESET-EXE-HES-06-INC-LST-4001
RESET-EXE-HES-06-INC-DWG-4007</t>
  </si>
  <si>
    <t>1_WP57-11-TP620-I001-HES (65GA-106, 65GA-107, 65GA-110, 65GA-115)</t>
  </si>
  <si>
    <t>2_WP57-11-TP620-I002-HES (65GA-108, 65GA-121)</t>
  </si>
  <si>
    <t>3_WP57-11-TP620-I003-HES (65GA-111, 65GA-116, 65GA-119, 65GA-120)</t>
  </si>
  <si>
    <t>4_WP57-11-TP620-I004-HES (65H2-120)</t>
  </si>
  <si>
    <t>5_WP57-11-TP620-I005-HES (65GA-601)</t>
  </si>
  <si>
    <t>6_WP57-11-TP620-I006-HES (65H2S-101, 65H2S-102, 65H2S-103, 65H2S-104, 65H2S-107)</t>
  </si>
  <si>
    <t>7_WP57-12-TP620-I001-HES (65GA-129)</t>
  </si>
  <si>
    <t>8_WP57-12-TP620-I002-HES (65H2-104, 65H2-112, 65H2-113, 65H2-114, 65H2-115)</t>
  </si>
  <si>
    <t>9_WP57-12-TP620-I003-HES (65H2-101, 65H2-103)</t>
  </si>
  <si>
    <t>10_WP57-12-TP620-I004-HES (65H2S-118, 65H2S-119, 65H2S-120)</t>
  </si>
  <si>
    <t>11_WP57-12-TP620-I005-HES (65H2S-111)</t>
  </si>
  <si>
    <t>12_WP57-12-TP620-I006-HES (65H2S-114)</t>
  </si>
  <si>
    <t>13_WP57-13-TP620-I001-HES (65GA-170)</t>
  </si>
  <si>
    <t>14_WP57-13-TP620-I002-HES (65GA-132, 65GA-137)</t>
  </si>
  <si>
    <t>15_WP57-13-TP620-I003-HES (65GA-134, 65GA-139)</t>
  </si>
  <si>
    <t>16_WP57-13-TP620-I004-HES (65H2-118)</t>
  </si>
  <si>
    <t>17_WP57-13-TP620-I005-HES (65H2-106, 65H2-116)</t>
  </si>
  <si>
    <t>18_WP57-13-TP620-I006-HES (65H2-107, 65H2-108, 65H2-109, 65H2-111)</t>
  </si>
  <si>
    <t>19_WP57-14-TP620-I001-HES (65GA-125, 65GA-126, 65GA-127, 65GA-128)</t>
  </si>
  <si>
    <t>20_WP57-15-TP620-I001-HES (65H2S-122)</t>
  </si>
  <si>
    <t>21_WP57-18-TP620-I001-HES (65XA-8154)</t>
  </si>
  <si>
    <t>22_WP57-18-TP620-I002-HES (65XA-8157, 65XA-8160, 65XA-8162)</t>
  </si>
  <si>
    <t>23_WP57-18-TP620-I003-HES (65XA-8155)</t>
  </si>
  <si>
    <t>24_WP57-18-TP620-I004-HES (65XA-8159)</t>
  </si>
  <si>
    <t>25_WP57-18-TP620-I005-HES (65XA-8151, 65XA-8156)</t>
  </si>
  <si>
    <t>26_WP57-18-TP620-I006-HES (65XA-8152, 65XA-8153)</t>
  </si>
  <si>
    <t>27_WP57-19-TP620-I001-HES (65XA-8144)</t>
  </si>
  <si>
    <t>28_WP57-19-TP620-I002-HES (65XA-8136, 65XA-8137)</t>
  </si>
  <si>
    <t>29_WP57-19-TP620-I003-HES (65XA-8115, 65XA-8116, 65XA-8120, 65XA-8121)</t>
  </si>
  <si>
    <t>30_WP57-19-TP620-I004-HES (65XA-8122, 65XA-8123, 65XA-8124, 65XA-8125)</t>
  </si>
  <si>
    <t>31_WP57-19-TP620-I005-HES (65XA-8126, 65XA-8127, 65XA-8128, 65XA-8129)</t>
  </si>
  <si>
    <t>32_WP57-19-TP620-I006-HES (65XA-8130, 65XA-8131, 65XA-8132, 65XA-8133)</t>
  </si>
  <si>
    <t>33_WP57-19-TP620-I007-HES (65XA-8134, 65XA-8135, 65XA-8138, 65XA-8142, 65XA-8143)</t>
  </si>
  <si>
    <t>34_WP57-19-TP620-I008-HES (65XA-8113, 65XA-8114)</t>
  </si>
  <si>
    <t>35_WP57-19-TP620-I009-HES (65XA-8101, 65XA-8102, 65XA-8103, 65XA-8104 )</t>
  </si>
  <si>
    <t>36_WP57-19-TP620-I010-HES (65XA-8105, 65XA-8106, 65XA-8139, 65XA-8140, 65XA-8141)</t>
  </si>
  <si>
    <t>37_WP57-19-TP620-I011-HES (65XA-8111, 65XA-8112)</t>
  </si>
  <si>
    <t>38_WP57-51-TP620-I001-HES (65H2-121)</t>
  </si>
  <si>
    <t>39_WP57-64-TP620-I001-HES (65H2S-129)</t>
  </si>
  <si>
    <t>40_WP57-64-TP620-I002-HES (65H2S-128)</t>
  </si>
  <si>
    <t>41_WP57-66-TP620-I001-HES (65GA-201, 65GA-270, 65GA-274)</t>
  </si>
  <si>
    <t>42_WP57-71-TP620-I001-HES (65GA-206, 65GA-245, 65GA-246)</t>
  </si>
  <si>
    <t>43_WP57-71-TP620-I002-HES (65GA-249)</t>
  </si>
  <si>
    <t>44_WP57-71-TP620-I003-HES (65GA-205, 65GA-207)</t>
  </si>
  <si>
    <t>45_WP57-73-TP620-I001-HES (65GA-225, 65GA-229, 65GA-230, 65GA-231)</t>
  </si>
  <si>
    <t>46_WP57-73-TP620-I002-HES (65GA-232, 65GA-233, 65GA-234, 65GA-236)</t>
  </si>
  <si>
    <t>47_WP57-73-TP620-I003-HES (65GA-226)</t>
  </si>
  <si>
    <t>48_WP57-75-TP620-I001-HES (65GA-215, 65GA-216, 65GA-220, 65GA-221, 65GA-223)</t>
  </si>
  <si>
    <t>49_WP57-75-TP620-I002-HES (65GA-218)</t>
  </si>
  <si>
    <t>50_WP57-75-TP620-I003-HES (65GA-250)</t>
  </si>
  <si>
    <t>51_WP57-75-TP620-I004-HES (65GA-228)</t>
  </si>
  <si>
    <t>52_WP57-77-TP620-I001-HES (65GA-240)</t>
  </si>
  <si>
    <t>53_WP57-77-TP620-I002-HES (65GA-267)</t>
  </si>
  <si>
    <t>54_WP57-MCB-TP620-I001-HES (65GA-151B, 65GA-151C)</t>
  </si>
  <si>
    <t>55_WP57-MCB-TP620-I002-HES (65XA-2631, 65XA-2632, 65XA-2633)</t>
  </si>
  <si>
    <t>56_WP57-SCR8-TP620-I001-HES (65XA-8190A, 65XA-8190B, 65XA-8190C)</t>
  </si>
  <si>
    <t>57_WP57-SCR8-TP620-I002-HES (65XA-8193A, 65XA-8193B, 65XA-8193C)</t>
  </si>
  <si>
    <t>58_WP57-MCB-TP620-I003-HES (MCB-FGS-001 SYSTEM, MCB-FGS-001 MDF)</t>
  </si>
  <si>
    <t>59_WP57-OMS-TP620-I001-HES (OMS-FGS-001 SYSTEM, OMS-FGS-001 MDF)</t>
  </si>
  <si>
    <t>60_WP57-SS1-TP620-I001-HES (SS1-FGS-001 SYSTEM, SS1-FGS-001 MDF)</t>
  </si>
  <si>
    <t>61_WP57-SS7-TP620-I001-HES (SS7-FGS-001 SYSTEM, SS7-FGS-001 MDF)</t>
  </si>
  <si>
    <t>62_WP57-SCR8-TP620-I003-HES (8-FGS-001 SYSTEM, 8-FGS-002 SYSTEM, 8-MDF-001, 8-MDF-002, 8-MDF-003)</t>
  </si>
  <si>
    <t>Number of tags</t>
  </si>
  <si>
    <t>1A, 1B</t>
  </si>
  <si>
    <t>AREA 1A, 1B / UNIT MCB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</si>
</sst>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9">
    <font>
      <sz val="18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Museo Sans Rounded 300"/>
      <family val="3"/>
    </font>
    <font>
      <sz val="11"/>
      <color theme="1"/>
      <name val="Museo Sans Rounded 300"/>
      <family val="3"/>
    </font>
    <font>
      <sz val="10"/>
      <color indexed="64"/>
      <name val="Arial"/>
      <family val="2"/>
    </font>
    <font>
      <b/>
      <sz val="11"/>
      <color indexed="64"/>
      <name val="Calibri"/>
      <family val="2"/>
      <scheme val="minor"/>
    </font>
    <font>
      <b/>
      <sz val="12"/>
      <color indexed="64"/>
      <name val="Calibri Light"/>
      <family val="2"/>
      <scheme val="major"/>
    </font>
    <font>
      <sz val="11"/>
      <color indexed="64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Arial"/>
      <family val="2"/>
    </font>
    <font>
      <sz val="7"/>
      <color theme="1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4"/>
      <color rgb="FF000000"/>
      <name val="Calibri Light"/>
      <family val="2"/>
      <scheme val="major"/>
    </font>
    <font>
      <vertAlign val="superscript"/>
      <sz val="14"/>
      <color theme="1"/>
      <name val="Calibri Light"/>
      <family val="2"/>
      <scheme val="major"/>
    </font>
    <font>
      <sz val="14"/>
      <name val="Calibri Light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97">
    <xf numFmtId="0" fontId="0" fillId="0" borderId="0" xfId="0"/>
    <xf numFmtId="0" fontId="4" fillId="0" borderId="0" xfId="1" applyFont="1"/>
    <xf numFmtId="0" fontId="4" fillId="0" borderId="0" xfId="1" applyFont="1" applyAlignment="1">
      <alignment wrapText="1"/>
    </xf>
    <xf numFmtId="0" fontId="3" fillId="4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2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3" fillId="4" borderId="2" xfId="1" applyFont="1" applyFill="1" applyBorder="1" applyAlignment="1">
      <alignment horizontal="center" vertical="center"/>
    </xf>
    <xf numFmtId="0" fontId="4" fillId="0" borderId="3" xfId="1" applyFont="1" applyBorder="1"/>
    <xf numFmtId="0" fontId="4" fillId="0" borderId="3" xfId="1" applyFont="1" applyBorder="1" applyAlignment="1">
      <alignment horizontal="center" vertical="center"/>
    </xf>
    <xf numFmtId="0" fontId="4" fillId="0" borderId="1" xfId="1" applyFont="1" applyBorder="1"/>
    <xf numFmtId="0" fontId="4" fillId="0" borderId="4" xfId="1" applyFont="1" applyBorder="1"/>
    <xf numFmtId="0" fontId="4" fillId="0" borderId="4" xfId="1" applyFont="1" applyBorder="1" applyAlignment="1">
      <alignment horizontal="center" vertical="center"/>
    </xf>
    <xf numFmtId="0" fontId="4" fillId="0" borderId="5" xfId="1" applyFont="1" applyBorder="1"/>
    <xf numFmtId="0" fontId="6" fillId="4" borderId="1" xfId="2" applyFont="1" applyFill="1" applyBorder="1" applyAlignment="1">
      <alignment horizontal="center" vertical="center"/>
    </xf>
    <xf numFmtId="0" fontId="6" fillId="4" borderId="1" xfId="2" applyFont="1" applyFill="1" applyBorder="1" applyAlignment="1">
      <alignment horizontal="center" vertical="center" wrapText="1"/>
    </xf>
    <xf numFmtId="0" fontId="6" fillId="4" borderId="12" xfId="2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 wrapText="1"/>
    </xf>
    <xf numFmtId="0" fontId="6" fillId="7" borderId="1" xfId="2" applyFont="1" applyFill="1" applyBorder="1" applyAlignment="1">
      <alignment horizontal="center" vertical="center"/>
    </xf>
    <xf numFmtId="0" fontId="6" fillId="6" borderId="1" xfId="2" applyFont="1" applyFill="1" applyBorder="1" applyAlignment="1">
      <alignment horizontal="center" vertical="center" wrapText="1"/>
    </xf>
    <xf numFmtId="0" fontId="6" fillId="8" borderId="1" xfId="2" applyFont="1" applyFill="1" applyBorder="1" applyAlignment="1">
      <alignment horizontal="center" vertical="center" wrapText="1"/>
    </xf>
    <xf numFmtId="0" fontId="6" fillId="9" borderId="1" xfId="2" applyFont="1" applyFill="1" applyBorder="1" applyAlignment="1">
      <alignment horizontal="center" vertical="center" wrapText="1"/>
    </xf>
    <xf numFmtId="0" fontId="6" fillId="4" borderId="1" xfId="2" applyFont="1" applyFill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2" fillId="0" borderId="1" xfId="2" quotePrefix="1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164" fontId="8" fillId="0" borderId="1" xfId="2" applyNumberFormat="1" applyFont="1" applyBorder="1" applyAlignment="1">
      <alignment horizontal="center" vertical="center"/>
    </xf>
    <xf numFmtId="164" fontId="8" fillId="0" borderId="1" xfId="2" applyNumberFormat="1" applyFont="1" applyBorder="1" applyAlignment="1">
      <alignment vertical="center"/>
    </xf>
    <xf numFmtId="1" fontId="8" fillId="0" borderId="1" xfId="2" applyNumberFormat="1" applyFont="1" applyBorder="1" applyAlignment="1">
      <alignment horizontal="center" vertical="center"/>
    </xf>
    <xf numFmtId="0" fontId="5" fillId="0" borderId="0" xfId="2"/>
    <xf numFmtId="0" fontId="2" fillId="3" borderId="1" xfId="2" quotePrefix="1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 wrapText="1"/>
    </xf>
    <xf numFmtId="0" fontId="5" fillId="0" borderId="0" xfId="2" applyAlignment="1">
      <alignment vertical="center"/>
    </xf>
    <xf numFmtId="0" fontId="5" fillId="0" borderId="0" xfId="2" applyAlignment="1">
      <alignment horizontal="center" vertical="center"/>
    </xf>
    <xf numFmtId="0" fontId="10" fillId="0" borderId="0" xfId="2" applyFont="1" applyAlignment="1">
      <alignment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left" vertical="center"/>
    </xf>
    <xf numFmtId="0" fontId="11" fillId="0" borderId="0" xfId="2" applyFont="1" applyAlignment="1">
      <alignment vertical="center" wrapText="1"/>
    </xf>
    <xf numFmtId="0" fontId="0" fillId="0" borderId="0" xfId="0" applyAlignment="1">
      <alignment vertic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5" fillId="3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1" applyFont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6" borderId="0" xfId="0" applyFont="1" applyFill="1" applyAlignment="1">
      <alignment horizontal="center"/>
    </xf>
    <xf numFmtId="0" fontId="14" fillId="0" borderId="0" xfId="2" quotePrefix="1" applyFont="1" applyAlignment="1">
      <alignment horizontal="center" vertical="center"/>
    </xf>
    <xf numFmtId="0" fontId="14" fillId="0" borderId="0" xfId="2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3" borderId="0" xfId="0" applyFont="1" applyFill="1"/>
    <xf numFmtId="0" fontId="14" fillId="3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horizontal="center"/>
    </xf>
    <xf numFmtId="0" fontId="15" fillId="10" borderId="0" xfId="0" applyFont="1" applyFill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0" fontId="15" fillId="12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left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6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14" fillId="0" borderId="0" xfId="0" applyFont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0" fontId="14" fillId="14" borderId="0" xfId="0" applyFont="1" applyFill="1" applyAlignment="1">
      <alignment horizontal="center" vertical="center"/>
    </xf>
    <xf numFmtId="0" fontId="14" fillId="14" borderId="0" xfId="0" applyFont="1" applyFill="1" applyAlignment="1">
      <alignment horizontal="left" vertical="center"/>
    </xf>
    <xf numFmtId="0" fontId="14" fillId="14" borderId="0" xfId="0" applyFont="1" applyFill="1" applyAlignment="1">
      <alignment vertical="center"/>
    </xf>
    <xf numFmtId="0" fontId="14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vertical="center"/>
    </xf>
    <xf numFmtId="0" fontId="14" fillId="0" borderId="0" xfId="0" applyFont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textRotation="90" wrapText="1"/>
    </xf>
    <xf numFmtId="0" fontId="3" fillId="4" borderId="1" xfId="1" applyFont="1" applyFill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/>
    </xf>
    <xf numFmtId="0" fontId="3" fillId="4" borderId="6" xfId="1" applyFont="1" applyFill="1" applyBorder="1" applyAlignment="1">
      <alignment horizontal="center" vertical="center"/>
    </xf>
    <xf numFmtId="0" fontId="3" fillId="4" borderId="7" xfId="1" applyFont="1" applyFill="1" applyBorder="1" applyAlignment="1">
      <alignment horizontal="center" vertical="center"/>
    </xf>
    <xf numFmtId="0" fontId="3" fillId="4" borderId="8" xfId="1" applyFont="1" applyFill="1" applyBorder="1" applyAlignment="1">
      <alignment horizontal="center" vertical="center"/>
    </xf>
    <xf numFmtId="0" fontId="3" fillId="4" borderId="9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4" borderId="11" xfId="1" applyFont="1" applyFill="1" applyBorder="1" applyAlignment="1">
      <alignment horizontal="center" vertical="center"/>
    </xf>
    <xf numFmtId="0" fontId="3" fillId="4" borderId="5" xfId="1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</cellXfs>
  <cellStyles count="3">
    <cellStyle name="Normal" xfId="0" builtinId="0"/>
    <cellStyle name="Normal 2" xfId="1" xr:uid="{231F0FE4-EAFB-4BD9-940A-CCDF6714E3A9}"/>
    <cellStyle name="Normal 2 2" xfId="2" xr:uid="{B5EE7302-F5F4-4EC0-87B3-C0277DDDC607}"/>
  </cellStyles>
  <dxfs count="243">
    <dxf>
      <font>
        <color rgb="FF800080"/>
      </font>
      <fill>
        <patternFill>
          <bgColor rgb="FFFF99CC"/>
        </patternFill>
      </fill>
    </dxf>
    <dxf>
      <font>
        <color rgb="FF800080"/>
      </font>
      <fill>
        <patternFill>
          <bgColor rgb="FFFF99CC"/>
        </patternFill>
      </fill>
    </dxf>
    <dxf>
      <font>
        <color rgb="FF800080"/>
      </font>
      <fill>
        <patternFill>
          <bgColor rgb="FFFF99CC"/>
        </patternFill>
      </fill>
    </dxf>
    <dxf>
      <font>
        <color rgb="FF800080"/>
      </font>
      <fill>
        <patternFill>
          <bgColor rgb="FFFF99CC"/>
        </patternFill>
      </fill>
    </dxf>
    <dxf>
      <font>
        <color rgb="FF800080"/>
      </font>
      <fill>
        <patternFill>
          <bgColor rgb="FFFF99CC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FF66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lightTrellis">
          <bgColor theme="0" tint="-0.14996795556505021"/>
        </patternFill>
      </fill>
    </dxf>
    <dxf>
      <font>
        <color rgb="FF800080"/>
      </font>
      <fill>
        <patternFill>
          <bgColor rgb="FFFF99CC"/>
        </patternFill>
      </fill>
    </dxf>
    <dxf>
      <font>
        <color rgb="FF800080"/>
      </font>
      <fill>
        <patternFill>
          <bgColor rgb="FFFF99CC"/>
        </patternFill>
      </fill>
    </dxf>
    <dxf>
      <font>
        <color rgb="FF800080"/>
      </font>
      <fill>
        <patternFill>
          <bgColor rgb="FFFF99CC"/>
        </patternFill>
      </fill>
    </dxf>
    <dxf>
      <font>
        <color rgb="FF800080"/>
      </font>
      <fill>
        <patternFill>
          <bgColor rgb="FFFF99CC"/>
        </patternFill>
      </fill>
    </dxf>
    <dxf>
      <font>
        <color rgb="FF800080"/>
      </font>
      <fill>
        <patternFill>
          <bgColor rgb="FFFF99CC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ont>
        <color rgb="FFFFFFFF"/>
      </font>
      <fill>
        <patternFill>
          <bgColor rgb="FFFF660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FF66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us\Desktop\Work%20Trac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 SUMMARY"/>
      <sheetName val="TAG LIST"/>
      <sheetName val="Sheet1"/>
    </sheetNames>
    <sheetDataSet>
      <sheetData sheetId="0" refreshError="1"/>
      <sheetData sheetId="1" refreshError="1">
        <row r="4">
          <cell r="E4" t="str">
            <v>65GA-106</v>
          </cell>
          <cell r="F4">
            <v>3048820</v>
          </cell>
          <cell r="G4" t="str">
            <v>CH4 IR GD P-1111A/B</v>
          </cell>
          <cell r="H4">
            <v>-25</v>
          </cell>
          <cell r="I4">
            <v>0</v>
          </cell>
          <cell r="J4" t="str">
            <v>100</v>
          </cell>
          <cell r="K4">
            <v>20</v>
          </cell>
          <cell r="L4">
            <v>25</v>
          </cell>
          <cell r="M4">
            <v>8</v>
          </cell>
          <cell r="N4" t="str">
            <v>50</v>
          </cell>
          <cell r="O4">
            <v>12</v>
          </cell>
          <cell r="P4">
            <v>25</v>
          </cell>
          <cell r="Q4">
            <v>8</v>
          </cell>
          <cell r="R4">
            <v>3.6</v>
          </cell>
          <cell r="S4">
            <v>21.5</v>
          </cell>
          <cell r="T4">
            <v>-12.5</v>
          </cell>
          <cell r="U4">
            <v>2</v>
          </cell>
          <cell r="V4">
            <v>-17.1875</v>
          </cell>
          <cell r="W4">
            <v>1.25</v>
          </cell>
          <cell r="X4">
            <v>109.375</v>
          </cell>
          <cell r="Y4">
            <v>21.5</v>
          </cell>
          <cell r="Z4" t="str">
            <v>CH4</v>
          </cell>
          <cell r="AA4" t="str">
            <v>3-wire</v>
          </cell>
          <cell r="AB4" t="str">
            <v>380</v>
          </cell>
          <cell r="AC4">
            <v>400</v>
          </cell>
          <cell r="AD4" t="str">
            <v>N/A</v>
          </cell>
          <cell r="AE4" t="str">
            <v>Maintain</v>
          </cell>
          <cell r="AF4" t="str">
            <v>Yes</v>
          </cell>
          <cell r="AG4">
            <v>0.8</v>
          </cell>
        </row>
        <row r="5">
          <cell r="E5" t="str">
            <v>65GA-107</v>
          </cell>
          <cell r="F5">
            <v>3046101</v>
          </cell>
          <cell r="G5" t="str">
            <v>CH4 IR GD P-1107A/B</v>
          </cell>
          <cell r="H5">
            <v>-25</v>
          </cell>
          <cell r="I5">
            <v>0</v>
          </cell>
          <cell r="J5" t="str">
            <v>100</v>
          </cell>
          <cell r="K5">
            <v>20</v>
          </cell>
          <cell r="L5" t="str">
            <v>25</v>
          </cell>
          <cell r="M5">
            <v>8</v>
          </cell>
          <cell r="N5" t="str">
            <v>50</v>
          </cell>
          <cell r="O5">
            <v>12</v>
          </cell>
          <cell r="P5">
            <v>25</v>
          </cell>
          <cell r="Q5">
            <v>8</v>
          </cell>
          <cell r="R5">
            <v>3.6</v>
          </cell>
          <cell r="S5">
            <v>21.5</v>
          </cell>
          <cell r="T5">
            <v>-12.5</v>
          </cell>
          <cell r="U5">
            <v>2</v>
          </cell>
          <cell r="V5">
            <v>-17.1875</v>
          </cell>
          <cell r="W5">
            <v>1.25</v>
          </cell>
          <cell r="X5">
            <v>109.375</v>
          </cell>
          <cell r="Y5">
            <v>21.5</v>
          </cell>
          <cell r="Z5" t="str">
            <v>CH4</v>
          </cell>
          <cell r="AA5" t="str">
            <v>3-wire</v>
          </cell>
          <cell r="AB5" t="str">
            <v>380</v>
          </cell>
          <cell r="AC5">
            <v>400</v>
          </cell>
          <cell r="AD5" t="str">
            <v>N/A</v>
          </cell>
          <cell r="AE5" t="str">
            <v>Maintain</v>
          </cell>
          <cell r="AF5" t="str">
            <v>Yes</v>
          </cell>
          <cell r="AG5">
            <v>0.8</v>
          </cell>
        </row>
        <row r="6">
          <cell r="E6" t="str">
            <v>65GA-108</v>
          </cell>
          <cell r="F6">
            <v>3046099</v>
          </cell>
          <cell r="G6" t="str">
            <v>CH4 IR GD P-1106A/B</v>
          </cell>
          <cell r="H6">
            <v>-25</v>
          </cell>
          <cell r="I6">
            <v>0</v>
          </cell>
          <cell r="J6" t="str">
            <v>100</v>
          </cell>
          <cell r="K6">
            <v>20</v>
          </cell>
          <cell r="L6" t="str">
            <v>25</v>
          </cell>
          <cell r="M6">
            <v>8</v>
          </cell>
          <cell r="N6" t="str">
            <v>50</v>
          </cell>
          <cell r="O6">
            <v>12</v>
          </cell>
          <cell r="P6">
            <v>25</v>
          </cell>
          <cell r="Q6">
            <v>8</v>
          </cell>
          <cell r="R6">
            <v>3.6</v>
          </cell>
          <cell r="S6">
            <v>21.5</v>
          </cell>
          <cell r="T6">
            <v>-12.5</v>
          </cell>
          <cell r="U6">
            <v>2</v>
          </cell>
          <cell r="V6">
            <v>-17.1875</v>
          </cell>
          <cell r="W6">
            <v>1.25</v>
          </cell>
          <cell r="X6">
            <v>109.375</v>
          </cell>
          <cell r="Y6">
            <v>21.5</v>
          </cell>
          <cell r="Z6" t="str">
            <v>CH4</v>
          </cell>
          <cell r="AA6" t="str">
            <v>3-wire</v>
          </cell>
          <cell r="AB6" t="str">
            <v>380</v>
          </cell>
          <cell r="AC6">
            <v>400</v>
          </cell>
          <cell r="AD6" t="str">
            <v>N/A</v>
          </cell>
          <cell r="AE6" t="str">
            <v>Maintain</v>
          </cell>
          <cell r="AF6" t="str">
            <v>Yes</v>
          </cell>
          <cell r="AG6">
            <v>0.8</v>
          </cell>
        </row>
        <row r="7">
          <cell r="E7" t="str">
            <v>65GA-110</v>
          </cell>
          <cell r="F7">
            <v>3046098</v>
          </cell>
          <cell r="G7" t="str">
            <v>CH4 IR GD P-1125A/B</v>
          </cell>
          <cell r="H7">
            <v>-25</v>
          </cell>
          <cell r="I7">
            <v>0</v>
          </cell>
          <cell r="J7" t="str">
            <v>100</v>
          </cell>
          <cell r="K7">
            <v>20</v>
          </cell>
          <cell r="L7" t="str">
            <v>25</v>
          </cell>
          <cell r="M7">
            <v>8</v>
          </cell>
          <cell r="N7" t="str">
            <v>50</v>
          </cell>
          <cell r="O7">
            <v>12</v>
          </cell>
          <cell r="P7">
            <v>25</v>
          </cell>
          <cell r="Q7">
            <v>8</v>
          </cell>
          <cell r="R7">
            <v>3.6</v>
          </cell>
          <cell r="S7">
            <v>21.5</v>
          </cell>
          <cell r="T7">
            <v>-12.5</v>
          </cell>
          <cell r="U7">
            <v>2</v>
          </cell>
          <cell r="V7">
            <v>-17.1875</v>
          </cell>
          <cell r="W7">
            <v>1.25</v>
          </cell>
          <cell r="X7">
            <v>109.375</v>
          </cell>
          <cell r="Y7">
            <v>21.5</v>
          </cell>
          <cell r="Z7" t="str">
            <v>CH4</v>
          </cell>
          <cell r="AA7" t="str">
            <v>3-wire</v>
          </cell>
          <cell r="AB7" t="str">
            <v>380</v>
          </cell>
          <cell r="AC7">
            <v>400</v>
          </cell>
          <cell r="AD7" t="str">
            <v>N/A</v>
          </cell>
          <cell r="AE7" t="str">
            <v>Maintain</v>
          </cell>
          <cell r="AF7" t="str">
            <v>Yes</v>
          </cell>
          <cell r="AG7">
            <v>0.8</v>
          </cell>
        </row>
        <row r="8">
          <cell r="E8" t="str">
            <v>65GA-111</v>
          </cell>
          <cell r="F8">
            <v>3050785</v>
          </cell>
          <cell r="G8" t="str">
            <v>CH4 IR GD P-1124A/B</v>
          </cell>
          <cell r="H8">
            <v>-25</v>
          </cell>
          <cell r="I8">
            <v>0</v>
          </cell>
          <cell r="J8" t="str">
            <v>100</v>
          </cell>
          <cell r="K8">
            <v>20</v>
          </cell>
          <cell r="L8" t="str">
            <v>25</v>
          </cell>
          <cell r="M8">
            <v>8</v>
          </cell>
          <cell r="N8" t="str">
            <v>50</v>
          </cell>
          <cell r="O8">
            <v>12</v>
          </cell>
          <cell r="P8">
            <v>25</v>
          </cell>
          <cell r="Q8">
            <v>8</v>
          </cell>
          <cell r="R8">
            <v>3.6</v>
          </cell>
          <cell r="S8">
            <v>21.5</v>
          </cell>
          <cell r="T8">
            <v>-12.5</v>
          </cell>
          <cell r="U8">
            <v>2</v>
          </cell>
          <cell r="V8">
            <v>-17.1875</v>
          </cell>
          <cell r="W8">
            <v>1.25</v>
          </cell>
          <cell r="X8">
            <v>109.375</v>
          </cell>
          <cell r="Y8">
            <v>21.5</v>
          </cell>
          <cell r="Z8" t="str">
            <v>CH4</v>
          </cell>
          <cell r="AA8" t="str">
            <v>3-wire</v>
          </cell>
          <cell r="AB8" t="str">
            <v>380</v>
          </cell>
          <cell r="AC8">
            <v>400</v>
          </cell>
          <cell r="AD8" t="str">
            <v>N/A</v>
          </cell>
          <cell r="AE8" t="str">
            <v>Maintain</v>
          </cell>
          <cell r="AF8" t="str">
            <v>Yes</v>
          </cell>
          <cell r="AG8">
            <v>0.8</v>
          </cell>
        </row>
        <row r="9">
          <cell r="E9" t="str">
            <v>65GA-115</v>
          </cell>
          <cell r="F9">
            <v>3050804</v>
          </cell>
          <cell r="G9" t="str">
            <v>CH4 IR GD P-1109A/B</v>
          </cell>
          <cell r="H9">
            <v>-25</v>
          </cell>
          <cell r="I9">
            <v>0</v>
          </cell>
          <cell r="J9" t="str">
            <v>100</v>
          </cell>
          <cell r="K9">
            <v>20</v>
          </cell>
          <cell r="L9" t="str">
            <v>25</v>
          </cell>
          <cell r="M9">
            <v>8</v>
          </cell>
          <cell r="N9" t="str">
            <v>50</v>
          </cell>
          <cell r="O9">
            <v>12</v>
          </cell>
          <cell r="P9">
            <v>25</v>
          </cell>
          <cell r="Q9">
            <v>8</v>
          </cell>
          <cell r="R9">
            <v>3.6</v>
          </cell>
          <cell r="S9">
            <v>21.5</v>
          </cell>
          <cell r="T9">
            <v>-12.5</v>
          </cell>
          <cell r="U9">
            <v>2</v>
          </cell>
          <cell r="V9">
            <v>-17.1875</v>
          </cell>
          <cell r="W9">
            <v>1.25</v>
          </cell>
          <cell r="X9">
            <v>109.375</v>
          </cell>
          <cell r="Y9">
            <v>21.5</v>
          </cell>
          <cell r="Z9" t="str">
            <v>CH4</v>
          </cell>
          <cell r="AA9" t="str">
            <v>3-wire</v>
          </cell>
          <cell r="AB9" t="str">
            <v>400</v>
          </cell>
          <cell r="AC9">
            <v>400</v>
          </cell>
          <cell r="AD9" t="str">
            <v>N/A</v>
          </cell>
          <cell r="AE9" t="str">
            <v>Maintain</v>
          </cell>
          <cell r="AF9" t="str">
            <v>Yes</v>
          </cell>
          <cell r="AG9">
            <v>0.8</v>
          </cell>
        </row>
        <row r="10">
          <cell r="E10" t="str">
            <v>65GA-116</v>
          </cell>
          <cell r="F10">
            <v>3048810</v>
          </cell>
          <cell r="G10" t="str">
            <v>CH4 IR GD P-1117A/B</v>
          </cell>
          <cell r="H10">
            <v>-25</v>
          </cell>
          <cell r="I10">
            <v>0</v>
          </cell>
          <cell r="J10" t="str">
            <v>100</v>
          </cell>
          <cell r="K10">
            <v>20</v>
          </cell>
          <cell r="L10" t="str">
            <v>25</v>
          </cell>
          <cell r="M10">
            <v>8</v>
          </cell>
          <cell r="N10" t="str">
            <v>50</v>
          </cell>
          <cell r="O10">
            <v>12</v>
          </cell>
          <cell r="P10">
            <v>25</v>
          </cell>
          <cell r="Q10">
            <v>8</v>
          </cell>
          <cell r="R10">
            <v>3.6</v>
          </cell>
          <cell r="S10">
            <v>21.5</v>
          </cell>
          <cell r="T10">
            <v>-12.5</v>
          </cell>
          <cell r="U10">
            <v>2</v>
          </cell>
          <cell r="V10">
            <v>-17.1875</v>
          </cell>
          <cell r="W10">
            <v>1.25</v>
          </cell>
          <cell r="X10">
            <v>109.375</v>
          </cell>
          <cell r="Y10">
            <v>21.5</v>
          </cell>
          <cell r="Z10" t="str">
            <v>CH4</v>
          </cell>
          <cell r="AA10" t="str">
            <v>3-wire</v>
          </cell>
          <cell r="AB10" t="str">
            <v>400</v>
          </cell>
          <cell r="AC10">
            <v>400</v>
          </cell>
          <cell r="AD10" t="str">
            <v>N/A</v>
          </cell>
          <cell r="AE10" t="str">
            <v>Maintain</v>
          </cell>
          <cell r="AF10" t="str">
            <v>Yes</v>
          </cell>
          <cell r="AG10">
            <v>0.8</v>
          </cell>
        </row>
        <row r="11">
          <cell r="E11" t="str">
            <v>65GA-119</v>
          </cell>
          <cell r="F11">
            <v>3048828</v>
          </cell>
          <cell r="G11" t="str">
            <v>CH4 GD P-1158A/B</v>
          </cell>
          <cell r="H11">
            <v>-25</v>
          </cell>
          <cell r="I11">
            <v>0</v>
          </cell>
          <cell r="J11" t="str">
            <v>100</v>
          </cell>
          <cell r="K11">
            <v>20</v>
          </cell>
          <cell r="L11" t="str">
            <v>25</v>
          </cell>
          <cell r="M11">
            <v>8</v>
          </cell>
          <cell r="N11" t="str">
            <v>50</v>
          </cell>
          <cell r="O11">
            <v>12</v>
          </cell>
          <cell r="P11">
            <v>25</v>
          </cell>
          <cell r="Q11">
            <v>8</v>
          </cell>
          <cell r="R11">
            <v>3.6</v>
          </cell>
          <cell r="S11">
            <v>21.5</v>
          </cell>
          <cell r="T11">
            <v>-12.5</v>
          </cell>
          <cell r="U11">
            <v>2</v>
          </cell>
          <cell r="V11">
            <v>-17.1875</v>
          </cell>
          <cell r="W11">
            <v>1.25</v>
          </cell>
          <cell r="X11">
            <v>109.375</v>
          </cell>
          <cell r="Y11">
            <v>21.5</v>
          </cell>
          <cell r="Z11" t="str">
            <v>CH4</v>
          </cell>
          <cell r="AA11" t="str">
            <v>3-wire</v>
          </cell>
          <cell r="AB11" t="str">
            <v>430</v>
          </cell>
          <cell r="AC11">
            <v>400</v>
          </cell>
          <cell r="AD11" t="str">
            <v>N/A</v>
          </cell>
          <cell r="AE11" t="str">
            <v>Maintain</v>
          </cell>
          <cell r="AF11" t="str">
            <v>Yes</v>
          </cell>
          <cell r="AG11">
            <v>0.8</v>
          </cell>
        </row>
        <row r="12">
          <cell r="E12" t="str">
            <v>65GA-120</v>
          </cell>
          <cell r="F12">
            <v>3049423</v>
          </cell>
          <cell r="G12" t="str">
            <v>CH4 GD P-1125A/B</v>
          </cell>
          <cell r="H12">
            <v>-25</v>
          </cell>
          <cell r="I12">
            <v>0</v>
          </cell>
          <cell r="J12" t="str">
            <v>100</v>
          </cell>
          <cell r="K12">
            <v>20</v>
          </cell>
          <cell r="L12" t="str">
            <v>25</v>
          </cell>
          <cell r="M12">
            <v>8</v>
          </cell>
          <cell r="N12" t="str">
            <v>50</v>
          </cell>
          <cell r="O12">
            <v>12</v>
          </cell>
          <cell r="P12">
            <v>25</v>
          </cell>
          <cell r="Q12">
            <v>8</v>
          </cell>
          <cell r="R12">
            <v>3.6</v>
          </cell>
          <cell r="S12">
            <v>21.5</v>
          </cell>
          <cell r="T12">
            <v>-12.5</v>
          </cell>
          <cell r="U12">
            <v>2</v>
          </cell>
          <cell r="V12">
            <v>-17.1875</v>
          </cell>
          <cell r="W12">
            <v>1.25</v>
          </cell>
          <cell r="X12">
            <v>109.375</v>
          </cell>
          <cell r="Y12">
            <v>21.5</v>
          </cell>
          <cell r="Z12" t="str">
            <v>CH4</v>
          </cell>
          <cell r="AA12" t="str">
            <v>3-wire</v>
          </cell>
          <cell r="AB12" t="str">
            <v>430</v>
          </cell>
          <cell r="AC12">
            <v>400</v>
          </cell>
          <cell r="AD12" t="str">
            <v>N/A</v>
          </cell>
          <cell r="AE12" t="str">
            <v>Maintain</v>
          </cell>
          <cell r="AF12" t="str">
            <v>Yes</v>
          </cell>
          <cell r="AG12">
            <v>0.8</v>
          </cell>
        </row>
        <row r="13">
          <cell r="E13" t="str">
            <v>65GA-121</v>
          </cell>
          <cell r="F13">
            <v>3050767</v>
          </cell>
          <cell r="G13" t="str">
            <v>CH4 GD P-1128A/B</v>
          </cell>
          <cell r="H13">
            <v>-25</v>
          </cell>
          <cell r="I13">
            <v>0</v>
          </cell>
          <cell r="J13" t="str">
            <v>100</v>
          </cell>
          <cell r="K13">
            <v>20</v>
          </cell>
          <cell r="L13" t="str">
            <v>25</v>
          </cell>
          <cell r="M13">
            <v>8</v>
          </cell>
          <cell r="N13" t="str">
            <v>50</v>
          </cell>
          <cell r="O13">
            <v>12</v>
          </cell>
          <cell r="P13">
            <v>25</v>
          </cell>
          <cell r="Q13">
            <v>8</v>
          </cell>
          <cell r="R13">
            <v>3.6</v>
          </cell>
          <cell r="S13">
            <v>21.5</v>
          </cell>
          <cell r="T13">
            <v>-12.5</v>
          </cell>
          <cell r="U13">
            <v>2</v>
          </cell>
          <cell r="V13">
            <v>-17.1875</v>
          </cell>
          <cell r="W13">
            <v>1.25</v>
          </cell>
          <cell r="X13">
            <v>109.375</v>
          </cell>
          <cell r="Y13">
            <v>21.5</v>
          </cell>
          <cell r="Z13" t="str">
            <v>CH4</v>
          </cell>
          <cell r="AA13" t="str">
            <v>3-wire</v>
          </cell>
          <cell r="AB13" t="str">
            <v>380</v>
          </cell>
          <cell r="AC13">
            <v>400</v>
          </cell>
          <cell r="AD13" t="str">
            <v>N/A</v>
          </cell>
          <cell r="AE13" t="str">
            <v>Maintain</v>
          </cell>
          <cell r="AF13" t="str">
            <v>Yes</v>
          </cell>
          <cell r="AG13">
            <v>0.8</v>
          </cell>
        </row>
        <row r="14">
          <cell r="E14" t="str">
            <v>65GA-601</v>
          </cell>
          <cell r="F14" t="str">
            <v>AXGK2300184</v>
          </cell>
          <cell r="G14" t="str">
            <v>H2S GD P-1112C</v>
          </cell>
          <cell r="H14" t="str">
            <v>-12.5</v>
          </cell>
          <cell r="I14">
            <v>0</v>
          </cell>
          <cell r="J14">
            <v>50</v>
          </cell>
          <cell r="K14">
            <v>20</v>
          </cell>
          <cell r="L14" t="str">
            <v>10</v>
          </cell>
          <cell r="M14">
            <v>7.2</v>
          </cell>
          <cell r="N14" t="str">
            <v>15</v>
          </cell>
          <cell r="O14">
            <v>8.8000000000000007</v>
          </cell>
          <cell r="P14">
            <v>10</v>
          </cell>
          <cell r="Q14">
            <v>7.2</v>
          </cell>
          <cell r="R14">
            <v>3.6</v>
          </cell>
          <cell r="S14">
            <v>21.5</v>
          </cell>
          <cell r="T14" t="str">
            <v>N/A</v>
          </cell>
          <cell r="U14" t="str">
            <v>N/A</v>
          </cell>
          <cell r="V14">
            <v>-3.125</v>
          </cell>
          <cell r="W14">
            <v>3</v>
          </cell>
          <cell r="X14">
            <v>54.6875</v>
          </cell>
          <cell r="Y14">
            <v>21.5</v>
          </cell>
          <cell r="Z14" t="str">
            <v>H2S</v>
          </cell>
          <cell r="AA14" t="str">
            <v>2-wire</v>
          </cell>
          <cell r="AB14" t="str">
            <v>780</v>
          </cell>
          <cell r="AC14">
            <v>1280</v>
          </cell>
          <cell r="AD14" t="str">
            <v>N/A</v>
          </cell>
          <cell r="AE14" t="str">
            <v>Maintain</v>
          </cell>
          <cell r="AF14" t="str">
            <v>No</v>
          </cell>
        </row>
        <row r="15">
          <cell r="E15" t="str">
            <v>65H2-120</v>
          </cell>
          <cell r="F15">
            <v>3048032</v>
          </cell>
          <cell r="G15" t="str">
            <v>H2 GD V-1113</v>
          </cell>
          <cell r="H15">
            <v>-25</v>
          </cell>
          <cell r="I15">
            <v>0</v>
          </cell>
          <cell r="J15" t="str">
            <v>100</v>
          </cell>
          <cell r="K15">
            <v>20</v>
          </cell>
          <cell r="L15" t="str">
            <v>25</v>
          </cell>
          <cell r="M15">
            <v>8</v>
          </cell>
          <cell r="N15" t="str">
            <v>50</v>
          </cell>
          <cell r="O15">
            <v>12</v>
          </cell>
          <cell r="P15">
            <v>25</v>
          </cell>
          <cell r="Q15">
            <v>8</v>
          </cell>
          <cell r="R15">
            <v>3.6</v>
          </cell>
          <cell r="S15">
            <v>21.5</v>
          </cell>
          <cell r="T15" t="str">
            <v>N/A</v>
          </cell>
          <cell r="U15" t="str">
            <v>N/A</v>
          </cell>
          <cell r="V15">
            <v>-17.1875</v>
          </cell>
          <cell r="W15">
            <v>1.25</v>
          </cell>
          <cell r="X15">
            <v>109.375</v>
          </cell>
          <cell r="Y15">
            <v>21.5</v>
          </cell>
          <cell r="Z15" t="str">
            <v>H2</v>
          </cell>
          <cell r="AA15" t="str">
            <v>3-wire</v>
          </cell>
          <cell r="AB15" t="str">
            <v>5200</v>
          </cell>
          <cell r="AC15">
            <v>400</v>
          </cell>
          <cell r="AD15" t="str">
            <v>6x2x2</v>
          </cell>
          <cell r="AE15" t="str">
            <v>Maintain</v>
          </cell>
          <cell r="AF15" t="str">
            <v>No</v>
          </cell>
        </row>
        <row r="16">
          <cell r="E16" t="str">
            <v>65H2S-101</v>
          </cell>
          <cell r="F16">
            <v>3041318</v>
          </cell>
          <cell r="G16" t="str">
            <v>H2S GD K-1101A/B</v>
          </cell>
          <cell r="H16" t="str">
            <v>-12.5</v>
          </cell>
          <cell r="I16">
            <v>0</v>
          </cell>
          <cell r="J16">
            <v>50</v>
          </cell>
          <cell r="K16">
            <v>20</v>
          </cell>
          <cell r="L16" t="str">
            <v>10</v>
          </cell>
          <cell r="M16">
            <v>7.2</v>
          </cell>
          <cell r="N16" t="str">
            <v>15</v>
          </cell>
          <cell r="O16">
            <v>8.8000000000000007</v>
          </cell>
          <cell r="P16">
            <v>10</v>
          </cell>
          <cell r="Q16">
            <v>7.2</v>
          </cell>
          <cell r="R16">
            <v>3.6</v>
          </cell>
          <cell r="S16">
            <v>21.5</v>
          </cell>
          <cell r="T16" t="str">
            <v>N/A</v>
          </cell>
          <cell r="U16" t="str">
            <v>N/A</v>
          </cell>
          <cell r="V16">
            <v>-8.59375</v>
          </cell>
          <cell r="W16">
            <v>1.25</v>
          </cell>
          <cell r="X16">
            <v>54.6875</v>
          </cell>
          <cell r="Y16">
            <v>21.5</v>
          </cell>
          <cell r="Z16" t="str">
            <v>H2S</v>
          </cell>
          <cell r="AA16" t="str">
            <v>3-wire</v>
          </cell>
          <cell r="AB16" t="str">
            <v>240</v>
          </cell>
          <cell r="AC16">
            <v>400</v>
          </cell>
          <cell r="AD16" t="str">
            <v>N/A</v>
          </cell>
          <cell r="AE16" t="str">
            <v>Increase to 0.5m</v>
          </cell>
          <cell r="AF16" t="str">
            <v>Yes</v>
          </cell>
          <cell r="AG16">
            <v>1.2</v>
          </cell>
        </row>
        <row r="17">
          <cell r="E17" t="str">
            <v>65H2S-102</v>
          </cell>
          <cell r="F17">
            <v>3041383</v>
          </cell>
          <cell r="G17" t="str">
            <v>H2S GD K-1101A/B</v>
          </cell>
          <cell r="H17" t="str">
            <v>-12.5</v>
          </cell>
          <cell r="I17">
            <v>0</v>
          </cell>
          <cell r="J17">
            <v>50</v>
          </cell>
          <cell r="K17">
            <v>20</v>
          </cell>
          <cell r="L17" t="str">
            <v>10</v>
          </cell>
          <cell r="M17">
            <v>7.2</v>
          </cell>
          <cell r="N17" t="str">
            <v>15</v>
          </cell>
          <cell r="O17">
            <v>8.8000000000000007</v>
          </cell>
          <cell r="P17">
            <v>10</v>
          </cell>
          <cell r="Q17">
            <v>7.2</v>
          </cell>
          <cell r="R17">
            <v>3.6</v>
          </cell>
          <cell r="S17">
            <v>21.5</v>
          </cell>
          <cell r="T17" t="str">
            <v>N/A</v>
          </cell>
          <cell r="U17" t="str">
            <v>N/A</v>
          </cell>
          <cell r="V17">
            <v>-8.59375</v>
          </cell>
          <cell r="W17">
            <v>1.25</v>
          </cell>
          <cell r="X17">
            <v>54.6875</v>
          </cell>
          <cell r="Y17">
            <v>21.5</v>
          </cell>
          <cell r="Z17" t="str">
            <v>H2S</v>
          </cell>
          <cell r="AA17" t="str">
            <v>3-wire</v>
          </cell>
          <cell r="AB17" t="str">
            <v>240</v>
          </cell>
          <cell r="AC17">
            <v>400</v>
          </cell>
          <cell r="AD17" t="str">
            <v>N/A</v>
          </cell>
          <cell r="AE17" t="str">
            <v>Increase to 0.5m</v>
          </cell>
          <cell r="AF17" t="str">
            <v>Yes</v>
          </cell>
          <cell r="AG17">
            <v>1.2</v>
          </cell>
        </row>
        <row r="18">
          <cell r="E18" t="str">
            <v>65H2S-103</v>
          </cell>
          <cell r="F18">
            <v>3046075</v>
          </cell>
          <cell r="G18" t="str">
            <v>H2S GD K-1101A/B</v>
          </cell>
          <cell r="H18" t="str">
            <v>-12.5</v>
          </cell>
          <cell r="I18">
            <v>0</v>
          </cell>
          <cell r="J18">
            <v>50</v>
          </cell>
          <cell r="K18">
            <v>20</v>
          </cell>
          <cell r="L18" t="str">
            <v>10</v>
          </cell>
          <cell r="M18">
            <v>7.2</v>
          </cell>
          <cell r="N18" t="str">
            <v>15</v>
          </cell>
          <cell r="O18">
            <v>8.8000000000000007</v>
          </cell>
          <cell r="P18">
            <v>10</v>
          </cell>
          <cell r="Q18">
            <v>7.2</v>
          </cell>
          <cell r="R18">
            <v>3.6</v>
          </cell>
          <cell r="S18">
            <v>21.5</v>
          </cell>
          <cell r="T18" t="str">
            <v>N/A</v>
          </cell>
          <cell r="U18" t="str">
            <v>N/A</v>
          </cell>
          <cell r="V18">
            <v>-8.59375</v>
          </cell>
          <cell r="W18">
            <v>1.25</v>
          </cell>
          <cell r="X18">
            <v>54.6875</v>
          </cell>
          <cell r="Y18">
            <v>21.5</v>
          </cell>
          <cell r="Z18" t="str">
            <v>H2S</v>
          </cell>
          <cell r="AA18" t="str">
            <v>3-wire</v>
          </cell>
          <cell r="AB18" t="str">
            <v>240</v>
          </cell>
          <cell r="AC18">
            <v>400</v>
          </cell>
          <cell r="AD18" t="str">
            <v>N/A</v>
          </cell>
          <cell r="AE18" t="str">
            <v>Increase to 0.5m</v>
          </cell>
          <cell r="AF18" t="str">
            <v>Yes</v>
          </cell>
          <cell r="AG18">
            <v>1.2</v>
          </cell>
        </row>
        <row r="19">
          <cell r="E19" t="str">
            <v>65H2S-104</v>
          </cell>
          <cell r="F19">
            <v>3046084</v>
          </cell>
          <cell r="G19" t="str">
            <v>H2S GD K-1101A/B</v>
          </cell>
          <cell r="H19" t="str">
            <v>-12.5</v>
          </cell>
          <cell r="I19">
            <v>0</v>
          </cell>
          <cell r="J19">
            <v>50</v>
          </cell>
          <cell r="K19">
            <v>20</v>
          </cell>
          <cell r="L19" t="str">
            <v>10</v>
          </cell>
          <cell r="M19">
            <v>7.2</v>
          </cell>
          <cell r="N19" t="str">
            <v>15</v>
          </cell>
          <cell r="O19">
            <v>8.8000000000000007</v>
          </cell>
          <cell r="P19">
            <v>10</v>
          </cell>
          <cell r="Q19">
            <v>7.2</v>
          </cell>
          <cell r="R19">
            <v>3.6</v>
          </cell>
          <cell r="S19">
            <v>21.5</v>
          </cell>
          <cell r="T19" t="str">
            <v>N/A</v>
          </cell>
          <cell r="U19" t="str">
            <v>N/A</v>
          </cell>
          <cell r="V19">
            <v>-8.59375</v>
          </cell>
          <cell r="W19">
            <v>1.25</v>
          </cell>
          <cell r="X19">
            <v>54.6875</v>
          </cell>
          <cell r="Y19">
            <v>21.5</v>
          </cell>
          <cell r="Z19" t="str">
            <v>H2S</v>
          </cell>
          <cell r="AA19" t="str">
            <v>3-wire</v>
          </cell>
          <cell r="AB19" t="str">
            <v>240</v>
          </cell>
          <cell r="AC19">
            <v>400</v>
          </cell>
          <cell r="AD19" t="str">
            <v>N/A</v>
          </cell>
          <cell r="AE19" t="str">
            <v>Increase to 0.5m</v>
          </cell>
          <cell r="AF19" t="str">
            <v>Yes</v>
          </cell>
          <cell r="AG19">
            <v>1.2</v>
          </cell>
        </row>
        <row r="20">
          <cell r="E20" t="str">
            <v>65H2S-105</v>
          </cell>
          <cell r="F20" t="str">
            <v>EXISTING</v>
          </cell>
          <cell r="G20" t="str">
            <v>H2S GD ST-11-A</v>
          </cell>
          <cell r="H20" t="str">
            <v>-12.5</v>
          </cell>
          <cell r="I20">
            <v>0</v>
          </cell>
          <cell r="J20">
            <v>50</v>
          </cell>
          <cell r="K20">
            <v>20</v>
          </cell>
          <cell r="L20" t="str">
            <v>10</v>
          </cell>
          <cell r="M20">
            <v>7.2</v>
          </cell>
          <cell r="N20" t="str">
            <v>15</v>
          </cell>
          <cell r="O20">
            <v>8.8000000000000007</v>
          </cell>
          <cell r="P20">
            <v>10</v>
          </cell>
          <cell r="Q20">
            <v>7.2</v>
          </cell>
          <cell r="R20">
            <v>3.6</v>
          </cell>
          <cell r="S20">
            <v>21.5</v>
          </cell>
          <cell r="T20" t="str">
            <v>N/A</v>
          </cell>
          <cell r="U20" t="str">
            <v>N/A</v>
          </cell>
          <cell r="V20">
            <v>-8.59375</v>
          </cell>
          <cell r="W20">
            <v>1.25</v>
          </cell>
          <cell r="X20">
            <v>54.6875</v>
          </cell>
          <cell r="Y20">
            <v>21.5</v>
          </cell>
          <cell r="Z20" t="str">
            <v>H2S</v>
          </cell>
          <cell r="AA20" t="str">
            <v>3-wire</v>
          </cell>
          <cell r="AB20" t="str">
            <v>250</v>
          </cell>
          <cell r="AC20">
            <v>400</v>
          </cell>
          <cell r="AD20" t="str">
            <v>N/A</v>
          </cell>
          <cell r="AE20" t="str">
            <v>Maintain</v>
          </cell>
          <cell r="AF20" t="str">
            <v>No</v>
          </cell>
        </row>
        <row r="21">
          <cell r="E21" t="str">
            <v>65H2S-107</v>
          </cell>
          <cell r="F21">
            <v>3047355</v>
          </cell>
          <cell r="G21" t="str">
            <v>H2S GD ST-11-C</v>
          </cell>
          <cell r="H21" t="str">
            <v>-12.5</v>
          </cell>
          <cell r="I21">
            <v>0</v>
          </cell>
          <cell r="J21">
            <v>50</v>
          </cell>
          <cell r="K21">
            <v>20</v>
          </cell>
          <cell r="L21" t="str">
            <v>10</v>
          </cell>
          <cell r="M21">
            <v>7.2</v>
          </cell>
          <cell r="N21" t="str">
            <v>15</v>
          </cell>
          <cell r="O21">
            <v>8.8000000000000007</v>
          </cell>
          <cell r="P21">
            <v>10</v>
          </cell>
          <cell r="Q21">
            <v>7.2</v>
          </cell>
          <cell r="R21">
            <v>3.6</v>
          </cell>
          <cell r="S21">
            <v>21.5</v>
          </cell>
          <cell r="T21" t="str">
            <v>N/A</v>
          </cell>
          <cell r="U21" t="str">
            <v>N/A</v>
          </cell>
          <cell r="V21">
            <v>-8.59375</v>
          </cell>
          <cell r="W21">
            <v>1.25</v>
          </cell>
          <cell r="X21">
            <v>54.6875</v>
          </cell>
          <cell r="Y21">
            <v>21.5</v>
          </cell>
          <cell r="Z21" t="str">
            <v>H2S</v>
          </cell>
          <cell r="AA21" t="str">
            <v>3-wire</v>
          </cell>
          <cell r="AB21" t="str">
            <v>240</v>
          </cell>
          <cell r="AC21">
            <v>400</v>
          </cell>
          <cell r="AD21" t="str">
            <v>N/A</v>
          </cell>
          <cell r="AE21" t="str">
            <v>Increase to 0.5m</v>
          </cell>
          <cell r="AF21" t="str">
            <v>Yes</v>
          </cell>
          <cell r="AG21">
            <v>1.2</v>
          </cell>
        </row>
        <row r="22">
          <cell r="E22" t="str">
            <v>65GA-125</v>
          </cell>
          <cell r="F22">
            <v>3046113</v>
          </cell>
          <cell r="G22" t="str">
            <v>CH4 GD K-1401A/B</v>
          </cell>
          <cell r="H22">
            <v>-25</v>
          </cell>
          <cell r="I22">
            <v>0</v>
          </cell>
          <cell r="J22" t="str">
            <v>100</v>
          </cell>
          <cell r="K22">
            <v>20</v>
          </cell>
          <cell r="L22" t="str">
            <v>25</v>
          </cell>
          <cell r="M22">
            <v>8</v>
          </cell>
          <cell r="N22" t="str">
            <v>50</v>
          </cell>
          <cell r="O22">
            <v>12</v>
          </cell>
          <cell r="P22">
            <v>25</v>
          </cell>
          <cell r="Q22">
            <v>8</v>
          </cell>
          <cell r="R22">
            <v>3.6</v>
          </cell>
          <cell r="S22">
            <v>21.5</v>
          </cell>
          <cell r="T22">
            <v>-12.5</v>
          </cell>
          <cell r="U22">
            <v>2</v>
          </cell>
          <cell r="V22">
            <v>-17.1875</v>
          </cell>
          <cell r="W22">
            <v>1.25</v>
          </cell>
          <cell r="X22">
            <v>109.375</v>
          </cell>
          <cell r="Y22">
            <v>21.5</v>
          </cell>
          <cell r="Z22" t="str">
            <v>CH4</v>
          </cell>
          <cell r="AA22" t="str">
            <v>3-wire</v>
          </cell>
          <cell r="AB22" t="str">
            <v>440</v>
          </cell>
          <cell r="AC22">
            <v>400</v>
          </cell>
          <cell r="AD22" t="str">
            <v>N/A</v>
          </cell>
          <cell r="AE22" t="str">
            <v>Maintain</v>
          </cell>
          <cell r="AF22" t="str">
            <v>Yes</v>
          </cell>
          <cell r="AG22">
            <v>0.8</v>
          </cell>
        </row>
        <row r="23">
          <cell r="E23" t="str">
            <v>65GA-126</v>
          </cell>
          <cell r="F23">
            <v>3048829</v>
          </cell>
          <cell r="G23" t="str">
            <v>CH4 GD K-1401A/B</v>
          </cell>
          <cell r="H23">
            <v>-25</v>
          </cell>
          <cell r="I23">
            <v>0</v>
          </cell>
          <cell r="J23" t="str">
            <v>100</v>
          </cell>
          <cell r="K23">
            <v>20</v>
          </cell>
          <cell r="L23" t="str">
            <v>25</v>
          </cell>
          <cell r="M23">
            <v>8</v>
          </cell>
          <cell r="N23" t="str">
            <v>50</v>
          </cell>
          <cell r="O23">
            <v>12</v>
          </cell>
          <cell r="P23">
            <v>25</v>
          </cell>
          <cell r="Q23">
            <v>8</v>
          </cell>
          <cell r="R23">
            <v>3.6</v>
          </cell>
          <cell r="S23">
            <v>21.5</v>
          </cell>
          <cell r="T23">
            <v>-12.5</v>
          </cell>
          <cell r="U23">
            <v>2</v>
          </cell>
          <cell r="V23">
            <v>-17.1875</v>
          </cell>
          <cell r="W23">
            <v>1.25</v>
          </cell>
          <cell r="X23">
            <v>109.375</v>
          </cell>
          <cell r="Y23">
            <v>21.5</v>
          </cell>
          <cell r="Z23" t="str">
            <v>CH4</v>
          </cell>
          <cell r="AA23" t="str">
            <v>3-wire</v>
          </cell>
          <cell r="AB23" t="str">
            <v>440</v>
          </cell>
          <cell r="AC23">
            <v>400</v>
          </cell>
          <cell r="AD23" t="str">
            <v>N/A</v>
          </cell>
          <cell r="AE23" t="str">
            <v>Maintain</v>
          </cell>
          <cell r="AF23" t="str">
            <v>Yes</v>
          </cell>
          <cell r="AG23">
            <v>0.8</v>
          </cell>
        </row>
        <row r="24">
          <cell r="E24" t="str">
            <v>65GA-127</v>
          </cell>
          <cell r="F24">
            <v>3049419</v>
          </cell>
          <cell r="G24" t="str">
            <v>CH4 GD K-1401A/B</v>
          </cell>
          <cell r="H24">
            <v>-25</v>
          </cell>
          <cell r="I24">
            <v>0</v>
          </cell>
          <cell r="J24" t="str">
            <v>100</v>
          </cell>
          <cell r="K24">
            <v>20</v>
          </cell>
          <cell r="L24" t="str">
            <v>25</v>
          </cell>
          <cell r="M24">
            <v>8</v>
          </cell>
          <cell r="N24" t="str">
            <v>50</v>
          </cell>
          <cell r="O24">
            <v>12</v>
          </cell>
          <cell r="P24">
            <v>25</v>
          </cell>
          <cell r="Q24">
            <v>8</v>
          </cell>
          <cell r="R24">
            <v>3.6</v>
          </cell>
          <cell r="S24">
            <v>21.5</v>
          </cell>
          <cell r="T24">
            <v>-12.5</v>
          </cell>
          <cell r="U24">
            <v>2</v>
          </cell>
          <cell r="V24">
            <v>-17.1875</v>
          </cell>
          <cell r="W24">
            <v>1.25</v>
          </cell>
          <cell r="X24">
            <v>109.375</v>
          </cell>
          <cell r="Y24">
            <v>21.5</v>
          </cell>
          <cell r="Z24" t="str">
            <v>CH4</v>
          </cell>
          <cell r="AA24" t="str">
            <v>3-wire</v>
          </cell>
          <cell r="AB24" t="str">
            <v>440</v>
          </cell>
          <cell r="AC24">
            <v>400</v>
          </cell>
          <cell r="AD24" t="str">
            <v>N/A</v>
          </cell>
          <cell r="AE24" t="str">
            <v>Maintain</v>
          </cell>
          <cell r="AF24" t="str">
            <v>Yes</v>
          </cell>
          <cell r="AG24">
            <v>0.8</v>
          </cell>
        </row>
        <row r="25">
          <cell r="E25" t="str">
            <v>65GA-128</v>
          </cell>
          <cell r="F25">
            <v>3049437</v>
          </cell>
          <cell r="G25" t="str">
            <v>CH4 GD K-1401A/B</v>
          </cell>
          <cell r="H25">
            <v>-25</v>
          </cell>
          <cell r="I25">
            <v>0</v>
          </cell>
          <cell r="J25" t="str">
            <v>100</v>
          </cell>
          <cell r="K25">
            <v>20</v>
          </cell>
          <cell r="L25" t="str">
            <v>25</v>
          </cell>
          <cell r="M25">
            <v>8</v>
          </cell>
          <cell r="N25" t="str">
            <v>50</v>
          </cell>
          <cell r="O25">
            <v>12</v>
          </cell>
          <cell r="P25">
            <v>25</v>
          </cell>
          <cell r="Q25">
            <v>8</v>
          </cell>
          <cell r="R25">
            <v>3.6</v>
          </cell>
          <cell r="S25">
            <v>21.5</v>
          </cell>
          <cell r="T25">
            <v>-12.5</v>
          </cell>
          <cell r="U25">
            <v>2</v>
          </cell>
          <cell r="V25">
            <v>-17.1875</v>
          </cell>
          <cell r="W25">
            <v>1.25</v>
          </cell>
          <cell r="X25">
            <v>109.375</v>
          </cell>
          <cell r="Y25">
            <v>21.5</v>
          </cell>
          <cell r="Z25" t="str">
            <v>CH4</v>
          </cell>
          <cell r="AA25" t="str">
            <v>3-wire</v>
          </cell>
          <cell r="AB25" t="str">
            <v>440</v>
          </cell>
          <cell r="AC25">
            <v>400</v>
          </cell>
          <cell r="AD25" t="str">
            <v>N/A</v>
          </cell>
          <cell r="AE25" t="str">
            <v>Maintain</v>
          </cell>
          <cell r="AF25" t="str">
            <v>Yes</v>
          </cell>
          <cell r="AG25">
            <v>0.8</v>
          </cell>
        </row>
        <row r="26">
          <cell r="E26" t="str">
            <v>65H2S-122</v>
          </cell>
          <cell r="F26">
            <v>3047392</v>
          </cell>
          <cell r="G26" t="str">
            <v>H2S GD E-1503</v>
          </cell>
          <cell r="H26" t="str">
            <v>-12.5</v>
          </cell>
          <cell r="I26">
            <v>0</v>
          </cell>
          <cell r="J26">
            <v>50</v>
          </cell>
          <cell r="K26">
            <v>20</v>
          </cell>
          <cell r="L26" t="str">
            <v>10</v>
          </cell>
          <cell r="M26">
            <v>7.2</v>
          </cell>
          <cell r="N26" t="str">
            <v>15</v>
          </cell>
          <cell r="O26">
            <v>8.8000000000000007</v>
          </cell>
          <cell r="P26">
            <v>10</v>
          </cell>
          <cell r="Q26">
            <v>7.2</v>
          </cell>
          <cell r="R26">
            <v>3.6</v>
          </cell>
          <cell r="S26">
            <v>21.5</v>
          </cell>
          <cell r="T26" t="str">
            <v>N/A</v>
          </cell>
          <cell r="U26" t="str">
            <v>N/A</v>
          </cell>
          <cell r="V26">
            <v>-8.59375</v>
          </cell>
          <cell r="W26">
            <v>1.25</v>
          </cell>
          <cell r="X26">
            <v>54.6875</v>
          </cell>
          <cell r="Y26">
            <v>21.5</v>
          </cell>
          <cell r="Z26" t="str">
            <v>H2S</v>
          </cell>
          <cell r="AA26" t="str">
            <v>3-wire</v>
          </cell>
          <cell r="AB26" t="str">
            <v>1220</v>
          </cell>
          <cell r="AC26">
            <v>1400</v>
          </cell>
          <cell r="AD26" t="str">
            <v>N/A</v>
          </cell>
          <cell r="AE26" t="str">
            <v>Maintain</v>
          </cell>
          <cell r="AF26" t="str">
            <v>Yes</v>
          </cell>
          <cell r="AG26">
            <v>0.8</v>
          </cell>
        </row>
        <row r="27">
          <cell r="E27" t="str">
            <v>65GA-129</v>
          </cell>
          <cell r="F27">
            <v>3048816</v>
          </cell>
          <cell r="G27" t="str">
            <v>CH4 GD P-1204A/B</v>
          </cell>
          <cell r="H27">
            <v>-25</v>
          </cell>
          <cell r="I27">
            <v>0</v>
          </cell>
          <cell r="J27" t="str">
            <v>100</v>
          </cell>
          <cell r="K27">
            <v>20</v>
          </cell>
          <cell r="L27" t="str">
            <v>25</v>
          </cell>
          <cell r="M27">
            <v>8</v>
          </cell>
          <cell r="N27" t="str">
            <v>50</v>
          </cell>
          <cell r="O27">
            <v>12</v>
          </cell>
          <cell r="P27">
            <v>25</v>
          </cell>
          <cell r="Q27">
            <v>8</v>
          </cell>
          <cell r="R27">
            <v>3.6</v>
          </cell>
          <cell r="S27">
            <v>21.5</v>
          </cell>
          <cell r="T27">
            <v>-12.5</v>
          </cell>
          <cell r="U27">
            <v>2</v>
          </cell>
          <cell r="V27">
            <v>-17.1875</v>
          </cell>
          <cell r="W27">
            <v>1.25</v>
          </cell>
          <cell r="X27">
            <v>109.375</v>
          </cell>
          <cell r="Y27">
            <v>21.5</v>
          </cell>
          <cell r="Z27" t="str">
            <v>CH4</v>
          </cell>
          <cell r="AA27" t="str">
            <v>3-wire</v>
          </cell>
          <cell r="AB27" t="str">
            <v>380</v>
          </cell>
          <cell r="AC27">
            <v>450</v>
          </cell>
          <cell r="AD27" t="str">
            <v>N/A</v>
          </cell>
          <cell r="AE27" t="str">
            <v>Maintain</v>
          </cell>
          <cell r="AF27" t="str">
            <v>Yes</v>
          </cell>
          <cell r="AG27">
            <v>0.8</v>
          </cell>
        </row>
        <row r="28">
          <cell r="E28" t="str">
            <v>65H2-101</v>
          </cell>
          <cell r="F28">
            <v>3048028</v>
          </cell>
          <cell r="G28" t="str">
            <v>H2 GD F-1201</v>
          </cell>
          <cell r="H28">
            <v>-25</v>
          </cell>
          <cell r="I28">
            <v>0</v>
          </cell>
          <cell r="J28" t="str">
            <v>100</v>
          </cell>
          <cell r="K28">
            <v>20</v>
          </cell>
          <cell r="L28" t="str">
            <v>25</v>
          </cell>
          <cell r="M28">
            <v>8</v>
          </cell>
          <cell r="N28" t="str">
            <v>50</v>
          </cell>
          <cell r="O28">
            <v>12</v>
          </cell>
          <cell r="P28">
            <v>25</v>
          </cell>
          <cell r="Q28">
            <v>8</v>
          </cell>
          <cell r="R28">
            <v>3.6</v>
          </cell>
          <cell r="S28">
            <v>21.5</v>
          </cell>
          <cell r="T28" t="str">
            <v>N/A</v>
          </cell>
          <cell r="U28" t="str">
            <v>N/A</v>
          </cell>
          <cell r="V28">
            <v>-17.1875</v>
          </cell>
          <cell r="W28">
            <v>1.25</v>
          </cell>
          <cell r="X28">
            <v>109.375</v>
          </cell>
          <cell r="Y28">
            <v>21.5</v>
          </cell>
          <cell r="Z28" t="str">
            <v>H2</v>
          </cell>
          <cell r="AA28" t="str">
            <v>3-wire</v>
          </cell>
          <cell r="AB28" t="str">
            <v>TBC</v>
          </cell>
          <cell r="AC28">
            <v>450</v>
          </cell>
          <cell r="AD28" t="str">
            <v>N/A</v>
          </cell>
          <cell r="AE28" t="str">
            <v>Maintain</v>
          </cell>
          <cell r="AF28" t="str">
            <v>Yes</v>
          </cell>
          <cell r="AG28">
            <v>0.7</v>
          </cell>
        </row>
        <row r="29">
          <cell r="E29" t="str">
            <v>65H2-103</v>
          </cell>
          <cell r="F29">
            <v>3048010</v>
          </cell>
          <cell r="G29" t="str">
            <v>H2 GD R-1201</v>
          </cell>
          <cell r="H29">
            <v>-25</v>
          </cell>
          <cell r="I29">
            <v>0</v>
          </cell>
          <cell r="J29" t="str">
            <v>100</v>
          </cell>
          <cell r="K29">
            <v>20</v>
          </cell>
          <cell r="L29" t="str">
            <v>25</v>
          </cell>
          <cell r="M29">
            <v>8</v>
          </cell>
          <cell r="N29" t="str">
            <v>50</v>
          </cell>
          <cell r="O29">
            <v>12</v>
          </cell>
          <cell r="P29">
            <v>25</v>
          </cell>
          <cell r="Q29">
            <v>8</v>
          </cell>
          <cell r="R29">
            <v>3.6</v>
          </cell>
          <cell r="S29">
            <v>21.5</v>
          </cell>
          <cell r="T29" t="str">
            <v>N/A</v>
          </cell>
          <cell r="U29" t="str">
            <v>N/A</v>
          </cell>
          <cell r="V29">
            <v>-17.1875</v>
          </cell>
          <cell r="W29">
            <v>1.25</v>
          </cell>
          <cell r="X29">
            <v>109.375</v>
          </cell>
          <cell r="Y29">
            <v>21.5</v>
          </cell>
          <cell r="Z29" t="str">
            <v>H2</v>
          </cell>
          <cell r="AA29" t="str">
            <v>3-wire</v>
          </cell>
          <cell r="AB29" t="str">
            <v>TBC</v>
          </cell>
          <cell r="AC29">
            <v>450</v>
          </cell>
          <cell r="AD29" t="str">
            <v>N/A</v>
          </cell>
          <cell r="AE29" t="str">
            <v>Maintain</v>
          </cell>
          <cell r="AF29" t="str">
            <v>Yes</v>
          </cell>
          <cell r="AG29">
            <v>0.7</v>
          </cell>
        </row>
        <row r="30">
          <cell r="E30" t="str">
            <v>65H2-104</v>
          </cell>
          <cell r="F30">
            <v>3048022</v>
          </cell>
          <cell r="G30" t="str">
            <v>H2 GD ST-12-A</v>
          </cell>
          <cell r="H30">
            <v>-25</v>
          </cell>
          <cell r="I30">
            <v>0</v>
          </cell>
          <cell r="J30" t="str">
            <v>100</v>
          </cell>
          <cell r="K30">
            <v>20</v>
          </cell>
          <cell r="L30" t="str">
            <v>25</v>
          </cell>
          <cell r="M30">
            <v>8</v>
          </cell>
          <cell r="N30" t="str">
            <v>50</v>
          </cell>
          <cell r="O30">
            <v>12</v>
          </cell>
          <cell r="P30">
            <v>25</v>
          </cell>
          <cell r="Q30">
            <v>8</v>
          </cell>
          <cell r="R30">
            <v>3.6</v>
          </cell>
          <cell r="S30">
            <v>21.5</v>
          </cell>
          <cell r="T30" t="str">
            <v>N/A</v>
          </cell>
          <cell r="U30" t="str">
            <v>N/A</v>
          </cell>
          <cell r="V30">
            <v>-17.1875</v>
          </cell>
          <cell r="W30">
            <v>1.25</v>
          </cell>
          <cell r="X30">
            <v>109.375</v>
          </cell>
          <cell r="Y30">
            <v>21.5</v>
          </cell>
          <cell r="Z30" t="str">
            <v>H2</v>
          </cell>
          <cell r="AA30" t="str">
            <v>3-wire</v>
          </cell>
          <cell r="AB30" t="str">
            <v>TBC</v>
          </cell>
          <cell r="AC30" t="str">
            <v>TBC</v>
          </cell>
          <cell r="AD30" t="str">
            <v>6x2x2</v>
          </cell>
          <cell r="AE30" t="str">
            <v>Maintain</v>
          </cell>
          <cell r="AF30" t="str">
            <v>No</v>
          </cell>
        </row>
        <row r="31">
          <cell r="E31" t="str">
            <v>65H2-112</v>
          </cell>
          <cell r="F31">
            <v>3048033</v>
          </cell>
          <cell r="G31" t="str">
            <v>H2 GD K-1201A/B/C</v>
          </cell>
          <cell r="H31">
            <v>-25</v>
          </cell>
          <cell r="I31">
            <v>0</v>
          </cell>
          <cell r="J31" t="str">
            <v>100</v>
          </cell>
          <cell r="K31">
            <v>20</v>
          </cell>
          <cell r="L31" t="str">
            <v>25</v>
          </cell>
          <cell r="M31">
            <v>8</v>
          </cell>
          <cell r="N31" t="str">
            <v>50</v>
          </cell>
          <cell r="O31">
            <v>12</v>
          </cell>
          <cell r="P31">
            <v>25</v>
          </cell>
          <cell r="Q31">
            <v>8</v>
          </cell>
          <cell r="R31">
            <v>3.6</v>
          </cell>
          <cell r="S31">
            <v>21.5</v>
          </cell>
          <cell r="T31" t="str">
            <v>N/A</v>
          </cell>
          <cell r="U31" t="str">
            <v>N/A</v>
          </cell>
          <cell r="V31">
            <v>-17.1875</v>
          </cell>
          <cell r="W31">
            <v>1.25</v>
          </cell>
          <cell r="X31">
            <v>109.375</v>
          </cell>
          <cell r="Y31">
            <v>21.5</v>
          </cell>
          <cell r="Z31" t="str">
            <v>H2</v>
          </cell>
          <cell r="AA31" t="str">
            <v>3-wire</v>
          </cell>
          <cell r="AB31" t="str">
            <v>TBC</v>
          </cell>
          <cell r="AC31" t="str">
            <v>TBC</v>
          </cell>
          <cell r="AD31" t="str">
            <v>15x3x3</v>
          </cell>
          <cell r="AE31" t="str">
            <v>Maintain</v>
          </cell>
          <cell r="AF31" t="str">
            <v>No</v>
          </cell>
        </row>
        <row r="32">
          <cell r="E32" t="str">
            <v>65H2-113</v>
          </cell>
          <cell r="F32">
            <v>3048017</v>
          </cell>
          <cell r="G32" t="str">
            <v>H2 GD K-1201A/B/C</v>
          </cell>
          <cell r="H32">
            <v>-25</v>
          </cell>
          <cell r="I32">
            <v>0</v>
          </cell>
          <cell r="J32" t="str">
            <v>100</v>
          </cell>
          <cell r="K32">
            <v>20</v>
          </cell>
          <cell r="L32" t="str">
            <v>25</v>
          </cell>
          <cell r="M32">
            <v>8</v>
          </cell>
          <cell r="N32" t="str">
            <v>50</v>
          </cell>
          <cell r="O32">
            <v>12</v>
          </cell>
          <cell r="P32">
            <v>25</v>
          </cell>
          <cell r="Q32">
            <v>8</v>
          </cell>
          <cell r="R32">
            <v>3.6</v>
          </cell>
          <cell r="S32">
            <v>21.5</v>
          </cell>
          <cell r="T32" t="str">
            <v>N/A</v>
          </cell>
          <cell r="U32" t="str">
            <v>N/A</v>
          </cell>
          <cell r="V32">
            <v>-17.1875</v>
          </cell>
          <cell r="W32">
            <v>1.25</v>
          </cell>
          <cell r="X32">
            <v>109.375</v>
          </cell>
          <cell r="Y32">
            <v>21.5</v>
          </cell>
          <cell r="Z32" t="str">
            <v>H2</v>
          </cell>
          <cell r="AA32" t="str">
            <v>3-wire</v>
          </cell>
          <cell r="AB32" t="str">
            <v>TBC</v>
          </cell>
          <cell r="AC32" t="str">
            <v>TBC</v>
          </cell>
          <cell r="AD32" t="str">
            <v>15x3x3</v>
          </cell>
          <cell r="AE32" t="str">
            <v>Maintain</v>
          </cell>
          <cell r="AF32" t="str">
            <v>No</v>
          </cell>
        </row>
        <row r="33">
          <cell r="E33" t="str">
            <v>65H2-114</v>
          </cell>
          <cell r="F33">
            <v>3048030</v>
          </cell>
          <cell r="G33" t="str">
            <v>H2 GD K-1201A/B/C</v>
          </cell>
          <cell r="H33">
            <v>-25</v>
          </cell>
          <cell r="I33">
            <v>0</v>
          </cell>
          <cell r="J33" t="str">
            <v>100</v>
          </cell>
          <cell r="K33">
            <v>20</v>
          </cell>
          <cell r="L33" t="str">
            <v>25</v>
          </cell>
          <cell r="M33">
            <v>8</v>
          </cell>
          <cell r="N33" t="str">
            <v>50</v>
          </cell>
          <cell r="O33">
            <v>12</v>
          </cell>
          <cell r="P33">
            <v>25</v>
          </cell>
          <cell r="Q33">
            <v>8</v>
          </cell>
          <cell r="R33">
            <v>3.6</v>
          </cell>
          <cell r="S33">
            <v>21.5</v>
          </cell>
          <cell r="T33" t="str">
            <v>N/A</v>
          </cell>
          <cell r="U33" t="str">
            <v>N/A</v>
          </cell>
          <cell r="V33">
            <v>-17.1875</v>
          </cell>
          <cell r="W33">
            <v>1.25</v>
          </cell>
          <cell r="X33">
            <v>109.375</v>
          </cell>
          <cell r="Y33">
            <v>21.5</v>
          </cell>
          <cell r="Z33" t="str">
            <v>H2</v>
          </cell>
          <cell r="AA33" t="str">
            <v>3-wire</v>
          </cell>
          <cell r="AB33" t="str">
            <v>TBC</v>
          </cell>
          <cell r="AC33" t="str">
            <v>TBC</v>
          </cell>
          <cell r="AD33" t="str">
            <v>15x3x3</v>
          </cell>
          <cell r="AE33" t="str">
            <v>Maintain</v>
          </cell>
          <cell r="AF33" t="str">
            <v>No</v>
          </cell>
        </row>
        <row r="34">
          <cell r="E34" t="str">
            <v>65H2-115</v>
          </cell>
          <cell r="F34">
            <v>3048020</v>
          </cell>
          <cell r="G34" t="str">
            <v>H2 GD V-1206</v>
          </cell>
          <cell r="H34">
            <v>-25</v>
          </cell>
          <cell r="I34">
            <v>0</v>
          </cell>
          <cell r="J34" t="str">
            <v>100</v>
          </cell>
          <cell r="K34">
            <v>20</v>
          </cell>
          <cell r="L34" t="str">
            <v>25</v>
          </cell>
          <cell r="M34">
            <v>8</v>
          </cell>
          <cell r="N34" t="str">
            <v>50</v>
          </cell>
          <cell r="O34">
            <v>12</v>
          </cell>
          <cell r="P34">
            <v>25</v>
          </cell>
          <cell r="Q34">
            <v>8</v>
          </cell>
          <cell r="R34">
            <v>3.6</v>
          </cell>
          <cell r="S34">
            <v>21.5</v>
          </cell>
          <cell r="T34" t="str">
            <v>N/A</v>
          </cell>
          <cell r="U34" t="str">
            <v>N/A</v>
          </cell>
          <cell r="V34">
            <v>-17.1875</v>
          </cell>
          <cell r="W34">
            <v>1.25</v>
          </cell>
          <cell r="X34">
            <v>109.375</v>
          </cell>
          <cell r="Y34">
            <v>21.5</v>
          </cell>
          <cell r="Z34" t="str">
            <v>H2</v>
          </cell>
          <cell r="AA34" t="str">
            <v>3-wire</v>
          </cell>
          <cell r="AB34" t="str">
            <v>4335</v>
          </cell>
          <cell r="AC34">
            <v>4535</v>
          </cell>
          <cell r="AD34" t="str">
            <v>5x2x2</v>
          </cell>
          <cell r="AE34" t="str">
            <v>Maintain</v>
          </cell>
          <cell r="AF34" t="str">
            <v>No</v>
          </cell>
        </row>
        <row r="35">
          <cell r="E35" t="str">
            <v>65H2S-111</v>
          </cell>
          <cell r="F35">
            <v>3047309</v>
          </cell>
          <cell r="G35" t="str">
            <v>H2S GD F-1201</v>
          </cell>
          <cell r="H35" t="str">
            <v>-12.5</v>
          </cell>
          <cell r="I35">
            <v>0</v>
          </cell>
          <cell r="J35">
            <v>50</v>
          </cell>
          <cell r="K35">
            <v>20</v>
          </cell>
          <cell r="L35" t="str">
            <v>10</v>
          </cell>
          <cell r="M35">
            <v>7.2</v>
          </cell>
          <cell r="N35" t="str">
            <v>15</v>
          </cell>
          <cell r="O35">
            <v>8.8000000000000007</v>
          </cell>
          <cell r="P35">
            <v>10</v>
          </cell>
          <cell r="Q35">
            <v>7.2</v>
          </cell>
          <cell r="R35">
            <v>3.6</v>
          </cell>
          <cell r="S35">
            <v>21.5</v>
          </cell>
          <cell r="T35" t="str">
            <v>N/A</v>
          </cell>
          <cell r="U35" t="str">
            <v>N/A</v>
          </cell>
          <cell r="V35">
            <v>-8.59375</v>
          </cell>
          <cell r="W35">
            <v>1.25</v>
          </cell>
          <cell r="X35">
            <v>54.6875</v>
          </cell>
          <cell r="Y35">
            <v>21.5</v>
          </cell>
          <cell r="Z35" t="str">
            <v>H2S</v>
          </cell>
          <cell r="AA35" t="str">
            <v>3-wire</v>
          </cell>
          <cell r="AB35" t="str">
            <v>330</v>
          </cell>
          <cell r="AC35">
            <v>450</v>
          </cell>
          <cell r="AD35" t="str">
            <v>N/A</v>
          </cell>
          <cell r="AE35" t="str">
            <v>Increase to 0.5m</v>
          </cell>
          <cell r="AF35" t="str">
            <v>Yes</v>
          </cell>
          <cell r="AG35">
            <v>1.2</v>
          </cell>
        </row>
        <row r="36">
          <cell r="E36" t="str">
            <v>65H2S-114</v>
          </cell>
          <cell r="F36">
            <v>3046083</v>
          </cell>
          <cell r="G36" t="str">
            <v>H2S GD ST-12-A</v>
          </cell>
          <cell r="H36" t="str">
            <v>-12.5</v>
          </cell>
          <cell r="I36">
            <v>0</v>
          </cell>
          <cell r="J36">
            <v>50</v>
          </cell>
          <cell r="K36">
            <v>20</v>
          </cell>
          <cell r="L36" t="str">
            <v>10</v>
          </cell>
          <cell r="M36">
            <v>7.2</v>
          </cell>
          <cell r="N36" t="str">
            <v>15</v>
          </cell>
          <cell r="O36">
            <v>8.8000000000000007</v>
          </cell>
          <cell r="P36">
            <v>10</v>
          </cell>
          <cell r="Q36">
            <v>7.2</v>
          </cell>
          <cell r="R36">
            <v>3.6</v>
          </cell>
          <cell r="S36">
            <v>21.5</v>
          </cell>
          <cell r="T36" t="str">
            <v>N/A</v>
          </cell>
          <cell r="U36" t="str">
            <v>N/A</v>
          </cell>
          <cell r="V36">
            <v>-8.59375</v>
          </cell>
          <cell r="W36">
            <v>1.25</v>
          </cell>
          <cell r="X36">
            <v>54.6875</v>
          </cell>
          <cell r="Y36">
            <v>21.5</v>
          </cell>
          <cell r="Z36" t="str">
            <v>H2S</v>
          </cell>
          <cell r="AA36" t="str">
            <v>3-wire</v>
          </cell>
          <cell r="AB36" t="str">
            <v>285</v>
          </cell>
          <cell r="AC36">
            <v>450</v>
          </cell>
          <cell r="AD36" t="str">
            <v>N/A</v>
          </cell>
          <cell r="AE36" t="str">
            <v>Increase to 0.5m</v>
          </cell>
          <cell r="AF36" t="str">
            <v>Yes</v>
          </cell>
          <cell r="AG36">
            <v>1.2</v>
          </cell>
        </row>
        <row r="37">
          <cell r="E37" t="str">
            <v>65H2S-118</v>
          </cell>
          <cell r="F37">
            <v>3047395</v>
          </cell>
          <cell r="G37" t="str">
            <v>H2S GD K-1201A/B/C</v>
          </cell>
          <cell r="H37" t="str">
            <v>-12.5</v>
          </cell>
          <cell r="I37">
            <v>0</v>
          </cell>
          <cell r="J37">
            <v>50</v>
          </cell>
          <cell r="K37">
            <v>20</v>
          </cell>
          <cell r="L37" t="str">
            <v>10</v>
          </cell>
          <cell r="M37">
            <v>7.2</v>
          </cell>
          <cell r="N37" t="str">
            <v>15</v>
          </cell>
          <cell r="O37">
            <v>8.8000000000000007</v>
          </cell>
          <cell r="P37">
            <v>10</v>
          </cell>
          <cell r="Q37">
            <v>7.2</v>
          </cell>
          <cell r="R37">
            <v>3.6</v>
          </cell>
          <cell r="S37">
            <v>21.5</v>
          </cell>
          <cell r="T37" t="str">
            <v>N/A</v>
          </cell>
          <cell r="U37" t="str">
            <v>N/A</v>
          </cell>
          <cell r="V37">
            <v>-8.59375</v>
          </cell>
          <cell r="W37">
            <v>1.25</v>
          </cell>
          <cell r="X37">
            <v>54.6875</v>
          </cell>
          <cell r="Y37">
            <v>21.5</v>
          </cell>
          <cell r="Z37" t="str">
            <v>H2S</v>
          </cell>
          <cell r="AA37" t="str">
            <v>3-wire</v>
          </cell>
          <cell r="AB37" t="str">
            <v>200</v>
          </cell>
          <cell r="AC37">
            <v>370</v>
          </cell>
          <cell r="AD37" t="str">
            <v>N/A</v>
          </cell>
          <cell r="AE37" t="str">
            <v>Increase to 0.5m</v>
          </cell>
          <cell r="AF37" t="str">
            <v>Yes</v>
          </cell>
          <cell r="AG37">
            <v>1.2</v>
          </cell>
        </row>
        <row r="38">
          <cell r="E38" t="str">
            <v>65H2S-119</v>
          </cell>
          <cell r="F38">
            <v>3046078</v>
          </cell>
          <cell r="G38" t="str">
            <v>H2S GD K-1201A/B/C</v>
          </cell>
          <cell r="H38" t="str">
            <v>-12.5</v>
          </cell>
          <cell r="I38">
            <v>0</v>
          </cell>
          <cell r="J38">
            <v>50</v>
          </cell>
          <cell r="K38">
            <v>20</v>
          </cell>
          <cell r="L38" t="str">
            <v>10</v>
          </cell>
          <cell r="M38">
            <v>7.2</v>
          </cell>
          <cell r="N38" t="str">
            <v>15</v>
          </cell>
          <cell r="O38">
            <v>8.8000000000000007</v>
          </cell>
          <cell r="P38">
            <v>10</v>
          </cell>
          <cell r="Q38">
            <v>7.2</v>
          </cell>
          <cell r="R38">
            <v>3.6</v>
          </cell>
          <cell r="S38">
            <v>21.5</v>
          </cell>
          <cell r="T38" t="str">
            <v>N/A</v>
          </cell>
          <cell r="U38" t="str">
            <v>N/A</v>
          </cell>
          <cell r="V38">
            <v>-8.59375</v>
          </cell>
          <cell r="W38">
            <v>1.25</v>
          </cell>
          <cell r="X38">
            <v>54.6875</v>
          </cell>
          <cell r="Y38">
            <v>21.5</v>
          </cell>
          <cell r="Z38" t="str">
            <v>H2S</v>
          </cell>
          <cell r="AA38" t="str">
            <v>3-wire</v>
          </cell>
          <cell r="AB38" t="str">
            <v>170</v>
          </cell>
          <cell r="AC38">
            <v>330</v>
          </cell>
          <cell r="AD38" t="str">
            <v>N/A</v>
          </cell>
          <cell r="AE38" t="str">
            <v>Increase to 0.5m</v>
          </cell>
          <cell r="AF38" t="str">
            <v>Yes</v>
          </cell>
          <cell r="AG38">
            <v>1.2</v>
          </cell>
        </row>
        <row r="39">
          <cell r="E39" t="str">
            <v>65H2S-120</v>
          </cell>
          <cell r="F39">
            <v>3046088</v>
          </cell>
          <cell r="G39" t="str">
            <v>H2S GD K-1201A/B/C</v>
          </cell>
          <cell r="H39" t="str">
            <v>-12.5</v>
          </cell>
          <cell r="I39">
            <v>0</v>
          </cell>
          <cell r="J39">
            <v>50</v>
          </cell>
          <cell r="K39">
            <v>20</v>
          </cell>
          <cell r="L39" t="str">
            <v>10</v>
          </cell>
          <cell r="M39">
            <v>7.2</v>
          </cell>
          <cell r="N39" t="str">
            <v>15</v>
          </cell>
          <cell r="O39">
            <v>8.8000000000000007</v>
          </cell>
          <cell r="P39">
            <v>10</v>
          </cell>
          <cell r="Q39">
            <v>7.2</v>
          </cell>
          <cell r="R39">
            <v>3.6</v>
          </cell>
          <cell r="S39">
            <v>21.5</v>
          </cell>
          <cell r="T39" t="str">
            <v>N/A</v>
          </cell>
          <cell r="U39" t="str">
            <v>N/A</v>
          </cell>
          <cell r="V39">
            <v>-8.59375</v>
          </cell>
          <cell r="W39">
            <v>1.25</v>
          </cell>
          <cell r="X39">
            <v>54.6875</v>
          </cell>
          <cell r="Y39">
            <v>21.5</v>
          </cell>
          <cell r="Z39" t="str">
            <v>H2S</v>
          </cell>
          <cell r="AA39" t="str">
            <v>3-wire</v>
          </cell>
          <cell r="AB39" t="str">
            <v>200</v>
          </cell>
          <cell r="AC39">
            <v>370</v>
          </cell>
          <cell r="AD39" t="str">
            <v>N/A</v>
          </cell>
          <cell r="AE39" t="str">
            <v>Increase to 0.5m</v>
          </cell>
          <cell r="AF39" t="str">
            <v>Yes</v>
          </cell>
          <cell r="AG39">
            <v>1.2</v>
          </cell>
        </row>
        <row r="40">
          <cell r="E40" t="str">
            <v>65GA-132</v>
          </cell>
          <cell r="F40">
            <v>3048813</v>
          </cell>
          <cell r="G40" t="str">
            <v>CH4 GD P-1305A/B</v>
          </cell>
          <cell r="H40">
            <v>-25</v>
          </cell>
          <cell r="I40">
            <v>0</v>
          </cell>
          <cell r="J40" t="str">
            <v>100</v>
          </cell>
          <cell r="K40">
            <v>20</v>
          </cell>
          <cell r="L40" t="str">
            <v>25</v>
          </cell>
          <cell r="M40">
            <v>8</v>
          </cell>
          <cell r="N40" t="str">
            <v>50</v>
          </cell>
          <cell r="O40">
            <v>12</v>
          </cell>
          <cell r="P40">
            <v>25</v>
          </cell>
          <cell r="Q40">
            <v>8</v>
          </cell>
          <cell r="R40">
            <v>3.6</v>
          </cell>
          <cell r="S40">
            <v>21.5</v>
          </cell>
          <cell r="T40">
            <v>-12.5</v>
          </cell>
          <cell r="U40">
            <v>2</v>
          </cell>
          <cell r="V40">
            <v>-17.1875</v>
          </cell>
          <cell r="W40">
            <v>1.25</v>
          </cell>
          <cell r="X40">
            <v>109.375</v>
          </cell>
          <cell r="Y40">
            <v>21.5</v>
          </cell>
          <cell r="Z40" t="str">
            <v>CH4</v>
          </cell>
          <cell r="AA40" t="str">
            <v>3-wire</v>
          </cell>
          <cell r="AB40" t="str">
            <v>350</v>
          </cell>
          <cell r="AC40">
            <v>450</v>
          </cell>
          <cell r="AD40" t="str">
            <v>N/A</v>
          </cell>
          <cell r="AE40" t="str">
            <v>Maintain</v>
          </cell>
          <cell r="AF40" t="str">
            <v>Yes</v>
          </cell>
          <cell r="AG40">
            <v>0.8</v>
          </cell>
        </row>
        <row r="41">
          <cell r="E41" t="str">
            <v>65GA-134</v>
          </cell>
          <cell r="F41">
            <v>3046115</v>
          </cell>
          <cell r="G41" t="str">
            <v>CH4 GD P-1301A/B</v>
          </cell>
          <cell r="H41">
            <v>-25</v>
          </cell>
          <cell r="I41">
            <v>0</v>
          </cell>
          <cell r="J41" t="str">
            <v>100</v>
          </cell>
          <cell r="K41">
            <v>20</v>
          </cell>
          <cell r="L41" t="str">
            <v>25</v>
          </cell>
          <cell r="M41">
            <v>8</v>
          </cell>
          <cell r="N41" t="str">
            <v>50</v>
          </cell>
          <cell r="O41">
            <v>12</v>
          </cell>
          <cell r="P41">
            <v>25</v>
          </cell>
          <cell r="Q41">
            <v>8</v>
          </cell>
          <cell r="R41">
            <v>3.6</v>
          </cell>
          <cell r="S41">
            <v>21.5</v>
          </cell>
          <cell r="T41">
            <v>-12.5</v>
          </cell>
          <cell r="U41">
            <v>2</v>
          </cell>
          <cell r="V41">
            <v>-17.1875</v>
          </cell>
          <cell r="W41">
            <v>1.25</v>
          </cell>
          <cell r="X41">
            <v>109.375</v>
          </cell>
          <cell r="Y41">
            <v>21.5</v>
          </cell>
          <cell r="Z41" t="str">
            <v>CH4</v>
          </cell>
          <cell r="AA41" t="str">
            <v>3-wire</v>
          </cell>
          <cell r="AB41" t="str">
            <v>400</v>
          </cell>
          <cell r="AC41">
            <v>450</v>
          </cell>
          <cell r="AD41" t="str">
            <v>N/A</v>
          </cell>
          <cell r="AE41" t="str">
            <v>Maintain</v>
          </cell>
          <cell r="AF41" t="str">
            <v>Yes</v>
          </cell>
          <cell r="AG41">
            <v>0.8</v>
          </cell>
        </row>
        <row r="42">
          <cell r="E42" t="str">
            <v>65GA-137</v>
          </cell>
          <cell r="F42">
            <v>3048808</v>
          </cell>
          <cell r="G42" t="str">
            <v>CH4 GD P-1306A/B</v>
          </cell>
          <cell r="H42">
            <v>-25</v>
          </cell>
          <cell r="I42">
            <v>0</v>
          </cell>
          <cell r="J42" t="str">
            <v>100</v>
          </cell>
          <cell r="K42">
            <v>20</v>
          </cell>
          <cell r="L42" t="str">
            <v>25</v>
          </cell>
          <cell r="M42">
            <v>8</v>
          </cell>
          <cell r="N42" t="str">
            <v>50</v>
          </cell>
          <cell r="O42">
            <v>12</v>
          </cell>
          <cell r="P42">
            <v>25</v>
          </cell>
          <cell r="Q42">
            <v>8</v>
          </cell>
          <cell r="R42">
            <v>3.6</v>
          </cell>
          <cell r="S42">
            <v>21.5</v>
          </cell>
          <cell r="T42">
            <v>-12.5</v>
          </cell>
          <cell r="U42">
            <v>2</v>
          </cell>
          <cell r="V42">
            <v>-17.1875</v>
          </cell>
          <cell r="W42">
            <v>1.25</v>
          </cell>
          <cell r="X42">
            <v>109.375</v>
          </cell>
          <cell r="Y42">
            <v>21.5</v>
          </cell>
          <cell r="Z42" t="str">
            <v>CH4</v>
          </cell>
          <cell r="AA42" t="str">
            <v>3-wire</v>
          </cell>
          <cell r="AB42" t="str">
            <v>390</v>
          </cell>
          <cell r="AC42">
            <v>450</v>
          </cell>
          <cell r="AD42" t="str">
            <v>N/A</v>
          </cell>
          <cell r="AE42" t="str">
            <v>Increase to 0.5m</v>
          </cell>
          <cell r="AF42" t="str">
            <v>Yes</v>
          </cell>
          <cell r="AG42">
            <v>0.8</v>
          </cell>
        </row>
        <row r="43">
          <cell r="E43" t="str">
            <v>65GA-139</v>
          </cell>
          <cell r="F43">
            <v>3048830</v>
          </cell>
          <cell r="G43" t="str">
            <v>CH4 GD A-1308</v>
          </cell>
          <cell r="H43">
            <v>-25</v>
          </cell>
          <cell r="I43">
            <v>0</v>
          </cell>
          <cell r="J43" t="str">
            <v>100</v>
          </cell>
          <cell r="K43">
            <v>20</v>
          </cell>
          <cell r="L43" t="str">
            <v>25</v>
          </cell>
          <cell r="M43">
            <v>8</v>
          </cell>
          <cell r="N43" t="str">
            <v>50</v>
          </cell>
          <cell r="O43">
            <v>12</v>
          </cell>
          <cell r="P43">
            <v>25</v>
          </cell>
          <cell r="Q43">
            <v>8</v>
          </cell>
          <cell r="R43">
            <v>3.6</v>
          </cell>
          <cell r="S43">
            <v>21.5</v>
          </cell>
          <cell r="T43">
            <v>-12.5</v>
          </cell>
          <cell r="U43">
            <v>2</v>
          </cell>
          <cell r="V43">
            <v>-17.1875</v>
          </cell>
          <cell r="W43">
            <v>1.25</v>
          </cell>
          <cell r="X43">
            <v>109.375</v>
          </cell>
          <cell r="Y43">
            <v>21.5</v>
          </cell>
          <cell r="Z43" t="str">
            <v>CH4</v>
          </cell>
          <cell r="AA43" t="str">
            <v>3-wire</v>
          </cell>
          <cell r="AB43" t="str">
            <v>390</v>
          </cell>
          <cell r="AC43">
            <v>450</v>
          </cell>
          <cell r="AD43" t="str">
            <v>N/A</v>
          </cell>
          <cell r="AE43" t="str">
            <v>Maintain</v>
          </cell>
          <cell r="AF43" t="str">
            <v>Yes</v>
          </cell>
          <cell r="AG43">
            <v>0.8</v>
          </cell>
        </row>
        <row r="44">
          <cell r="E44" t="str">
            <v>65GA-170</v>
          </cell>
          <cell r="F44">
            <v>3050789</v>
          </cell>
          <cell r="G44" t="str">
            <v>CH4 GD V-1338</v>
          </cell>
          <cell r="H44">
            <v>-25</v>
          </cell>
          <cell r="I44">
            <v>0</v>
          </cell>
          <cell r="J44" t="str">
            <v>100</v>
          </cell>
          <cell r="K44">
            <v>20</v>
          </cell>
          <cell r="L44" t="str">
            <v>25</v>
          </cell>
          <cell r="M44">
            <v>8</v>
          </cell>
          <cell r="N44" t="str">
            <v>50</v>
          </cell>
          <cell r="O44">
            <v>12</v>
          </cell>
          <cell r="P44">
            <v>25</v>
          </cell>
          <cell r="Q44">
            <v>8</v>
          </cell>
          <cell r="R44">
            <v>3.6</v>
          </cell>
          <cell r="S44">
            <v>21.5</v>
          </cell>
          <cell r="T44">
            <v>-12.5</v>
          </cell>
          <cell r="U44">
            <v>2</v>
          </cell>
          <cell r="V44">
            <v>-17.1875</v>
          </cell>
          <cell r="W44">
            <v>1.25</v>
          </cell>
          <cell r="X44">
            <v>109.375</v>
          </cell>
          <cell r="Y44">
            <v>21.5</v>
          </cell>
          <cell r="Z44" t="str">
            <v>CH4</v>
          </cell>
          <cell r="AA44" t="str">
            <v>3-wire</v>
          </cell>
          <cell r="AB44" t="str">
            <v>1465</v>
          </cell>
          <cell r="AC44">
            <v>1555</v>
          </cell>
          <cell r="AD44" t="str">
            <v>N/A</v>
          </cell>
          <cell r="AE44" t="str">
            <v>Maintain</v>
          </cell>
          <cell r="AF44" t="str">
            <v>No</v>
          </cell>
        </row>
        <row r="45">
          <cell r="E45" t="str">
            <v>65H2-106</v>
          </cell>
          <cell r="F45">
            <v>3048024</v>
          </cell>
          <cell r="G45" t="str">
            <v>H2 GD E-1302</v>
          </cell>
          <cell r="H45">
            <v>-25</v>
          </cell>
          <cell r="I45">
            <v>0</v>
          </cell>
          <cell r="J45" t="str">
            <v>100</v>
          </cell>
          <cell r="K45">
            <v>20</v>
          </cell>
          <cell r="L45" t="str">
            <v>25</v>
          </cell>
          <cell r="M45">
            <v>8</v>
          </cell>
          <cell r="N45" t="str">
            <v>50</v>
          </cell>
          <cell r="O45">
            <v>12</v>
          </cell>
          <cell r="P45">
            <v>25</v>
          </cell>
          <cell r="Q45">
            <v>8</v>
          </cell>
          <cell r="R45">
            <v>3.6</v>
          </cell>
          <cell r="S45">
            <v>21.5</v>
          </cell>
          <cell r="T45" t="str">
            <v>N/A</v>
          </cell>
          <cell r="U45" t="str">
            <v>N/A</v>
          </cell>
          <cell r="V45">
            <v>-17.1875</v>
          </cell>
          <cell r="W45">
            <v>1.25</v>
          </cell>
          <cell r="X45">
            <v>109.375</v>
          </cell>
          <cell r="Y45">
            <v>21.5</v>
          </cell>
          <cell r="Z45" t="str">
            <v>H2</v>
          </cell>
          <cell r="AA45" t="str">
            <v>3-wire</v>
          </cell>
          <cell r="AB45" t="str">
            <v>TBC</v>
          </cell>
          <cell r="AC45">
            <v>4500</v>
          </cell>
          <cell r="AD45" t="str">
            <v>N/A</v>
          </cell>
          <cell r="AE45" t="str">
            <v>Maintain</v>
          </cell>
          <cell r="AF45" t="str">
            <v>Yes</v>
          </cell>
          <cell r="AG45">
            <v>0.7</v>
          </cell>
        </row>
        <row r="46">
          <cell r="E46" t="str">
            <v>65H2-107</v>
          </cell>
          <cell r="F46">
            <v>3048053</v>
          </cell>
          <cell r="G46" t="str">
            <v>H2 GD ST-13-A</v>
          </cell>
          <cell r="H46">
            <v>-25</v>
          </cell>
          <cell r="I46">
            <v>0</v>
          </cell>
          <cell r="J46" t="str">
            <v>100</v>
          </cell>
          <cell r="K46">
            <v>20</v>
          </cell>
          <cell r="L46" t="str">
            <v>25</v>
          </cell>
          <cell r="M46">
            <v>8</v>
          </cell>
          <cell r="N46" t="str">
            <v>50</v>
          </cell>
          <cell r="O46">
            <v>12</v>
          </cell>
          <cell r="P46">
            <v>25</v>
          </cell>
          <cell r="Q46">
            <v>8</v>
          </cell>
          <cell r="R46">
            <v>3.6</v>
          </cell>
          <cell r="S46">
            <v>21.5</v>
          </cell>
          <cell r="T46" t="str">
            <v>N/A</v>
          </cell>
          <cell r="U46" t="str">
            <v>N/A</v>
          </cell>
          <cell r="V46">
            <v>-17.1875</v>
          </cell>
          <cell r="W46">
            <v>1.25</v>
          </cell>
          <cell r="X46">
            <v>109.375</v>
          </cell>
          <cell r="Y46">
            <v>21.5</v>
          </cell>
          <cell r="Z46" t="str">
            <v>H2</v>
          </cell>
          <cell r="AA46" t="str">
            <v>3-wire</v>
          </cell>
          <cell r="AB46" t="str">
            <v>280</v>
          </cell>
          <cell r="AC46">
            <v>430</v>
          </cell>
          <cell r="AD46" t="str">
            <v>N/A</v>
          </cell>
          <cell r="AE46" t="str">
            <v>Maintain</v>
          </cell>
          <cell r="AF46" t="str">
            <v>Yes</v>
          </cell>
          <cell r="AG46">
            <v>0.8</v>
          </cell>
        </row>
        <row r="47">
          <cell r="E47" t="str">
            <v>65H2-108</v>
          </cell>
          <cell r="F47">
            <v>3048027</v>
          </cell>
          <cell r="G47" t="str">
            <v>H2 GD ST-13-A</v>
          </cell>
          <cell r="H47">
            <v>-25</v>
          </cell>
          <cell r="I47">
            <v>0</v>
          </cell>
          <cell r="J47" t="str">
            <v>100</v>
          </cell>
          <cell r="K47">
            <v>20</v>
          </cell>
          <cell r="L47" t="str">
            <v>25</v>
          </cell>
          <cell r="M47">
            <v>8</v>
          </cell>
          <cell r="N47" t="str">
            <v>50</v>
          </cell>
          <cell r="O47">
            <v>12</v>
          </cell>
          <cell r="P47">
            <v>25</v>
          </cell>
          <cell r="Q47">
            <v>8</v>
          </cell>
          <cell r="R47">
            <v>3.6</v>
          </cell>
          <cell r="S47">
            <v>21.5</v>
          </cell>
          <cell r="T47" t="str">
            <v>N/A</v>
          </cell>
          <cell r="U47" t="str">
            <v>N/A</v>
          </cell>
          <cell r="V47">
            <v>-17.1875</v>
          </cell>
          <cell r="W47">
            <v>1.25</v>
          </cell>
          <cell r="X47">
            <v>109.375</v>
          </cell>
          <cell r="Y47">
            <v>21.5</v>
          </cell>
          <cell r="Z47" t="str">
            <v>H2</v>
          </cell>
          <cell r="AA47" t="str">
            <v>3-wire</v>
          </cell>
          <cell r="AB47" t="str">
            <v>265</v>
          </cell>
          <cell r="AC47">
            <v>450</v>
          </cell>
          <cell r="AD47" t="str">
            <v>N/A</v>
          </cell>
          <cell r="AE47" t="str">
            <v>Maintain</v>
          </cell>
          <cell r="AF47" t="str">
            <v>Yes</v>
          </cell>
          <cell r="AG47">
            <v>0.8</v>
          </cell>
        </row>
        <row r="48">
          <cell r="E48" t="str">
            <v>65H2-109</v>
          </cell>
          <cell r="F48">
            <v>3048006</v>
          </cell>
          <cell r="G48" t="str">
            <v>H2 GD ST-13-A</v>
          </cell>
          <cell r="H48">
            <v>-25</v>
          </cell>
          <cell r="I48">
            <v>0</v>
          </cell>
          <cell r="J48" t="str">
            <v>100</v>
          </cell>
          <cell r="K48">
            <v>20</v>
          </cell>
          <cell r="L48" t="str">
            <v>25</v>
          </cell>
          <cell r="M48">
            <v>8</v>
          </cell>
          <cell r="N48" t="str">
            <v>50</v>
          </cell>
          <cell r="O48">
            <v>12</v>
          </cell>
          <cell r="P48">
            <v>25</v>
          </cell>
          <cell r="Q48">
            <v>8</v>
          </cell>
          <cell r="R48">
            <v>3.6</v>
          </cell>
          <cell r="S48">
            <v>21.5</v>
          </cell>
          <cell r="T48" t="str">
            <v>N/A</v>
          </cell>
          <cell r="U48" t="str">
            <v>N/A</v>
          </cell>
          <cell r="V48">
            <v>-17.1875</v>
          </cell>
          <cell r="W48">
            <v>1.25</v>
          </cell>
          <cell r="X48">
            <v>109.375</v>
          </cell>
          <cell r="Y48">
            <v>21.5</v>
          </cell>
          <cell r="Z48" t="str">
            <v>H2</v>
          </cell>
          <cell r="AA48" t="str">
            <v>3-wire</v>
          </cell>
          <cell r="AB48" t="str">
            <v>245</v>
          </cell>
          <cell r="AC48">
            <v>400</v>
          </cell>
          <cell r="AD48" t="str">
            <v>N/A</v>
          </cell>
          <cell r="AE48" t="str">
            <v>Maintain</v>
          </cell>
          <cell r="AF48" t="str">
            <v>Yes</v>
          </cell>
          <cell r="AG48">
            <v>0.8</v>
          </cell>
        </row>
        <row r="49">
          <cell r="E49" t="str">
            <v>65H2-111</v>
          </cell>
          <cell r="F49">
            <v>3048026</v>
          </cell>
          <cell r="G49" t="str">
            <v>H2 GD ST-13-A</v>
          </cell>
          <cell r="H49">
            <v>-25</v>
          </cell>
          <cell r="I49">
            <v>0</v>
          </cell>
          <cell r="J49" t="str">
            <v>100</v>
          </cell>
          <cell r="K49">
            <v>20</v>
          </cell>
          <cell r="L49" t="str">
            <v>25</v>
          </cell>
          <cell r="M49">
            <v>8</v>
          </cell>
          <cell r="N49" t="str">
            <v>50</v>
          </cell>
          <cell r="O49">
            <v>12</v>
          </cell>
          <cell r="P49">
            <v>25</v>
          </cell>
          <cell r="Q49">
            <v>8</v>
          </cell>
          <cell r="R49">
            <v>3.6</v>
          </cell>
          <cell r="S49">
            <v>21.5</v>
          </cell>
          <cell r="T49" t="str">
            <v>N/A</v>
          </cell>
          <cell r="U49" t="str">
            <v>N/A</v>
          </cell>
          <cell r="V49">
            <v>-17.1875</v>
          </cell>
          <cell r="W49">
            <v>1.25</v>
          </cell>
          <cell r="X49">
            <v>109.375</v>
          </cell>
          <cell r="Y49">
            <v>21.5</v>
          </cell>
          <cell r="Z49" t="str">
            <v>H2</v>
          </cell>
          <cell r="AA49" t="str">
            <v>3-wire</v>
          </cell>
          <cell r="AB49" t="str">
            <v>310</v>
          </cell>
          <cell r="AC49">
            <v>450</v>
          </cell>
          <cell r="AD49" t="str">
            <v>N/A</v>
          </cell>
          <cell r="AE49" t="str">
            <v>Maintain</v>
          </cell>
          <cell r="AF49" t="str">
            <v>Yes</v>
          </cell>
          <cell r="AG49">
            <v>0.8</v>
          </cell>
        </row>
        <row r="50">
          <cell r="E50" t="str">
            <v>65H2-116</v>
          </cell>
          <cell r="F50">
            <v>3048018</v>
          </cell>
          <cell r="G50" t="str">
            <v>H2 GD V-1311</v>
          </cell>
          <cell r="H50">
            <v>-25</v>
          </cell>
          <cell r="I50">
            <v>0</v>
          </cell>
          <cell r="J50" t="str">
            <v>100</v>
          </cell>
          <cell r="K50">
            <v>20</v>
          </cell>
          <cell r="L50" t="str">
            <v>25</v>
          </cell>
          <cell r="M50">
            <v>8</v>
          </cell>
          <cell r="N50" t="str">
            <v>50</v>
          </cell>
          <cell r="O50">
            <v>12</v>
          </cell>
          <cell r="P50">
            <v>25</v>
          </cell>
          <cell r="Q50">
            <v>8</v>
          </cell>
          <cell r="R50">
            <v>3.6</v>
          </cell>
          <cell r="S50">
            <v>21.5</v>
          </cell>
          <cell r="T50" t="str">
            <v>N/A</v>
          </cell>
          <cell r="U50" t="str">
            <v>N/A</v>
          </cell>
          <cell r="V50">
            <v>-17.1875</v>
          </cell>
          <cell r="W50">
            <v>1.25</v>
          </cell>
          <cell r="X50">
            <v>109.375</v>
          </cell>
          <cell r="Y50">
            <v>21.5</v>
          </cell>
          <cell r="Z50" t="str">
            <v>H2</v>
          </cell>
          <cell r="AA50" t="str">
            <v>3-wire</v>
          </cell>
          <cell r="AB50" t="str">
            <v>TBC</v>
          </cell>
          <cell r="AC50">
            <v>450</v>
          </cell>
          <cell r="AD50" t="str">
            <v>N/A</v>
          </cell>
          <cell r="AE50" t="str">
            <v>Maintain</v>
          </cell>
          <cell r="AF50" t="str">
            <v>Yes</v>
          </cell>
          <cell r="AG50">
            <v>0.7</v>
          </cell>
        </row>
        <row r="51">
          <cell r="E51" t="str">
            <v>65H2-118</v>
          </cell>
          <cell r="F51">
            <v>3048025</v>
          </cell>
          <cell r="G51" t="str">
            <v>H2 GD K-1301</v>
          </cell>
          <cell r="H51">
            <v>-25</v>
          </cell>
          <cell r="I51">
            <v>0</v>
          </cell>
          <cell r="J51" t="str">
            <v>100</v>
          </cell>
          <cell r="K51">
            <v>20</v>
          </cell>
          <cell r="L51" t="str">
            <v>25</v>
          </cell>
          <cell r="M51">
            <v>8</v>
          </cell>
          <cell r="N51" t="str">
            <v>50</v>
          </cell>
          <cell r="O51">
            <v>12</v>
          </cell>
          <cell r="P51">
            <v>25</v>
          </cell>
          <cell r="Q51">
            <v>8</v>
          </cell>
          <cell r="R51">
            <v>3.6</v>
          </cell>
          <cell r="S51">
            <v>21.5</v>
          </cell>
          <cell r="T51" t="str">
            <v>N/A</v>
          </cell>
          <cell r="U51" t="str">
            <v>N/A</v>
          </cell>
          <cell r="V51">
            <v>-17.1875</v>
          </cell>
          <cell r="W51">
            <v>1.25</v>
          </cell>
          <cell r="X51">
            <v>109.375</v>
          </cell>
          <cell r="Y51">
            <v>21.5</v>
          </cell>
          <cell r="Z51" t="str">
            <v>H2</v>
          </cell>
          <cell r="AA51" t="str">
            <v>3-wire</v>
          </cell>
          <cell r="AB51" t="str">
            <v>TBC</v>
          </cell>
          <cell r="AC51" t="str">
            <v>TBC</v>
          </cell>
          <cell r="AD51" t="str">
            <v>15x2x2</v>
          </cell>
          <cell r="AE51" t="str">
            <v>Maintain</v>
          </cell>
          <cell r="AF51" t="str">
            <v>No</v>
          </cell>
        </row>
        <row r="52">
          <cell r="E52" t="str">
            <v>65GA-201</v>
          </cell>
          <cell r="F52">
            <v>3048819</v>
          </cell>
          <cell r="G52" t="str">
            <v>PUMP SHELTER 2</v>
          </cell>
          <cell r="H52">
            <v>-25</v>
          </cell>
          <cell r="I52">
            <v>0</v>
          </cell>
          <cell r="J52" t="str">
            <v>100</v>
          </cell>
          <cell r="K52">
            <v>20</v>
          </cell>
          <cell r="L52" t="str">
            <v>25</v>
          </cell>
          <cell r="M52">
            <v>8</v>
          </cell>
          <cell r="N52" t="str">
            <v>50</v>
          </cell>
          <cell r="O52">
            <v>12</v>
          </cell>
          <cell r="P52">
            <v>50</v>
          </cell>
          <cell r="Q52">
            <v>12</v>
          </cell>
          <cell r="R52">
            <v>3.6</v>
          </cell>
          <cell r="S52">
            <v>21.5</v>
          </cell>
          <cell r="T52">
            <v>-12.5</v>
          </cell>
          <cell r="U52">
            <v>2</v>
          </cell>
          <cell r="V52">
            <v>-17.1875</v>
          </cell>
          <cell r="W52">
            <v>1.25</v>
          </cell>
          <cell r="X52">
            <v>109.375</v>
          </cell>
          <cell r="Y52">
            <v>21.5</v>
          </cell>
          <cell r="Z52" t="str">
            <v>CH4</v>
          </cell>
          <cell r="AA52" t="str">
            <v>3-wire</v>
          </cell>
          <cell r="AB52" t="str">
            <v>880</v>
          </cell>
          <cell r="AC52">
            <v>1000</v>
          </cell>
          <cell r="AD52" t="str">
            <v>N/A</v>
          </cell>
          <cell r="AE52" t="str">
            <v>Maintain</v>
          </cell>
          <cell r="AF52" t="str">
            <v>Yes</v>
          </cell>
          <cell r="AG52">
            <v>1.2</v>
          </cell>
        </row>
        <row r="53">
          <cell r="E53" t="str">
            <v>65GA-269</v>
          </cell>
          <cell r="F53" t="str">
            <v>EXISTING</v>
          </cell>
          <cell r="G53" t="str">
            <v>WATER TREATMENT</v>
          </cell>
          <cell r="H53">
            <v>-25</v>
          </cell>
          <cell r="I53">
            <v>0</v>
          </cell>
          <cell r="J53" t="str">
            <v>100</v>
          </cell>
          <cell r="K53">
            <v>20</v>
          </cell>
          <cell r="L53" t="str">
            <v>25</v>
          </cell>
          <cell r="M53">
            <v>8</v>
          </cell>
          <cell r="N53" t="str">
            <v>50</v>
          </cell>
          <cell r="O53">
            <v>12</v>
          </cell>
          <cell r="P53">
            <v>50</v>
          </cell>
          <cell r="Q53">
            <v>12</v>
          </cell>
          <cell r="R53">
            <v>3.6</v>
          </cell>
          <cell r="S53">
            <v>21.5</v>
          </cell>
          <cell r="T53">
            <v>-12.5</v>
          </cell>
          <cell r="U53">
            <v>2</v>
          </cell>
          <cell r="V53">
            <v>-17.1875</v>
          </cell>
          <cell r="W53">
            <v>1.25</v>
          </cell>
          <cell r="X53">
            <v>109.375</v>
          </cell>
          <cell r="Y53">
            <v>21.5</v>
          </cell>
          <cell r="Z53" t="str">
            <v>CH4</v>
          </cell>
          <cell r="AA53" t="str">
            <v>3-wire</v>
          </cell>
          <cell r="AB53">
            <v>865</v>
          </cell>
          <cell r="AC53">
            <v>1000</v>
          </cell>
          <cell r="AD53" t="str">
            <v>N/A</v>
          </cell>
          <cell r="AE53" t="str">
            <v>Maintain</v>
          </cell>
          <cell r="AF53" t="str">
            <v>No</v>
          </cell>
        </row>
        <row r="54">
          <cell r="E54" t="str">
            <v>65GA-270</v>
          </cell>
          <cell r="F54">
            <v>3049432</v>
          </cell>
          <cell r="G54" t="str">
            <v>SLUG FARM</v>
          </cell>
          <cell r="H54">
            <v>-25</v>
          </cell>
          <cell r="I54">
            <v>0</v>
          </cell>
          <cell r="J54" t="str">
            <v>100</v>
          </cell>
          <cell r="K54">
            <v>20</v>
          </cell>
          <cell r="L54" t="str">
            <v>25</v>
          </cell>
          <cell r="M54">
            <v>8</v>
          </cell>
          <cell r="N54" t="str">
            <v>50</v>
          </cell>
          <cell r="O54">
            <v>12</v>
          </cell>
          <cell r="P54">
            <v>50</v>
          </cell>
          <cell r="Q54">
            <v>12</v>
          </cell>
          <cell r="R54">
            <v>3.6</v>
          </cell>
          <cell r="S54">
            <v>21.5</v>
          </cell>
          <cell r="T54">
            <v>-12.5</v>
          </cell>
          <cell r="U54">
            <v>2</v>
          </cell>
          <cell r="V54">
            <v>-17.1875</v>
          </cell>
          <cell r="W54">
            <v>1.25</v>
          </cell>
          <cell r="X54">
            <v>109.375</v>
          </cell>
          <cell r="Y54">
            <v>21.5</v>
          </cell>
          <cell r="Z54" t="str">
            <v>CH4</v>
          </cell>
          <cell r="AA54" t="str">
            <v>3-wire</v>
          </cell>
          <cell r="AB54">
            <v>965</v>
          </cell>
          <cell r="AC54">
            <v>1000</v>
          </cell>
          <cell r="AD54" t="str">
            <v>N/A</v>
          </cell>
          <cell r="AE54" t="str">
            <v>Maintain</v>
          </cell>
          <cell r="AF54" t="str">
            <v>Yes</v>
          </cell>
          <cell r="AG54">
            <v>1.2</v>
          </cell>
        </row>
        <row r="55">
          <cell r="E55" t="str">
            <v>65GA-274</v>
          </cell>
          <cell r="F55">
            <v>3050790</v>
          </cell>
          <cell r="G55" t="str">
            <v>P.SHELTER 1</v>
          </cell>
          <cell r="H55">
            <v>-25</v>
          </cell>
          <cell r="I55">
            <v>0</v>
          </cell>
          <cell r="J55" t="str">
            <v>100</v>
          </cell>
          <cell r="K55">
            <v>20</v>
          </cell>
          <cell r="L55" t="str">
            <v>25</v>
          </cell>
          <cell r="M55">
            <v>8</v>
          </cell>
          <cell r="N55" t="str">
            <v>50</v>
          </cell>
          <cell r="O55">
            <v>12</v>
          </cell>
          <cell r="P55">
            <v>50</v>
          </cell>
          <cell r="Q55">
            <v>12</v>
          </cell>
          <cell r="R55">
            <v>3.6</v>
          </cell>
          <cell r="S55">
            <v>21.5</v>
          </cell>
          <cell r="T55">
            <v>-12.5</v>
          </cell>
          <cell r="U55">
            <v>2</v>
          </cell>
          <cell r="V55">
            <v>-17.1875</v>
          </cell>
          <cell r="W55">
            <v>1.25</v>
          </cell>
          <cell r="X55">
            <v>109.375</v>
          </cell>
          <cell r="Y55">
            <v>21.5</v>
          </cell>
          <cell r="Z55" t="str">
            <v>CH4</v>
          </cell>
          <cell r="AA55" t="str">
            <v>3-wire</v>
          </cell>
          <cell r="AB55">
            <v>870</v>
          </cell>
          <cell r="AC55">
            <v>1000</v>
          </cell>
          <cell r="AD55" t="str">
            <v>N/A</v>
          </cell>
          <cell r="AE55" t="str">
            <v>Maintain</v>
          </cell>
          <cell r="AF55" t="str">
            <v>Yes</v>
          </cell>
          <cell r="AG55">
            <v>1.2</v>
          </cell>
        </row>
        <row r="56">
          <cell r="E56" t="str">
            <v>65GA-204</v>
          </cell>
          <cell r="F56" t="str">
            <v>EXISTING</v>
          </cell>
          <cell r="G56" t="str">
            <v>T-7101</v>
          </cell>
          <cell r="H56">
            <v>-25</v>
          </cell>
          <cell r="I56">
            <v>0</v>
          </cell>
          <cell r="J56" t="str">
            <v>100</v>
          </cell>
          <cell r="K56">
            <v>20</v>
          </cell>
          <cell r="L56" t="str">
            <v>25</v>
          </cell>
          <cell r="M56">
            <v>8</v>
          </cell>
          <cell r="N56" t="str">
            <v>50</v>
          </cell>
          <cell r="O56">
            <v>12</v>
          </cell>
          <cell r="P56">
            <v>50</v>
          </cell>
          <cell r="Q56">
            <v>12</v>
          </cell>
          <cell r="R56">
            <v>3.6</v>
          </cell>
          <cell r="S56">
            <v>21.5</v>
          </cell>
          <cell r="T56">
            <v>-12.5</v>
          </cell>
          <cell r="U56">
            <v>2</v>
          </cell>
          <cell r="V56">
            <v>-17.1875</v>
          </cell>
          <cell r="W56">
            <v>1.25</v>
          </cell>
          <cell r="X56">
            <v>109.375</v>
          </cell>
          <cell r="Y56">
            <v>21.5</v>
          </cell>
          <cell r="Z56" t="str">
            <v>CH4</v>
          </cell>
          <cell r="AA56" t="str">
            <v>3-wire</v>
          </cell>
          <cell r="AB56">
            <v>950</v>
          </cell>
          <cell r="AC56">
            <v>1000</v>
          </cell>
          <cell r="AD56" t="str">
            <v>N/A</v>
          </cell>
          <cell r="AE56" t="str">
            <v>Maintain</v>
          </cell>
          <cell r="AF56" t="str">
            <v>Yes</v>
          </cell>
          <cell r="AG56">
            <v>1.2</v>
          </cell>
        </row>
        <row r="57">
          <cell r="E57" t="str">
            <v>65GA-205</v>
          </cell>
          <cell r="F57">
            <v>3050796</v>
          </cell>
          <cell r="G57" t="str">
            <v>T-7102</v>
          </cell>
          <cell r="H57">
            <v>-25</v>
          </cell>
          <cell r="I57">
            <v>0</v>
          </cell>
          <cell r="J57" t="str">
            <v>100</v>
          </cell>
          <cell r="K57">
            <v>20</v>
          </cell>
          <cell r="L57" t="str">
            <v>25</v>
          </cell>
          <cell r="M57">
            <v>8</v>
          </cell>
          <cell r="N57" t="str">
            <v>50</v>
          </cell>
          <cell r="O57">
            <v>12</v>
          </cell>
          <cell r="P57">
            <v>50</v>
          </cell>
          <cell r="Q57">
            <v>12</v>
          </cell>
          <cell r="R57">
            <v>3.6</v>
          </cell>
          <cell r="S57">
            <v>21.5</v>
          </cell>
          <cell r="T57">
            <v>-12.5</v>
          </cell>
          <cell r="U57">
            <v>2</v>
          </cell>
          <cell r="V57">
            <v>-17.1875</v>
          </cell>
          <cell r="W57">
            <v>1.25</v>
          </cell>
          <cell r="X57">
            <v>109.375</v>
          </cell>
          <cell r="Y57">
            <v>21.5</v>
          </cell>
          <cell r="Z57" t="str">
            <v>CH4</v>
          </cell>
          <cell r="AA57" t="str">
            <v>3-wire</v>
          </cell>
          <cell r="AB57">
            <v>990</v>
          </cell>
          <cell r="AC57">
            <v>1000</v>
          </cell>
          <cell r="AD57" t="str">
            <v>N/A</v>
          </cell>
          <cell r="AE57" t="str">
            <v>Maintain</v>
          </cell>
          <cell r="AF57" t="str">
            <v>Yes</v>
          </cell>
          <cell r="AG57">
            <v>1.2</v>
          </cell>
        </row>
        <row r="58">
          <cell r="E58" t="str">
            <v>65GA-206</v>
          </cell>
          <cell r="F58">
            <v>3048804</v>
          </cell>
          <cell r="G58" t="str">
            <v>T-7102</v>
          </cell>
          <cell r="H58">
            <v>-25</v>
          </cell>
          <cell r="I58">
            <v>0</v>
          </cell>
          <cell r="J58" t="str">
            <v>100</v>
          </cell>
          <cell r="K58">
            <v>20</v>
          </cell>
          <cell r="L58" t="str">
            <v>25</v>
          </cell>
          <cell r="M58">
            <v>8</v>
          </cell>
          <cell r="N58" t="str">
            <v>50</v>
          </cell>
          <cell r="O58">
            <v>12</v>
          </cell>
          <cell r="P58">
            <v>50</v>
          </cell>
          <cell r="Q58">
            <v>12</v>
          </cell>
          <cell r="R58">
            <v>3.6</v>
          </cell>
          <cell r="S58">
            <v>21.5</v>
          </cell>
          <cell r="T58">
            <v>-12.5</v>
          </cell>
          <cell r="U58">
            <v>2</v>
          </cell>
          <cell r="V58">
            <v>-17.1875</v>
          </cell>
          <cell r="W58">
            <v>1.25</v>
          </cell>
          <cell r="X58">
            <v>109.375</v>
          </cell>
          <cell r="Y58">
            <v>21.5</v>
          </cell>
          <cell r="Z58" t="str">
            <v>CH4</v>
          </cell>
          <cell r="AA58" t="str">
            <v>3-wire</v>
          </cell>
          <cell r="AB58">
            <v>900</v>
          </cell>
          <cell r="AC58">
            <v>1000</v>
          </cell>
          <cell r="AD58" t="str">
            <v>N/A</v>
          </cell>
          <cell r="AE58" t="str">
            <v>Maintain</v>
          </cell>
          <cell r="AF58" t="str">
            <v>No</v>
          </cell>
        </row>
        <row r="59">
          <cell r="E59" t="str">
            <v>65GA-207</v>
          </cell>
          <cell r="F59">
            <v>3048814</v>
          </cell>
          <cell r="G59" t="str">
            <v>T-7103</v>
          </cell>
          <cell r="H59">
            <v>-25</v>
          </cell>
          <cell r="I59">
            <v>0</v>
          </cell>
          <cell r="J59" t="str">
            <v>100</v>
          </cell>
          <cell r="K59">
            <v>20</v>
          </cell>
          <cell r="L59" t="str">
            <v>25</v>
          </cell>
          <cell r="M59">
            <v>8</v>
          </cell>
          <cell r="N59" t="str">
            <v>50</v>
          </cell>
          <cell r="O59">
            <v>12</v>
          </cell>
          <cell r="P59">
            <v>50</v>
          </cell>
          <cell r="Q59">
            <v>12</v>
          </cell>
          <cell r="R59">
            <v>3.6</v>
          </cell>
          <cell r="S59">
            <v>21.5</v>
          </cell>
          <cell r="T59">
            <v>-12.5</v>
          </cell>
          <cell r="U59">
            <v>2</v>
          </cell>
          <cell r="V59">
            <v>-17.1875</v>
          </cell>
          <cell r="W59">
            <v>1.25</v>
          </cell>
          <cell r="X59">
            <v>109.375</v>
          </cell>
          <cell r="Y59">
            <v>21.5</v>
          </cell>
          <cell r="Z59" t="str">
            <v>CH4</v>
          </cell>
          <cell r="AA59" t="str">
            <v>3-wire</v>
          </cell>
          <cell r="AB59">
            <v>1030</v>
          </cell>
          <cell r="AC59">
            <v>1000</v>
          </cell>
          <cell r="AD59" t="str">
            <v>N/A</v>
          </cell>
          <cell r="AE59" t="str">
            <v>Maintain</v>
          </cell>
          <cell r="AF59" t="str">
            <v>Yes</v>
          </cell>
          <cell r="AG59">
            <v>1.2</v>
          </cell>
        </row>
        <row r="60">
          <cell r="E60" t="str">
            <v>65GA-209</v>
          </cell>
          <cell r="F60" t="str">
            <v>EXISTING</v>
          </cell>
          <cell r="G60" t="str">
            <v>T-7104</v>
          </cell>
          <cell r="H60">
            <v>-25</v>
          </cell>
          <cell r="I60">
            <v>0</v>
          </cell>
          <cell r="J60" t="str">
            <v>100</v>
          </cell>
          <cell r="K60">
            <v>20</v>
          </cell>
          <cell r="L60" t="str">
            <v>25</v>
          </cell>
          <cell r="M60">
            <v>8</v>
          </cell>
          <cell r="N60" t="str">
            <v>50</v>
          </cell>
          <cell r="O60">
            <v>12</v>
          </cell>
          <cell r="P60">
            <v>50</v>
          </cell>
          <cell r="Q60">
            <v>12</v>
          </cell>
          <cell r="R60">
            <v>3.6</v>
          </cell>
          <cell r="S60">
            <v>21.5</v>
          </cell>
          <cell r="T60">
            <v>-12.5</v>
          </cell>
          <cell r="U60">
            <v>2</v>
          </cell>
          <cell r="V60">
            <v>-17.1875</v>
          </cell>
          <cell r="W60">
            <v>1.25</v>
          </cell>
          <cell r="X60">
            <v>109.375</v>
          </cell>
          <cell r="Y60">
            <v>21.5</v>
          </cell>
          <cell r="Z60" t="str">
            <v>CH4</v>
          </cell>
          <cell r="AA60" t="str">
            <v>3-wire</v>
          </cell>
          <cell r="AB60">
            <v>1030</v>
          </cell>
          <cell r="AC60">
            <v>1000</v>
          </cell>
          <cell r="AD60" t="str">
            <v>N/A</v>
          </cell>
          <cell r="AE60" t="str">
            <v>Maintain</v>
          </cell>
          <cell r="AF60" t="str">
            <v>Yes</v>
          </cell>
          <cell r="AG60">
            <v>1.2</v>
          </cell>
        </row>
        <row r="61">
          <cell r="E61" t="str">
            <v>65GA-245</v>
          </cell>
          <cell r="F61">
            <v>3046097</v>
          </cell>
          <cell r="G61" t="str">
            <v>T-7106</v>
          </cell>
          <cell r="H61">
            <v>-25</v>
          </cell>
          <cell r="I61">
            <v>0</v>
          </cell>
          <cell r="J61" t="str">
            <v>100</v>
          </cell>
          <cell r="K61">
            <v>20</v>
          </cell>
          <cell r="L61" t="str">
            <v>25</v>
          </cell>
          <cell r="M61">
            <v>8</v>
          </cell>
          <cell r="N61" t="str">
            <v>50</v>
          </cell>
          <cell r="O61">
            <v>12</v>
          </cell>
          <cell r="P61">
            <v>50</v>
          </cell>
          <cell r="Q61">
            <v>12</v>
          </cell>
          <cell r="R61">
            <v>3.6</v>
          </cell>
          <cell r="S61">
            <v>21.5</v>
          </cell>
          <cell r="T61">
            <v>-12.5</v>
          </cell>
          <cell r="U61">
            <v>2</v>
          </cell>
          <cell r="V61">
            <v>-17.1875</v>
          </cell>
          <cell r="W61">
            <v>1.25</v>
          </cell>
          <cell r="X61">
            <v>109.375</v>
          </cell>
          <cell r="Y61">
            <v>21.5</v>
          </cell>
          <cell r="Z61" t="str">
            <v>CH4</v>
          </cell>
          <cell r="AA61" t="str">
            <v>3-wire</v>
          </cell>
          <cell r="AB61">
            <v>880</v>
          </cell>
          <cell r="AC61">
            <v>1000</v>
          </cell>
          <cell r="AD61" t="str">
            <v>N/A</v>
          </cell>
          <cell r="AE61" t="str">
            <v>Maintain</v>
          </cell>
          <cell r="AF61" t="str">
            <v>No</v>
          </cell>
        </row>
        <row r="62">
          <cell r="E62" t="str">
            <v>65GA-246</v>
          </cell>
          <cell r="F62">
            <v>3049934</v>
          </cell>
          <cell r="G62" t="str">
            <v>T-7107</v>
          </cell>
          <cell r="H62">
            <v>-25</v>
          </cell>
          <cell r="I62">
            <v>0</v>
          </cell>
          <cell r="J62" t="str">
            <v>100</v>
          </cell>
          <cell r="K62">
            <v>20</v>
          </cell>
          <cell r="L62" t="str">
            <v>25</v>
          </cell>
          <cell r="M62">
            <v>8</v>
          </cell>
          <cell r="N62" t="str">
            <v>50</v>
          </cell>
          <cell r="O62">
            <v>12</v>
          </cell>
          <cell r="P62">
            <v>50</v>
          </cell>
          <cell r="Q62">
            <v>12</v>
          </cell>
          <cell r="R62">
            <v>3.6</v>
          </cell>
          <cell r="S62">
            <v>21.5</v>
          </cell>
          <cell r="T62">
            <v>-12.5</v>
          </cell>
          <cell r="U62">
            <v>2</v>
          </cell>
          <cell r="V62">
            <v>-17.1875</v>
          </cell>
          <cell r="W62">
            <v>1.25</v>
          </cell>
          <cell r="X62">
            <v>109.375</v>
          </cell>
          <cell r="Y62">
            <v>21.5</v>
          </cell>
          <cell r="Z62" t="str">
            <v>CH4</v>
          </cell>
          <cell r="AA62" t="str">
            <v>3-wire</v>
          </cell>
          <cell r="AB62">
            <v>865</v>
          </cell>
          <cell r="AC62">
            <v>1000</v>
          </cell>
          <cell r="AD62" t="str">
            <v>N/A</v>
          </cell>
          <cell r="AE62" t="str">
            <v>Maintain</v>
          </cell>
          <cell r="AF62" t="str">
            <v>No</v>
          </cell>
        </row>
        <row r="63">
          <cell r="E63" t="str">
            <v>65GA-248</v>
          </cell>
          <cell r="F63" t="str">
            <v>EXISTING</v>
          </cell>
          <cell r="G63" t="str">
            <v>T-7108</v>
          </cell>
          <cell r="H63">
            <v>-25</v>
          </cell>
          <cell r="I63">
            <v>0</v>
          </cell>
          <cell r="J63" t="str">
            <v>100</v>
          </cell>
          <cell r="K63">
            <v>20</v>
          </cell>
          <cell r="L63" t="str">
            <v>25</v>
          </cell>
          <cell r="M63">
            <v>8</v>
          </cell>
          <cell r="N63" t="str">
            <v>50</v>
          </cell>
          <cell r="O63">
            <v>12</v>
          </cell>
          <cell r="P63">
            <v>50</v>
          </cell>
          <cell r="Q63">
            <v>12</v>
          </cell>
          <cell r="R63">
            <v>3.6</v>
          </cell>
          <cell r="S63">
            <v>21.5</v>
          </cell>
          <cell r="T63">
            <v>-12.5</v>
          </cell>
          <cell r="U63">
            <v>2</v>
          </cell>
          <cell r="V63">
            <v>-17.1875</v>
          </cell>
          <cell r="W63">
            <v>1.25</v>
          </cell>
          <cell r="X63">
            <v>109.375</v>
          </cell>
          <cell r="Y63">
            <v>21.5</v>
          </cell>
          <cell r="Z63" t="str">
            <v>CH4</v>
          </cell>
          <cell r="AA63" t="str">
            <v>3-wire</v>
          </cell>
          <cell r="AB63">
            <v>740</v>
          </cell>
          <cell r="AC63">
            <v>1000</v>
          </cell>
          <cell r="AD63" t="str">
            <v>N/A</v>
          </cell>
          <cell r="AE63" t="str">
            <v>Maintain</v>
          </cell>
          <cell r="AF63" t="str">
            <v>No</v>
          </cell>
        </row>
        <row r="64">
          <cell r="E64" t="str">
            <v>65GA-249</v>
          </cell>
          <cell r="F64">
            <v>3046120</v>
          </cell>
          <cell r="G64" t="str">
            <v>T-7108</v>
          </cell>
          <cell r="H64">
            <v>-25</v>
          </cell>
          <cell r="I64">
            <v>0</v>
          </cell>
          <cell r="J64" t="str">
            <v>100</v>
          </cell>
          <cell r="K64">
            <v>20</v>
          </cell>
          <cell r="L64" t="str">
            <v>25</v>
          </cell>
          <cell r="M64">
            <v>8</v>
          </cell>
          <cell r="N64" t="str">
            <v>50</v>
          </cell>
          <cell r="O64">
            <v>12</v>
          </cell>
          <cell r="P64">
            <v>50</v>
          </cell>
          <cell r="Q64">
            <v>12</v>
          </cell>
          <cell r="R64">
            <v>3.6</v>
          </cell>
          <cell r="S64">
            <v>21.5</v>
          </cell>
          <cell r="T64">
            <v>-12.5</v>
          </cell>
          <cell r="U64">
            <v>2</v>
          </cell>
          <cell r="V64">
            <v>-17.1875</v>
          </cell>
          <cell r="W64">
            <v>1.25</v>
          </cell>
          <cell r="X64">
            <v>109.375</v>
          </cell>
          <cell r="Y64">
            <v>21.5</v>
          </cell>
          <cell r="Z64" t="str">
            <v>CH4</v>
          </cell>
          <cell r="AA64" t="str">
            <v>3-wire</v>
          </cell>
          <cell r="AB64">
            <v>930</v>
          </cell>
          <cell r="AC64">
            <v>1000</v>
          </cell>
          <cell r="AD64" t="str">
            <v>N/A</v>
          </cell>
          <cell r="AE64" t="str">
            <v>Maintain</v>
          </cell>
          <cell r="AF64" t="str">
            <v>Yes</v>
          </cell>
          <cell r="AG64">
            <v>1.2</v>
          </cell>
        </row>
        <row r="65">
          <cell r="E65" t="str">
            <v>65GA-225</v>
          </cell>
          <cell r="F65">
            <v>3046117</v>
          </cell>
          <cell r="G65" t="str">
            <v>V-7301</v>
          </cell>
          <cell r="H65">
            <v>-25</v>
          </cell>
          <cell r="I65">
            <v>0</v>
          </cell>
          <cell r="J65" t="str">
            <v>100</v>
          </cell>
          <cell r="K65">
            <v>20</v>
          </cell>
          <cell r="L65" t="str">
            <v>25</v>
          </cell>
          <cell r="M65">
            <v>8</v>
          </cell>
          <cell r="N65" t="str">
            <v>50</v>
          </cell>
          <cell r="O65">
            <v>12</v>
          </cell>
          <cell r="P65">
            <v>50</v>
          </cell>
          <cell r="Q65">
            <v>12</v>
          </cell>
          <cell r="R65">
            <v>3.6</v>
          </cell>
          <cell r="S65">
            <v>21.5</v>
          </cell>
          <cell r="T65">
            <v>-12.5</v>
          </cell>
          <cell r="U65">
            <v>2</v>
          </cell>
          <cell r="V65">
            <v>-17.1875</v>
          </cell>
          <cell r="W65">
            <v>1.25</v>
          </cell>
          <cell r="X65">
            <v>109.375</v>
          </cell>
          <cell r="Y65">
            <v>21.5</v>
          </cell>
          <cell r="Z65" t="str">
            <v>CH4</v>
          </cell>
          <cell r="AA65" t="str">
            <v>3-wire</v>
          </cell>
          <cell r="AB65">
            <v>900</v>
          </cell>
          <cell r="AC65">
            <v>1000</v>
          </cell>
          <cell r="AD65" t="str">
            <v>N/A</v>
          </cell>
          <cell r="AE65" t="str">
            <v>Maintain</v>
          </cell>
          <cell r="AF65" t="str">
            <v>No</v>
          </cell>
        </row>
        <row r="66">
          <cell r="E66" t="str">
            <v>65GA-226</v>
          </cell>
          <cell r="F66">
            <v>3046118</v>
          </cell>
          <cell r="G66" t="str">
            <v>V-7302A-D</v>
          </cell>
          <cell r="H66">
            <v>-25</v>
          </cell>
          <cell r="I66">
            <v>0</v>
          </cell>
          <cell r="J66" t="str">
            <v>100</v>
          </cell>
          <cell r="K66">
            <v>20</v>
          </cell>
          <cell r="L66" t="str">
            <v>25</v>
          </cell>
          <cell r="M66">
            <v>8</v>
          </cell>
          <cell r="N66" t="str">
            <v>50</v>
          </cell>
          <cell r="O66">
            <v>12</v>
          </cell>
          <cell r="P66">
            <v>50</v>
          </cell>
          <cell r="Q66">
            <v>12</v>
          </cell>
          <cell r="R66">
            <v>3.6</v>
          </cell>
          <cell r="S66">
            <v>21.5</v>
          </cell>
          <cell r="T66">
            <v>-12.5</v>
          </cell>
          <cell r="U66">
            <v>2</v>
          </cell>
          <cell r="V66">
            <v>-17.1875</v>
          </cell>
          <cell r="W66">
            <v>1.25</v>
          </cell>
          <cell r="X66">
            <v>109.375</v>
          </cell>
          <cell r="Y66">
            <v>21.5</v>
          </cell>
          <cell r="Z66" t="str">
            <v>CH4</v>
          </cell>
          <cell r="AA66" t="str">
            <v>3-wire</v>
          </cell>
          <cell r="AB66">
            <v>950</v>
          </cell>
          <cell r="AC66">
            <v>1000</v>
          </cell>
          <cell r="AD66" t="str">
            <v>N/A</v>
          </cell>
          <cell r="AE66" t="str">
            <v>Maintain</v>
          </cell>
          <cell r="AF66" t="str">
            <v>Yes</v>
          </cell>
          <cell r="AG66">
            <v>1.2</v>
          </cell>
        </row>
        <row r="67">
          <cell r="E67" t="str">
            <v>65GA-229</v>
          </cell>
          <cell r="F67">
            <v>3048827</v>
          </cell>
          <cell r="G67" t="str">
            <v>P.SHELTER 4</v>
          </cell>
          <cell r="H67">
            <v>-25</v>
          </cell>
          <cell r="I67">
            <v>0</v>
          </cell>
          <cell r="J67" t="str">
            <v>100</v>
          </cell>
          <cell r="K67">
            <v>20</v>
          </cell>
          <cell r="L67" t="str">
            <v>25</v>
          </cell>
          <cell r="M67">
            <v>8</v>
          </cell>
          <cell r="N67" t="str">
            <v>50</v>
          </cell>
          <cell r="O67">
            <v>12</v>
          </cell>
          <cell r="P67">
            <v>50</v>
          </cell>
          <cell r="Q67">
            <v>12</v>
          </cell>
          <cell r="R67">
            <v>3.6</v>
          </cell>
          <cell r="S67">
            <v>21.5</v>
          </cell>
          <cell r="T67">
            <v>-12.5</v>
          </cell>
          <cell r="U67">
            <v>2</v>
          </cell>
          <cell r="V67">
            <v>-17.1875</v>
          </cell>
          <cell r="W67">
            <v>1.25</v>
          </cell>
          <cell r="X67">
            <v>109.375</v>
          </cell>
          <cell r="Y67">
            <v>21.5</v>
          </cell>
          <cell r="Z67" t="str">
            <v>CH4</v>
          </cell>
          <cell r="AA67" t="str">
            <v>3-wire</v>
          </cell>
          <cell r="AB67">
            <v>890</v>
          </cell>
          <cell r="AC67">
            <v>1000</v>
          </cell>
          <cell r="AD67" t="str">
            <v>N/A</v>
          </cell>
          <cell r="AE67" t="str">
            <v>Maintain</v>
          </cell>
          <cell r="AF67" t="str">
            <v>No</v>
          </cell>
        </row>
        <row r="68">
          <cell r="E68" t="str">
            <v>65GA-230</v>
          </cell>
          <cell r="F68">
            <v>3048832</v>
          </cell>
          <cell r="G68" t="str">
            <v>P.SHELTER 10</v>
          </cell>
          <cell r="H68">
            <v>-25</v>
          </cell>
          <cell r="I68">
            <v>0</v>
          </cell>
          <cell r="J68" t="str">
            <v>100</v>
          </cell>
          <cell r="K68">
            <v>20</v>
          </cell>
          <cell r="L68" t="str">
            <v>25</v>
          </cell>
          <cell r="M68">
            <v>8</v>
          </cell>
          <cell r="N68" t="str">
            <v>50</v>
          </cell>
          <cell r="O68">
            <v>12</v>
          </cell>
          <cell r="P68">
            <v>50</v>
          </cell>
          <cell r="Q68">
            <v>12</v>
          </cell>
          <cell r="R68">
            <v>3.6</v>
          </cell>
          <cell r="S68">
            <v>21.5</v>
          </cell>
          <cell r="T68">
            <v>-12.5</v>
          </cell>
          <cell r="U68">
            <v>2</v>
          </cell>
          <cell r="V68">
            <v>-17.1875</v>
          </cell>
          <cell r="W68">
            <v>1.25</v>
          </cell>
          <cell r="X68">
            <v>109.375</v>
          </cell>
          <cell r="Y68">
            <v>21.5</v>
          </cell>
          <cell r="Z68" t="str">
            <v>CH4</v>
          </cell>
          <cell r="AA68" t="str">
            <v>3-wire</v>
          </cell>
          <cell r="AB68">
            <v>875</v>
          </cell>
          <cell r="AC68">
            <v>1000</v>
          </cell>
          <cell r="AD68" t="str">
            <v>N/A</v>
          </cell>
          <cell r="AE68" t="str">
            <v>Maintain</v>
          </cell>
          <cell r="AF68" t="str">
            <v>No</v>
          </cell>
        </row>
        <row r="69">
          <cell r="E69" t="str">
            <v>65GA-231</v>
          </cell>
          <cell r="F69">
            <v>3050792</v>
          </cell>
          <cell r="G69" t="str">
            <v>P.SHELTER 10</v>
          </cell>
          <cell r="H69">
            <v>-25</v>
          </cell>
          <cell r="I69">
            <v>0</v>
          </cell>
          <cell r="J69" t="str">
            <v>100</v>
          </cell>
          <cell r="K69">
            <v>20</v>
          </cell>
          <cell r="L69" t="str">
            <v>25</v>
          </cell>
          <cell r="M69">
            <v>8</v>
          </cell>
          <cell r="N69" t="str">
            <v>50</v>
          </cell>
          <cell r="O69">
            <v>12</v>
          </cell>
          <cell r="P69">
            <v>50</v>
          </cell>
          <cell r="Q69">
            <v>12</v>
          </cell>
          <cell r="R69">
            <v>3.6</v>
          </cell>
          <cell r="S69">
            <v>21.5</v>
          </cell>
          <cell r="T69">
            <v>-12.5</v>
          </cell>
          <cell r="U69">
            <v>2</v>
          </cell>
          <cell r="V69">
            <v>-17.1875</v>
          </cell>
          <cell r="W69">
            <v>1.25</v>
          </cell>
          <cell r="X69">
            <v>109.375</v>
          </cell>
          <cell r="Y69">
            <v>21.5</v>
          </cell>
          <cell r="Z69" t="str">
            <v>CH4</v>
          </cell>
          <cell r="AA69" t="str">
            <v>3-wire</v>
          </cell>
          <cell r="AB69">
            <v>875</v>
          </cell>
          <cell r="AC69">
            <v>1000</v>
          </cell>
          <cell r="AD69" t="str">
            <v>N/A</v>
          </cell>
          <cell r="AE69" t="str">
            <v>Maintain</v>
          </cell>
          <cell r="AF69" t="str">
            <v>No</v>
          </cell>
        </row>
        <row r="70">
          <cell r="E70" t="str">
            <v>65GA-232</v>
          </cell>
          <cell r="F70">
            <v>3050774</v>
          </cell>
          <cell r="G70" t="str">
            <v>P.SHELTER 12</v>
          </cell>
          <cell r="H70">
            <v>-25</v>
          </cell>
          <cell r="I70">
            <v>0</v>
          </cell>
          <cell r="J70" t="str">
            <v>100</v>
          </cell>
          <cell r="K70">
            <v>20</v>
          </cell>
          <cell r="L70" t="str">
            <v>25</v>
          </cell>
          <cell r="M70">
            <v>8</v>
          </cell>
          <cell r="N70" t="str">
            <v>50</v>
          </cell>
          <cell r="O70">
            <v>12</v>
          </cell>
          <cell r="P70">
            <v>50</v>
          </cell>
          <cell r="Q70">
            <v>12</v>
          </cell>
          <cell r="R70">
            <v>3.6</v>
          </cell>
          <cell r="S70">
            <v>21.5</v>
          </cell>
          <cell r="T70">
            <v>-12.5</v>
          </cell>
          <cell r="U70">
            <v>2</v>
          </cell>
          <cell r="V70">
            <v>-17.1875</v>
          </cell>
          <cell r="W70">
            <v>1.25</v>
          </cell>
          <cell r="X70">
            <v>109.375</v>
          </cell>
          <cell r="Y70">
            <v>21.5</v>
          </cell>
          <cell r="Z70" t="str">
            <v>CH4</v>
          </cell>
          <cell r="AA70" t="str">
            <v>3-wire</v>
          </cell>
          <cell r="AB70">
            <v>870</v>
          </cell>
          <cell r="AC70">
            <v>1000</v>
          </cell>
          <cell r="AD70" t="str">
            <v>N/A</v>
          </cell>
          <cell r="AE70" t="str">
            <v>Maintain</v>
          </cell>
          <cell r="AF70" t="str">
            <v>No</v>
          </cell>
        </row>
        <row r="71">
          <cell r="E71" t="str">
            <v>65GA-233</v>
          </cell>
          <cell r="F71">
            <v>3049435</v>
          </cell>
          <cell r="G71" t="str">
            <v>P.SHELTER 12</v>
          </cell>
          <cell r="H71">
            <v>-25</v>
          </cell>
          <cell r="I71">
            <v>0</v>
          </cell>
          <cell r="J71" t="str">
            <v>100</v>
          </cell>
          <cell r="K71">
            <v>20</v>
          </cell>
          <cell r="L71" t="str">
            <v>25</v>
          </cell>
          <cell r="M71">
            <v>8</v>
          </cell>
          <cell r="N71" t="str">
            <v>50</v>
          </cell>
          <cell r="O71">
            <v>12</v>
          </cell>
          <cell r="P71">
            <v>50</v>
          </cell>
          <cell r="Q71">
            <v>12</v>
          </cell>
          <cell r="R71">
            <v>3.6</v>
          </cell>
          <cell r="S71">
            <v>21.5</v>
          </cell>
          <cell r="T71">
            <v>-12.5</v>
          </cell>
          <cell r="U71">
            <v>2</v>
          </cell>
          <cell r="V71">
            <v>-17.1875</v>
          </cell>
          <cell r="W71">
            <v>1.25</v>
          </cell>
          <cell r="X71">
            <v>109.375</v>
          </cell>
          <cell r="Y71">
            <v>21.5</v>
          </cell>
          <cell r="Z71" t="str">
            <v>CH4</v>
          </cell>
          <cell r="AA71" t="str">
            <v>3-wire</v>
          </cell>
          <cell r="AB71">
            <v>860</v>
          </cell>
          <cell r="AC71">
            <v>1000</v>
          </cell>
          <cell r="AD71" t="str">
            <v>N/A</v>
          </cell>
          <cell r="AE71" t="str">
            <v>Maintain</v>
          </cell>
          <cell r="AF71" t="str">
            <v>No</v>
          </cell>
        </row>
        <row r="72">
          <cell r="E72" t="str">
            <v>65GA-234</v>
          </cell>
          <cell r="F72">
            <v>3049428</v>
          </cell>
          <cell r="G72" t="str">
            <v>P.SHELTER 12</v>
          </cell>
          <cell r="H72">
            <v>-25</v>
          </cell>
          <cell r="I72">
            <v>0</v>
          </cell>
          <cell r="J72" t="str">
            <v>100</v>
          </cell>
          <cell r="K72">
            <v>20</v>
          </cell>
          <cell r="L72" t="str">
            <v>25</v>
          </cell>
          <cell r="M72">
            <v>8</v>
          </cell>
          <cell r="N72" t="str">
            <v>50</v>
          </cell>
          <cell r="O72">
            <v>12</v>
          </cell>
          <cell r="P72">
            <v>50</v>
          </cell>
          <cell r="Q72">
            <v>12</v>
          </cell>
          <cell r="R72">
            <v>3.6</v>
          </cell>
          <cell r="S72">
            <v>21.5</v>
          </cell>
          <cell r="T72">
            <v>-12.5</v>
          </cell>
          <cell r="U72">
            <v>2</v>
          </cell>
          <cell r="V72">
            <v>-17.1875</v>
          </cell>
          <cell r="W72">
            <v>1.25</v>
          </cell>
          <cell r="X72">
            <v>109.375</v>
          </cell>
          <cell r="Y72">
            <v>21.5</v>
          </cell>
          <cell r="Z72" t="str">
            <v>CH4</v>
          </cell>
          <cell r="AA72" t="str">
            <v>3-wire</v>
          </cell>
          <cell r="AB72">
            <v>870</v>
          </cell>
          <cell r="AC72">
            <v>1000</v>
          </cell>
          <cell r="AD72" t="str">
            <v>N/A</v>
          </cell>
          <cell r="AE72" t="str">
            <v>Maintain</v>
          </cell>
          <cell r="AF72" t="str">
            <v>No</v>
          </cell>
        </row>
        <row r="73">
          <cell r="E73" t="str">
            <v>65GA-236</v>
          </cell>
          <cell r="F73">
            <v>3049427</v>
          </cell>
          <cell r="G73" t="str">
            <v>P.SHELTER 11</v>
          </cell>
          <cell r="H73">
            <v>-25</v>
          </cell>
          <cell r="I73">
            <v>0</v>
          </cell>
          <cell r="J73" t="str">
            <v>100</v>
          </cell>
          <cell r="K73">
            <v>20</v>
          </cell>
          <cell r="L73" t="str">
            <v>25</v>
          </cell>
          <cell r="M73">
            <v>8</v>
          </cell>
          <cell r="N73" t="str">
            <v>50</v>
          </cell>
          <cell r="O73">
            <v>12</v>
          </cell>
          <cell r="P73">
            <v>50</v>
          </cell>
          <cell r="Q73">
            <v>12</v>
          </cell>
          <cell r="R73">
            <v>3.6</v>
          </cell>
          <cell r="S73">
            <v>21.5</v>
          </cell>
          <cell r="T73">
            <v>-12.5</v>
          </cell>
          <cell r="U73">
            <v>2</v>
          </cell>
          <cell r="V73">
            <v>-17.1875</v>
          </cell>
          <cell r="W73">
            <v>1.25</v>
          </cell>
          <cell r="X73">
            <v>109.375</v>
          </cell>
          <cell r="Y73">
            <v>21.5</v>
          </cell>
          <cell r="Z73" t="str">
            <v>CH4</v>
          </cell>
          <cell r="AA73" t="str">
            <v>3-wire</v>
          </cell>
          <cell r="AB73">
            <v>880</v>
          </cell>
          <cell r="AC73">
            <v>1000</v>
          </cell>
          <cell r="AD73" t="str">
            <v>N/A</v>
          </cell>
          <cell r="AE73" t="str">
            <v>Maintain</v>
          </cell>
          <cell r="AF73" t="str">
            <v>No</v>
          </cell>
        </row>
        <row r="74">
          <cell r="E74" t="str">
            <v>65GA-254</v>
          </cell>
          <cell r="F74" t="str">
            <v>EXISTING</v>
          </cell>
          <cell r="G74" t="str">
            <v>T-7303</v>
          </cell>
          <cell r="H74">
            <v>-25</v>
          </cell>
          <cell r="I74">
            <v>0</v>
          </cell>
          <cell r="J74" t="str">
            <v>100</v>
          </cell>
          <cell r="K74">
            <v>20</v>
          </cell>
          <cell r="L74" t="str">
            <v>25</v>
          </cell>
          <cell r="M74">
            <v>8</v>
          </cell>
          <cell r="N74" t="str">
            <v>50</v>
          </cell>
          <cell r="O74">
            <v>12</v>
          </cell>
          <cell r="P74">
            <v>50</v>
          </cell>
          <cell r="Q74">
            <v>12</v>
          </cell>
          <cell r="R74">
            <v>3.6</v>
          </cell>
          <cell r="S74">
            <v>21.5</v>
          </cell>
          <cell r="T74">
            <v>-12.5</v>
          </cell>
          <cell r="U74">
            <v>2</v>
          </cell>
          <cell r="V74">
            <v>-17.1875</v>
          </cell>
          <cell r="W74">
            <v>1.25</v>
          </cell>
          <cell r="X74">
            <v>109.375</v>
          </cell>
          <cell r="Y74">
            <v>21.5</v>
          </cell>
          <cell r="Z74" t="str">
            <v>CH4</v>
          </cell>
          <cell r="AA74" t="str">
            <v>3-wire</v>
          </cell>
          <cell r="AB74">
            <v>925</v>
          </cell>
          <cell r="AC74">
            <v>1000</v>
          </cell>
          <cell r="AD74" t="str">
            <v>N/A</v>
          </cell>
          <cell r="AE74" t="str">
            <v>Maintain</v>
          </cell>
          <cell r="AF74" t="str">
            <v>No</v>
          </cell>
        </row>
        <row r="75">
          <cell r="E75" t="str">
            <v>65GA-257</v>
          </cell>
          <cell r="F75" t="str">
            <v>EXISTING</v>
          </cell>
          <cell r="G75" t="str">
            <v>T-7304</v>
          </cell>
          <cell r="H75">
            <v>-25</v>
          </cell>
          <cell r="I75">
            <v>0</v>
          </cell>
          <cell r="J75" t="str">
            <v>100</v>
          </cell>
          <cell r="K75">
            <v>20</v>
          </cell>
          <cell r="L75" t="str">
            <v>25</v>
          </cell>
          <cell r="M75">
            <v>8</v>
          </cell>
          <cell r="N75" t="str">
            <v>50</v>
          </cell>
          <cell r="O75">
            <v>12</v>
          </cell>
          <cell r="P75">
            <v>50</v>
          </cell>
          <cell r="Q75">
            <v>12</v>
          </cell>
          <cell r="R75">
            <v>3.6</v>
          </cell>
          <cell r="S75">
            <v>21.5</v>
          </cell>
          <cell r="T75">
            <v>-12.5</v>
          </cell>
          <cell r="U75">
            <v>2</v>
          </cell>
          <cell r="V75">
            <v>-17.1875</v>
          </cell>
          <cell r="W75">
            <v>1.25</v>
          </cell>
          <cell r="X75">
            <v>109.375</v>
          </cell>
          <cell r="Y75">
            <v>21.5</v>
          </cell>
          <cell r="Z75" t="str">
            <v>CH4</v>
          </cell>
          <cell r="AA75" t="str">
            <v>3-wire</v>
          </cell>
          <cell r="AB75">
            <v>880</v>
          </cell>
          <cell r="AC75">
            <v>1000</v>
          </cell>
          <cell r="AD75" t="str">
            <v>N/A</v>
          </cell>
          <cell r="AE75" t="str">
            <v>Maintain</v>
          </cell>
          <cell r="AF75" t="str">
            <v>No</v>
          </cell>
        </row>
        <row r="76">
          <cell r="E76" t="str">
            <v>65GA-258</v>
          </cell>
          <cell r="F76" t="str">
            <v>EXISTING</v>
          </cell>
          <cell r="G76" t="str">
            <v>T-7305</v>
          </cell>
          <cell r="H76">
            <v>-25</v>
          </cell>
          <cell r="I76">
            <v>0</v>
          </cell>
          <cell r="J76" t="str">
            <v>100</v>
          </cell>
          <cell r="K76">
            <v>20</v>
          </cell>
          <cell r="L76" t="str">
            <v>25</v>
          </cell>
          <cell r="M76">
            <v>8</v>
          </cell>
          <cell r="N76" t="str">
            <v>50</v>
          </cell>
          <cell r="O76">
            <v>12</v>
          </cell>
          <cell r="P76">
            <v>50</v>
          </cell>
          <cell r="Q76">
            <v>12</v>
          </cell>
          <cell r="R76">
            <v>3.6</v>
          </cell>
          <cell r="S76">
            <v>21.5</v>
          </cell>
          <cell r="T76">
            <v>-12.5</v>
          </cell>
          <cell r="U76">
            <v>2</v>
          </cell>
          <cell r="V76">
            <v>-17.1875</v>
          </cell>
          <cell r="W76">
            <v>1.25</v>
          </cell>
          <cell r="X76">
            <v>109.375</v>
          </cell>
          <cell r="Y76">
            <v>21.5</v>
          </cell>
          <cell r="Z76" t="str">
            <v>CH4</v>
          </cell>
          <cell r="AA76" t="str">
            <v>3-wire</v>
          </cell>
          <cell r="AB76">
            <v>915</v>
          </cell>
          <cell r="AC76">
            <v>1000</v>
          </cell>
          <cell r="AD76" t="str">
            <v>N/A</v>
          </cell>
          <cell r="AE76" t="str">
            <v>Maintain</v>
          </cell>
          <cell r="AF76" t="str">
            <v>No</v>
          </cell>
        </row>
        <row r="77">
          <cell r="E77" t="str">
            <v>65GA-259</v>
          </cell>
          <cell r="F77" t="str">
            <v>EXISTING</v>
          </cell>
          <cell r="G77" t="str">
            <v>T-7305</v>
          </cell>
          <cell r="H77">
            <v>-25</v>
          </cell>
          <cell r="I77">
            <v>0</v>
          </cell>
          <cell r="J77" t="str">
            <v>100</v>
          </cell>
          <cell r="K77">
            <v>20</v>
          </cell>
          <cell r="L77" t="str">
            <v>25</v>
          </cell>
          <cell r="M77">
            <v>8</v>
          </cell>
          <cell r="N77" t="str">
            <v>50</v>
          </cell>
          <cell r="O77">
            <v>12</v>
          </cell>
          <cell r="P77">
            <v>50</v>
          </cell>
          <cell r="Q77">
            <v>12</v>
          </cell>
          <cell r="R77">
            <v>3.6</v>
          </cell>
          <cell r="S77">
            <v>21.5</v>
          </cell>
          <cell r="T77">
            <v>-12.5</v>
          </cell>
          <cell r="U77">
            <v>2</v>
          </cell>
          <cell r="V77">
            <v>-17.1875</v>
          </cell>
          <cell r="W77">
            <v>1.25</v>
          </cell>
          <cell r="X77">
            <v>109.375</v>
          </cell>
          <cell r="Y77">
            <v>21.5</v>
          </cell>
          <cell r="Z77" t="str">
            <v>CH4</v>
          </cell>
          <cell r="AA77" t="str">
            <v>3-wire</v>
          </cell>
          <cell r="AB77">
            <v>880</v>
          </cell>
          <cell r="AC77">
            <v>1000</v>
          </cell>
          <cell r="AD77" t="str">
            <v>N/A</v>
          </cell>
          <cell r="AE77" t="str">
            <v>Maintain</v>
          </cell>
          <cell r="AF77" t="str">
            <v>No</v>
          </cell>
        </row>
        <row r="78">
          <cell r="E78" t="str">
            <v>65GA-261</v>
          </cell>
          <cell r="F78" t="str">
            <v>EXISTING</v>
          </cell>
          <cell r="G78" t="str">
            <v>T-7306</v>
          </cell>
          <cell r="H78">
            <v>-25</v>
          </cell>
          <cell r="I78">
            <v>0</v>
          </cell>
          <cell r="J78" t="str">
            <v>100</v>
          </cell>
          <cell r="K78">
            <v>20</v>
          </cell>
          <cell r="L78" t="str">
            <v>25</v>
          </cell>
          <cell r="M78">
            <v>8</v>
          </cell>
          <cell r="N78" t="str">
            <v>50</v>
          </cell>
          <cell r="O78">
            <v>12</v>
          </cell>
          <cell r="P78">
            <v>50</v>
          </cell>
          <cell r="Q78">
            <v>12</v>
          </cell>
          <cell r="R78">
            <v>3.6</v>
          </cell>
          <cell r="S78">
            <v>21.5</v>
          </cell>
          <cell r="T78">
            <v>-12.5</v>
          </cell>
          <cell r="U78">
            <v>2</v>
          </cell>
          <cell r="V78">
            <v>-17.1875</v>
          </cell>
          <cell r="W78">
            <v>1.25</v>
          </cell>
          <cell r="X78">
            <v>109.375</v>
          </cell>
          <cell r="Y78">
            <v>21.5</v>
          </cell>
          <cell r="Z78" t="str">
            <v>CH4</v>
          </cell>
          <cell r="AA78" t="str">
            <v>3-wire</v>
          </cell>
          <cell r="AB78">
            <v>920</v>
          </cell>
          <cell r="AC78">
            <v>1000</v>
          </cell>
          <cell r="AD78" t="str">
            <v>N/A</v>
          </cell>
          <cell r="AE78" t="str">
            <v>Maintain</v>
          </cell>
          <cell r="AF78" t="str">
            <v>No</v>
          </cell>
        </row>
        <row r="79">
          <cell r="E79" t="str">
            <v>65GA-262</v>
          </cell>
          <cell r="F79" t="str">
            <v>EXISTING</v>
          </cell>
          <cell r="G79" t="str">
            <v>T-7307</v>
          </cell>
          <cell r="H79">
            <v>-25</v>
          </cell>
          <cell r="I79">
            <v>0</v>
          </cell>
          <cell r="J79" t="str">
            <v>100</v>
          </cell>
          <cell r="K79">
            <v>20</v>
          </cell>
          <cell r="L79" t="str">
            <v>25</v>
          </cell>
          <cell r="M79">
            <v>8</v>
          </cell>
          <cell r="N79" t="str">
            <v>50</v>
          </cell>
          <cell r="O79">
            <v>12</v>
          </cell>
          <cell r="P79">
            <v>50</v>
          </cell>
          <cell r="Q79">
            <v>12</v>
          </cell>
          <cell r="R79">
            <v>3.6</v>
          </cell>
          <cell r="S79">
            <v>21.5</v>
          </cell>
          <cell r="T79">
            <v>-12.5</v>
          </cell>
          <cell r="U79">
            <v>2</v>
          </cell>
          <cell r="V79">
            <v>-17.1875</v>
          </cell>
          <cell r="W79">
            <v>1.25</v>
          </cell>
          <cell r="X79">
            <v>109.375</v>
          </cell>
          <cell r="Y79">
            <v>21.5</v>
          </cell>
          <cell r="Z79" t="str">
            <v>CH4</v>
          </cell>
          <cell r="AA79" t="str">
            <v>3-wire</v>
          </cell>
          <cell r="AB79">
            <v>910</v>
          </cell>
          <cell r="AC79">
            <v>1000</v>
          </cell>
          <cell r="AD79" t="str">
            <v>N/A</v>
          </cell>
          <cell r="AE79" t="str">
            <v>Maintain</v>
          </cell>
          <cell r="AF79" t="str">
            <v>No</v>
          </cell>
        </row>
        <row r="80">
          <cell r="E80" t="str">
            <v>65GA-265</v>
          </cell>
          <cell r="F80" t="str">
            <v>EXISTING</v>
          </cell>
          <cell r="G80" t="str">
            <v>T-7308</v>
          </cell>
          <cell r="H80">
            <v>-25</v>
          </cell>
          <cell r="I80">
            <v>0</v>
          </cell>
          <cell r="J80" t="str">
            <v>100</v>
          </cell>
          <cell r="K80">
            <v>20</v>
          </cell>
          <cell r="L80" t="str">
            <v>25</v>
          </cell>
          <cell r="M80">
            <v>8</v>
          </cell>
          <cell r="N80" t="str">
            <v>50</v>
          </cell>
          <cell r="O80">
            <v>12</v>
          </cell>
          <cell r="P80">
            <v>50</v>
          </cell>
          <cell r="Q80">
            <v>12</v>
          </cell>
          <cell r="R80">
            <v>3.6</v>
          </cell>
          <cell r="S80">
            <v>21.5</v>
          </cell>
          <cell r="T80">
            <v>-12.5</v>
          </cell>
          <cell r="U80">
            <v>2</v>
          </cell>
          <cell r="V80">
            <v>-17.1875</v>
          </cell>
          <cell r="W80">
            <v>1.25</v>
          </cell>
          <cell r="X80">
            <v>109.375</v>
          </cell>
          <cell r="Y80">
            <v>21.5</v>
          </cell>
          <cell r="Z80" t="str">
            <v>CH4</v>
          </cell>
          <cell r="AA80" t="str">
            <v>3-wire</v>
          </cell>
          <cell r="AB80">
            <v>920</v>
          </cell>
          <cell r="AC80">
            <v>1000</v>
          </cell>
          <cell r="AD80" t="str">
            <v>N/A</v>
          </cell>
          <cell r="AE80" t="str">
            <v>Maintain</v>
          </cell>
          <cell r="AF80" t="str">
            <v>No</v>
          </cell>
        </row>
        <row r="81">
          <cell r="E81" t="str">
            <v>65GA-275</v>
          </cell>
          <cell r="F81" t="str">
            <v>EXISTING</v>
          </cell>
          <cell r="G81" t="str">
            <v>T-7301</v>
          </cell>
          <cell r="H81">
            <v>-25</v>
          </cell>
          <cell r="I81">
            <v>0</v>
          </cell>
          <cell r="J81" t="str">
            <v>100</v>
          </cell>
          <cell r="K81">
            <v>20</v>
          </cell>
          <cell r="L81" t="str">
            <v>25</v>
          </cell>
          <cell r="M81">
            <v>8</v>
          </cell>
          <cell r="N81" t="str">
            <v>50</v>
          </cell>
          <cell r="O81">
            <v>12</v>
          </cell>
          <cell r="P81">
            <v>50</v>
          </cell>
          <cell r="Q81">
            <v>12</v>
          </cell>
          <cell r="R81">
            <v>3.6</v>
          </cell>
          <cell r="S81">
            <v>21.5</v>
          </cell>
          <cell r="T81">
            <v>-12.5</v>
          </cell>
          <cell r="U81">
            <v>2</v>
          </cell>
          <cell r="V81">
            <v>-17.1875</v>
          </cell>
          <cell r="W81">
            <v>1.25</v>
          </cell>
          <cell r="X81">
            <v>109.375</v>
          </cell>
          <cell r="Y81">
            <v>21.5</v>
          </cell>
          <cell r="Z81" t="str">
            <v>CH4</v>
          </cell>
          <cell r="AA81" t="str">
            <v>3-wire</v>
          </cell>
          <cell r="AB81">
            <v>905</v>
          </cell>
          <cell r="AC81">
            <v>1000</v>
          </cell>
          <cell r="AD81" t="str">
            <v>N/A</v>
          </cell>
          <cell r="AE81" t="str">
            <v>Maintain</v>
          </cell>
          <cell r="AF81" t="str">
            <v>No</v>
          </cell>
        </row>
        <row r="82">
          <cell r="E82" t="str">
            <v>65GA-276</v>
          </cell>
          <cell r="F82" t="str">
            <v>EXISTING</v>
          </cell>
          <cell r="G82" t="str">
            <v>T-7301</v>
          </cell>
          <cell r="H82">
            <v>-25</v>
          </cell>
          <cell r="I82">
            <v>0</v>
          </cell>
          <cell r="J82" t="str">
            <v>100</v>
          </cell>
          <cell r="K82">
            <v>20</v>
          </cell>
          <cell r="L82" t="str">
            <v>25</v>
          </cell>
          <cell r="M82">
            <v>8</v>
          </cell>
          <cell r="N82" t="str">
            <v>50</v>
          </cell>
          <cell r="O82">
            <v>12</v>
          </cell>
          <cell r="P82">
            <v>50</v>
          </cell>
          <cell r="Q82">
            <v>12</v>
          </cell>
          <cell r="R82">
            <v>3.6</v>
          </cell>
          <cell r="S82">
            <v>21.5</v>
          </cell>
          <cell r="T82">
            <v>-12.5</v>
          </cell>
          <cell r="U82">
            <v>2</v>
          </cell>
          <cell r="V82">
            <v>-17.1875</v>
          </cell>
          <cell r="W82">
            <v>1.25</v>
          </cell>
          <cell r="X82">
            <v>109.375</v>
          </cell>
          <cell r="Y82">
            <v>21.5</v>
          </cell>
          <cell r="Z82" t="str">
            <v>CH4</v>
          </cell>
          <cell r="AA82" t="str">
            <v>3-wire</v>
          </cell>
          <cell r="AB82">
            <v>890</v>
          </cell>
          <cell r="AC82">
            <v>1000</v>
          </cell>
          <cell r="AD82" t="str">
            <v>N/A</v>
          </cell>
          <cell r="AE82" t="str">
            <v>Maintain</v>
          </cell>
          <cell r="AF82" t="str">
            <v>No</v>
          </cell>
        </row>
        <row r="83">
          <cell r="E83" t="str">
            <v>65GA-250</v>
          </cell>
          <cell r="F83">
            <v>3049416</v>
          </cell>
          <cell r="G83" t="str">
            <v>U75-PUMP SHELTER</v>
          </cell>
          <cell r="H83">
            <v>-25</v>
          </cell>
          <cell r="I83">
            <v>0</v>
          </cell>
          <cell r="J83" t="str">
            <v>100</v>
          </cell>
          <cell r="K83">
            <v>20</v>
          </cell>
          <cell r="L83" t="str">
            <v>25</v>
          </cell>
          <cell r="M83">
            <v>8</v>
          </cell>
          <cell r="N83" t="str">
            <v>50</v>
          </cell>
          <cell r="O83">
            <v>12</v>
          </cell>
          <cell r="P83">
            <v>50</v>
          </cell>
          <cell r="Q83">
            <v>12</v>
          </cell>
          <cell r="R83">
            <v>3.6</v>
          </cell>
          <cell r="S83">
            <v>21.5</v>
          </cell>
          <cell r="T83">
            <v>-12.5</v>
          </cell>
          <cell r="U83">
            <v>2</v>
          </cell>
          <cell r="V83">
            <v>-17.1875</v>
          </cell>
          <cell r="W83">
            <v>1.25</v>
          </cell>
          <cell r="X83">
            <v>109.375</v>
          </cell>
          <cell r="Y83">
            <v>21.5</v>
          </cell>
          <cell r="Z83" t="str">
            <v>CH4</v>
          </cell>
          <cell r="AA83" t="str">
            <v>3-wire</v>
          </cell>
          <cell r="AB83" t="str">
            <v>350</v>
          </cell>
          <cell r="AC83" t="str">
            <v xml:space="preserve"> MAX 600</v>
          </cell>
          <cell r="AD83" t="str">
            <v>N/A</v>
          </cell>
          <cell r="AE83" t="str">
            <v>Maintain</v>
          </cell>
          <cell r="AF83" t="str">
            <v>Yes</v>
          </cell>
          <cell r="AG83">
            <v>0.8</v>
          </cell>
        </row>
        <row r="84">
          <cell r="E84" t="str">
            <v>65GA-215</v>
          </cell>
          <cell r="F84">
            <v>3050762</v>
          </cell>
          <cell r="G84" t="str">
            <v>T-7503</v>
          </cell>
          <cell r="H84">
            <v>-25</v>
          </cell>
          <cell r="I84">
            <v>0</v>
          </cell>
          <cell r="J84" t="str">
            <v>100</v>
          </cell>
          <cell r="K84">
            <v>20</v>
          </cell>
          <cell r="L84" t="str">
            <v>25</v>
          </cell>
          <cell r="M84">
            <v>8</v>
          </cell>
          <cell r="N84" t="str">
            <v>50</v>
          </cell>
          <cell r="O84">
            <v>12</v>
          </cell>
          <cell r="P84">
            <v>50</v>
          </cell>
          <cell r="Q84">
            <v>12</v>
          </cell>
          <cell r="R84">
            <v>3.6</v>
          </cell>
          <cell r="S84">
            <v>21.5</v>
          </cell>
          <cell r="T84">
            <v>-12.5</v>
          </cell>
          <cell r="U84">
            <v>2</v>
          </cell>
          <cell r="V84">
            <v>-17.1875</v>
          </cell>
          <cell r="W84">
            <v>1.25</v>
          </cell>
          <cell r="X84">
            <v>109.375</v>
          </cell>
          <cell r="Y84">
            <v>21.5</v>
          </cell>
          <cell r="Z84" t="str">
            <v>CH4</v>
          </cell>
          <cell r="AA84" t="str">
            <v>3-wire</v>
          </cell>
          <cell r="AB84">
            <v>910</v>
          </cell>
          <cell r="AC84">
            <v>1000</v>
          </cell>
          <cell r="AD84" t="str">
            <v>N/A</v>
          </cell>
          <cell r="AE84" t="str">
            <v>Maintain</v>
          </cell>
          <cell r="AF84" t="str">
            <v>No</v>
          </cell>
        </row>
        <row r="85">
          <cell r="E85" t="str">
            <v>65GA-216</v>
          </cell>
          <cell r="F85">
            <v>3046077</v>
          </cell>
          <cell r="G85" t="str">
            <v>T-7503</v>
          </cell>
          <cell r="H85">
            <v>-25</v>
          </cell>
          <cell r="I85">
            <v>0</v>
          </cell>
          <cell r="J85" t="str">
            <v>100</v>
          </cell>
          <cell r="K85">
            <v>20</v>
          </cell>
          <cell r="L85" t="str">
            <v>25</v>
          </cell>
          <cell r="M85">
            <v>8</v>
          </cell>
          <cell r="N85" t="str">
            <v>50</v>
          </cell>
          <cell r="O85">
            <v>12</v>
          </cell>
          <cell r="P85">
            <v>50</v>
          </cell>
          <cell r="Q85">
            <v>12</v>
          </cell>
          <cell r="R85">
            <v>3.6</v>
          </cell>
          <cell r="S85">
            <v>21.5</v>
          </cell>
          <cell r="T85">
            <v>-12.5</v>
          </cell>
          <cell r="U85">
            <v>2</v>
          </cell>
          <cell r="V85">
            <v>-17.1875</v>
          </cell>
          <cell r="W85">
            <v>1.25</v>
          </cell>
          <cell r="X85">
            <v>109.375</v>
          </cell>
          <cell r="Y85">
            <v>21.5</v>
          </cell>
          <cell r="Z85" t="str">
            <v>CH4</v>
          </cell>
          <cell r="AA85" t="str">
            <v>3-wire</v>
          </cell>
          <cell r="AB85">
            <v>930</v>
          </cell>
          <cell r="AC85">
            <v>1000</v>
          </cell>
          <cell r="AD85" t="str">
            <v>N/A</v>
          </cell>
          <cell r="AE85" t="str">
            <v>Maintain</v>
          </cell>
          <cell r="AF85" t="str">
            <v>No</v>
          </cell>
        </row>
        <row r="86">
          <cell r="E86" t="str">
            <v>65GA-217</v>
          </cell>
          <cell r="F86" t="str">
            <v>EXISTING</v>
          </cell>
          <cell r="G86" t="str">
            <v>T-7504</v>
          </cell>
          <cell r="H86">
            <v>-25</v>
          </cell>
          <cell r="I86">
            <v>0</v>
          </cell>
          <cell r="J86" t="str">
            <v>100</v>
          </cell>
          <cell r="K86">
            <v>20</v>
          </cell>
          <cell r="L86" t="str">
            <v>25</v>
          </cell>
          <cell r="M86">
            <v>8</v>
          </cell>
          <cell r="N86" t="str">
            <v>50</v>
          </cell>
          <cell r="O86">
            <v>12</v>
          </cell>
          <cell r="P86">
            <v>50</v>
          </cell>
          <cell r="Q86">
            <v>12</v>
          </cell>
          <cell r="R86">
            <v>3.6</v>
          </cell>
          <cell r="S86">
            <v>21.5</v>
          </cell>
          <cell r="T86">
            <v>-12.5</v>
          </cell>
          <cell r="U86">
            <v>2</v>
          </cell>
          <cell r="V86">
            <v>-17.1875</v>
          </cell>
          <cell r="W86">
            <v>1.25</v>
          </cell>
          <cell r="X86">
            <v>109.375</v>
          </cell>
          <cell r="Y86">
            <v>21.5</v>
          </cell>
          <cell r="Z86" t="str">
            <v>CH4</v>
          </cell>
          <cell r="AA86" t="str">
            <v>3-wire</v>
          </cell>
          <cell r="AB86">
            <v>1000</v>
          </cell>
          <cell r="AC86">
            <v>1000</v>
          </cell>
          <cell r="AD86" t="str">
            <v>N/A</v>
          </cell>
          <cell r="AE86" t="str">
            <v>Maintain</v>
          </cell>
          <cell r="AF86" t="str">
            <v>No</v>
          </cell>
        </row>
        <row r="87">
          <cell r="E87" t="str">
            <v>65GA-218</v>
          </cell>
          <cell r="F87">
            <v>3046094</v>
          </cell>
          <cell r="G87" t="str">
            <v>T-7504</v>
          </cell>
          <cell r="H87">
            <v>-25</v>
          </cell>
          <cell r="I87">
            <v>0</v>
          </cell>
          <cell r="J87" t="str">
            <v>100</v>
          </cell>
          <cell r="K87">
            <v>20</v>
          </cell>
          <cell r="L87" t="str">
            <v>25</v>
          </cell>
          <cell r="M87">
            <v>8</v>
          </cell>
          <cell r="N87" t="str">
            <v>50</v>
          </cell>
          <cell r="O87">
            <v>12</v>
          </cell>
          <cell r="P87">
            <v>50</v>
          </cell>
          <cell r="Q87">
            <v>12</v>
          </cell>
          <cell r="R87">
            <v>3.6</v>
          </cell>
          <cell r="S87">
            <v>21.5</v>
          </cell>
          <cell r="T87">
            <v>-12.5</v>
          </cell>
          <cell r="U87">
            <v>2</v>
          </cell>
          <cell r="V87">
            <v>-17.1875</v>
          </cell>
          <cell r="W87">
            <v>1.25</v>
          </cell>
          <cell r="X87">
            <v>109.375</v>
          </cell>
          <cell r="Y87">
            <v>21.5</v>
          </cell>
          <cell r="Z87" t="str">
            <v>CH4</v>
          </cell>
          <cell r="AA87" t="str">
            <v>3-wire</v>
          </cell>
          <cell r="AB87">
            <v>1000</v>
          </cell>
          <cell r="AC87">
            <v>1000</v>
          </cell>
          <cell r="AD87" t="str">
            <v>N/A</v>
          </cell>
          <cell r="AE87" t="str">
            <v>Maintain</v>
          </cell>
          <cell r="AF87" t="str">
            <v>Yes</v>
          </cell>
          <cell r="AG87">
            <v>1.2</v>
          </cell>
        </row>
        <row r="88">
          <cell r="E88" t="str">
            <v>65GA-220</v>
          </cell>
          <cell r="F88">
            <v>3049439</v>
          </cell>
          <cell r="G88" t="str">
            <v>T-7505</v>
          </cell>
          <cell r="H88">
            <v>-25</v>
          </cell>
          <cell r="I88">
            <v>0</v>
          </cell>
          <cell r="J88" t="str">
            <v>100</v>
          </cell>
          <cell r="K88">
            <v>20</v>
          </cell>
          <cell r="L88" t="str">
            <v>25</v>
          </cell>
          <cell r="M88">
            <v>8</v>
          </cell>
          <cell r="N88" t="str">
            <v>50</v>
          </cell>
          <cell r="O88">
            <v>12</v>
          </cell>
          <cell r="P88">
            <v>50</v>
          </cell>
          <cell r="Q88">
            <v>12</v>
          </cell>
          <cell r="R88">
            <v>3.6</v>
          </cell>
          <cell r="S88">
            <v>21.5</v>
          </cell>
          <cell r="T88">
            <v>-12.5</v>
          </cell>
          <cell r="U88">
            <v>2</v>
          </cell>
          <cell r="V88">
            <v>-17.1875</v>
          </cell>
          <cell r="W88">
            <v>1.25</v>
          </cell>
          <cell r="X88">
            <v>109.375</v>
          </cell>
          <cell r="Y88">
            <v>21.5</v>
          </cell>
          <cell r="Z88" t="str">
            <v>CH4</v>
          </cell>
          <cell r="AA88" t="str">
            <v>3-wire</v>
          </cell>
          <cell r="AB88">
            <v>880</v>
          </cell>
          <cell r="AC88">
            <v>1000</v>
          </cell>
          <cell r="AD88" t="str">
            <v>N/A</v>
          </cell>
          <cell r="AE88" t="str">
            <v>Maintain</v>
          </cell>
          <cell r="AF88" t="str">
            <v>No</v>
          </cell>
        </row>
        <row r="89">
          <cell r="E89" t="str">
            <v>65GA-221</v>
          </cell>
          <cell r="F89">
            <v>3050809</v>
          </cell>
          <cell r="G89" t="str">
            <v>P.SHELTER 3A</v>
          </cell>
          <cell r="H89">
            <v>-25</v>
          </cell>
          <cell r="I89">
            <v>0</v>
          </cell>
          <cell r="J89" t="str">
            <v>100</v>
          </cell>
          <cell r="K89">
            <v>20</v>
          </cell>
          <cell r="L89" t="str">
            <v>25</v>
          </cell>
          <cell r="M89">
            <v>8</v>
          </cell>
          <cell r="N89" t="str">
            <v>50</v>
          </cell>
          <cell r="O89">
            <v>12</v>
          </cell>
          <cell r="P89">
            <v>50</v>
          </cell>
          <cell r="Q89">
            <v>12</v>
          </cell>
          <cell r="R89">
            <v>3.6</v>
          </cell>
          <cell r="S89">
            <v>21.5</v>
          </cell>
          <cell r="T89">
            <v>-12.5</v>
          </cell>
          <cell r="U89">
            <v>2</v>
          </cell>
          <cell r="V89">
            <v>-17.1875</v>
          </cell>
          <cell r="W89">
            <v>1.25</v>
          </cell>
          <cell r="X89">
            <v>109.375</v>
          </cell>
          <cell r="Y89">
            <v>21.5</v>
          </cell>
          <cell r="Z89" t="str">
            <v>CH4</v>
          </cell>
          <cell r="AA89" t="str">
            <v>3-wire</v>
          </cell>
          <cell r="AB89">
            <v>880</v>
          </cell>
          <cell r="AC89">
            <v>1000</v>
          </cell>
          <cell r="AD89" t="str">
            <v>N/A</v>
          </cell>
          <cell r="AE89" t="str">
            <v>Maintain</v>
          </cell>
          <cell r="AF89" t="str">
            <v>No</v>
          </cell>
        </row>
        <row r="90">
          <cell r="E90" t="str">
            <v>65GA-222</v>
          </cell>
          <cell r="F90" t="str">
            <v>EXISTING</v>
          </cell>
          <cell r="G90" t="str">
            <v>P.SHELTER 3B</v>
          </cell>
          <cell r="H90">
            <v>-25</v>
          </cell>
          <cell r="I90">
            <v>0</v>
          </cell>
          <cell r="J90" t="str">
            <v>100</v>
          </cell>
          <cell r="K90">
            <v>20</v>
          </cell>
          <cell r="L90" t="str">
            <v>25</v>
          </cell>
          <cell r="M90">
            <v>8</v>
          </cell>
          <cell r="N90" t="str">
            <v>50</v>
          </cell>
          <cell r="O90">
            <v>12</v>
          </cell>
          <cell r="P90">
            <v>50</v>
          </cell>
          <cell r="Q90">
            <v>12</v>
          </cell>
          <cell r="R90">
            <v>3.6</v>
          </cell>
          <cell r="S90">
            <v>21.5</v>
          </cell>
          <cell r="T90">
            <v>-12.5</v>
          </cell>
          <cell r="U90">
            <v>2</v>
          </cell>
          <cell r="V90">
            <v>-17.1875</v>
          </cell>
          <cell r="W90">
            <v>1.25</v>
          </cell>
          <cell r="X90">
            <v>109.375</v>
          </cell>
          <cell r="Y90">
            <v>21.5</v>
          </cell>
          <cell r="Z90" t="str">
            <v>CH4</v>
          </cell>
          <cell r="AA90" t="str">
            <v>3-wire</v>
          </cell>
          <cell r="AB90">
            <v>755</v>
          </cell>
          <cell r="AC90">
            <v>1000</v>
          </cell>
          <cell r="AD90" t="str">
            <v>N/A</v>
          </cell>
          <cell r="AE90" t="str">
            <v>Maintain</v>
          </cell>
          <cell r="AF90" t="str">
            <v>No</v>
          </cell>
        </row>
        <row r="91">
          <cell r="E91" t="str">
            <v>65GA-223</v>
          </cell>
          <cell r="F91">
            <v>3046104</v>
          </cell>
          <cell r="G91" t="str">
            <v>V-7501A-D</v>
          </cell>
          <cell r="H91">
            <v>-25</v>
          </cell>
          <cell r="I91">
            <v>0</v>
          </cell>
          <cell r="J91" t="str">
            <v>100</v>
          </cell>
          <cell r="K91">
            <v>20</v>
          </cell>
          <cell r="L91" t="str">
            <v>25</v>
          </cell>
          <cell r="M91">
            <v>8</v>
          </cell>
          <cell r="N91" t="str">
            <v>50</v>
          </cell>
          <cell r="O91">
            <v>12</v>
          </cell>
          <cell r="P91">
            <v>50</v>
          </cell>
          <cell r="Q91">
            <v>12</v>
          </cell>
          <cell r="R91">
            <v>3.6</v>
          </cell>
          <cell r="S91">
            <v>21.5</v>
          </cell>
          <cell r="T91">
            <v>-12.5</v>
          </cell>
          <cell r="U91">
            <v>2</v>
          </cell>
          <cell r="V91">
            <v>-17.1875</v>
          </cell>
          <cell r="W91">
            <v>1.25</v>
          </cell>
          <cell r="X91">
            <v>109.375</v>
          </cell>
          <cell r="Y91">
            <v>21.5</v>
          </cell>
          <cell r="Z91" t="str">
            <v>CH4</v>
          </cell>
          <cell r="AA91" t="str">
            <v>3-wire</v>
          </cell>
          <cell r="AB91">
            <v>900</v>
          </cell>
          <cell r="AC91">
            <v>1000</v>
          </cell>
          <cell r="AD91" t="str">
            <v>N/A</v>
          </cell>
          <cell r="AE91" t="str">
            <v>Maintain</v>
          </cell>
          <cell r="AF91" t="str">
            <v>No</v>
          </cell>
        </row>
        <row r="92">
          <cell r="E92" t="str">
            <v>65GA-228</v>
          </cell>
          <cell r="F92">
            <v>3049412</v>
          </cell>
          <cell r="G92" t="str">
            <v>P.SHELTER 4 U-75</v>
          </cell>
          <cell r="H92">
            <v>-25</v>
          </cell>
          <cell r="I92">
            <v>0</v>
          </cell>
          <cell r="J92" t="str">
            <v>100</v>
          </cell>
          <cell r="K92">
            <v>20</v>
          </cell>
          <cell r="L92" t="str">
            <v>25</v>
          </cell>
          <cell r="M92">
            <v>8</v>
          </cell>
          <cell r="N92" t="str">
            <v>50</v>
          </cell>
          <cell r="O92">
            <v>12</v>
          </cell>
          <cell r="P92">
            <v>50</v>
          </cell>
          <cell r="Q92">
            <v>12</v>
          </cell>
          <cell r="R92">
            <v>3.6</v>
          </cell>
          <cell r="S92">
            <v>21.5</v>
          </cell>
          <cell r="T92">
            <v>-12.5</v>
          </cell>
          <cell r="U92">
            <v>2</v>
          </cell>
          <cell r="V92">
            <v>-17.1875</v>
          </cell>
          <cell r="W92">
            <v>1.25</v>
          </cell>
          <cell r="X92">
            <v>109.375</v>
          </cell>
          <cell r="Y92">
            <v>21.5</v>
          </cell>
          <cell r="Z92" t="str">
            <v>CH4</v>
          </cell>
          <cell r="AA92" t="str">
            <v>3-wire</v>
          </cell>
          <cell r="AB92">
            <v>890</v>
          </cell>
          <cell r="AC92">
            <v>1000</v>
          </cell>
          <cell r="AD92" t="str">
            <v>N/A</v>
          </cell>
          <cell r="AE92" t="str">
            <v>Maintain</v>
          </cell>
          <cell r="AF92" t="str">
            <v>Yes</v>
          </cell>
          <cell r="AG92">
            <v>1.2</v>
          </cell>
        </row>
        <row r="93">
          <cell r="E93" t="str">
            <v>65GA-240</v>
          </cell>
          <cell r="F93">
            <v>3048826</v>
          </cell>
          <cell r="G93" t="str">
            <v>BLENDING</v>
          </cell>
          <cell r="H93">
            <v>-25</v>
          </cell>
          <cell r="I93">
            <v>0</v>
          </cell>
          <cell r="J93" t="str">
            <v>100</v>
          </cell>
          <cell r="K93">
            <v>20</v>
          </cell>
          <cell r="L93" t="str">
            <v>25</v>
          </cell>
          <cell r="M93">
            <v>8</v>
          </cell>
          <cell r="N93" t="str">
            <v>50</v>
          </cell>
          <cell r="O93">
            <v>12</v>
          </cell>
          <cell r="P93">
            <v>50</v>
          </cell>
          <cell r="Q93">
            <v>12</v>
          </cell>
          <cell r="R93">
            <v>3.6</v>
          </cell>
          <cell r="S93">
            <v>21.5</v>
          </cell>
          <cell r="T93">
            <v>-12.5</v>
          </cell>
          <cell r="U93">
            <v>2</v>
          </cell>
          <cell r="V93">
            <v>-17.1875</v>
          </cell>
          <cell r="W93">
            <v>1.25</v>
          </cell>
          <cell r="X93">
            <v>109.375</v>
          </cell>
          <cell r="Y93">
            <v>21.5</v>
          </cell>
          <cell r="Z93" t="str">
            <v>CH4</v>
          </cell>
          <cell r="AA93" t="str">
            <v>3-wire</v>
          </cell>
          <cell r="AB93">
            <v>890</v>
          </cell>
          <cell r="AC93">
            <v>1000</v>
          </cell>
          <cell r="AD93" t="str">
            <v>N/A</v>
          </cell>
          <cell r="AE93" t="str">
            <v>Maintain</v>
          </cell>
          <cell r="AF93" t="str">
            <v>No</v>
          </cell>
        </row>
        <row r="94">
          <cell r="E94" t="str">
            <v>65GA-241</v>
          </cell>
          <cell r="F94" t="str">
            <v>EXISTING</v>
          </cell>
          <cell r="G94" t="str">
            <v>BLENDING</v>
          </cell>
          <cell r="H94">
            <v>-25</v>
          </cell>
          <cell r="I94">
            <v>0</v>
          </cell>
          <cell r="J94" t="str">
            <v>100</v>
          </cell>
          <cell r="K94">
            <v>20</v>
          </cell>
          <cell r="L94" t="str">
            <v>25</v>
          </cell>
          <cell r="M94">
            <v>8</v>
          </cell>
          <cell r="N94" t="str">
            <v>50</v>
          </cell>
          <cell r="O94">
            <v>12</v>
          </cell>
          <cell r="P94">
            <v>50</v>
          </cell>
          <cell r="Q94">
            <v>12</v>
          </cell>
          <cell r="R94">
            <v>3.6</v>
          </cell>
          <cell r="S94">
            <v>21.5</v>
          </cell>
          <cell r="T94">
            <v>-12.5</v>
          </cell>
          <cell r="U94">
            <v>2</v>
          </cell>
          <cell r="V94">
            <v>-17.1875</v>
          </cell>
          <cell r="W94">
            <v>1.25</v>
          </cell>
          <cell r="X94">
            <v>109.375</v>
          </cell>
          <cell r="Y94">
            <v>21.5</v>
          </cell>
          <cell r="Z94" t="str">
            <v>CH4</v>
          </cell>
          <cell r="AA94" t="str">
            <v>3-wire</v>
          </cell>
          <cell r="AB94">
            <v>785</v>
          </cell>
          <cell r="AC94">
            <v>1000</v>
          </cell>
          <cell r="AD94" t="str">
            <v>N/A</v>
          </cell>
          <cell r="AE94" t="str">
            <v>Maintain</v>
          </cell>
          <cell r="AF94" t="str">
            <v>No</v>
          </cell>
        </row>
        <row r="95">
          <cell r="E95" t="str">
            <v>65GA-266</v>
          </cell>
          <cell r="F95" t="str">
            <v>EXISTING</v>
          </cell>
          <cell r="G95" t="str">
            <v>T-7701</v>
          </cell>
          <cell r="H95">
            <v>-25</v>
          </cell>
          <cell r="I95">
            <v>0</v>
          </cell>
          <cell r="J95" t="str">
            <v>100</v>
          </cell>
          <cell r="K95">
            <v>20</v>
          </cell>
          <cell r="L95" t="str">
            <v>25</v>
          </cell>
          <cell r="M95">
            <v>8</v>
          </cell>
          <cell r="N95" t="str">
            <v>50</v>
          </cell>
          <cell r="O95">
            <v>12</v>
          </cell>
          <cell r="P95">
            <v>50</v>
          </cell>
          <cell r="Q95">
            <v>12</v>
          </cell>
          <cell r="R95">
            <v>3.6</v>
          </cell>
          <cell r="S95">
            <v>21.5</v>
          </cell>
          <cell r="T95">
            <v>-12.5</v>
          </cell>
          <cell r="U95">
            <v>2</v>
          </cell>
          <cell r="V95">
            <v>-17.1875</v>
          </cell>
          <cell r="W95">
            <v>1.25</v>
          </cell>
          <cell r="X95">
            <v>109.375</v>
          </cell>
          <cell r="Y95">
            <v>21.5</v>
          </cell>
          <cell r="Z95" t="str">
            <v>CH4</v>
          </cell>
          <cell r="AA95" t="str">
            <v>3-wire</v>
          </cell>
          <cell r="AB95">
            <v>920</v>
          </cell>
          <cell r="AC95">
            <v>1000</v>
          </cell>
          <cell r="AD95" t="str">
            <v>N/A</v>
          </cell>
          <cell r="AE95" t="str">
            <v>Maintain</v>
          </cell>
          <cell r="AF95" t="str">
            <v>Yes</v>
          </cell>
          <cell r="AG95">
            <v>1.2</v>
          </cell>
        </row>
        <row r="96">
          <cell r="E96" t="str">
            <v>65GA-267</v>
          </cell>
          <cell r="F96">
            <v>3048803</v>
          </cell>
          <cell r="G96" t="str">
            <v>T-7701</v>
          </cell>
          <cell r="H96">
            <v>-25</v>
          </cell>
          <cell r="I96">
            <v>0</v>
          </cell>
          <cell r="J96" t="str">
            <v>100</v>
          </cell>
          <cell r="K96">
            <v>20</v>
          </cell>
          <cell r="L96" t="str">
            <v>25</v>
          </cell>
          <cell r="M96">
            <v>8</v>
          </cell>
          <cell r="N96" t="str">
            <v>50</v>
          </cell>
          <cell r="O96">
            <v>12</v>
          </cell>
          <cell r="P96">
            <v>50</v>
          </cell>
          <cell r="Q96">
            <v>12</v>
          </cell>
          <cell r="R96">
            <v>3.6</v>
          </cell>
          <cell r="S96">
            <v>21.5</v>
          </cell>
          <cell r="T96">
            <v>-12.5</v>
          </cell>
          <cell r="U96">
            <v>2</v>
          </cell>
          <cell r="V96">
            <v>-17.1875</v>
          </cell>
          <cell r="W96">
            <v>1.25</v>
          </cell>
          <cell r="X96">
            <v>109.375</v>
          </cell>
          <cell r="Y96">
            <v>21.5</v>
          </cell>
          <cell r="Z96" t="str">
            <v>CH4</v>
          </cell>
          <cell r="AA96" t="str">
            <v>3-wire</v>
          </cell>
          <cell r="AB96">
            <v>950</v>
          </cell>
          <cell r="AC96">
            <v>1000</v>
          </cell>
          <cell r="AD96" t="str">
            <v>N/A</v>
          </cell>
          <cell r="AE96" t="str">
            <v>Maintain</v>
          </cell>
          <cell r="AF96" t="str">
            <v>Yes</v>
          </cell>
          <cell r="AG96">
            <v>1.2</v>
          </cell>
        </row>
        <row r="97">
          <cell r="E97" t="str">
            <v>65H2-121</v>
          </cell>
          <cell r="F97">
            <v>3048021</v>
          </cell>
          <cell r="G97" t="str">
            <v>H2 GD V-5103</v>
          </cell>
          <cell r="H97">
            <v>-25</v>
          </cell>
          <cell r="I97">
            <v>0</v>
          </cell>
          <cell r="J97" t="str">
            <v>100</v>
          </cell>
          <cell r="K97">
            <v>20</v>
          </cell>
          <cell r="L97" t="str">
            <v>25</v>
          </cell>
          <cell r="M97">
            <v>8</v>
          </cell>
          <cell r="N97" t="str">
            <v>50</v>
          </cell>
          <cell r="O97">
            <v>12</v>
          </cell>
          <cell r="P97">
            <v>25</v>
          </cell>
          <cell r="Q97">
            <v>8</v>
          </cell>
          <cell r="R97">
            <v>3.6</v>
          </cell>
          <cell r="S97">
            <v>21.5</v>
          </cell>
          <cell r="T97" t="str">
            <v>N/A</v>
          </cell>
          <cell r="U97" t="str">
            <v>N/A</v>
          </cell>
          <cell r="V97">
            <v>-17.1875</v>
          </cell>
          <cell r="W97">
            <v>1.25</v>
          </cell>
          <cell r="X97">
            <v>109.375</v>
          </cell>
          <cell r="Y97">
            <v>21.5</v>
          </cell>
          <cell r="Z97" t="str">
            <v>H2</v>
          </cell>
          <cell r="AA97" t="str">
            <v>3-wire</v>
          </cell>
          <cell r="AB97" t="str">
            <v>TBC</v>
          </cell>
          <cell r="AC97" t="str">
            <v>TBC</v>
          </cell>
          <cell r="AD97" t="str">
            <v>6x2x2</v>
          </cell>
          <cell r="AE97" t="str">
            <v>Maintain</v>
          </cell>
          <cell r="AF97" t="str">
            <v>Yes</v>
          </cell>
          <cell r="AG97">
            <v>1.5</v>
          </cell>
        </row>
        <row r="98">
          <cell r="E98" t="str">
            <v>65H2S-128</v>
          </cell>
          <cell r="F98">
            <v>3046091</v>
          </cell>
          <cell r="G98" t="str">
            <v>H2S GD R-6402A/B</v>
          </cell>
          <cell r="H98" t="str">
            <v>-12.5</v>
          </cell>
          <cell r="I98">
            <v>0</v>
          </cell>
          <cell r="J98">
            <v>50</v>
          </cell>
          <cell r="K98">
            <v>20</v>
          </cell>
          <cell r="L98" t="str">
            <v>10</v>
          </cell>
          <cell r="M98">
            <v>7.2</v>
          </cell>
          <cell r="N98" t="str">
            <v>15</v>
          </cell>
          <cell r="O98">
            <v>8.8000000000000007</v>
          </cell>
          <cell r="P98">
            <v>10</v>
          </cell>
          <cell r="Q98">
            <v>7.2</v>
          </cell>
          <cell r="R98">
            <v>3.6</v>
          </cell>
          <cell r="S98">
            <v>21.5</v>
          </cell>
          <cell r="T98" t="str">
            <v>N/A</v>
          </cell>
          <cell r="U98" t="str">
            <v>N/A</v>
          </cell>
          <cell r="V98">
            <v>-8.59375</v>
          </cell>
          <cell r="W98">
            <v>1.25</v>
          </cell>
          <cell r="X98">
            <v>54.6875</v>
          </cell>
          <cell r="Y98">
            <v>21.5</v>
          </cell>
          <cell r="Z98" t="str">
            <v>H2S</v>
          </cell>
          <cell r="AA98" t="str">
            <v>3-wire</v>
          </cell>
          <cell r="AB98" t="str">
            <v>240</v>
          </cell>
          <cell r="AC98">
            <v>400</v>
          </cell>
          <cell r="AD98" t="str">
            <v>N/A</v>
          </cell>
          <cell r="AE98" t="str">
            <v>Increase to 0.5m</v>
          </cell>
          <cell r="AF98" t="str">
            <v>Yes</v>
          </cell>
          <cell r="AG98">
            <v>1.2</v>
          </cell>
        </row>
        <row r="99">
          <cell r="E99" t="str">
            <v>65H2S-129</v>
          </cell>
          <cell r="F99">
            <v>3047358</v>
          </cell>
          <cell r="G99" t="str">
            <v>H2S GD V-6402</v>
          </cell>
          <cell r="H99" t="str">
            <v>-12.5</v>
          </cell>
          <cell r="I99">
            <v>0</v>
          </cell>
          <cell r="J99">
            <v>50</v>
          </cell>
          <cell r="K99">
            <v>20</v>
          </cell>
          <cell r="L99" t="str">
            <v>10</v>
          </cell>
          <cell r="M99">
            <v>7.2</v>
          </cell>
          <cell r="N99" t="str">
            <v>15</v>
          </cell>
          <cell r="O99">
            <v>8.8000000000000007</v>
          </cell>
          <cell r="P99">
            <v>10</v>
          </cell>
          <cell r="Q99">
            <v>7.2</v>
          </cell>
          <cell r="R99">
            <v>3.6</v>
          </cell>
          <cell r="S99">
            <v>21.5</v>
          </cell>
          <cell r="T99" t="str">
            <v>N/A</v>
          </cell>
          <cell r="U99" t="str">
            <v>N/A</v>
          </cell>
          <cell r="V99">
            <v>-8.59375</v>
          </cell>
          <cell r="W99">
            <v>1.25</v>
          </cell>
          <cell r="X99">
            <v>54.6875</v>
          </cell>
          <cell r="Y99">
            <v>21.5</v>
          </cell>
          <cell r="Z99" t="str">
            <v>H2S</v>
          </cell>
          <cell r="AA99" t="str">
            <v>3-wire</v>
          </cell>
          <cell r="AB99" t="str">
            <v>260</v>
          </cell>
          <cell r="AC99">
            <v>450</v>
          </cell>
          <cell r="AD99" t="str">
            <v>N/A</v>
          </cell>
          <cell r="AE99" t="str">
            <v>Increase to 0.5m</v>
          </cell>
          <cell r="AF99" t="str">
            <v>Yes</v>
          </cell>
          <cell r="AG99">
            <v>1.2</v>
          </cell>
        </row>
        <row r="100">
          <cell r="E100" t="str">
            <v>65XA-8151</v>
          </cell>
          <cell r="F100" t="str">
            <v>AXGK2300194</v>
          </cell>
          <cell r="G100" t="str">
            <v>U18-E-1817A/B/C</v>
          </cell>
          <cell r="H100" t="str">
            <v>-12.5</v>
          </cell>
          <cell r="I100">
            <v>0</v>
          </cell>
          <cell r="J100">
            <v>50</v>
          </cell>
          <cell r="K100">
            <v>20</v>
          </cell>
          <cell r="L100" t="str">
            <v>10</v>
          </cell>
          <cell r="M100">
            <v>7.2</v>
          </cell>
          <cell r="N100" t="str">
            <v>15</v>
          </cell>
          <cell r="O100">
            <v>8.8000000000000007</v>
          </cell>
          <cell r="P100">
            <v>15</v>
          </cell>
          <cell r="Q100">
            <v>8.8000000000000007</v>
          </cell>
          <cell r="R100">
            <v>3.6</v>
          </cell>
          <cell r="S100">
            <v>21.5</v>
          </cell>
          <cell r="T100" t="str">
            <v>N/A</v>
          </cell>
          <cell r="U100" t="str">
            <v>N/A</v>
          </cell>
          <cell r="V100">
            <v>-3.125</v>
          </cell>
          <cell r="W100">
            <v>3</v>
          </cell>
          <cell r="X100">
            <v>54.6875</v>
          </cell>
          <cell r="Y100">
            <v>21.5</v>
          </cell>
          <cell r="Z100" t="str">
            <v>H2S</v>
          </cell>
          <cell r="AA100" t="str">
            <v>2-wire</v>
          </cell>
          <cell r="AB100">
            <v>1200</v>
          </cell>
          <cell r="AC100">
            <v>1500</v>
          </cell>
          <cell r="AD100" t="str">
            <v>N/A</v>
          </cell>
          <cell r="AE100" t="str">
            <v>Decrease to 1.0m</v>
          </cell>
          <cell r="AF100" t="str">
            <v>No</v>
          </cell>
        </row>
        <row r="101">
          <cell r="E101" t="str">
            <v>65XA-8152</v>
          </cell>
          <cell r="F101" t="str">
            <v>AXGK2300197</v>
          </cell>
          <cell r="G101" t="str">
            <v>U18-P-1803A/B</v>
          </cell>
          <cell r="H101" t="str">
            <v>-12.5</v>
          </cell>
          <cell r="I101">
            <v>0</v>
          </cell>
          <cell r="J101">
            <v>50</v>
          </cell>
          <cell r="K101">
            <v>20</v>
          </cell>
          <cell r="L101" t="str">
            <v>10</v>
          </cell>
          <cell r="M101">
            <v>7.2</v>
          </cell>
          <cell r="N101" t="str">
            <v>15</v>
          </cell>
          <cell r="O101">
            <v>8.8000000000000007</v>
          </cell>
          <cell r="P101">
            <v>15</v>
          </cell>
          <cell r="Q101">
            <v>8.8000000000000007</v>
          </cell>
          <cell r="R101">
            <v>3.6</v>
          </cell>
          <cell r="S101">
            <v>21.5</v>
          </cell>
          <cell r="T101" t="str">
            <v>N/A</v>
          </cell>
          <cell r="U101" t="str">
            <v>N/A</v>
          </cell>
          <cell r="V101">
            <v>-3.125</v>
          </cell>
          <cell r="W101">
            <v>3</v>
          </cell>
          <cell r="X101">
            <v>54.6875</v>
          </cell>
          <cell r="Y101">
            <v>21.5</v>
          </cell>
          <cell r="Z101" t="str">
            <v>H2S</v>
          </cell>
          <cell r="AA101" t="str">
            <v>2-wire</v>
          </cell>
          <cell r="AB101" t="str">
            <v>730</v>
          </cell>
          <cell r="AC101">
            <v>1000</v>
          </cell>
          <cell r="AD101" t="str">
            <v>N/A</v>
          </cell>
          <cell r="AE101" t="str">
            <v>Increase to 1.2m</v>
          </cell>
          <cell r="AF101" t="str">
            <v>Yes</v>
          </cell>
          <cell r="AG101">
            <v>1.5</v>
          </cell>
        </row>
        <row r="102">
          <cell r="E102" t="str">
            <v>65XA-8153</v>
          </cell>
          <cell r="F102" t="str">
            <v>AXGK2300188</v>
          </cell>
          <cell r="G102" t="str">
            <v>U18-P-1802A/B</v>
          </cell>
          <cell r="H102" t="str">
            <v>-12.5</v>
          </cell>
          <cell r="I102">
            <v>0</v>
          </cell>
          <cell r="J102">
            <v>50</v>
          </cell>
          <cell r="K102">
            <v>20</v>
          </cell>
          <cell r="L102" t="str">
            <v>10</v>
          </cell>
          <cell r="M102">
            <v>7.2</v>
          </cell>
          <cell r="N102" t="str">
            <v>15</v>
          </cell>
          <cell r="O102">
            <v>8.8000000000000007</v>
          </cell>
          <cell r="P102">
            <v>15</v>
          </cell>
          <cell r="Q102">
            <v>8.8000000000000007</v>
          </cell>
          <cell r="R102">
            <v>3.6</v>
          </cell>
          <cell r="S102">
            <v>21.5</v>
          </cell>
          <cell r="T102" t="str">
            <v>N/A</v>
          </cell>
          <cell r="U102" t="str">
            <v>N/A</v>
          </cell>
          <cell r="V102">
            <v>-3.125</v>
          </cell>
          <cell r="W102">
            <v>3</v>
          </cell>
          <cell r="X102">
            <v>54.6875</v>
          </cell>
          <cell r="Y102">
            <v>21.5</v>
          </cell>
          <cell r="Z102" t="str">
            <v>H2S</v>
          </cell>
          <cell r="AA102" t="str">
            <v>2-wire</v>
          </cell>
          <cell r="AB102" t="str">
            <v>700</v>
          </cell>
          <cell r="AC102">
            <v>1000</v>
          </cell>
          <cell r="AD102" t="str">
            <v>N/A</v>
          </cell>
          <cell r="AE102" t="str">
            <v>Increase to 1.2m</v>
          </cell>
          <cell r="AF102" t="str">
            <v>Yes</v>
          </cell>
          <cell r="AG102">
            <v>1.5</v>
          </cell>
        </row>
        <row r="103">
          <cell r="E103" t="str">
            <v>65XA-8154</v>
          </cell>
          <cell r="F103">
            <v>3046116</v>
          </cell>
          <cell r="G103" t="str">
            <v>U18-V-1804</v>
          </cell>
          <cell r="H103">
            <v>-25</v>
          </cell>
          <cell r="I103">
            <v>0</v>
          </cell>
          <cell r="J103" t="str">
            <v>100</v>
          </cell>
          <cell r="K103">
            <v>20</v>
          </cell>
          <cell r="L103" t="str">
            <v>25</v>
          </cell>
          <cell r="M103">
            <v>8</v>
          </cell>
          <cell r="N103" t="str">
            <v>50</v>
          </cell>
          <cell r="O103">
            <v>12</v>
          </cell>
          <cell r="P103">
            <v>50</v>
          </cell>
          <cell r="Q103">
            <v>12</v>
          </cell>
          <cell r="R103">
            <v>3.6</v>
          </cell>
          <cell r="S103">
            <v>21.5</v>
          </cell>
          <cell r="T103">
            <v>-12.5</v>
          </cell>
          <cell r="U103">
            <v>2</v>
          </cell>
          <cell r="V103">
            <v>-17.1875</v>
          </cell>
          <cell r="W103">
            <v>1.25</v>
          </cell>
          <cell r="X103">
            <v>109.375</v>
          </cell>
          <cell r="Y103">
            <v>21.5</v>
          </cell>
          <cell r="Z103" t="str">
            <v>HC</v>
          </cell>
          <cell r="AA103" t="str">
            <v>3-wire</v>
          </cell>
          <cell r="AB103" t="str">
            <v>1160</v>
          </cell>
          <cell r="AC103">
            <v>1340</v>
          </cell>
          <cell r="AD103" t="str">
            <v>N/A</v>
          </cell>
          <cell r="AE103" t="str">
            <v>Maintain</v>
          </cell>
          <cell r="AF103" t="str">
            <v>No</v>
          </cell>
        </row>
        <row r="104">
          <cell r="E104" t="str">
            <v>65XA-8155</v>
          </cell>
          <cell r="F104">
            <v>3048009</v>
          </cell>
          <cell r="G104" t="str">
            <v>U18-V-1804</v>
          </cell>
          <cell r="H104">
            <v>-25</v>
          </cell>
          <cell r="I104">
            <v>0</v>
          </cell>
          <cell r="J104" t="str">
            <v>100</v>
          </cell>
          <cell r="K104">
            <v>20</v>
          </cell>
          <cell r="L104" t="str">
            <v>25</v>
          </cell>
          <cell r="M104">
            <v>8</v>
          </cell>
          <cell r="N104" t="str">
            <v>50</v>
          </cell>
          <cell r="O104">
            <v>12</v>
          </cell>
          <cell r="P104">
            <v>50</v>
          </cell>
          <cell r="Q104">
            <v>12</v>
          </cell>
          <cell r="R104">
            <v>3.6</v>
          </cell>
          <cell r="S104">
            <v>21.5</v>
          </cell>
          <cell r="T104" t="str">
            <v>N/A</v>
          </cell>
          <cell r="U104" t="str">
            <v>N/A</v>
          </cell>
          <cell r="V104">
            <v>-17.1875</v>
          </cell>
          <cell r="W104">
            <v>1.25</v>
          </cell>
          <cell r="X104">
            <v>109.375</v>
          </cell>
          <cell r="Y104">
            <v>21.5</v>
          </cell>
          <cell r="Z104" t="str">
            <v>H2</v>
          </cell>
          <cell r="AA104" t="str">
            <v>3-wire</v>
          </cell>
          <cell r="AB104" t="str">
            <v>950</v>
          </cell>
          <cell r="AC104">
            <v>1340</v>
          </cell>
          <cell r="AD104" t="str">
            <v>N/A</v>
          </cell>
          <cell r="AE104" t="str">
            <v>Maintain</v>
          </cell>
          <cell r="AF104" t="str">
            <v>No</v>
          </cell>
        </row>
        <row r="105">
          <cell r="E105" t="str">
            <v>65XA-8156</v>
          </cell>
          <cell r="F105" t="str">
            <v>AXGK2300190</v>
          </cell>
          <cell r="G105" t="str">
            <v>U18-V-1805</v>
          </cell>
          <cell r="H105" t="str">
            <v>-12.5</v>
          </cell>
          <cell r="I105">
            <v>0</v>
          </cell>
          <cell r="J105">
            <v>50</v>
          </cell>
          <cell r="K105">
            <v>20</v>
          </cell>
          <cell r="L105" t="str">
            <v>10</v>
          </cell>
          <cell r="M105">
            <v>7.2</v>
          </cell>
          <cell r="N105" t="str">
            <v>15</v>
          </cell>
          <cell r="O105">
            <v>8.8000000000000007</v>
          </cell>
          <cell r="P105">
            <v>15</v>
          </cell>
          <cell r="Q105">
            <v>8.8000000000000007</v>
          </cell>
          <cell r="R105">
            <v>3.6</v>
          </cell>
          <cell r="S105">
            <v>21.5</v>
          </cell>
          <cell r="T105" t="str">
            <v>N/A</v>
          </cell>
          <cell r="U105" t="str">
            <v>N/A</v>
          </cell>
          <cell r="V105">
            <v>-3.125</v>
          </cell>
          <cell r="W105">
            <v>3</v>
          </cell>
          <cell r="X105">
            <v>54.6875</v>
          </cell>
          <cell r="Y105">
            <v>21.5</v>
          </cell>
          <cell r="Z105" t="str">
            <v>H2S</v>
          </cell>
          <cell r="AA105" t="str">
            <v>2-wire</v>
          </cell>
          <cell r="AB105" t="str">
            <v>730</v>
          </cell>
          <cell r="AC105">
            <v>1000</v>
          </cell>
          <cell r="AD105" t="str">
            <v>N/A</v>
          </cell>
          <cell r="AE105" t="str">
            <v>Maintain</v>
          </cell>
          <cell r="AF105" t="str">
            <v>No</v>
          </cell>
        </row>
        <row r="106">
          <cell r="E106" t="str">
            <v>65XA-8157</v>
          </cell>
          <cell r="F106">
            <v>3048812</v>
          </cell>
          <cell r="G106" t="str">
            <v>U18-F-1801</v>
          </cell>
          <cell r="H106">
            <v>-25</v>
          </cell>
          <cell r="I106">
            <v>0</v>
          </cell>
          <cell r="J106" t="str">
            <v>100</v>
          </cell>
          <cell r="K106">
            <v>20</v>
          </cell>
          <cell r="L106" t="str">
            <v>25</v>
          </cell>
          <cell r="M106">
            <v>8</v>
          </cell>
          <cell r="N106" t="str">
            <v>50</v>
          </cell>
          <cell r="O106">
            <v>12</v>
          </cell>
          <cell r="P106">
            <v>50</v>
          </cell>
          <cell r="Q106">
            <v>12</v>
          </cell>
          <cell r="R106">
            <v>3.6</v>
          </cell>
          <cell r="S106">
            <v>21.5</v>
          </cell>
          <cell r="T106">
            <v>-12.5</v>
          </cell>
          <cell r="U106">
            <v>2</v>
          </cell>
          <cell r="V106">
            <v>-17.1875</v>
          </cell>
          <cell r="W106">
            <v>1.25</v>
          </cell>
          <cell r="X106">
            <v>109.375</v>
          </cell>
          <cell r="Y106">
            <v>21.5</v>
          </cell>
          <cell r="Z106" t="str">
            <v>HC</v>
          </cell>
          <cell r="AA106" t="str">
            <v>3-wire</v>
          </cell>
          <cell r="AB106">
            <v>1180</v>
          </cell>
          <cell r="AC106">
            <v>1310</v>
          </cell>
          <cell r="AD106" t="str">
            <v>N/A</v>
          </cell>
          <cell r="AE106" t="str">
            <v>Increase to 1.2m</v>
          </cell>
          <cell r="AF106" t="str">
            <v>Yes</v>
          </cell>
          <cell r="AG106">
            <v>1.8</v>
          </cell>
        </row>
        <row r="107">
          <cell r="E107" t="str">
            <v>65XA-8158</v>
          </cell>
          <cell r="F107" t="str">
            <v>EXISTING</v>
          </cell>
          <cell r="G107" t="str">
            <v>U18-F-1801</v>
          </cell>
          <cell r="H107" t="str">
            <v>-12.5</v>
          </cell>
          <cell r="I107">
            <v>0</v>
          </cell>
          <cell r="J107">
            <v>50</v>
          </cell>
          <cell r="K107">
            <v>20</v>
          </cell>
          <cell r="L107" t="str">
            <v>10</v>
          </cell>
          <cell r="M107">
            <v>7.2</v>
          </cell>
          <cell r="N107" t="str">
            <v>15</v>
          </cell>
          <cell r="O107">
            <v>8.8000000000000007</v>
          </cell>
          <cell r="P107">
            <v>50</v>
          </cell>
          <cell r="Q107">
            <v>20</v>
          </cell>
          <cell r="R107">
            <v>3.6</v>
          </cell>
          <cell r="S107">
            <v>21.5</v>
          </cell>
          <cell r="T107" t="str">
            <v>N/A</v>
          </cell>
          <cell r="U107" t="str">
            <v>N/A</v>
          </cell>
          <cell r="V107">
            <v>-3.125</v>
          </cell>
          <cell r="W107">
            <v>3</v>
          </cell>
          <cell r="X107">
            <v>54.6875</v>
          </cell>
          <cell r="Y107">
            <v>21.5</v>
          </cell>
          <cell r="Z107" t="str">
            <v>H2S</v>
          </cell>
          <cell r="AA107" t="str">
            <v>2-wire</v>
          </cell>
          <cell r="AB107" t="str">
            <v>760</v>
          </cell>
          <cell r="AC107">
            <v>1000</v>
          </cell>
          <cell r="AD107" t="str">
            <v>N/A</v>
          </cell>
          <cell r="AE107" t="str">
            <v>Maintain</v>
          </cell>
          <cell r="AF107" t="str">
            <v>No</v>
          </cell>
        </row>
        <row r="108">
          <cell r="E108" t="str">
            <v>65XA-8159</v>
          </cell>
          <cell r="F108">
            <v>3047997</v>
          </cell>
          <cell r="G108" t="str">
            <v>U18-F-1801</v>
          </cell>
          <cell r="H108">
            <v>-25</v>
          </cell>
          <cell r="I108">
            <v>0</v>
          </cell>
          <cell r="J108" t="str">
            <v>100</v>
          </cell>
          <cell r="K108">
            <v>20</v>
          </cell>
          <cell r="L108" t="str">
            <v>25</v>
          </cell>
          <cell r="M108">
            <v>8</v>
          </cell>
          <cell r="N108" t="str">
            <v>50</v>
          </cell>
          <cell r="O108">
            <v>12</v>
          </cell>
          <cell r="P108">
            <v>50</v>
          </cell>
          <cell r="Q108">
            <v>12</v>
          </cell>
          <cell r="R108">
            <v>3.6</v>
          </cell>
          <cell r="S108">
            <v>21.5</v>
          </cell>
          <cell r="T108" t="str">
            <v>N/A</v>
          </cell>
          <cell r="U108" t="str">
            <v>N/A</v>
          </cell>
          <cell r="V108">
            <v>-17.1875</v>
          </cell>
          <cell r="W108">
            <v>1.25</v>
          </cell>
          <cell r="X108">
            <v>109.375</v>
          </cell>
          <cell r="Y108">
            <v>21.5</v>
          </cell>
          <cell r="Z108" t="str">
            <v>H2</v>
          </cell>
          <cell r="AA108" t="str">
            <v>3-wire</v>
          </cell>
          <cell r="AB108" t="str">
            <v>950</v>
          </cell>
          <cell r="AC108">
            <v>1310</v>
          </cell>
          <cell r="AD108" t="str">
            <v>N/A</v>
          </cell>
          <cell r="AE108" t="str">
            <v>Increase to 1.2m</v>
          </cell>
          <cell r="AF108" t="str">
            <v>Yes</v>
          </cell>
          <cell r="AG108">
            <v>1.8</v>
          </cell>
        </row>
        <row r="109">
          <cell r="E109" t="str">
            <v>65XA-8160</v>
          </cell>
          <cell r="F109">
            <v>3050783</v>
          </cell>
          <cell r="G109" t="str">
            <v>U18-V-1808/P-1813</v>
          </cell>
          <cell r="H109">
            <v>-25</v>
          </cell>
          <cell r="I109">
            <v>0</v>
          </cell>
          <cell r="J109" t="str">
            <v>100</v>
          </cell>
          <cell r="K109">
            <v>20</v>
          </cell>
          <cell r="L109" t="str">
            <v>25</v>
          </cell>
          <cell r="M109">
            <v>8</v>
          </cell>
          <cell r="N109" t="str">
            <v>50</v>
          </cell>
          <cell r="O109">
            <v>12</v>
          </cell>
          <cell r="P109">
            <v>50</v>
          </cell>
          <cell r="Q109">
            <v>12</v>
          </cell>
          <cell r="R109">
            <v>3.6</v>
          </cell>
          <cell r="S109">
            <v>21.5</v>
          </cell>
          <cell r="T109">
            <v>-12.5</v>
          </cell>
          <cell r="U109">
            <v>2</v>
          </cell>
          <cell r="V109">
            <v>-17.1875</v>
          </cell>
          <cell r="W109">
            <v>1.25</v>
          </cell>
          <cell r="X109">
            <v>109.375</v>
          </cell>
          <cell r="Y109">
            <v>21.5</v>
          </cell>
          <cell r="Z109" t="str">
            <v>HC</v>
          </cell>
          <cell r="AA109" t="str">
            <v>3-wire</v>
          </cell>
          <cell r="AB109" t="str">
            <v>900</v>
          </cell>
          <cell r="AC109">
            <v>1000</v>
          </cell>
          <cell r="AD109" t="str">
            <v>N/A</v>
          </cell>
          <cell r="AE109" t="str">
            <v>Increase to 1.2m</v>
          </cell>
          <cell r="AF109" t="str">
            <v>Yes</v>
          </cell>
          <cell r="AG109">
            <v>1.8</v>
          </cell>
        </row>
        <row r="110">
          <cell r="E110" t="str">
            <v>65XA-8161</v>
          </cell>
          <cell r="F110" t="str">
            <v>EXISTING</v>
          </cell>
          <cell r="G110" t="str">
            <v>U18-T-1801</v>
          </cell>
          <cell r="H110" t="str">
            <v>-12.5</v>
          </cell>
          <cell r="I110">
            <v>0</v>
          </cell>
          <cell r="J110">
            <v>50</v>
          </cell>
          <cell r="K110">
            <v>20</v>
          </cell>
          <cell r="L110" t="str">
            <v>10</v>
          </cell>
          <cell r="M110">
            <v>7.2</v>
          </cell>
          <cell r="N110" t="str">
            <v>15</v>
          </cell>
          <cell r="O110">
            <v>8.8000000000000007</v>
          </cell>
          <cell r="P110">
            <v>15</v>
          </cell>
          <cell r="Q110">
            <v>8.8000000000000007</v>
          </cell>
          <cell r="R110">
            <v>3.6</v>
          </cell>
          <cell r="S110">
            <v>21.5</v>
          </cell>
          <cell r="T110" t="str">
            <v>N/A</v>
          </cell>
          <cell r="U110" t="str">
            <v>N/A</v>
          </cell>
          <cell r="V110">
            <v>-3.125</v>
          </cell>
          <cell r="W110">
            <v>3</v>
          </cell>
          <cell r="X110">
            <v>54.6875</v>
          </cell>
          <cell r="Y110">
            <v>21.5</v>
          </cell>
          <cell r="Z110" t="str">
            <v>H2S</v>
          </cell>
          <cell r="AA110" t="str">
            <v>2-wire</v>
          </cell>
          <cell r="AB110" t="str">
            <v>730</v>
          </cell>
          <cell r="AC110">
            <v>1000</v>
          </cell>
          <cell r="AD110" t="str">
            <v>N/A</v>
          </cell>
          <cell r="AE110" t="str">
            <v>Maintain</v>
          </cell>
          <cell r="AF110" t="str">
            <v>No</v>
          </cell>
        </row>
        <row r="111">
          <cell r="E111" t="str">
            <v>65XA-8162</v>
          </cell>
          <cell r="F111">
            <v>3049417</v>
          </cell>
          <cell r="G111" t="str">
            <v>U18-P-1811A/B</v>
          </cell>
          <cell r="H111">
            <v>-25</v>
          </cell>
          <cell r="I111">
            <v>0</v>
          </cell>
          <cell r="J111" t="str">
            <v>100</v>
          </cell>
          <cell r="K111">
            <v>20</v>
          </cell>
          <cell r="L111" t="str">
            <v>25</v>
          </cell>
          <cell r="M111">
            <v>8</v>
          </cell>
          <cell r="N111" t="str">
            <v>50</v>
          </cell>
          <cell r="O111">
            <v>12</v>
          </cell>
          <cell r="P111">
            <v>50</v>
          </cell>
          <cell r="Q111">
            <v>12</v>
          </cell>
          <cell r="R111">
            <v>3.6</v>
          </cell>
          <cell r="S111">
            <v>21.5</v>
          </cell>
          <cell r="T111">
            <v>-12.5</v>
          </cell>
          <cell r="U111">
            <v>2</v>
          </cell>
          <cell r="V111">
            <v>-17.1875</v>
          </cell>
          <cell r="W111">
            <v>1.25</v>
          </cell>
          <cell r="X111">
            <v>109.375</v>
          </cell>
          <cell r="Y111">
            <v>21.5</v>
          </cell>
          <cell r="Z111" t="str">
            <v>HC</v>
          </cell>
          <cell r="AA111" t="str">
            <v>3-wire</v>
          </cell>
          <cell r="AB111" t="str">
            <v>900</v>
          </cell>
          <cell r="AC111">
            <v>1000</v>
          </cell>
          <cell r="AD111" t="str">
            <v>N/A</v>
          </cell>
          <cell r="AE111" t="str">
            <v>Increase to 1.2m</v>
          </cell>
          <cell r="AF111" t="str">
            <v>Yes</v>
          </cell>
          <cell r="AG111">
            <v>1.8</v>
          </cell>
        </row>
        <row r="112">
          <cell r="E112" t="str">
            <v>65XA-8163</v>
          </cell>
          <cell r="F112" t="str">
            <v>EXISTING</v>
          </cell>
          <cell r="G112" t="str">
            <v>U18-P-1812A/B</v>
          </cell>
          <cell r="H112" t="str">
            <v>-12.5</v>
          </cell>
          <cell r="I112">
            <v>0</v>
          </cell>
          <cell r="J112">
            <v>50</v>
          </cell>
          <cell r="K112">
            <v>20</v>
          </cell>
          <cell r="L112" t="str">
            <v>10</v>
          </cell>
          <cell r="M112">
            <v>7.2</v>
          </cell>
          <cell r="N112" t="str">
            <v>15</v>
          </cell>
          <cell r="O112">
            <v>8.8000000000000007</v>
          </cell>
          <cell r="P112">
            <v>15</v>
          </cell>
          <cell r="Q112">
            <v>8.8000000000000007</v>
          </cell>
          <cell r="R112">
            <v>3.6</v>
          </cell>
          <cell r="S112">
            <v>21.5</v>
          </cell>
          <cell r="T112" t="str">
            <v>N/A</v>
          </cell>
          <cell r="U112" t="str">
            <v>N/A</v>
          </cell>
          <cell r="V112">
            <v>-3.125</v>
          </cell>
          <cell r="W112">
            <v>3</v>
          </cell>
          <cell r="X112">
            <v>54.6875</v>
          </cell>
          <cell r="Y112">
            <v>21.5</v>
          </cell>
          <cell r="Z112" t="str">
            <v>H2S</v>
          </cell>
          <cell r="AA112" t="str">
            <v>2-wire</v>
          </cell>
          <cell r="AB112" t="str">
            <v>730</v>
          </cell>
          <cell r="AC112">
            <v>1000</v>
          </cell>
          <cell r="AD112" t="str">
            <v>N/A</v>
          </cell>
          <cell r="AE112" t="str">
            <v>Maintain</v>
          </cell>
          <cell r="AF112" t="str">
            <v>No</v>
          </cell>
        </row>
        <row r="113">
          <cell r="E113" t="str">
            <v>65XA-8101</v>
          </cell>
          <cell r="F113" t="str">
            <v>AXGK2300196</v>
          </cell>
          <cell r="G113" t="str">
            <v>U19-V-1903</v>
          </cell>
          <cell r="H113" t="str">
            <v>-12.5</v>
          </cell>
          <cell r="I113">
            <v>0</v>
          </cell>
          <cell r="J113">
            <v>50</v>
          </cell>
          <cell r="K113">
            <v>20</v>
          </cell>
          <cell r="L113" t="str">
            <v>10</v>
          </cell>
          <cell r="M113">
            <v>7.2</v>
          </cell>
          <cell r="N113" t="str">
            <v>15</v>
          </cell>
          <cell r="O113">
            <v>8.8000000000000007</v>
          </cell>
          <cell r="P113">
            <v>15</v>
          </cell>
          <cell r="Q113">
            <v>8.8000000000000007</v>
          </cell>
          <cell r="R113">
            <v>3.6</v>
          </cell>
          <cell r="S113">
            <v>21.5</v>
          </cell>
          <cell r="T113" t="str">
            <v>N/A</v>
          </cell>
          <cell r="U113" t="str">
            <v>N/A</v>
          </cell>
          <cell r="V113">
            <v>-3.125</v>
          </cell>
          <cell r="W113">
            <v>3</v>
          </cell>
          <cell r="X113">
            <v>54.6875</v>
          </cell>
          <cell r="Y113">
            <v>21.5</v>
          </cell>
          <cell r="Z113" t="str">
            <v>H2S</v>
          </cell>
          <cell r="AA113" t="str">
            <v>2-wire</v>
          </cell>
          <cell r="AB113" t="str">
            <v>900</v>
          </cell>
          <cell r="AC113">
            <v>1200</v>
          </cell>
          <cell r="AD113" t="str">
            <v>N/A</v>
          </cell>
          <cell r="AE113" t="str">
            <v>Increase to 1.2m</v>
          </cell>
          <cell r="AF113" t="str">
            <v>Yes</v>
          </cell>
          <cell r="AG113">
            <v>1.5</v>
          </cell>
        </row>
        <row r="114">
          <cell r="E114" t="str">
            <v>65XA-8102</v>
          </cell>
          <cell r="F114" t="str">
            <v>AXGK2300186</v>
          </cell>
          <cell r="G114" t="str">
            <v>U19-C-1902</v>
          </cell>
          <cell r="H114" t="str">
            <v>-12.5</v>
          </cell>
          <cell r="I114">
            <v>0</v>
          </cell>
          <cell r="J114">
            <v>50</v>
          </cell>
          <cell r="K114">
            <v>20</v>
          </cell>
          <cell r="L114" t="str">
            <v>10</v>
          </cell>
          <cell r="M114">
            <v>7.2</v>
          </cell>
          <cell r="N114" t="str">
            <v>15</v>
          </cell>
          <cell r="O114">
            <v>8.8000000000000007</v>
          </cell>
          <cell r="P114">
            <v>15</v>
          </cell>
          <cell r="Q114">
            <v>8.8000000000000007</v>
          </cell>
          <cell r="R114">
            <v>3.6</v>
          </cell>
          <cell r="S114">
            <v>21.5</v>
          </cell>
          <cell r="T114" t="str">
            <v>N/A</v>
          </cell>
          <cell r="U114" t="str">
            <v>N/A</v>
          </cell>
          <cell r="V114">
            <v>-3.125</v>
          </cell>
          <cell r="W114">
            <v>3</v>
          </cell>
          <cell r="X114">
            <v>54.6875</v>
          </cell>
          <cell r="Y114">
            <v>21.5</v>
          </cell>
          <cell r="Z114" t="str">
            <v>H2S</v>
          </cell>
          <cell r="AA114" t="str">
            <v>2-wire</v>
          </cell>
          <cell r="AB114" t="str">
            <v>750</v>
          </cell>
          <cell r="AC114">
            <v>1000</v>
          </cell>
          <cell r="AD114" t="str">
            <v>N/A</v>
          </cell>
          <cell r="AE114" t="str">
            <v>Increase to 1.2m</v>
          </cell>
          <cell r="AF114" t="str">
            <v>Yes</v>
          </cell>
          <cell r="AG114">
            <v>1.5</v>
          </cell>
        </row>
        <row r="115">
          <cell r="E115" t="str">
            <v>65XA-8103</v>
          </cell>
          <cell r="F115" t="str">
            <v>AXGK2300187</v>
          </cell>
          <cell r="G115" t="str">
            <v>U19-P-1913A/B</v>
          </cell>
          <cell r="H115" t="str">
            <v>-12.5</v>
          </cell>
          <cell r="I115">
            <v>0</v>
          </cell>
          <cell r="J115">
            <v>50</v>
          </cell>
          <cell r="K115">
            <v>20</v>
          </cell>
          <cell r="L115" t="str">
            <v>10</v>
          </cell>
          <cell r="M115">
            <v>7.2</v>
          </cell>
          <cell r="N115" t="str">
            <v>15</v>
          </cell>
          <cell r="O115">
            <v>8.8000000000000007</v>
          </cell>
          <cell r="P115">
            <v>15</v>
          </cell>
          <cell r="Q115">
            <v>8.8000000000000007</v>
          </cell>
          <cell r="R115">
            <v>3.6</v>
          </cell>
          <cell r="S115">
            <v>21.5</v>
          </cell>
          <cell r="T115" t="str">
            <v>N/A</v>
          </cell>
          <cell r="U115" t="str">
            <v>N/A</v>
          </cell>
          <cell r="V115">
            <v>-3.125</v>
          </cell>
          <cell r="W115">
            <v>3</v>
          </cell>
          <cell r="X115">
            <v>54.6875</v>
          </cell>
          <cell r="Y115">
            <v>21.5</v>
          </cell>
          <cell r="Z115" t="str">
            <v>H2S</v>
          </cell>
          <cell r="AA115" t="str">
            <v>2-wire</v>
          </cell>
          <cell r="AB115" t="str">
            <v>930</v>
          </cell>
          <cell r="AC115">
            <v>1200</v>
          </cell>
          <cell r="AD115" t="str">
            <v>N/A</v>
          </cell>
          <cell r="AE115" t="str">
            <v>Increase to 1.2m</v>
          </cell>
          <cell r="AF115" t="str">
            <v>Yes</v>
          </cell>
          <cell r="AG115">
            <v>1.5</v>
          </cell>
        </row>
        <row r="116">
          <cell r="E116" t="str">
            <v>65XA-8104</v>
          </cell>
          <cell r="F116" t="str">
            <v>AXGK2300189</v>
          </cell>
          <cell r="G116" t="str">
            <v>U19-P-1914A/B</v>
          </cell>
          <cell r="H116" t="str">
            <v>-12.5</v>
          </cell>
          <cell r="I116">
            <v>0</v>
          </cell>
          <cell r="J116">
            <v>50</v>
          </cell>
          <cell r="K116">
            <v>20</v>
          </cell>
          <cell r="L116" t="str">
            <v>10</v>
          </cell>
          <cell r="M116">
            <v>7.2</v>
          </cell>
          <cell r="N116" t="str">
            <v>15</v>
          </cell>
          <cell r="O116">
            <v>8.8000000000000007</v>
          </cell>
          <cell r="P116">
            <v>15</v>
          </cell>
          <cell r="Q116">
            <v>8.8000000000000007</v>
          </cell>
          <cell r="R116">
            <v>3.6</v>
          </cell>
          <cell r="S116">
            <v>21.5</v>
          </cell>
          <cell r="T116" t="str">
            <v>N/A</v>
          </cell>
          <cell r="U116" t="str">
            <v>N/A</v>
          </cell>
          <cell r="V116">
            <v>-3.125</v>
          </cell>
          <cell r="W116">
            <v>3</v>
          </cell>
          <cell r="X116">
            <v>54.6875</v>
          </cell>
          <cell r="Y116">
            <v>21.5</v>
          </cell>
          <cell r="Z116" t="str">
            <v>H2S</v>
          </cell>
          <cell r="AA116" t="str">
            <v>2-wire</v>
          </cell>
          <cell r="AB116" t="str">
            <v>930</v>
          </cell>
          <cell r="AC116">
            <v>1200</v>
          </cell>
          <cell r="AD116" t="str">
            <v>N/A</v>
          </cell>
          <cell r="AE116" t="str">
            <v>Increase to 1.2m</v>
          </cell>
          <cell r="AF116" t="str">
            <v>Yes</v>
          </cell>
          <cell r="AG116">
            <v>1.5</v>
          </cell>
        </row>
        <row r="117">
          <cell r="E117" t="str">
            <v>65XA-8105</v>
          </cell>
          <cell r="F117" t="str">
            <v>AXGK2300192</v>
          </cell>
          <cell r="G117" t="str">
            <v>U19-P-1915A/B</v>
          </cell>
          <cell r="H117" t="str">
            <v>-12.5</v>
          </cell>
          <cell r="I117">
            <v>0</v>
          </cell>
          <cell r="J117">
            <v>50</v>
          </cell>
          <cell r="K117">
            <v>20</v>
          </cell>
          <cell r="L117" t="str">
            <v>10</v>
          </cell>
          <cell r="M117">
            <v>7.2</v>
          </cell>
          <cell r="N117" t="str">
            <v>15</v>
          </cell>
          <cell r="O117">
            <v>8.8000000000000007</v>
          </cell>
          <cell r="P117">
            <v>15</v>
          </cell>
          <cell r="Q117">
            <v>8.8000000000000007</v>
          </cell>
          <cell r="R117">
            <v>3.6</v>
          </cell>
          <cell r="S117">
            <v>21.5</v>
          </cell>
          <cell r="T117" t="str">
            <v>N/A</v>
          </cell>
          <cell r="U117" t="str">
            <v>N/A</v>
          </cell>
          <cell r="V117">
            <v>-3.125</v>
          </cell>
          <cell r="W117">
            <v>3</v>
          </cell>
          <cell r="X117">
            <v>54.6875</v>
          </cell>
          <cell r="Y117">
            <v>21.5</v>
          </cell>
          <cell r="Z117" t="str">
            <v>H2S</v>
          </cell>
          <cell r="AA117" t="str">
            <v>2-wire</v>
          </cell>
          <cell r="AB117" t="str">
            <v>960</v>
          </cell>
          <cell r="AC117">
            <v>1200</v>
          </cell>
          <cell r="AD117" t="str">
            <v>N/A</v>
          </cell>
          <cell r="AE117" t="str">
            <v>Increase to 1.2m</v>
          </cell>
          <cell r="AF117" t="str">
            <v>Yes</v>
          </cell>
          <cell r="AG117">
            <v>1.5</v>
          </cell>
        </row>
        <row r="118">
          <cell r="E118" t="str">
            <v>65XA-8106</v>
          </cell>
          <cell r="F118" t="str">
            <v>AXGK2300193</v>
          </cell>
          <cell r="G118" t="str">
            <v>U19-V-1907</v>
          </cell>
          <cell r="H118" t="str">
            <v>-12.5</v>
          </cell>
          <cell r="I118">
            <v>0</v>
          </cell>
          <cell r="J118">
            <v>50</v>
          </cell>
          <cell r="K118">
            <v>20</v>
          </cell>
          <cell r="L118" t="str">
            <v>10</v>
          </cell>
          <cell r="M118">
            <v>7.2</v>
          </cell>
          <cell r="N118" t="str">
            <v>15</v>
          </cell>
          <cell r="O118">
            <v>8.8000000000000007</v>
          </cell>
          <cell r="P118">
            <v>15</v>
          </cell>
          <cell r="Q118">
            <v>8.8000000000000007</v>
          </cell>
          <cell r="R118">
            <v>3.6</v>
          </cell>
          <cell r="S118">
            <v>21.5</v>
          </cell>
          <cell r="T118" t="str">
            <v>N/A</v>
          </cell>
          <cell r="U118" t="str">
            <v>N/A</v>
          </cell>
          <cell r="V118">
            <v>-3.125</v>
          </cell>
          <cell r="W118">
            <v>3</v>
          </cell>
          <cell r="X118">
            <v>54.6875</v>
          </cell>
          <cell r="Y118">
            <v>21.5</v>
          </cell>
          <cell r="Z118" t="str">
            <v>H2S</v>
          </cell>
          <cell r="AA118" t="str">
            <v>2-wire</v>
          </cell>
          <cell r="AB118" t="str">
            <v>960</v>
          </cell>
          <cell r="AC118">
            <v>1200</v>
          </cell>
          <cell r="AD118" t="str">
            <v>N/A</v>
          </cell>
          <cell r="AE118" t="str">
            <v>Increase to 1.2m</v>
          </cell>
          <cell r="AF118" t="str">
            <v>Yes</v>
          </cell>
          <cell r="AG118">
            <v>1.5</v>
          </cell>
        </row>
        <row r="119">
          <cell r="E119" t="str">
            <v>65XA-8110</v>
          </cell>
          <cell r="F119" t="str">
            <v>EXISTING</v>
          </cell>
          <cell r="G119" t="str">
            <v>U19-V-1904/1905</v>
          </cell>
          <cell r="H119" t="str">
            <v>-12.5</v>
          </cell>
          <cell r="I119">
            <v>0</v>
          </cell>
          <cell r="J119">
            <v>50</v>
          </cell>
          <cell r="K119">
            <v>20</v>
          </cell>
          <cell r="L119" t="str">
            <v>10</v>
          </cell>
          <cell r="M119">
            <v>7.2</v>
          </cell>
          <cell r="N119" t="str">
            <v>15</v>
          </cell>
          <cell r="O119">
            <v>8.8000000000000007</v>
          </cell>
          <cell r="P119">
            <v>50</v>
          </cell>
          <cell r="Q119">
            <v>20</v>
          </cell>
          <cell r="R119">
            <v>3.6</v>
          </cell>
          <cell r="S119">
            <v>21.5</v>
          </cell>
          <cell r="T119" t="str">
            <v>N/A</v>
          </cell>
          <cell r="U119" t="str">
            <v>N/A</v>
          </cell>
          <cell r="V119">
            <v>-8.59375</v>
          </cell>
          <cell r="W119">
            <v>1.25</v>
          </cell>
          <cell r="X119">
            <v>54.6875</v>
          </cell>
          <cell r="Y119">
            <v>21.5</v>
          </cell>
          <cell r="Z119" t="str">
            <v>H2S</v>
          </cell>
          <cell r="AA119" t="str">
            <v>3-wire</v>
          </cell>
          <cell r="AB119">
            <v>2565</v>
          </cell>
          <cell r="AC119">
            <v>2500</v>
          </cell>
          <cell r="AD119" t="str">
            <v>N/A</v>
          </cell>
          <cell r="AE119" t="str">
            <v>Maintain</v>
          </cell>
          <cell r="AF119" t="str">
            <v>No</v>
          </cell>
        </row>
        <row r="120">
          <cell r="E120" t="str">
            <v>65XA-8111</v>
          </cell>
          <cell r="F120">
            <v>3047363</v>
          </cell>
          <cell r="G120" t="str">
            <v>U19-K-1901A</v>
          </cell>
          <cell r="H120" t="str">
            <v>-12.5</v>
          </cell>
          <cell r="I120">
            <v>0</v>
          </cell>
          <cell r="J120">
            <v>50</v>
          </cell>
          <cell r="K120">
            <v>20</v>
          </cell>
          <cell r="L120" t="str">
            <v>10</v>
          </cell>
          <cell r="M120">
            <v>7.2</v>
          </cell>
          <cell r="N120" t="str">
            <v>15</v>
          </cell>
          <cell r="O120">
            <v>8.8000000000000007</v>
          </cell>
          <cell r="P120">
            <v>50</v>
          </cell>
          <cell r="Q120">
            <v>20</v>
          </cell>
          <cell r="R120">
            <v>3.6</v>
          </cell>
          <cell r="S120">
            <v>21.5</v>
          </cell>
          <cell r="T120" t="str">
            <v>N/A</v>
          </cell>
          <cell r="U120" t="str">
            <v>N/A</v>
          </cell>
          <cell r="V120">
            <v>-8.59375</v>
          </cell>
          <cell r="W120">
            <v>1.25</v>
          </cell>
          <cell r="X120">
            <v>54.6875</v>
          </cell>
          <cell r="Y120">
            <v>21.5</v>
          </cell>
          <cell r="Z120" t="str">
            <v>H2S</v>
          </cell>
          <cell r="AA120" t="str">
            <v>3-wire</v>
          </cell>
          <cell r="AB120">
            <v>520</v>
          </cell>
          <cell r="AC120">
            <v>1000</v>
          </cell>
          <cell r="AD120" t="str">
            <v>N/A</v>
          </cell>
          <cell r="AE120" t="str">
            <v>Increase to 1.2m</v>
          </cell>
          <cell r="AF120" t="str">
            <v>Yes</v>
          </cell>
          <cell r="AG120">
            <v>1.5</v>
          </cell>
        </row>
        <row r="121">
          <cell r="E121" t="str">
            <v>65XA-8112</v>
          </cell>
          <cell r="F121">
            <v>3047367</v>
          </cell>
          <cell r="G121" t="str">
            <v>U19-K-1901B</v>
          </cell>
          <cell r="H121" t="str">
            <v>-12.5</v>
          </cell>
          <cell r="I121">
            <v>0</v>
          </cell>
          <cell r="J121">
            <v>50</v>
          </cell>
          <cell r="K121">
            <v>20</v>
          </cell>
          <cell r="L121" t="str">
            <v>10</v>
          </cell>
          <cell r="M121">
            <v>7.2</v>
          </cell>
          <cell r="N121" t="str">
            <v>15</v>
          </cell>
          <cell r="O121">
            <v>8.8000000000000007</v>
          </cell>
          <cell r="P121">
            <v>50</v>
          </cell>
          <cell r="Q121">
            <v>20</v>
          </cell>
          <cell r="R121">
            <v>3.6</v>
          </cell>
          <cell r="S121">
            <v>21.5</v>
          </cell>
          <cell r="T121" t="str">
            <v>N/A</v>
          </cell>
          <cell r="U121" t="str">
            <v>N/A</v>
          </cell>
          <cell r="V121">
            <v>-8.59375</v>
          </cell>
          <cell r="W121">
            <v>1.25</v>
          </cell>
          <cell r="X121">
            <v>54.6875</v>
          </cell>
          <cell r="Y121">
            <v>21.5</v>
          </cell>
          <cell r="Z121" t="str">
            <v>H2S</v>
          </cell>
          <cell r="AA121" t="str">
            <v>3-wire</v>
          </cell>
          <cell r="AB121" t="str">
            <v>620</v>
          </cell>
          <cell r="AC121">
            <v>1000</v>
          </cell>
          <cell r="AD121" t="str">
            <v>N/A</v>
          </cell>
          <cell r="AE121" t="str">
            <v>Increase to 1.2m</v>
          </cell>
          <cell r="AF121" t="str">
            <v>Yes</v>
          </cell>
          <cell r="AG121">
            <v>1.5</v>
          </cell>
        </row>
        <row r="122">
          <cell r="E122" t="str">
            <v>65XA-8113</v>
          </cell>
          <cell r="F122">
            <v>3048029</v>
          </cell>
          <cell r="G122" t="str">
            <v>U19-ANALYSER HOUSE</v>
          </cell>
          <cell r="H122">
            <v>-25</v>
          </cell>
          <cell r="I122">
            <v>0</v>
          </cell>
          <cell r="J122" t="str">
            <v>100</v>
          </cell>
          <cell r="K122">
            <v>20</v>
          </cell>
          <cell r="L122" t="str">
            <v>25</v>
          </cell>
          <cell r="M122">
            <v>8</v>
          </cell>
          <cell r="N122" t="str">
            <v>50</v>
          </cell>
          <cell r="O122">
            <v>12</v>
          </cell>
          <cell r="P122">
            <v>50</v>
          </cell>
          <cell r="Q122">
            <v>12</v>
          </cell>
          <cell r="R122">
            <v>3.6</v>
          </cell>
          <cell r="S122">
            <v>21.5</v>
          </cell>
          <cell r="T122" t="str">
            <v>N/A</v>
          </cell>
          <cell r="U122" t="str">
            <v>N/A</v>
          </cell>
          <cell r="V122">
            <v>-17.1875</v>
          </cell>
          <cell r="W122">
            <v>1.25</v>
          </cell>
          <cell r="X122">
            <v>109.375</v>
          </cell>
          <cell r="Y122">
            <v>21.5</v>
          </cell>
          <cell r="Z122" t="str">
            <v>H2</v>
          </cell>
          <cell r="AA122" t="str">
            <v>3-wire</v>
          </cell>
          <cell r="AB122" t="str">
            <v>1840</v>
          </cell>
          <cell r="AC122" t="str">
            <v>N/A</v>
          </cell>
          <cell r="AD122" t="str">
            <v>N/A</v>
          </cell>
          <cell r="AE122" t="str">
            <v>Maintain</v>
          </cell>
          <cell r="AF122" t="str">
            <v>Yes</v>
          </cell>
        </row>
        <row r="123">
          <cell r="E123" t="str">
            <v>65XA-8114</v>
          </cell>
          <cell r="F123">
            <v>3048052</v>
          </cell>
          <cell r="G123" t="str">
            <v>U19-ANALYSER HOUSE</v>
          </cell>
          <cell r="H123">
            <v>-25</v>
          </cell>
          <cell r="I123">
            <v>0</v>
          </cell>
          <cell r="J123" t="str">
            <v>100</v>
          </cell>
          <cell r="K123">
            <v>20</v>
          </cell>
          <cell r="L123" t="str">
            <v>25</v>
          </cell>
          <cell r="M123">
            <v>8</v>
          </cell>
          <cell r="N123" t="str">
            <v>50</v>
          </cell>
          <cell r="O123">
            <v>12</v>
          </cell>
          <cell r="P123">
            <v>50</v>
          </cell>
          <cell r="Q123">
            <v>12</v>
          </cell>
          <cell r="R123">
            <v>3.6</v>
          </cell>
          <cell r="S123">
            <v>21.5</v>
          </cell>
          <cell r="T123" t="str">
            <v>N/A</v>
          </cell>
          <cell r="U123" t="str">
            <v>N/A</v>
          </cell>
          <cell r="V123">
            <v>-17.1875</v>
          </cell>
          <cell r="W123">
            <v>1.25</v>
          </cell>
          <cell r="X123">
            <v>109.375</v>
          </cell>
          <cell r="Y123">
            <v>21.5</v>
          </cell>
          <cell r="Z123" t="str">
            <v>H2</v>
          </cell>
          <cell r="AA123" t="str">
            <v>3-wire</v>
          </cell>
          <cell r="AB123" t="str">
            <v>1840</v>
          </cell>
          <cell r="AC123" t="str">
            <v>N/A</v>
          </cell>
          <cell r="AD123" t="str">
            <v>N/A</v>
          </cell>
          <cell r="AE123" t="str">
            <v>Maintain</v>
          </cell>
          <cell r="AF123" t="str">
            <v>Yes</v>
          </cell>
        </row>
        <row r="124">
          <cell r="E124" t="str">
            <v>65XA-8115</v>
          </cell>
          <cell r="F124">
            <v>3049440</v>
          </cell>
          <cell r="G124" t="str">
            <v>U19-ANALYSER HOUSE</v>
          </cell>
          <cell r="H124">
            <v>-25</v>
          </cell>
          <cell r="I124">
            <v>0</v>
          </cell>
          <cell r="J124" t="str">
            <v>100</v>
          </cell>
          <cell r="K124">
            <v>20</v>
          </cell>
          <cell r="L124" t="str">
            <v>25</v>
          </cell>
          <cell r="M124">
            <v>8</v>
          </cell>
          <cell r="N124" t="str">
            <v>50</v>
          </cell>
          <cell r="O124">
            <v>12</v>
          </cell>
          <cell r="P124">
            <v>50</v>
          </cell>
          <cell r="Q124">
            <v>12</v>
          </cell>
          <cell r="R124">
            <v>3.6</v>
          </cell>
          <cell r="S124">
            <v>21.5</v>
          </cell>
          <cell r="T124">
            <v>-12.5</v>
          </cell>
          <cell r="U124">
            <v>2</v>
          </cell>
          <cell r="V124">
            <v>-17.1875</v>
          </cell>
          <cell r="W124">
            <v>1.25</v>
          </cell>
          <cell r="X124">
            <v>109.375</v>
          </cell>
          <cell r="Y124">
            <v>21.5</v>
          </cell>
          <cell r="Z124" t="str">
            <v>HC</v>
          </cell>
          <cell r="AA124" t="str">
            <v>3-wire</v>
          </cell>
          <cell r="AB124" t="str">
            <v>770</v>
          </cell>
          <cell r="AC124" t="str">
            <v>N/A</v>
          </cell>
          <cell r="AD124" t="str">
            <v>N/A</v>
          </cell>
          <cell r="AE124" t="str">
            <v>Maintain</v>
          </cell>
          <cell r="AF124" t="str">
            <v>Yes</v>
          </cell>
        </row>
        <row r="125">
          <cell r="E125" t="str">
            <v>65XA-8116</v>
          </cell>
          <cell r="F125">
            <v>3049426</v>
          </cell>
          <cell r="G125" t="str">
            <v>U19-ANALYSER HOUSE</v>
          </cell>
          <cell r="H125">
            <v>-25</v>
          </cell>
          <cell r="I125">
            <v>0</v>
          </cell>
          <cell r="J125" t="str">
            <v>100</v>
          </cell>
          <cell r="K125">
            <v>20</v>
          </cell>
          <cell r="L125" t="str">
            <v>25</v>
          </cell>
          <cell r="M125">
            <v>8</v>
          </cell>
          <cell r="N125" t="str">
            <v>50</v>
          </cell>
          <cell r="O125">
            <v>12</v>
          </cell>
          <cell r="P125">
            <v>50</v>
          </cell>
          <cell r="Q125">
            <v>12</v>
          </cell>
          <cell r="R125">
            <v>3.6</v>
          </cell>
          <cell r="S125">
            <v>21.5</v>
          </cell>
          <cell r="T125">
            <v>-12.5</v>
          </cell>
          <cell r="U125">
            <v>2</v>
          </cell>
          <cell r="V125">
            <v>-17.1875</v>
          </cell>
          <cell r="W125">
            <v>1.25</v>
          </cell>
          <cell r="X125">
            <v>109.375</v>
          </cell>
          <cell r="Y125">
            <v>21.5</v>
          </cell>
          <cell r="Z125" t="str">
            <v>HC</v>
          </cell>
          <cell r="AA125" t="str">
            <v>3-wire</v>
          </cell>
          <cell r="AB125" t="str">
            <v>770</v>
          </cell>
          <cell r="AC125" t="str">
            <v>N/A</v>
          </cell>
          <cell r="AD125" t="str">
            <v>N/A</v>
          </cell>
          <cell r="AE125" t="str">
            <v>Maintain</v>
          </cell>
          <cell r="AF125" t="str">
            <v>Yes</v>
          </cell>
        </row>
        <row r="126">
          <cell r="E126" t="str">
            <v>65XA-8120</v>
          </cell>
          <cell r="F126">
            <v>3046110</v>
          </cell>
          <cell r="G126" t="str">
            <v>U19-P-1902A/B</v>
          </cell>
          <cell r="H126">
            <v>-25</v>
          </cell>
          <cell r="I126">
            <v>0</v>
          </cell>
          <cell r="J126" t="str">
            <v>100</v>
          </cell>
          <cell r="K126">
            <v>20</v>
          </cell>
          <cell r="L126" t="str">
            <v>25</v>
          </cell>
          <cell r="M126">
            <v>8</v>
          </cell>
          <cell r="N126" t="str">
            <v>50</v>
          </cell>
          <cell r="O126">
            <v>12</v>
          </cell>
          <cell r="P126">
            <v>50</v>
          </cell>
          <cell r="Q126">
            <v>12</v>
          </cell>
          <cell r="R126">
            <v>3.6</v>
          </cell>
          <cell r="S126">
            <v>21.5</v>
          </cell>
          <cell r="T126">
            <v>-12.5</v>
          </cell>
          <cell r="U126">
            <v>2</v>
          </cell>
          <cell r="V126">
            <v>-17.1875</v>
          </cell>
          <cell r="W126">
            <v>1.25</v>
          </cell>
          <cell r="X126">
            <v>109.375</v>
          </cell>
          <cell r="Y126">
            <v>21.5</v>
          </cell>
          <cell r="Z126" t="str">
            <v>HC</v>
          </cell>
          <cell r="AA126" t="str">
            <v>3-wire</v>
          </cell>
          <cell r="AB126" t="str">
            <v>850</v>
          </cell>
          <cell r="AC126">
            <v>1000</v>
          </cell>
          <cell r="AD126" t="str">
            <v>N/A</v>
          </cell>
          <cell r="AE126" t="str">
            <v>Increase to 1.2m</v>
          </cell>
          <cell r="AF126" t="str">
            <v>Yes</v>
          </cell>
          <cell r="AG126">
            <v>1.2</v>
          </cell>
        </row>
        <row r="127">
          <cell r="E127" t="str">
            <v>65XA-8121</v>
          </cell>
          <cell r="F127">
            <v>3046111</v>
          </cell>
          <cell r="G127" t="str">
            <v>U19-P-1903A/B</v>
          </cell>
          <cell r="H127">
            <v>-25</v>
          </cell>
          <cell r="I127">
            <v>0</v>
          </cell>
          <cell r="J127" t="str">
            <v>100</v>
          </cell>
          <cell r="K127">
            <v>20</v>
          </cell>
          <cell r="L127" t="str">
            <v>25</v>
          </cell>
          <cell r="M127">
            <v>8</v>
          </cell>
          <cell r="N127" t="str">
            <v>50</v>
          </cell>
          <cell r="O127">
            <v>12</v>
          </cell>
          <cell r="P127">
            <v>50</v>
          </cell>
          <cell r="Q127">
            <v>12</v>
          </cell>
          <cell r="R127">
            <v>3.6</v>
          </cell>
          <cell r="S127">
            <v>21.5</v>
          </cell>
          <cell r="T127">
            <v>-12.5</v>
          </cell>
          <cell r="U127">
            <v>2</v>
          </cell>
          <cell r="V127">
            <v>-17.1875</v>
          </cell>
          <cell r="W127">
            <v>1.25</v>
          </cell>
          <cell r="X127">
            <v>109.375</v>
          </cell>
          <cell r="Y127">
            <v>21.5</v>
          </cell>
          <cell r="Z127" t="str">
            <v>HC</v>
          </cell>
          <cell r="AA127" t="str">
            <v>3-wire</v>
          </cell>
          <cell r="AB127" t="str">
            <v>900</v>
          </cell>
          <cell r="AC127">
            <v>1000</v>
          </cell>
          <cell r="AD127" t="str">
            <v>N/A</v>
          </cell>
          <cell r="AE127" t="str">
            <v>Increase to 1.2m</v>
          </cell>
          <cell r="AF127" t="str">
            <v>Yes</v>
          </cell>
          <cell r="AG127">
            <v>1.2</v>
          </cell>
        </row>
        <row r="128">
          <cell r="E128" t="str">
            <v>65XA-8122</v>
          </cell>
          <cell r="F128">
            <v>3050776</v>
          </cell>
          <cell r="G128" t="str">
            <v>U19-P-1917A/B</v>
          </cell>
          <cell r="H128">
            <v>-25</v>
          </cell>
          <cell r="I128">
            <v>0</v>
          </cell>
          <cell r="J128" t="str">
            <v>100</v>
          </cell>
          <cell r="K128">
            <v>20</v>
          </cell>
          <cell r="L128" t="str">
            <v>25</v>
          </cell>
          <cell r="M128">
            <v>8</v>
          </cell>
          <cell r="N128" t="str">
            <v>50</v>
          </cell>
          <cell r="O128">
            <v>12</v>
          </cell>
          <cell r="P128">
            <v>50</v>
          </cell>
          <cell r="Q128">
            <v>12</v>
          </cell>
          <cell r="R128">
            <v>3.6</v>
          </cell>
          <cell r="S128">
            <v>21.5</v>
          </cell>
          <cell r="T128">
            <v>-12.5</v>
          </cell>
          <cell r="U128">
            <v>2</v>
          </cell>
          <cell r="V128">
            <v>-17.1875</v>
          </cell>
          <cell r="W128">
            <v>1.25</v>
          </cell>
          <cell r="X128">
            <v>109.375</v>
          </cell>
          <cell r="Y128">
            <v>21.5</v>
          </cell>
          <cell r="Z128" t="str">
            <v>HC</v>
          </cell>
          <cell r="AA128" t="str">
            <v>3-wire</v>
          </cell>
          <cell r="AB128" t="str">
            <v>900</v>
          </cell>
          <cell r="AC128">
            <v>1000</v>
          </cell>
          <cell r="AD128" t="str">
            <v>N/A</v>
          </cell>
          <cell r="AE128" t="str">
            <v>Increase to 1.2m</v>
          </cell>
          <cell r="AF128" t="str">
            <v>Yes</v>
          </cell>
          <cell r="AG128">
            <v>1.2</v>
          </cell>
        </row>
        <row r="129">
          <cell r="E129" t="str">
            <v>65XA-8123</v>
          </cell>
          <cell r="F129">
            <v>3046109</v>
          </cell>
          <cell r="G129" t="str">
            <v>U19-C-1904</v>
          </cell>
          <cell r="H129">
            <v>-25</v>
          </cell>
          <cell r="I129">
            <v>0</v>
          </cell>
          <cell r="J129" t="str">
            <v>100</v>
          </cell>
          <cell r="K129">
            <v>20</v>
          </cell>
          <cell r="L129" t="str">
            <v>25</v>
          </cell>
          <cell r="M129">
            <v>8</v>
          </cell>
          <cell r="N129" t="str">
            <v>50</v>
          </cell>
          <cell r="O129">
            <v>12</v>
          </cell>
          <cell r="P129">
            <v>50</v>
          </cell>
          <cell r="Q129">
            <v>12</v>
          </cell>
          <cell r="R129">
            <v>3.6</v>
          </cell>
          <cell r="S129">
            <v>21.5</v>
          </cell>
          <cell r="T129">
            <v>-12.5</v>
          </cell>
          <cell r="U129">
            <v>2</v>
          </cell>
          <cell r="V129">
            <v>-17.1875</v>
          </cell>
          <cell r="W129">
            <v>1.25</v>
          </cell>
          <cell r="X129">
            <v>109.375</v>
          </cell>
          <cell r="Y129">
            <v>21.5</v>
          </cell>
          <cell r="Z129" t="str">
            <v>HC</v>
          </cell>
          <cell r="AA129" t="str">
            <v>3-wire</v>
          </cell>
          <cell r="AB129" t="str">
            <v>850</v>
          </cell>
          <cell r="AC129">
            <v>1000</v>
          </cell>
          <cell r="AD129" t="str">
            <v>N/A</v>
          </cell>
          <cell r="AE129" t="str">
            <v>Increase to 1.2m</v>
          </cell>
          <cell r="AF129" t="str">
            <v>Yes</v>
          </cell>
          <cell r="AG129">
            <v>1.2</v>
          </cell>
        </row>
        <row r="130">
          <cell r="E130" t="str">
            <v>65XA-8124</v>
          </cell>
          <cell r="F130">
            <v>3046100</v>
          </cell>
          <cell r="G130" t="str">
            <v>U19-P-1904A/B</v>
          </cell>
          <cell r="H130">
            <v>-25</v>
          </cell>
          <cell r="I130">
            <v>0</v>
          </cell>
          <cell r="J130" t="str">
            <v>100</v>
          </cell>
          <cell r="K130">
            <v>20</v>
          </cell>
          <cell r="L130" t="str">
            <v>25</v>
          </cell>
          <cell r="M130">
            <v>8</v>
          </cell>
          <cell r="N130" t="str">
            <v>50</v>
          </cell>
          <cell r="O130">
            <v>12</v>
          </cell>
          <cell r="P130">
            <v>50</v>
          </cell>
          <cell r="Q130">
            <v>12</v>
          </cell>
          <cell r="R130">
            <v>3.6</v>
          </cell>
          <cell r="S130">
            <v>21.5</v>
          </cell>
          <cell r="T130">
            <v>-12.5</v>
          </cell>
          <cell r="U130">
            <v>2</v>
          </cell>
          <cell r="V130">
            <v>-17.1875</v>
          </cell>
          <cell r="W130">
            <v>1.25</v>
          </cell>
          <cell r="X130">
            <v>109.375</v>
          </cell>
          <cell r="Y130">
            <v>21.5</v>
          </cell>
          <cell r="Z130" t="str">
            <v>HC</v>
          </cell>
          <cell r="AA130" t="str">
            <v>3-wire</v>
          </cell>
          <cell r="AB130" t="str">
            <v>900</v>
          </cell>
          <cell r="AC130">
            <v>1000</v>
          </cell>
          <cell r="AD130" t="str">
            <v>N/A</v>
          </cell>
          <cell r="AE130" t="str">
            <v>Increase to 1.2m</v>
          </cell>
          <cell r="AF130" t="str">
            <v>Yes</v>
          </cell>
          <cell r="AG130">
            <v>1.2</v>
          </cell>
        </row>
        <row r="131">
          <cell r="E131" t="str">
            <v>65XA-8125</v>
          </cell>
          <cell r="F131">
            <v>3046123</v>
          </cell>
          <cell r="G131" t="str">
            <v>U19-P-1905A/B</v>
          </cell>
          <cell r="H131">
            <v>-25</v>
          </cell>
          <cell r="I131">
            <v>0</v>
          </cell>
          <cell r="J131" t="str">
            <v>100</v>
          </cell>
          <cell r="K131">
            <v>20</v>
          </cell>
          <cell r="L131" t="str">
            <v>25</v>
          </cell>
          <cell r="M131">
            <v>8</v>
          </cell>
          <cell r="N131" t="str">
            <v>50</v>
          </cell>
          <cell r="O131">
            <v>12</v>
          </cell>
          <cell r="P131">
            <v>50</v>
          </cell>
          <cell r="Q131">
            <v>12</v>
          </cell>
          <cell r="R131">
            <v>3.6</v>
          </cell>
          <cell r="S131">
            <v>21.5</v>
          </cell>
          <cell r="T131">
            <v>-12.5</v>
          </cell>
          <cell r="U131">
            <v>2</v>
          </cell>
          <cell r="V131">
            <v>-17.1875</v>
          </cell>
          <cell r="W131">
            <v>1.25</v>
          </cell>
          <cell r="X131">
            <v>109.375</v>
          </cell>
          <cell r="Y131">
            <v>21.5</v>
          </cell>
          <cell r="Z131" t="str">
            <v>HC</v>
          </cell>
          <cell r="AA131" t="str">
            <v>3-wire</v>
          </cell>
          <cell r="AB131" t="str">
            <v>900</v>
          </cell>
          <cell r="AC131">
            <v>1000</v>
          </cell>
          <cell r="AD131" t="str">
            <v>N/A</v>
          </cell>
          <cell r="AE131" t="str">
            <v>Increase to 1.2m</v>
          </cell>
          <cell r="AF131" t="str">
            <v>Yes</v>
          </cell>
          <cell r="AG131">
            <v>1.2</v>
          </cell>
        </row>
        <row r="132">
          <cell r="E132" t="str">
            <v>65XA-8126</v>
          </cell>
          <cell r="F132">
            <v>3046087</v>
          </cell>
          <cell r="G132" t="str">
            <v>U19-P-1906A/B</v>
          </cell>
          <cell r="H132">
            <v>-25</v>
          </cell>
          <cell r="I132">
            <v>0</v>
          </cell>
          <cell r="J132" t="str">
            <v>100</v>
          </cell>
          <cell r="K132">
            <v>20</v>
          </cell>
          <cell r="L132" t="str">
            <v>25</v>
          </cell>
          <cell r="M132">
            <v>8</v>
          </cell>
          <cell r="N132" t="str">
            <v>50</v>
          </cell>
          <cell r="O132">
            <v>12</v>
          </cell>
          <cell r="P132">
            <v>50</v>
          </cell>
          <cell r="Q132">
            <v>12</v>
          </cell>
          <cell r="R132">
            <v>3.6</v>
          </cell>
          <cell r="S132">
            <v>21.5</v>
          </cell>
          <cell r="T132">
            <v>-12.5</v>
          </cell>
          <cell r="U132">
            <v>2</v>
          </cell>
          <cell r="V132">
            <v>-17.1875</v>
          </cell>
          <cell r="W132">
            <v>1.25</v>
          </cell>
          <cell r="X132">
            <v>109.375</v>
          </cell>
          <cell r="Y132">
            <v>21.5</v>
          </cell>
          <cell r="Z132" t="str">
            <v>HC</v>
          </cell>
          <cell r="AA132" t="str">
            <v>3-wire</v>
          </cell>
          <cell r="AB132" t="str">
            <v>900</v>
          </cell>
          <cell r="AC132">
            <v>1000</v>
          </cell>
          <cell r="AD132" t="str">
            <v>N/A</v>
          </cell>
          <cell r="AE132" t="str">
            <v>Increase to 1.2m</v>
          </cell>
          <cell r="AF132" t="str">
            <v>Yes</v>
          </cell>
          <cell r="AG132">
            <v>1.2</v>
          </cell>
        </row>
        <row r="133">
          <cell r="E133" t="str">
            <v>65XA-8127</v>
          </cell>
          <cell r="F133">
            <v>3048807</v>
          </cell>
          <cell r="G133" t="str">
            <v>U19-P-1907A/B</v>
          </cell>
          <cell r="H133">
            <v>-25</v>
          </cell>
          <cell r="I133">
            <v>0</v>
          </cell>
          <cell r="J133" t="str">
            <v>100</v>
          </cell>
          <cell r="K133">
            <v>20</v>
          </cell>
          <cell r="L133" t="str">
            <v>25</v>
          </cell>
          <cell r="M133">
            <v>8</v>
          </cell>
          <cell r="N133" t="str">
            <v>50</v>
          </cell>
          <cell r="O133">
            <v>12</v>
          </cell>
          <cell r="P133">
            <v>50</v>
          </cell>
          <cell r="Q133">
            <v>12</v>
          </cell>
          <cell r="R133">
            <v>3.6</v>
          </cell>
          <cell r="S133">
            <v>21.5</v>
          </cell>
          <cell r="T133">
            <v>-12.5</v>
          </cell>
          <cell r="U133">
            <v>2</v>
          </cell>
          <cell r="V133">
            <v>-17.1875</v>
          </cell>
          <cell r="W133">
            <v>1.25</v>
          </cell>
          <cell r="X133">
            <v>109.375</v>
          </cell>
          <cell r="Y133">
            <v>21.5</v>
          </cell>
          <cell r="Z133" t="str">
            <v>HC</v>
          </cell>
          <cell r="AA133" t="str">
            <v>3-wire</v>
          </cell>
          <cell r="AB133" t="str">
            <v>900</v>
          </cell>
          <cell r="AC133">
            <v>1000</v>
          </cell>
          <cell r="AD133" t="str">
            <v>N/A</v>
          </cell>
          <cell r="AE133" t="str">
            <v>Increase to 1.2m</v>
          </cell>
          <cell r="AF133" t="str">
            <v>Yes</v>
          </cell>
          <cell r="AG133">
            <v>1.2</v>
          </cell>
        </row>
        <row r="134">
          <cell r="E134" t="str">
            <v>65XA-8128</v>
          </cell>
          <cell r="F134">
            <v>3046114</v>
          </cell>
          <cell r="G134" t="str">
            <v>U19-F-1901</v>
          </cell>
          <cell r="H134">
            <v>-25</v>
          </cell>
          <cell r="I134">
            <v>0</v>
          </cell>
          <cell r="J134" t="str">
            <v>100</v>
          </cell>
          <cell r="K134">
            <v>20</v>
          </cell>
          <cell r="L134" t="str">
            <v>25</v>
          </cell>
          <cell r="M134">
            <v>8</v>
          </cell>
          <cell r="N134" t="str">
            <v>50</v>
          </cell>
          <cell r="O134">
            <v>12</v>
          </cell>
          <cell r="P134">
            <v>50</v>
          </cell>
          <cell r="Q134">
            <v>12</v>
          </cell>
          <cell r="R134">
            <v>3.6</v>
          </cell>
          <cell r="S134">
            <v>21.5</v>
          </cell>
          <cell r="T134">
            <v>-12.5</v>
          </cell>
          <cell r="U134">
            <v>2</v>
          </cell>
          <cell r="V134">
            <v>-17.1875</v>
          </cell>
          <cell r="W134">
            <v>1.25</v>
          </cell>
          <cell r="X134">
            <v>109.375</v>
          </cell>
          <cell r="Y134">
            <v>21.5</v>
          </cell>
          <cell r="Z134" t="str">
            <v>HC</v>
          </cell>
          <cell r="AA134" t="str">
            <v>3-wire</v>
          </cell>
          <cell r="AB134" t="str">
            <v>900</v>
          </cell>
          <cell r="AC134">
            <v>1000</v>
          </cell>
          <cell r="AD134" t="str">
            <v>N/A</v>
          </cell>
          <cell r="AE134" t="str">
            <v>Increase to 1.2m</v>
          </cell>
          <cell r="AF134" t="str">
            <v>Yes</v>
          </cell>
          <cell r="AG134">
            <v>1.2</v>
          </cell>
        </row>
        <row r="135">
          <cell r="E135" t="str">
            <v>65XA-8129</v>
          </cell>
          <cell r="F135">
            <v>3049413</v>
          </cell>
          <cell r="G135" t="str">
            <v>U19-F-1902</v>
          </cell>
          <cell r="H135">
            <v>-25</v>
          </cell>
          <cell r="I135">
            <v>0</v>
          </cell>
          <cell r="J135" t="str">
            <v>100</v>
          </cell>
          <cell r="K135">
            <v>20</v>
          </cell>
          <cell r="L135" t="str">
            <v>25</v>
          </cell>
          <cell r="M135">
            <v>8</v>
          </cell>
          <cell r="N135" t="str">
            <v>50</v>
          </cell>
          <cell r="O135">
            <v>12</v>
          </cell>
          <cell r="P135">
            <v>50</v>
          </cell>
          <cell r="Q135">
            <v>12</v>
          </cell>
          <cell r="R135">
            <v>3.6</v>
          </cell>
          <cell r="S135">
            <v>21.5</v>
          </cell>
          <cell r="T135">
            <v>-12.5</v>
          </cell>
          <cell r="U135">
            <v>2</v>
          </cell>
          <cell r="V135">
            <v>-17.1875</v>
          </cell>
          <cell r="W135">
            <v>1.25</v>
          </cell>
          <cell r="X135">
            <v>109.375</v>
          </cell>
          <cell r="Y135">
            <v>21.5</v>
          </cell>
          <cell r="Z135" t="str">
            <v>HC</v>
          </cell>
          <cell r="AA135" t="str">
            <v>3-wire</v>
          </cell>
          <cell r="AB135" t="str">
            <v>900</v>
          </cell>
          <cell r="AC135">
            <v>1000</v>
          </cell>
          <cell r="AD135" t="str">
            <v>N/A</v>
          </cell>
          <cell r="AE135" t="str">
            <v>Increase to 1.2m</v>
          </cell>
          <cell r="AF135" t="str">
            <v>Yes</v>
          </cell>
          <cell r="AG135">
            <v>1.2</v>
          </cell>
        </row>
        <row r="136">
          <cell r="E136" t="str">
            <v>65XA-8130</v>
          </cell>
          <cell r="F136">
            <v>3033005</v>
          </cell>
          <cell r="G136" t="str">
            <v>U19-R-1901</v>
          </cell>
          <cell r="H136">
            <v>-25</v>
          </cell>
          <cell r="I136">
            <v>0</v>
          </cell>
          <cell r="J136" t="str">
            <v>100</v>
          </cell>
          <cell r="K136">
            <v>20</v>
          </cell>
          <cell r="L136" t="str">
            <v>25</v>
          </cell>
          <cell r="M136">
            <v>8</v>
          </cell>
          <cell r="N136" t="str">
            <v>50</v>
          </cell>
          <cell r="O136">
            <v>12</v>
          </cell>
          <cell r="P136">
            <v>50</v>
          </cell>
          <cell r="Q136">
            <v>12</v>
          </cell>
          <cell r="R136">
            <v>3.6</v>
          </cell>
          <cell r="S136">
            <v>21.5</v>
          </cell>
          <cell r="T136">
            <v>-12.5</v>
          </cell>
          <cell r="U136">
            <v>2</v>
          </cell>
          <cell r="V136">
            <v>-17.1875</v>
          </cell>
          <cell r="W136">
            <v>1.25</v>
          </cell>
          <cell r="X136">
            <v>109.375</v>
          </cell>
          <cell r="Y136">
            <v>21.5</v>
          </cell>
          <cell r="Z136" t="str">
            <v>HC</v>
          </cell>
          <cell r="AA136" t="str">
            <v>3-wire</v>
          </cell>
          <cell r="AB136" t="str">
            <v>880</v>
          </cell>
          <cell r="AC136">
            <v>1000</v>
          </cell>
          <cell r="AD136" t="str">
            <v>N/A</v>
          </cell>
          <cell r="AE136" t="str">
            <v>Increase to 1.2m</v>
          </cell>
          <cell r="AF136" t="str">
            <v>Yes</v>
          </cell>
          <cell r="AG136">
            <v>1.2</v>
          </cell>
        </row>
        <row r="137">
          <cell r="E137" t="str">
            <v>65XA-8131</v>
          </cell>
          <cell r="F137">
            <v>3050769</v>
          </cell>
          <cell r="G137" t="str">
            <v>U19-R-1902</v>
          </cell>
          <cell r="H137">
            <v>-25</v>
          </cell>
          <cell r="I137">
            <v>0</v>
          </cell>
          <cell r="J137" t="str">
            <v>100</v>
          </cell>
          <cell r="K137">
            <v>20</v>
          </cell>
          <cell r="L137" t="str">
            <v>25</v>
          </cell>
          <cell r="M137">
            <v>8</v>
          </cell>
          <cell r="N137" t="str">
            <v>50</v>
          </cell>
          <cell r="O137">
            <v>12</v>
          </cell>
          <cell r="P137">
            <v>50</v>
          </cell>
          <cell r="Q137">
            <v>12</v>
          </cell>
          <cell r="R137">
            <v>3.6</v>
          </cell>
          <cell r="S137">
            <v>21.5</v>
          </cell>
          <cell r="T137">
            <v>-12.5</v>
          </cell>
          <cell r="U137">
            <v>2</v>
          </cell>
          <cell r="V137">
            <v>-17.1875</v>
          </cell>
          <cell r="W137">
            <v>1.25</v>
          </cell>
          <cell r="X137">
            <v>109.375</v>
          </cell>
          <cell r="Y137">
            <v>21.5</v>
          </cell>
          <cell r="Z137" t="str">
            <v>HC</v>
          </cell>
          <cell r="AA137" t="str">
            <v>3-wire</v>
          </cell>
          <cell r="AB137">
            <v>800</v>
          </cell>
          <cell r="AC137">
            <v>1000</v>
          </cell>
          <cell r="AD137" t="str">
            <v>N/A</v>
          </cell>
          <cell r="AE137" t="str">
            <v>Increase to 1.2m</v>
          </cell>
          <cell r="AF137" t="str">
            <v>Yes</v>
          </cell>
          <cell r="AG137">
            <v>1.2</v>
          </cell>
        </row>
        <row r="138">
          <cell r="E138" t="str">
            <v>65XA-8132</v>
          </cell>
          <cell r="F138">
            <v>3046103</v>
          </cell>
          <cell r="G138" t="str">
            <v>U19-R-1903</v>
          </cell>
          <cell r="H138">
            <v>-25</v>
          </cell>
          <cell r="I138">
            <v>0</v>
          </cell>
          <cell r="J138" t="str">
            <v>100</v>
          </cell>
          <cell r="K138">
            <v>20</v>
          </cell>
          <cell r="L138" t="str">
            <v>25</v>
          </cell>
          <cell r="M138">
            <v>8</v>
          </cell>
          <cell r="N138" t="str">
            <v>50</v>
          </cell>
          <cell r="O138">
            <v>12</v>
          </cell>
          <cell r="P138">
            <v>50</v>
          </cell>
          <cell r="Q138">
            <v>12</v>
          </cell>
          <cell r="R138">
            <v>3.6</v>
          </cell>
          <cell r="S138">
            <v>21.5</v>
          </cell>
          <cell r="T138">
            <v>-12.5</v>
          </cell>
          <cell r="U138">
            <v>2</v>
          </cell>
          <cell r="V138">
            <v>-17.1875</v>
          </cell>
          <cell r="W138">
            <v>1.25</v>
          </cell>
          <cell r="X138">
            <v>109.375</v>
          </cell>
          <cell r="Y138">
            <v>21.5</v>
          </cell>
          <cell r="Z138" t="str">
            <v>HC</v>
          </cell>
          <cell r="AA138" t="str">
            <v>3-wire</v>
          </cell>
          <cell r="AB138" t="str">
            <v>880</v>
          </cell>
          <cell r="AC138">
            <v>1000</v>
          </cell>
          <cell r="AD138" t="str">
            <v>N/A</v>
          </cell>
          <cell r="AE138" t="str">
            <v>Increase to 1.2m</v>
          </cell>
          <cell r="AF138" t="str">
            <v>Yes</v>
          </cell>
          <cell r="AG138">
            <v>1.2</v>
          </cell>
        </row>
        <row r="139">
          <cell r="E139" t="str">
            <v>65XA-8133</v>
          </cell>
          <cell r="F139">
            <v>3046105</v>
          </cell>
          <cell r="G139" t="str">
            <v>U19-C-1901</v>
          </cell>
          <cell r="H139">
            <v>-25</v>
          </cell>
          <cell r="I139">
            <v>0</v>
          </cell>
          <cell r="J139" t="str">
            <v>100</v>
          </cell>
          <cell r="K139">
            <v>20</v>
          </cell>
          <cell r="L139" t="str">
            <v>25</v>
          </cell>
          <cell r="M139">
            <v>8</v>
          </cell>
          <cell r="N139" t="str">
            <v>50</v>
          </cell>
          <cell r="O139">
            <v>12</v>
          </cell>
          <cell r="P139">
            <v>50</v>
          </cell>
          <cell r="Q139">
            <v>12</v>
          </cell>
          <cell r="R139">
            <v>3.6</v>
          </cell>
          <cell r="S139">
            <v>21.5</v>
          </cell>
          <cell r="T139">
            <v>-12.5</v>
          </cell>
          <cell r="U139">
            <v>2</v>
          </cell>
          <cell r="V139">
            <v>-17.1875</v>
          </cell>
          <cell r="W139">
            <v>1.25</v>
          </cell>
          <cell r="X139">
            <v>109.375</v>
          </cell>
          <cell r="Y139">
            <v>21.5</v>
          </cell>
          <cell r="Z139" t="str">
            <v>HC</v>
          </cell>
          <cell r="AA139" t="str">
            <v>3-wire</v>
          </cell>
          <cell r="AB139" t="str">
            <v>900</v>
          </cell>
          <cell r="AC139">
            <v>1000</v>
          </cell>
          <cell r="AD139" t="str">
            <v>N/A</v>
          </cell>
          <cell r="AE139" t="str">
            <v>Increase to 1.2m</v>
          </cell>
          <cell r="AF139" t="str">
            <v>Yes</v>
          </cell>
          <cell r="AG139">
            <v>1.2</v>
          </cell>
        </row>
        <row r="140">
          <cell r="E140" t="str">
            <v>65XA-8134</v>
          </cell>
          <cell r="F140">
            <v>3048806</v>
          </cell>
          <cell r="G140" t="str">
            <v>U19-E-1903A/B</v>
          </cell>
          <cell r="H140">
            <v>-25</v>
          </cell>
          <cell r="I140">
            <v>0</v>
          </cell>
          <cell r="J140" t="str">
            <v>100</v>
          </cell>
          <cell r="K140">
            <v>20</v>
          </cell>
          <cell r="L140" t="str">
            <v>25</v>
          </cell>
          <cell r="M140">
            <v>8</v>
          </cell>
          <cell r="N140" t="str">
            <v>50</v>
          </cell>
          <cell r="O140">
            <v>12</v>
          </cell>
          <cell r="P140">
            <v>50</v>
          </cell>
          <cell r="Q140">
            <v>12</v>
          </cell>
          <cell r="R140">
            <v>3.6</v>
          </cell>
          <cell r="S140">
            <v>21.5</v>
          </cell>
          <cell r="T140">
            <v>-12.5</v>
          </cell>
          <cell r="U140">
            <v>2</v>
          </cell>
          <cell r="V140">
            <v>-17.1875</v>
          </cell>
          <cell r="W140">
            <v>1.25</v>
          </cell>
          <cell r="X140">
            <v>109.375</v>
          </cell>
          <cell r="Y140">
            <v>21.5</v>
          </cell>
          <cell r="Z140" t="str">
            <v>HC</v>
          </cell>
          <cell r="AA140" t="str">
            <v>3-wire</v>
          </cell>
          <cell r="AB140" t="str">
            <v>900</v>
          </cell>
          <cell r="AC140">
            <v>1000</v>
          </cell>
          <cell r="AD140" t="str">
            <v>N/A</v>
          </cell>
          <cell r="AE140" t="str">
            <v>Increase to 1.2m</v>
          </cell>
          <cell r="AF140" t="str">
            <v>Yes</v>
          </cell>
          <cell r="AG140">
            <v>1.2</v>
          </cell>
        </row>
        <row r="141">
          <cell r="E141" t="str">
            <v>65XA-8135</v>
          </cell>
          <cell r="F141">
            <v>3048817</v>
          </cell>
          <cell r="G141" t="str">
            <v>U19-E-1902</v>
          </cell>
          <cell r="H141">
            <v>-25</v>
          </cell>
          <cell r="I141">
            <v>0</v>
          </cell>
          <cell r="J141" t="str">
            <v>100</v>
          </cell>
          <cell r="K141">
            <v>20</v>
          </cell>
          <cell r="L141" t="str">
            <v>25</v>
          </cell>
          <cell r="M141">
            <v>8</v>
          </cell>
          <cell r="N141" t="str">
            <v>50</v>
          </cell>
          <cell r="O141">
            <v>12</v>
          </cell>
          <cell r="P141">
            <v>50</v>
          </cell>
          <cell r="Q141">
            <v>12</v>
          </cell>
          <cell r="R141">
            <v>3.6</v>
          </cell>
          <cell r="S141">
            <v>21.5</v>
          </cell>
          <cell r="T141">
            <v>-12.5</v>
          </cell>
          <cell r="U141">
            <v>2</v>
          </cell>
          <cell r="V141">
            <v>-17.1875</v>
          </cell>
          <cell r="W141">
            <v>1.25</v>
          </cell>
          <cell r="X141">
            <v>109.375</v>
          </cell>
          <cell r="Y141">
            <v>21.5</v>
          </cell>
          <cell r="Z141" t="str">
            <v>HC</v>
          </cell>
          <cell r="AA141" t="str">
            <v>3-wire</v>
          </cell>
          <cell r="AB141">
            <v>880</v>
          </cell>
          <cell r="AC141">
            <v>1000</v>
          </cell>
          <cell r="AD141" t="str">
            <v>N/A</v>
          </cell>
          <cell r="AE141" t="str">
            <v>Increase to 1.2m</v>
          </cell>
          <cell r="AF141" t="str">
            <v>Yes</v>
          </cell>
          <cell r="AG141">
            <v>1.2</v>
          </cell>
        </row>
        <row r="142">
          <cell r="E142" t="str">
            <v>65XA-8136</v>
          </cell>
          <cell r="F142">
            <v>3050787</v>
          </cell>
          <cell r="G142" t="str">
            <v>U19-E-1905A/B</v>
          </cell>
          <cell r="H142">
            <v>-25</v>
          </cell>
          <cell r="I142">
            <v>0</v>
          </cell>
          <cell r="J142" t="str">
            <v>100</v>
          </cell>
          <cell r="K142">
            <v>20</v>
          </cell>
          <cell r="L142" t="str">
            <v>25</v>
          </cell>
          <cell r="M142">
            <v>8</v>
          </cell>
          <cell r="N142" t="str">
            <v>50</v>
          </cell>
          <cell r="O142">
            <v>12</v>
          </cell>
          <cell r="P142">
            <v>50</v>
          </cell>
          <cell r="Q142">
            <v>12</v>
          </cell>
          <cell r="R142">
            <v>3.6</v>
          </cell>
          <cell r="S142">
            <v>21.5</v>
          </cell>
          <cell r="T142">
            <v>-12.5</v>
          </cell>
          <cell r="U142">
            <v>2</v>
          </cell>
          <cell r="V142">
            <v>-17.1875</v>
          </cell>
          <cell r="W142">
            <v>1.25</v>
          </cell>
          <cell r="X142">
            <v>109.375</v>
          </cell>
          <cell r="Y142">
            <v>21.5</v>
          </cell>
          <cell r="Z142" t="str">
            <v>HC</v>
          </cell>
          <cell r="AA142" t="str">
            <v>3-wire</v>
          </cell>
          <cell r="AB142" t="str">
            <v>920</v>
          </cell>
          <cell r="AC142">
            <v>1000</v>
          </cell>
          <cell r="AD142" t="str">
            <v>N/A</v>
          </cell>
          <cell r="AE142" t="str">
            <v>Increase to 1.2m</v>
          </cell>
          <cell r="AF142" t="str">
            <v>Yes</v>
          </cell>
          <cell r="AG142">
            <v>1.2</v>
          </cell>
        </row>
        <row r="143">
          <cell r="E143" t="str">
            <v>65XA-8137</v>
          </cell>
          <cell r="F143">
            <v>3046095</v>
          </cell>
          <cell r="G143" t="str">
            <v>U19-E-1903C/D</v>
          </cell>
          <cell r="H143">
            <v>-25</v>
          </cell>
          <cell r="I143">
            <v>0</v>
          </cell>
          <cell r="J143" t="str">
            <v>100</v>
          </cell>
          <cell r="K143">
            <v>20</v>
          </cell>
          <cell r="L143" t="str">
            <v>25</v>
          </cell>
          <cell r="M143">
            <v>8</v>
          </cell>
          <cell r="N143" t="str">
            <v>50</v>
          </cell>
          <cell r="O143">
            <v>12</v>
          </cell>
          <cell r="P143">
            <v>50</v>
          </cell>
          <cell r="Q143">
            <v>12</v>
          </cell>
          <cell r="R143">
            <v>3.6</v>
          </cell>
          <cell r="S143">
            <v>21.5</v>
          </cell>
          <cell r="T143">
            <v>-12.5</v>
          </cell>
          <cell r="U143">
            <v>2</v>
          </cell>
          <cell r="V143">
            <v>-17.1875</v>
          </cell>
          <cell r="W143">
            <v>1.25</v>
          </cell>
          <cell r="X143">
            <v>109.375</v>
          </cell>
          <cell r="Y143">
            <v>21.5</v>
          </cell>
          <cell r="Z143" t="str">
            <v>HC</v>
          </cell>
          <cell r="AA143" t="str">
            <v>3-wire</v>
          </cell>
          <cell r="AB143" t="str">
            <v>910</v>
          </cell>
          <cell r="AC143">
            <v>1000</v>
          </cell>
          <cell r="AD143" t="str">
            <v>N/A</v>
          </cell>
          <cell r="AE143" t="str">
            <v>Increase to 1.2m</v>
          </cell>
          <cell r="AF143" t="str">
            <v>Yes</v>
          </cell>
          <cell r="AG143">
            <v>1.2</v>
          </cell>
        </row>
        <row r="144">
          <cell r="E144" t="str">
            <v>65XA-8138</v>
          </cell>
          <cell r="F144">
            <v>3048811</v>
          </cell>
          <cell r="G144" t="str">
            <v>U19-E-1904A/B</v>
          </cell>
          <cell r="H144">
            <v>-25</v>
          </cell>
          <cell r="I144">
            <v>0</v>
          </cell>
          <cell r="J144" t="str">
            <v>100</v>
          </cell>
          <cell r="K144">
            <v>20</v>
          </cell>
          <cell r="L144" t="str">
            <v>25</v>
          </cell>
          <cell r="M144">
            <v>8</v>
          </cell>
          <cell r="N144" t="str">
            <v>50</v>
          </cell>
          <cell r="O144">
            <v>12</v>
          </cell>
          <cell r="P144">
            <v>50</v>
          </cell>
          <cell r="Q144">
            <v>12</v>
          </cell>
          <cell r="R144">
            <v>3.6</v>
          </cell>
          <cell r="S144">
            <v>21.5</v>
          </cell>
          <cell r="T144">
            <v>-12.5</v>
          </cell>
          <cell r="U144">
            <v>2</v>
          </cell>
          <cell r="V144">
            <v>-17.1875</v>
          </cell>
          <cell r="W144">
            <v>1.25</v>
          </cell>
          <cell r="X144">
            <v>109.375</v>
          </cell>
          <cell r="Y144">
            <v>21.5</v>
          </cell>
          <cell r="Z144" t="str">
            <v>HC</v>
          </cell>
          <cell r="AA144" t="str">
            <v>3-wire</v>
          </cell>
          <cell r="AB144">
            <v>900</v>
          </cell>
          <cell r="AC144">
            <v>1000</v>
          </cell>
          <cell r="AD144" t="str">
            <v>N/A</v>
          </cell>
          <cell r="AE144" t="str">
            <v>Increase to 1.2m</v>
          </cell>
          <cell r="AF144" t="str">
            <v>Yes</v>
          </cell>
          <cell r="AG144">
            <v>1.2</v>
          </cell>
        </row>
        <row r="145">
          <cell r="E145" t="str">
            <v>65XA-8139</v>
          </cell>
          <cell r="F145" t="str">
            <v>AXGK2300195</v>
          </cell>
          <cell r="G145" t="str">
            <v>U19-C-1905/06</v>
          </cell>
          <cell r="H145" t="str">
            <v>-12.5</v>
          </cell>
          <cell r="I145">
            <v>0</v>
          </cell>
          <cell r="J145">
            <v>50</v>
          </cell>
          <cell r="K145">
            <v>20</v>
          </cell>
          <cell r="L145" t="str">
            <v>10</v>
          </cell>
          <cell r="M145">
            <v>7.2</v>
          </cell>
          <cell r="N145" t="str">
            <v>15</v>
          </cell>
          <cell r="O145">
            <v>8.8000000000000007</v>
          </cell>
          <cell r="P145">
            <v>15</v>
          </cell>
          <cell r="Q145">
            <v>8.8000000000000007</v>
          </cell>
          <cell r="R145">
            <v>3.6</v>
          </cell>
          <cell r="S145">
            <v>21.5</v>
          </cell>
          <cell r="T145" t="str">
            <v>N/A</v>
          </cell>
          <cell r="U145" t="str">
            <v>N/A</v>
          </cell>
          <cell r="V145">
            <v>-3.125</v>
          </cell>
          <cell r="W145">
            <v>3</v>
          </cell>
          <cell r="X145">
            <v>54.6875</v>
          </cell>
          <cell r="Y145">
            <v>21.5</v>
          </cell>
          <cell r="Z145" t="str">
            <v>H2S</v>
          </cell>
          <cell r="AA145" t="str">
            <v>2-wire</v>
          </cell>
          <cell r="AB145" t="str">
            <v>950</v>
          </cell>
          <cell r="AC145">
            <v>1200</v>
          </cell>
          <cell r="AD145" t="str">
            <v>N/A</v>
          </cell>
          <cell r="AE145" t="str">
            <v>Increase to 1.2m</v>
          </cell>
          <cell r="AF145" t="str">
            <v>Yes</v>
          </cell>
          <cell r="AG145">
            <v>1.5</v>
          </cell>
        </row>
        <row r="146">
          <cell r="E146" t="str">
            <v>65XA-8140</v>
          </cell>
          <cell r="F146" t="str">
            <v>AXGK2300185</v>
          </cell>
          <cell r="G146" t="str">
            <v>U19-T-1901</v>
          </cell>
          <cell r="H146" t="str">
            <v>-12.5</v>
          </cell>
          <cell r="I146">
            <v>0</v>
          </cell>
          <cell r="J146">
            <v>50</v>
          </cell>
          <cell r="K146">
            <v>20</v>
          </cell>
          <cell r="L146" t="str">
            <v>10</v>
          </cell>
          <cell r="M146">
            <v>7.2</v>
          </cell>
          <cell r="N146" t="str">
            <v>15</v>
          </cell>
          <cell r="O146">
            <v>8.8000000000000007</v>
          </cell>
          <cell r="P146">
            <v>15</v>
          </cell>
          <cell r="Q146">
            <v>8.8000000000000007</v>
          </cell>
          <cell r="R146">
            <v>3.6</v>
          </cell>
          <cell r="S146">
            <v>21.5</v>
          </cell>
          <cell r="T146" t="str">
            <v>N/A</v>
          </cell>
          <cell r="U146" t="str">
            <v>N/A</v>
          </cell>
          <cell r="V146">
            <v>-3.125</v>
          </cell>
          <cell r="W146">
            <v>3</v>
          </cell>
          <cell r="X146">
            <v>54.6875</v>
          </cell>
          <cell r="Y146">
            <v>21.5</v>
          </cell>
          <cell r="Z146" t="str">
            <v>H2S</v>
          </cell>
          <cell r="AA146" t="str">
            <v>2-wire</v>
          </cell>
          <cell r="AB146" t="str">
            <v>950</v>
          </cell>
          <cell r="AC146">
            <v>1200</v>
          </cell>
          <cell r="AD146" t="str">
            <v>N/A</v>
          </cell>
          <cell r="AE146" t="str">
            <v>Increase to 1.2m</v>
          </cell>
          <cell r="AF146" t="str">
            <v>Yes</v>
          </cell>
          <cell r="AG146">
            <v>1.5</v>
          </cell>
        </row>
        <row r="147">
          <cell r="E147" t="str">
            <v>65XA-8141</v>
          </cell>
          <cell r="F147" t="str">
            <v>AXGK2300191</v>
          </cell>
          <cell r="G147" t="str">
            <v>U19-V-1909/10</v>
          </cell>
          <cell r="H147" t="str">
            <v>-12.5</v>
          </cell>
          <cell r="I147">
            <v>0</v>
          </cell>
          <cell r="J147">
            <v>50</v>
          </cell>
          <cell r="K147">
            <v>20</v>
          </cell>
          <cell r="L147" t="str">
            <v>10</v>
          </cell>
          <cell r="M147">
            <v>7.2</v>
          </cell>
          <cell r="N147" t="str">
            <v>15</v>
          </cell>
          <cell r="O147">
            <v>8.8000000000000007</v>
          </cell>
          <cell r="P147">
            <v>15</v>
          </cell>
          <cell r="Q147">
            <v>8.8000000000000007</v>
          </cell>
          <cell r="R147">
            <v>3.6</v>
          </cell>
          <cell r="S147">
            <v>21.5</v>
          </cell>
          <cell r="T147" t="str">
            <v>N/A</v>
          </cell>
          <cell r="U147" t="str">
            <v>N/A</v>
          </cell>
          <cell r="V147">
            <v>-3.125</v>
          </cell>
          <cell r="W147">
            <v>3</v>
          </cell>
          <cell r="X147">
            <v>54.6875</v>
          </cell>
          <cell r="Y147">
            <v>21.5</v>
          </cell>
          <cell r="Z147" t="str">
            <v>H2S</v>
          </cell>
          <cell r="AA147" t="str">
            <v>2-wire</v>
          </cell>
          <cell r="AB147" t="str">
            <v>950</v>
          </cell>
          <cell r="AC147">
            <v>1200</v>
          </cell>
          <cell r="AD147" t="str">
            <v>N/A</v>
          </cell>
          <cell r="AE147" t="str">
            <v>Increase to 1.2m</v>
          </cell>
          <cell r="AF147" t="str">
            <v>Yes</v>
          </cell>
          <cell r="AG147">
            <v>1.5</v>
          </cell>
        </row>
        <row r="148">
          <cell r="E148" t="str">
            <v>65XA-8142</v>
          </cell>
          <cell r="F148">
            <v>3045776</v>
          </cell>
          <cell r="G148" t="str">
            <v>U19-V-1911</v>
          </cell>
          <cell r="H148">
            <v>-25</v>
          </cell>
          <cell r="I148">
            <v>0</v>
          </cell>
          <cell r="J148" t="str">
            <v>100</v>
          </cell>
          <cell r="K148">
            <v>20</v>
          </cell>
          <cell r="L148" t="str">
            <v>25</v>
          </cell>
          <cell r="M148">
            <v>8</v>
          </cell>
          <cell r="N148" t="str">
            <v>50</v>
          </cell>
          <cell r="O148">
            <v>12</v>
          </cell>
          <cell r="P148">
            <v>50</v>
          </cell>
          <cell r="Q148">
            <v>12</v>
          </cell>
          <cell r="R148">
            <v>3.6</v>
          </cell>
          <cell r="S148">
            <v>21.5</v>
          </cell>
          <cell r="T148">
            <v>-12.5</v>
          </cell>
          <cell r="U148">
            <v>2</v>
          </cell>
          <cell r="V148">
            <v>-17.1875</v>
          </cell>
          <cell r="W148">
            <v>1.25</v>
          </cell>
          <cell r="X148">
            <v>109.375</v>
          </cell>
          <cell r="Y148">
            <v>21.5</v>
          </cell>
          <cell r="Z148" t="str">
            <v>HC</v>
          </cell>
          <cell r="AA148" t="str">
            <v>3-wire</v>
          </cell>
          <cell r="AB148" t="str">
            <v>880</v>
          </cell>
          <cell r="AC148">
            <v>1000</v>
          </cell>
          <cell r="AD148" t="str">
            <v>N/A</v>
          </cell>
          <cell r="AE148" t="str">
            <v>Increase to 1.2m</v>
          </cell>
          <cell r="AF148" t="str">
            <v>Yes</v>
          </cell>
          <cell r="AG148">
            <v>1.2</v>
          </cell>
        </row>
        <row r="149">
          <cell r="E149" t="str">
            <v>65XA-8143</v>
          </cell>
          <cell r="F149">
            <v>3048822</v>
          </cell>
          <cell r="G149" t="str">
            <v>U19-V-1912</v>
          </cell>
          <cell r="H149">
            <v>-25</v>
          </cell>
          <cell r="I149">
            <v>0</v>
          </cell>
          <cell r="J149" t="str">
            <v>100</v>
          </cell>
          <cell r="K149">
            <v>20</v>
          </cell>
          <cell r="L149" t="str">
            <v>25</v>
          </cell>
          <cell r="M149">
            <v>8</v>
          </cell>
          <cell r="N149" t="str">
            <v>50</v>
          </cell>
          <cell r="O149">
            <v>12</v>
          </cell>
          <cell r="P149">
            <v>50</v>
          </cell>
          <cell r="Q149">
            <v>12</v>
          </cell>
          <cell r="R149">
            <v>3.6</v>
          </cell>
          <cell r="S149">
            <v>21.5</v>
          </cell>
          <cell r="T149">
            <v>-12.5</v>
          </cell>
          <cell r="U149">
            <v>2</v>
          </cell>
          <cell r="V149">
            <v>-17.1875</v>
          </cell>
          <cell r="W149">
            <v>1.25</v>
          </cell>
          <cell r="X149">
            <v>109.375</v>
          </cell>
          <cell r="Y149">
            <v>21.5</v>
          </cell>
          <cell r="Z149" t="str">
            <v>HC</v>
          </cell>
          <cell r="AA149" t="str">
            <v>3-wire</v>
          </cell>
          <cell r="AB149">
            <v>900</v>
          </cell>
          <cell r="AC149">
            <v>1000</v>
          </cell>
          <cell r="AD149" t="str">
            <v>N/A</v>
          </cell>
          <cell r="AE149" t="str">
            <v>Increase to 1.2m</v>
          </cell>
          <cell r="AF149" t="str">
            <v>Yes</v>
          </cell>
          <cell r="AG149">
            <v>1.2</v>
          </cell>
        </row>
        <row r="150">
          <cell r="E150" t="str">
            <v>65XA-8144</v>
          </cell>
          <cell r="F150">
            <v>3050764</v>
          </cell>
          <cell r="G150" t="str">
            <v>U19-ANALYSER HOUSE</v>
          </cell>
          <cell r="H150">
            <v>-25</v>
          </cell>
          <cell r="I150">
            <v>0</v>
          </cell>
          <cell r="J150" t="str">
            <v>100</v>
          </cell>
          <cell r="K150">
            <v>20</v>
          </cell>
          <cell r="L150" t="str">
            <v>25</v>
          </cell>
          <cell r="M150">
            <v>8</v>
          </cell>
          <cell r="N150" t="str">
            <v>50</v>
          </cell>
          <cell r="O150">
            <v>12</v>
          </cell>
          <cell r="P150">
            <v>50</v>
          </cell>
          <cell r="Q150">
            <v>12</v>
          </cell>
          <cell r="R150">
            <v>3.6</v>
          </cell>
          <cell r="S150">
            <v>21.5</v>
          </cell>
          <cell r="T150">
            <v>-12.5</v>
          </cell>
          <cell r="U150">
            <v>2</v>
          </cell>
          <cell r="V150">
            <v>-17.1875</v>
          </cell>
          <cell r="W150">
            <v>1.25</v>
          </cell>
          <cell r="X150">
            <v>109.375</v>
          </cell>
          <cell r="Y150">
            <v>21.5</v>
          </cell>
          <cell r="Z150" t="str">
            <v>CH4</v>
          </cell>
          <cell r="AA150" t="str">
            <v>3-wire</v>
          </cell>
          <cell r="AB150" t="str">
            <v>TBC</v>
          </cell>
          <cell r="AC150" t="str">
            <v>TBC</v>
          </cell>
          <cell r="AD150" t="str">
            <v>3x2x2</v>
          </cell>
          <cell r="AE150" t="str">
            <v>Maintain</v>
          </cell>
          <cell r="AF150" t="str">
            <v>Yes</v>
          </cell>
        </row>
        <row r="151">
          <cell r="E151" t="str">
            <v>65XA-8190A</v>
          </cell>
          <cell r="F151" t="str">
            <v>AXGK2300203</v>
          </cell>
          <cell r="G151" t="str">
            <v>SCR-8 H2S HVAC RM</v>
          </cell>
          <cell r="H151" t="str">
            <v>-12.5</v>
          </cell>
          <cell r="I151">
            <v>0</v>
          </cell>
          <cell r="J151">
            <v>50</v>
          </cell>
          <cell r="K151">
            <v>20</v>
          </cell>
          <cell r="L151" t="str">
            <v>10</v>
          </cell>
          <cell r="M151">
            <v>7.2</v>
          </cell>
          <cell r="N151" t="str">
            <v>15</v>
          </cell>
          <cell r="O151">
            <v>8.8000000000000007</v>
          </cell>
          <cell r="P151">
            <v>15</v>
          </cell>
          <cell r="Q151">
            <v>8.8000000000000007</v>
          </cell>
          <cell r="R151">
            <v>3.6</v>
          </cell>
          <cell r="S151">
            <v>21.5</v>
          </cell>
          <cell r="T151" t="str">
            <v>N/A</v>
          </cell>
          <cell r="U151" t="str">
            <v>N/A</v>
          </cell>
          <cell r="V151">
            <v>-3.125</v>
          </cell>
          <cell r="W151">
            <v>3</v>
          </cell>
          <cell r="X151">
            <v>54.6875</v>
          </cell>
          <cell r="Y151">
            <v>21.5</v>
          </cell>
          <cell r="Z151" t="str">
            <v>H2S</v>
          </cell>
          <cell r="AA151" t="str">
            <v>2-wire</v>
          </cell>
          <cell r="AB151" t="str">
            <v>N/A</v>
          </cell>
          <cell r="AC151" t="str">
            <v>N/A</v>
          </cell>
          <cell r="AD151" t="str">
            <v>N/A</v>
          </cell>
          <cell r="AE151" t="str">
            <v>Maintain</v>
          </cell>
          <cell r="AF151" t="str">
            <v>Yes</v>
          </cell>
        </row>
        <row r="152">
          <cell r="E152" t="str">
            <v>65XA-8190B</v>
          </cell>
          <cell r="F152" t="str">
            <v>AXGK2300204</v>
          </cell>
          <cell r="G152" t="str">
            <v>SCR-8 H2S HVAC RM</v>
          </cell>
          <cell r="H152" t="str">
            <v>-12.5</v>
          </cell>
          <cell r="I152">
            <v>0</v>
          </cell>
          <cell r="J152">
            <v>50</v>
          </cell>
          <cell r="K152">
            <v>20</v>
          </cell>
          <cell r="L152" t="str">
            <v>10</v>
          </cell>
          <cell r="M152">
            <v>7.2</v>
          </cell>
          <cell r="N152" t="str">
            <v>15</v>
          </cell>
          <cell r="O152">
            <v>8.8000000000000007</v>
          </cell>
          <cell r="P152">
            <v>15</v>
          </cell>
          <cell r="Q152">
            <v>8.8000000000000007</v>
          </cell>
          <cell r="R152">
            <v>3.6</v>
          </cell>
          <cell r="S152">
            <v>21.5</v>
          </cell>
          <cell r="T152" t="str">
            <v>N/A</v>
          </cell>
          <cell r="U152" t="str">
            <v>N/A</v>
          </cell>
          <cell r="V152">
            <v>-3.125</v>
          </cell>
          <cell r="W152">
            <v>3</v>
          </cell>
          <cell r="X152">
            <v>54.6875</v>
          </cell>
          <cell r="Y152">
            <v>21.5</v>
          </cell>
          <cell r="Z152" t="str">
            <v>H2S</v>
          </cell>
          <cell r="AA152" t="str">
            <v>2-wire</v>
          </cell>
          <cell r="AB152" t="str">
            <v>N/A</v>
          </cell>
          <cell r="AC152" t="str">
            <v>N/A</v>
          </cell>
          <cell r="AD152" t="str">
            <v>N/A</v>
          </cell>
          <cell r="AE152" t="str">
            <v>Maintain</v>
          </cell>
          <cell r="AF152" t="str">
            <v>Yes</v>
          </cell>
        </row>
        <row r="153">
          <cell r="E153" t="str">
            <v>65XA-8190C</v>
          </cell>
          <cell r="F153" t="str">
            <v>AXGK2300205</v>
          </cell>
          <cell r="G153" t="str">
            <v>SCR-8 H2S HVAC RM</v>
          </cell>
          <cell r="H153" t="str">
            <v>-12.5</v>
          </cell>
          <cell r="I153">
            <v>0</v>
          </cell>
          <cell r="J153">
            <v>50</v>
          </cell>
          <cell r="K153">
            <v>20</v>
          </cell>
          <cell r="L153" t="str">
            <v>10</v>
          </cell>
          <cell r="M153">
            <v>7.2</v>
          </cell>
          <cell r="N153" t="str">
            <v>15</v>
          </cell>
          <cell r="O153">
            <v>8.8000000000000007</v>
          </cell>
          <cell r="P153">
            <v>15</v>
          </cell>
          <cell r="Q153">
            <v>8.8000000000000007</v>
          </cell>
          <cell r="R153">
            <v>3.6</v>
          </cell>
          <cell r="S153">
            <v>21.5</v>
          </cell>
          <cell r="T153" t="str">
            <v>N/A</v>
          </cell>
          <cell r="U153" t="str">
            <v>N/A</v>
          </cell>
          <cell r="V153">
            <v>-3.125</v>
          </cell>
          <cell r="W153">
            <v>3</v>
          </cell>
          <cell r="X153">
            <v>54.6875</v>
          </cell>
          <cell r="Y153">
            <v>21.5</v>
          </cell>
          <cell r="Z153" t="str">
            <v>H2S</v>
          </cell>
          <cell r="AA153" t="str">
            <v>2-wire</v>
          </cell>
          <cell r="AB153" t="str">
            <v>N/A</v>
          </cell>
          <cell r="AC153" t="str">
            <v>N/A</v>
          </cell>
          <cell r="AD153" t="str">
            <v>N/A</v>
          </cell>
          <cell r="AE153" t="str">
            <v>Maintain</v>
          </cell>
          <cell r="AF153" t="str">
            <v>Yes</v>
          </cell>
        </row>
        <row r="154">
          <cell r="E154" t="str">
            <v>65XA-8193A</v>
          </cell>
          <cell r="F154">
            <v>3049441</v>
          </cell>
          <cell r="G154" t="str">
            <v>SCR-8 HC HVAC RM</v>
          </cell>
          <cell r="H154">
            <v>-25</v>
          </cell>
          <cell r="I154">
            <v>0</v>
          </cell>
          <cell r="J154" t="str">
            <v>100</v>
          </cell>
          <cell r="K154">
            <v>20</v>
          </cell>
          <cell r="L154" t="str">
            <v>25</v>
          </cell>
          <cell r="M154">
            <v>8</v>
          </cell>
          <cell r="N154" t="str">
            <v>50</v>
          </cell>
          <cell r="O154">
            <v>12</v>
          </cell>
          <cell r="P154">
            <v>50</v>
          </cell>
          <cell r="Q154">
            <v>12</v>
          </cell>
          <cell r="R154">
            <v>3.6</v>
          </cell>
          <cell r="S154">
            <v>21.5</v>
          </cell>
          <cell r="T154">
            <v>-12.5</v>
          </cell>
          <cell r="U154">
            <v>2</v>
          </cell>
          <cell r="V154">
            <v>-17.1875</v>
          </cell>
          <cell r="W154">
            <v>1.25</v>
          </cell>
          <cell r="X154">
            <v>109.375</v>
          </cell>
          <cell r="Y154">
            <v>21.5</v>
          </cell>
          <cell r="Z154" t="str">
            <v>CH4</v>
          </cell>
          <cell r="AA154" t="str">
            <v>3-wire</v>
          </cell>
          <cell r="AB154" t="str">
            <v>N/A</v>
          </cell>
          <cell r="AC154" t="str">
            <v>N/A</v>
          </cell>
          <cell r="AD154" t="str">
            <v>N/A</v>
          </cell>
          <cell r="AE154" t="str">
            <v>Maintain</v>
          </cell>
          <cell r="AF154" t="str">
            <v>Yes</v>
          </cell>
        </row>
        <row r="155">
          <cell r="E155" t="str">
            <v>65XA-8193B</v>
          </cell>
          <cell r="F155">
            <v>3049420</v>
          </cell>
          <cell r="G155" t="str">
            <v>SCR-8 HC HVAC RM</v>
          </cell>
          <cell r="H155">
            <v>-25</v>
          </cell>
          <cell r="I155">
            <v>0</v>
          </cell>
          <cell r="J155" t="str">
            <v>100</v>
          </cell>
          <cell r="K155">
            <v>20</v>
          </cell>
          <cell r="L155" t="str">
            <v>25</v>
          </cell>
          <cell r="M155">
            <v>8</v>
          </cell>
          <cell r="N155" t="str">
            <v>50</v>
          </cell>
          <cell r="O155">
            <v>12</v>
          </cell>
          <cell r="P155">
            <v>50</v>
          </cell>
          <cell r="Q155">
            <v>12</v>
          </cell>
          <cell r="R155">
            <v>3.6</v>
          </cell>
          <cell r="S155">
            <v>21.5</v>
          </cell>
          <cell r="T155">
            <v>-12.5</v>
          </cell>
          <cell r="U155">
            <v>2</v>
          </cell>
          <cell r="V155">
            <v>-17.1875</v>
          </cell>
          <cell r="W155">
            <v>1.25</v>
          </cell>
          <cell r="X155">
            <v>109.375</v>
          </cell>
          <cell r="Y155">
            <v>21.5</v>
          </cell>
          <cell r="Z155" t="str">
            <v>CH4</v>
          </cell>
          <cell r="AA155" t="str">
            <v>3-wire</v>
          </cell>
          <cell r="AB155" t="str">
            <v>N/A</v>
          </cell>
          <cell r="AC155" t="str">
            <v>N/A</v>
          </cell>
          <cell r="AD155" t="str">
            <v>N/A</v>
          </cell>
          <cell r="AE155" t="str">
            <v>Maintain</v>
          </cell>
          <cell r="AF155" t="str">
            <v>Yes</v>
          </cell>
        </row>
        <row r="156">
          <cell r="E156" t="str">
            <v>65XA-8193C</v>
          </cell>
          <cell r="F156">
            <v>3048818</v>
          </cell>
          <cell r="G156" t="str">
            <v>SCR-8 HC HVAC RM</v>
          </cell>
          <cell r="H156">
            <v>-25</v>
          </cell>
          <cell r="I156">
            <v>0</v>
          </cell>
          <cell r="J156" t="str">
            <v>100</v>
          </cell>
          <cell r="K156">
            <v>20</v>
          </cell>
          <cell r="L156" t="str">
            <v>25</v>
          </cell>
          <cell r="M156">
            <v>8</v>
          </cell>
          <cell r="N156" t="str">
            <v>50</v>
          </cell>
          <cell r="O156">
            <v>12</v>
          </cell>
          <cell r="P156">
            <v>50</v>
          </cell>
          <cell r="Q156">
            <v>12</v>
          </cell>
          <cell r="R156">
            <v>3.6</v>
          </cell>
          <cell r="S156">
            <v>21.5</v>
          </cell>
          <cell r="T156">
            <v>-12.5</v>
          </cell>
          <cell r="U156">
            <v>2</v>
          </cell>
          <cell r="V156">
            <v>-17.1875</v>
          </cell>
          <cell r="W156">
            <v>1.25</v>
          </cell>
          <cell r="X156">
            <v>109.375</v>
          </cell>
          <cell r="Y156">
            <v>21.5</v>
          </cell>
          <cell r="Z156" t="str">
            <v>CH4</v>
          </cell>
          <cell r="AA156" t="str">
            <v>3-wire</v>
          </cell>
          <cell r="AB156" t="str">
            <v>N/A</v>
          </cell>
          <cell r="AC156" t="str">
            <v>N/A</v>
          </cell>
          <cell r="AD156" t="str">
            <v>N/A</v>
          </cell>
          <cell r="AE156" t="str">
            <v>Maintain</v>
          </cell>
          <cell r="AF156" t="str">
            <v>Yes</v>
          </cell>
        </row>
        <row r="157">
          <cell r="E157" t="str">
            <v>65GA-151A</v>
          </cell>
          <cell r="F157" t="str">
            <v>EXISTING</v>
          </cell>
          <cell r="G157" t="str">
            <v>CH4 GD MCB AIR INTA</v>
          </cell>
          <cell r="H157">
            <v>-25</v>
          </cell>
          <cell r="I157">
            <v>0</v>
          </cell>
          <cell r="J157" t="str">
            <v>100</v>
          </cell>
          <cell r="K157">
            <v>20</v>
          </cell>
          <cell r="L157" t="str">
            <v>25</v>
          </cell>
          <cell r="M157">
            <v>8</v>
          </cell>
          <cell r="N157" t="str">
            <v>50</v>
          </cell>
          <cell r="O157">
            <v>12</v>
          </cell>
          <cell r="P157">
            <v>25</v>
          </cell>
          <cell r="Q157">
            <v>8</v>
          </cell>
          <cell r="R157">
            <v>3.6</v>
          </cell>
          <cell r="S157">
            <v>21.5</v>
          </cell>
          <cell r="T157">
            <v>-12.5</v>
          </cell>
          <cell r="U157">
            <v>2</v>
          </cell>
          <cell r="V157">
            <v>-17.1875</v>
          </cell>
          <cell r="W157">
            <v>1.25</v>
          </cell>
          <cell r="X157">
            <v>109.375</v>
          </cell>
          <cell r="Y157">
            <v>21.5</v>
          </cell>
          <cell r="Z157" t="str">
            <v>CH4</v>
          </cell>
          <cell r="AA157" t="str">
            <v>3-wire</v>
          </cell>
          <cell r="AB157" t="str">
            <v>N/A</v>
          </cell>
          <cell r="AC157" t="str">
            <v>N/A</v>
          </cell>
          <cell r="AD157" t="str">
            <v>N/A</v>
          </cell>
          <cell r="AE157" t="str">
            <v>Maintain</v>
          </cell>
          <cell r="AF157" t="str">
            <v>No</v>
          </cell>
        </row>
        <row r="158">
          <cell r="E158" t="str">
            <v>65GA-151B</v>
          </cell>
          <cell r="F158">
            <v>3050781</v>
          </cell>
          <cell r="G158" t="str">
            <v>CH4 GD MCB AIR INTA</v>
          </cell>
          <cell r="H158">
            <v>-25</v>
          </cell>
          <cell r="I158">
            <v>0</v>
          </cell>
          <cell r="J158" t="str">
            <v>100</v>
          </cell>
          <cell r="K158">
            <v>20</v>
          </cell>
          <cell r="L158" t="str">
            <v>25</v>
          </cell>
          <cell r="M158">
            <v>8</v>
          </cell>
          <cell r="N158" t="str">
            <v>50</v>
          </cell>
          <cell r="O158">
            <v>12</v>
          </cell>
          <cell r="P158">
            <v>25</v>
          </cell>
          <cell r="Q158">
            <v>8</v>
          </cell>
          <cell r="R158">
            <v>3.6</v>
          </cell>
          <cell r="S158">
            <v>21.5</v>
          </cell>
          <cell r="T158">
            <v>-12.5</v>
          </cell>
          <cell r="U158">
            <v>2</v>
          </cell>
          <cell r="V158">
            <v>-17.1875</v>
          </cell>
          <cell r="W158">
            <v>1.25</v>
          </cell>
          <cell r="X158">
            <v>109.375</v>
          </cell>
          <cell r="Y158">
            <v>21.5</v>
          </cell>
          <cell r="Z158" t="str">
            <v>CH4</v>
          </cell>
          <cell r="AA158" t="str">
            <v>3-wire</v>
          </cell>
          <cell r="AB158" t="str">
            <v>N/A</v>
          </cell>
          <cell r="AC158" t="str">
            <v>N/A</v>
          </cell>
          <cell r="AD158" t="str">
            <v>6x2x2</v>
          </cell>
          <cell r="AE158" t="str">
            <v>Maintain</v>
          </cell>
          <cell r="AF158" t="str">
            <v>Yes</v>
          </cell>
        </row>
        <row r="159">
          <cell r="E159" t="str">
            <v>65GA-151C</v>
          </cell>
          <cell r="F159">
            <v>3050768</v>
          </cell>
          <cell r="G159" t="str">
            <v>CH4 GD MCB AIR INTA</v>
          </cell>
          <cell r="H159">
            <v>-25</v>
          </cell>
          <cell r="I159">
            <v>0</v>
          </cell>
          <cell r="J159" t="str">
            <v>100</v>
          </cell>
          <cell r="K159">
            <v>20</v>
          </cell>
          <cell r="L159" t="str">
            <v>25</v>
          </cell>
          <cell r="M159">
            <v>8</v>
          </cell>
          <cell r="N159" t="str">
            <v>50</v>
          </cell>
          <cell r="O159">
            <v>12</v>
          </cell>
          <cell r="P159">
            <v>25</v>
          </cell>
          <cell r="Q159">
            <v>8</v>
          </cell>
          <cell r="R159">
            <v>3.6</v>
          </cell>
          <cell r="S159">
            <v>21.5</v>
          </cell>
          <cell r="T159">
            <v>-12.5</v>
          </cell>
          <cell r="U159">
            <v>2</v>
          </cell>
          <cell r="V159">
            <v>-17.1875</v>
          </cell>
          <cell r="W159">
            <v>1.25</v>
          </cell>
          <cell r="X159">
            <v>109.375</v>
          </cell>
          <cell r="Y159">
            <v>21.5</v>
          </cell>
          <cell r="Z159" t="str">
            <v>CH4</v>
          </cell>
          <cell r="AA159" t="str">
            <v>3-wire</v>
          </cell>
          <cell r="AB159" t="str">
            <v>N/A</v>
          </cell>
          <cell r="AC159" t="str">
            <v>N/A</v>
          </cell>
          <cell r="AD159" t="str">
            <v>6x2x2</v>
          </cell>
          <cell r="AE159" t="str">
            <v>Maintain</v>
          </cell>
          <cell r="AF159" t="str">
            <v>Yes</v>
          </cell>
        </row>
        <row r="160">
          <cell r="E160" t="str">
            <v>65XA-2631</v>
          </cell>
          <cell r="F160" t="str">
            <v>AXGK2300210</v>
          </cell>
          <cell r="G160" t="str">
            <v>H2S GD MCB AIR INTA</v>
          </cell>
          <cell r="H160" t="str">
            <v>-12.5</v>
          </cell>
          <cell r="I160">
            <v>0</v>
          </cell>
          <cell r="J160">
            <v>50</v>
          </cell>
          <cell r="K160">
            <v>20</v>
          </cell>
          <cell r="L160" t="str">
            <v>10</v>
          </cell>
          <cell r="M160">
            <v>7.2</v>
          </cell>
          <cell r="N160" t="str">
            <v>15</v>
          </cell>
          <cell r="O160">
            <v>8.8000000000000007</v>
          </cell>
          <cell r="P160">
            <v>10</v>
          </cell>
          <cell r="Q160">
            <v>7.2</v>
          </cell>
          <cell r="R160">
            <v>3.6</v>
          </cell>
          <cell r="S160">
            <v>21.5</v>
          </cell>
          <cell r="T160" t="str">
            <v>N/A</v>
          </cell>
          <cell r="U160" t="str">
            <v>N/A</v>
          </cell>
          <cell r="V160">
            <v>-3.125</v>
          </cell>
          <cell r="W160">
            <v>3</v>
          </cell>
          <cell r="X160">
            <v>54.6875</v>
          </cell>
          <cell r="Y160">
            <v>21.5</v>
          </cell>
          <cell r="Z160" t="str">
            <v>H2S</v>
          </cell>
          <cell r="AA160" t="str">
            <v>2-wire</v>
          </cell>
          <cell r="AB160" t="str">
            <v>N/A</v>
          </cell>
          <cell r="AC160" t="str">
            <v>N/A</v>
          </cell>
          <cell r="AD160" t="str">
            <v>6x2x2</v>
          </cell>
          <cell r="AE160" t="str">
            <v>Maintain</v>
          </cell>
          <cell r="AF160" t="str">
            <v>Yes</v>
          </cell>
        </row>
        <row r="161">
          <cell r="E161" t="str">
            <v>65XA-2632</v>
          </cell>
          <cell r="F161" t="str">
            <v>AXGK2300211</v>
          </cell>
          <cell r="G161" t="str">
            <v>H2S GD MCB AIR INTA</v>
          </cell>
          <cell r="H161" t="str">
            <v>-12.5</v>
          </cell>
          <cell r="I161">
            <v>0</v>
          </cell>
          <cell r="J161">
            <v>50</v>
          </cell>
          <cell r="K161">
            <v>20</v>
          </cell>
          <cell r="L161" t="str">
            <v>10</v>
          </cell>
          <cell r="M161">
            <v>7.2</v>
          </cell>
          <cell r="N161" t="str">
            <v>15</v>
          </cell>
          <cell r="O161">
            <v>8.8000000000000007</v>
          </cell>
          <cell r="P161">
            <v>10</v>
          </cell>
          <cell r="Q161">
            <v>7.2</v>
          </cell>
          <cell r="R161">
            <v>3.6</v>
          </cell>
          <cell r="S161">
            <v>21.5</v>
          </cell>
          <cell r="T161" t="str">
            <v>N/A</v>
          </cell>
          <cell r="U161" t="str">
            <v>N/A</v>
          </cell>
          <cell r="V161">
            <v>-3.125</v>
          </cell>
          <cell r="W161">
            <v>3</v>
          </cell>
          <cell r="X161">
            <v>54.6875</v>
          </cell>
          <cell r="Y161">
            <v>21.5</v>
          </cell>
          <cell r="Z161" t="str">
            <v>H2S</v>
          </cell>
          <cell r="AA161" t="str">
            <v>2-wire</v>
          </cell>
          <cell r="AB161" t="str">
            <v>N/A</v>
          </cell>
          <cell r="AC161" t="str">
            <v>N/A</v>
          </cell>
          <cell r="AD161" t="str">
            <v>6x2x2</v>
          </cell>
          <cell r="AE161" t="str">
            <v>Maintain</v>
          </cell>
          <cell r="AF161" t="str">
            <v>Yes</v>
          </cell>
        </row>
        <row r="162">
          <cell r="E162" t="str">
            <v>65XA-2633</v>
          </cell>
          <cell r="F162" t="str">
            <v>AXGK2300212</v>
          </cell>
          <cell r="G162" t="str">
            <v>H2S GD MCB AIR INTA</v>
          </cell>
          <cell r="H162" t="str">
            <v>-12.5</v>
          </cell>
          <cell r="I162">
            <v>0</v>
          </cell>
          <cell r="J162">
            <v>50</v>
          </cell>
          <cell r="K162">
            <v>20</v>
          </cell>
          <cell r="L162" t="str">
            <v>10</v>
          </cell>
          <cell r="M162">
            <v>7.2</v>
          </cell>
          <cell r="N162" t="str">
            <v>15</v>
          </cell>
          <cell r="O162">
            <v>8.8000000000000007</v>
          </cell>
          <cell r="P162">
            <v>10</v>
          </cell>
          <cell r="Q162">
            <v>7.2</v>
          </cell>
          <cell r="R162">
            <v>3.6</v>
          </cell>
          <cell r="S162">
            <v>21.5</v>
          </cell>
          <cell r="T162" t="str">
            <v>N/A</v>
          </cell>
          <cell r="U162" t="str">
            <v>N/A</v>
          </cell>
          <cell r="V162">
            <v>-3.125</v>
          </cell>
          <cell r="W162">
            <v>3</v>
          </cell>
          <cell r="X162">
            <v>54.6875</v>
          </cell>
          <cell r="Y162">
            <v>21.5</v>
          </cell>
          <cell r="Z162" t="str">
            <v>H2S</v>
          </cell>
          <cell r="AA162" t="str">
            <v>2-wire</v>
          </cell>
          <cell r="AB162" t="str">
            <v>N/A</v>
          </cell>
          <cell r="AC162" t="str">
            <v>N/A</v>
          </cell>
          <cell r="AD162" t="str">
            <v>6x2x2</v>
          </cell>
          <cell r="AE162" t="str">
            <v>Maintain</v>
          </cell>
          <cell r="AF162" t="str">
            <v>Yes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F358-2035-4D7B-B3D8-3B295005DD8D}">
  <sheetPr codeName="Sheet1" filterMode="1"/>
  <dimension ref="A1:Y145"/>
  <sheetViews>
    <sheetView zoomScale="70" zoomScaleNormal="70" workbookViewId="0">
      <pane xSplit="3" ySplit="4" topLeftCell="U5" activePane="bottomRight" state="frozen"/>
      <selection pane="topRight" activeCell="D1" sqref="D1"/>
      <selection pane="bottomLeft" activeCell="A3" sqref="A3"/>
      <selection pane="bottomRight" activeCell="A158" sqref="A158"/>
    </sheetView>
  </sheetViews>
  <sheetFormatPr defaultRowHeight="23.25"/>
  <cols>
    <col min="1" max="1" width="5.83203125" style="47" customWidth="1"/>
    <col min="2" max="2" width="7.6640625" style="47" bestFit="1" customWidth="1"/>
    <col min="3" max="3" width="28.6640625" style="46" customWidth="1"/>
    <col min="4" max="4" width="13.1640625" style="47" customWidth="1"/>
    <col min="5" max="6" width="9.08203125" style="46" customWidth="1"/>
    <col min="7" max="10" width="9.08203125" style="47" customWidth="1"/>
    <col min="11" max="17" width="10.58203125" style="47" customWidth="1"/>
    <col min="18" max="18" width="12.33203125" style="47" customWidth="1"/>
    <col min="19" max="20" width="10.58203125" style="46" customWidth="1"/>
    <col min="21" max="22" width="9.08203125" style="47" customWidth="1"/>
    <col min="23" max="24" width="17.83203125" style="46" customWidth="1"/>
  </cols>
  <sheetData>
    <row r="1" spans="1:25" hidden="1">
      <c r="A1" s="55" t="s">
        <v>716</v>
      </c>
      <c r="K1" s="47" t="s">
        <v>582</v>
      </c>
      <c r="M1" s="47" t="s">
        <v>583</v>
      </c>
      <c r="N1" s="47" t="s">
        <v>584</v>
      </c>
      <c r="R1" s="47" t="s">
        <v>585</v>
      </c>
      <c r="S1" s="47" t="s">
        <v>586</v>
      </c>
    </row>
    <row r="2" spans="1:25">
      <c r="A2" s="55" t="s">
        <v>716</v>
      </c>
      <c r="K2" s="47">
        <f>COUNTIF(K5:K186,"Y")</f>
        <v>28</v>
      </c>
      <c r="L2" s="47">
        <f t="shared" ref="L2:T2" si="0">COUNTIF(L5:L186,"Y")</f>
        <v>136</v>
      </c>
      <c r="M2" s="47">
        <f t="shared" si="0"/>
        <v>28</v>
      </c>
      <c r="N2" s="47">
        <f t="shared" si="0"/>
        <v>6</v>
      </c>
      <c r="O2" s="47">
        <f t="shared" si="0"/>
        <v>5</v>
      </c>
      <c r="P2" s="47">
        <f t="shared" si="0"/>
        <v>136</v>
      </c>
      <c r="Q2" s="47">
        <f t="shared" si="0"/>
        <v>136</v>
      </c>
      <c r="R2" s="47">
        <f t="shared" si="0"/>
        <v>39</v>
      </c>
      <c r="S2" s="47">
        <f t="shared" si="0"/>
        <v>106</v>
      </c>
      <c r="T2" s="47">
        <f t="shared" si="0"/>
        <v>14</v>
      </c>
    </row>
    <row r="3" spans="1:25" ht="23.45" customHeight="1">
      <c r="A3" s="55" t="s">
        <v>716</v>
      </c>
      <c r="K3" s="47" t="s">
        <v>570</v>
      </c>
      <c r="L3" s="47" t="s">
        <v>566</v>
      </c>
      <c r="M3" s="47" t="s">
        <v>574</v>
      </c>
      <c r="N3" s="47" t="s">
        <v>718</v>
      </c>
      <c r="O3" s="47" t="s">
        <v>734</v>
      </c>
      <c r="P3" s="47" t="s">
        <v>567</v>
      </c>
      <c r="Q3" s="47" t="s">
        <v>568</v>
      </c>
      <c r="R3" s="47" t="s">
        <v>566</v>
      </c>
      <c r="S3" s="47" t="s">
        <v>566</v>
      </c>
      <c r="T3" s="47" t="s">
        <v>569</v>
      </c>
      <c r="U3" s="47" t="s">
        <v>776</v>
      </c>
      <c r="Y3" s="47" t="s">
        <v>777</v>
      </c>
    </row>
    <row r="4" spans="1:25" s="45" customFormat="1" ht="56.25">
      <c r="A4" s="52" t="s">
        <v>591</v>
      </c>
      <c r="B4" s="48" t="s">
        <v>590</v>
      </c>
      <c r="C4" s="48" t="s">
        <v>1</v>
      </c>
      <c r="D4" s="48" t="s">
        <v>138</v>
      </c>
      <c r="E4" s="48" t="s">
        <v>139</v>
      </c>
      <c r="F4" s="48" t="s">
        <v>140</v>
      </c>
      <c r="G4" s="48" t="s">
        <v>141</v>
      </c>
      <c r="H4" s="48" t="s">
        <v>142</v>
      </c>
      <c r="I4" s="48" t="s">
        <v>143</v>
      </c>
      <c r="J4" s="48" t="s">
        <v>144</v>
      </c>
      <c r="K4" s="49" t="s">
        <v>571</v>
      </c>
      <c r="L4" s="50" t="s">
        <v>572</v>
      </c>
      <c r="M4" s="49" t="s">
        <v>573</v>
      </c>
      <c r="N4" s="50" t="s">
        <v>576</v>
      </c>
      <c r="O4" s="49" t="s">
        <v>733</v>
      </c>
      <c r="P4" s="49" t="s">
        <v>195</v>
      </c>
      <c r="Q4" s="49" t="s">
        <v>196</v>
      </c>
      <c r="R4" s="50" t="s">
        <v>579</v>
      </c>
      <c r="S4" s="50" t="s">
        <v>197</v>
      </c>
      <c r="T4" s="51" t="s">
        <v>198</v>
      </c>
      <c r="U4" s="52" t="s">
        <v>580</v>
      </c>
      <c r="V4" s="52" t="s">
        <v>581</v>
      </c>
      <c r="W4" s="52" t="s">
        <v>645</v>
      </c>
      <c r="X4" s="52" t="s">
        <v>929</v>
      </c>
      <c r="Y4" s="52" t="s">
        <v>717</v>
      </c>
    </row>
    <row r="5" spans="1:25" hidden="1">
      <c r="A5" s="47">
        <v>1</v>
      </c>
      <c r="B5" s="47">
        <v>1</v>
      </c>
      <c r="C5" s="47" t="s">
        <v>2</v>
      </c>
      <c r="D5" s="47">
        <f>VLOOKUP(C5,'[1]TAG LIST'!$E$4:$AG$162,2,0)</f>
        <v>3048820</v>
      </c>
      <c r="E5" s="47" t="s">
        <v>145</v>
      </c>
      <c r="F5" s="47" t="s">
        <v>587</v>
      </c>
      <c r="G5" s="47">
        <v>57</v>
      </c>
      <c r="H5" s="47" t="s">
        <v>146</v>
      </c>
      <c r="I5" s="47" t="s">
        <v>147</v>
      </c>
      <c r="J5" s="47">
        <v>620</v>
      </c>
      <c r="K5" s="47" t="s">
        <v>199</v>
      </c>
      <c r="L5" s="47" t="s">
        <v>199</v>
      </c>
      <c r="M5" s="47" t="s">
        <v>199</v>
      </c>
      <c r="P5" s="47" t="s">
        <v>199</v>
      </c>
      <c r="Q5" s="47" t="s">
        <v>199</v>
      </c>
      <c r="R5" s="47" t="s">
        <v>199</v>
      </c>
      <c r="S5" s="47" t="s">
        <v>199</v>
      </c>
      <c r="T5" s="47"/>
      <c r="U5" s="47" t="str">
        <f t="shared" ref="U5:U36" si="1">IF(K5="Y","A","")&amp;IF(M5="Y","B","")&amp;IF(N5="Y","C","")&amp;IF(R5="Y","D","")&amp;IF(S5="Y","E","")</f>
        <v>ABDE</v>
      </c>
      <c r="V5" s="47" t="s">
        <v>592</v>
      </c>
      <c r="W5" s="53" t="s">
        <v>646</v>
      </c>
      <c r="X5" s="53" t="s">
        <v>930</v>
      </c>
      <c r="Y5" s="58" t="str">
        <f t="shared" ref="Y5:Y36" si="2">IF(K5="Y","A","")&amp;IF(M5="Y","B","")&amp;IF(O5="Y","C","")&amp;IF(P5="Y","D","")&amp;IF(Q5="Y","E","")</f>
        <v>ABDE</v>
      </c>
    </row>
    <row r="6" spans="1:25" hidden="1">
      <c r="A6" s="47">
        <v>2</v>
      </c>
      <c r="B6" s="47">
        <v>2</v>
      </c>
      <c r="C6" s="47" t="s">
        <v>3</v>
      </c>
      <c r="D6" s="47">
        <f>VLOOKUP(C6,'[1]TAG LIST'!$E$4:$AG$162,2,0)</f>
        <v>3046101</v>
      </c>
      <c r="E6" s="47" t="s">
        <v>145</v>
      </c>
      <c r="F6" s="47" t="s">
        <v>587</v>
      </c>
      <c r="G6" s="47">
        <v>57</v>
      </c>
      <c r="H6" s="47" t="s">
        <v>146</v>
      </c>
      <c r="I6" s="47" t="s">
        <v>147</v>
      </c>
      <c r="J6" s="47">
        <v>620</v>
      </c>
      <c r="K6" s="47" t="s">
        <v>199</v>
      </c>
      <c r="L6" s="47" t="s">
        <v>199</v>
      </c>
      <c r="M6" s="47" t="s">
        <v>199</v>
      </c>
      <c r="P6" s="47" t="s">
        <v>199</v>
      </c>
      <c r="Q6" s="47" t="s">
        <v>199</v>
      </c>
      <c r="R6" s="47" t="s">
        <v>199</v>
      </c>
      <c r="S6" s="47" t="s">
        <v>199</v>
      </c>
      <c r="T6" s="47"/>
      <c r="U6" s="47" t="str">
        <f t="shared" si="1"/>
        <v>ABDE</v>
      </c>
      <c r="V6" s="47" t="s">
        <v>592</v>
      </c>
      <c r="W6" s="53" t="s">
        <v>646</v>
      </c>
      <c r="X6" s="53" t="s">
        <v>930</v>
      </c>
      <c r="Y6" s="58" t="str">
        <f t="shared" si="2"/>
        <v>ABDE</v>
      </c>
    </row>
    <row r="7" spans="1:25" hidden="1">
      <c r="A7" s="47">
        <v>3</v>
      </c>
      <c r="B7" s="47">
        <v>4</v>
      </c>
      <c r="C7" s="47" t="s">
        <v>5</v>
      </c>
      <c r="D7" s="47">
        <f>VLOOKUP(C7,'[1]TAG LIST'!$E$4:$AG$162,2,0)</f>
        <v>3046098</v>
      </c>
      <c r="E7" s="47" t="s">
        <v>145</v>
      </c>
      <c r="F7" s="47" t="s">
        <v>587</v>
      </c>
      <c r="G7" s="47">
        <v>57</v>
      </c>
      <c r="H7" s="47" t="s">
        <v>146</v>
      </c>
      <c r="I7" s="47" t="s">
        <v>147</v>
      </c>
      <c r="J7" s="47">
        <v>620</v>
      </c>
      <c r="K7" s="47" t="s">
        <v>199</v>
      </c>
      <c r="L7" s="47" t="s">
        <v>199</v>
      </c>
      <c r="M7" s="47" t="s">
        <v>199</v>
      </c>
      <c r="P7" s="47" t="s">
        <v>199</v>
      </c>
      <c r="Q7" s="47" t="s">
        <v>199</v>
      </c>
      <c r="R7" s="47" t="s">
        <v>199</v>
      </c>
      <c r="S7" s="47" t="s">
        <v>199</v>
      </c>
      <c r="T7" s="47"/>
      <c r="U7" s="47" t="str">
        <f t="shared" si="1"/>
        <v>ABDE</v>
      </c>
      <c r="V7" s="47" t="s">
        <v>592</v>
      </c>
      <c r="W7" s="53" t="s">
        <v>646</v>
      </c>
      <c r="X7" s="53" t="s">
        <v>930</v>
      </c>
      <c r="Y7" s="58" t="str">
        <f t="shared" si="2"/>
        <v>ABDE</v>
      </c>
    </row>
    <row r="8" spans="1:25" hidden="1">
      <c r="A8" s="47">
        <v>4</v>
      </c>
      <c r="B8" s="47">
        <v>6</v>
      </c>
      <c r="C8" s="47" t="s">
        <v>7</v>
      </c>
      <c r="D8" s="47">
        <f>VLOOKUP(C8,'[1]TAG LIST'!$E$4:$AG$162,2,0)</f>
        <v>3050804</v>
      </c>
      <c r="E8" s="47" t="s">
        <v>145</v>
      </c>
      <c r="F8" s="47" t="s">
        <v>587</v>
      </c>
      <c r="G8" s="47">
        <v>57</v>
      </c>
      <c r="H8" s="47" t="s">
        <v>146</v>
      </c>
      <c r="I8" s="47" t="s">
        <v>147</v>
      </c>
      <c r="J8" s="47">
        <v>620</v>
      </c>
      <c r="K8" s="47" t="s">
        <v>199</v>
      </c>
      <c r="L8" s="47" t="s">
        <v>199</v>
      </c>
      <c r="M8" s="47" t="s">
        <v>199</v>
      </c>
      <c r="P8" s="47" t="s">
        <v>199</v>
      </c>
      <c r="Q8" s="47" t="s">
        <v>199</v>
      </c>
      <c r="R8" s="47" t="s">
        <v>199</v>
      </c>
      <c r="S8" s="47" t="s">
        <v>199</v>
      </c>
      <c r="T8" s="47"/>
      <c r="U8" s="47" t="str">
        <f t="shared" si="1"/>
        <v>ABDE</v>
      </c>
      <c r="V8" s="47" t="s">
        <v>592</v>
      </c>
      <c r="W8" s="53" t="s">
        <v>646</v>
      </c>
      <c r="X8" s="53" t="s">
        <v>930</v>
      </c>
      <c r="Y8" s="58" t="str">
        <f t="shared" si="2"/>
        <v>ABDE</v>
      </c>
    </row>
    <row r="9" spans="1:25" hidden="1">
      <c r="A9" s="47">
        <v>5</v>
      </c>
      <c r="B9" s="47">
        <v>3</v>
      </c>
      <c r="C9" s="47" t="s">
        <v>4</v>
      </c>
      <c r="D9" s="47">
        <f>VLOOKUP(C9,'[1]TAG LIST'!$E$4:$AG$162,2,0)</f>
        <v>3046099</v>
      </c>
      <c r="E9" s="47" t="s">
        <v>145</v>
      </c>
      <c r="F9" s="47" t="s">
        <v>587</v>
      </c>
      <c r="G9" s="47">
        <v>57</v>
      </c>
      <c r="H9" s="47" t="s">
        <v>146</v>
      </c>
      <c r="I9" s="47" t="s">
        <v>147</v>
      </c>
      <c r="J9" s="47">
        <v>620</v>
      </c>
      <c r="L9" s="47" t="s">
        <v>199</v>
      </c>
      <c r="P9" s="47" t="s">
        <v>199</v>
      </c>
      <c r="Q9" s="47" t="s">
        <v>199</v>
      </c>
      <c r="R9" s="47" t="s">
        <v>199</v>
      </c>
      <c r="S9" s="47" t="s">
        <v>199</v>
      </c>
      <c r="T9" s="47"/>
      <c r="U9" s="47" t="str">
        <f t="shared" si="1"/>
        <v>DE</v>
      </c>
      <c r="V9" s="47" t="s">
        <v>593</v>
      </c>
      <c r="W9" s="53" t="s">
        <v>647</v>
      </c>
      <c r="X9" s="53" t="s">
        <v>931</v>
      </c>
      <c r="Y9" s="58" t="str">
        <f t="shared" si="2"/>
        <v>DE</v>
      </c>
    </row>
    <row r="10" spans="1:25" hidden="1">
      <c r="A10" s="47">
        <v>6</v>
      </c>
      <c r="B10" s="47">
        <v>10</v>
      </c>
      <c r="C10" s="47" t="s">
        <v>11</v>
      </c>
      <c r="D10" s="47">
        <f>VLOOKUP(C10,'[1]TAG LIST'!$E$4:$AG$162,2,0)</f>
        <v>3050767</v>
      </c>
      <c r="E10" s="47" t="s">
        <v>145</v>
      </c>
      <c r="F10" s="47" t="s">
        <v>587</v>
      </c>
      <c r="G10" s="47">
        <v>57</v>
      </c>
      <c r="H10" s="47" t="s">
        <v>146</v>
      </c>
      <c r="I10" s="47" t="s">
        <v>147</v>
      </c>
      <c r="J10" s="47">
        <v>620</v>
      </c>
      <c r="L10" s="47" t="s">
        <v>199</v>
      </c>
      <c r="P10" s="47" t="s">
        <v>199</v>
      </c>
      <c r="Q10" s="47" t="s">
        <v>199</v>
      </c>
      <c r="R10" s="47" t="s">
        <v>199</v>
      </c>
      <c r="S10" s="47" t="s">
        <v>199</v>
      </c>
      <c r="T10" s="47"/>
      <c r="U10" s="47" t="str">
        <f t="shared" si="1"/>
        <v>DE</v>
      </c>
      <c r="V10" s="47" t="s">
        <v>593</v>
      </c>
      <c r="W10" s="53" t="s">
        <v>647</v>
      </c>
      <c r="X10" s="53" t="s">
        <v>931</v>
      </c>
      <c r="Y10" s="58" t="str">
        <f t="shared" si="2"/>
        <v>DE</v>
      </c>
    </row>
    <row r="11" spans="1:25" hidden="1">
      <c r="A11" s="47">
        <v>7</v>
      </c>
      <c r="B11" s="47">
        <v>5</v>
      </c>
      <c r="C11" s="47" t="s">
        <v>6</v>
      </c>
      <c r="D11" s="47">
        <f>VLOOKUP(C11,'[1]TAG LIST'!$E$4:$AG$162,2,0)</f>
        <v>3050785</v>
      </c>
      <c r="E11" s="47" t="s">
        <v>145</v>
      </c>
      <c r="F11" s="47" t="s">
        <v>587</v>
      </c>
      <c r="G11" s="47">
        <v>57</v>
      </c>
      <c r="H11" s="47" t="s">
        <v>146</v>
      </c>
      <c r="I11" s="47" t="s">
        <v>147</v>
      </c>
      <c r="J11" s="47">
        <v>620</v>
      </c>
      <c r="L11" s="47" t="s">
        <v>199</v>
      </c>
      <c r="P11" s="47" t="s">
        <v>199</v>
      </c>
      <c r="Q11" s="47" t="s">
        <v>199</v>
      </c>
      <c r="S11" s="47" t="s">
        <v>199</v>
      </c>
      <c r="T11" s="47"/>
      <c r="U11" s="47" t="str">
        <f t="shared" si="1"/>
        <v>E</v>
      </c>
      <c r="V11" s="47" t="s">
        <v>594</v>
      </c>
      <c r="W11" s="53" t="s">
        <v>649</v>
      </c>
      <c r="X11" s="53" t="s">
        <v>932</v>
      </c>
      <c r="Y11" s="58" t="str">
        <f t="shared" si="2"/>
        <v>DE</v>
      </c>
    </row>
    <row r="12" spans="1:25" hidden="1">
      <c r="A12" s="47">
        <v>8</v>
      </c>
      <c r="B12" s="47">
        <v>7</v>
      </c>
      <c r="C12" s="47" t="s">
        <v>8</v>
      </c>
      <c r="D12" s="47">
        <f>VLOOKUP(C12,'[1]TAG LIST'!$E$4:$AG$162,2,0)</f>
        <v>3048810</v>
      </c>
      <c r="E12" s="47" t="s">
        <v>145</v>
      </c>
      <c r="F12" s="47" t="s">
        <v>587</v>
      </c>
      <c r="G12" s="47">
        <v>57</v>
      </c>
      <c r="H12" s="47" t="s">
        <v>146</v>
      </c>
      <c r="I12" s="47" t="s">
        <v>147</v>
      </c>
      <c r="J12" s="47">
        <v>620</v>
      </c>
      <c r="L12" s="47" t="s">
        <v>199</v>
      </c>
      <c r="P12" s="47" t="s">
        <v>199</v>
      </c>
      <c r="Q12" s="47" t="s">
        <v>199</v>
      </c>
      <c r="S12" s="47" t="s">
        <v>199</v>
      </c>
      <c r="T12" s="47"/>
      <c r="U12" s="47" t="str">
        <f t="shared" si="1"/>
        <v>E</v>
      </c>
      <c r="V12" s="47" t="s">
        <v>594</v>
      </c>
      <c r="W12" s="53" t="s">
        <v>649</v>
      </c>
      <c r="X12" s="53" t="s">
        <v>932</v>
      </c>
      <c r="Y12" s="58" t="str">
        <f t="shared" si="2"/>
        <v>DE</v>
      </c>
    </row>
    <row r="13" spans="1:25" hidden="1">
      <c r="A13" s="47">
        <v>9</v>
      </c>
      <c r="B13" s="47">
        <v>8</v>
      </c>
      <c r="C13" s="47" t="s">
        <v>9</v>
      </c>
      <c r="D13" s="47">
        <f>VLOOKUP(C13,'[1]TAG LIST'!$E$4:$AG$162,2,0)</f>
        <v>3048828</v>
      </c>
      <c r="E13" s="47" t="s">
        <v>145</v>
      </c>
      <c r="F13" s="47" t="s">
        <v>587</v>
      </c>
      <c r="G13" s="47">
        <v>57</v>
      </c>
      <c r="H13" s="47" t="s">
        <v>146</v>
      </c>
      <c r="I13" s="47" t="s">
        <v>147</v>
      </c>
      <c r="J13" s="47">
        <v>620</v>
      </c>
      <c r="L13" s="47" t="s">
        <v>199</v>
      </c>
      <c r="P13" s="47" t="s">
        <v>199</v>
      </c>
      <c r="Q13" s="47" t="s">
        <v>199</v>
      </c>
      <c r="S13" s="47" t="s">
        <v>199</v>
      </c>
      <c r="T13" s="47"/>
      <c r="U13" s="47" t="str">
        <f t="shared" si="1"/>
        <v>E</v>
      </c>
      <c r="V13" s="47" t="s">
        <v>594</v>
      </c>
      <c r="W13" s="53" t="s">
        <v>649</v>
      </c>
      <c r="X13" s="53" t="s">
        <v>932</v>
      </c>
      <c r="Y13" s="58" t="str">
        <f t="shared" si="2"/>
        <v>DE</v>
      </c>
    </row>
    <row r="14" spans="1:25" hidden="1">
      <c r="A14" s="47">
        <v>10</v>
      </c>
      <c r="B14" s="47">
        <v>9</v>
      </c>
      <c r="C14" s="47" t="s">
        <v>10</v>
      </c>
      <c r="D14" s="47">
        <f>VLOOKUP(C14,'[1]TAG LIST'!$E$4:$AG$162,2,0)</f>
        <v>3049423</v>
      </c>
      <c r="E14" s="47" t="s">
        <v>145</v>
      </c>
      <c r="F14" s="47" t="s">
        <v>587</v>
      </c>
      <c r="G14" s="47">
        <v>57</v>
      </c>
      <c r="H14" s="47" t="s">
        <v>146</v>
      </c>
      <c r="I14" s="47" t="s">
        <v>147</v>
      </c>
      <c r="J14" s="47">
        <v>620</v>
      </c>
      <c r="L14" s="47" t="s">
        <v>199</v>
      </c>
      <c r="P14" s="47" t="s">
        <v>199</v>
      </c>
      <c r="Q14" s="47" t="s">
        <v>199</v>
      </c>
      <c r="S14" s="47" t="s">
        <v>199</v>
      </c>
      <c r="T14" s="47"/>
      <c r="U14" s="47" t="str">
        <f t="shared" si="1"/>
        <v>E</v>
      </c>
      <c r="V14" s="47" t="s">
        <v>594</v>
      </c>
      <c r="W14" s="53" t="s">
        <v>649</v>
      </c>
      <c r="X14" s="53" t="s">
        <v>932</v>
      </c>
      <c r="Y14" s="58" t="str">
        <f t="shared" si="2"/>
        <v>DE</v>
      </c>
    </row>
    <row r="15" spans="1:25" hidden="1">
      <c r="A15" s="47">
        <v>11</v>
      </c>
      <c r="B15" s="47">
        <v>66</v>
      </c>
      <c r="C15" s="47" t="s">
        <v>67</v>
      </c>
      <c r="D15" s="47">
        <f>VLOOKUP(C15,'[1]TAG LIST'!$E$4:$AG$162,2,0)</f>
        <v>3048032</v>
      </c>
      <c r="E15" s="47" t="s">
        <v>160</v>
      </c>
      <c r="F15" s="47" t="s">
        <v>587</v>
      </c>
      <c r="G15" s="47">
        <v>57</v>
      </c>
      <c r="H15" s="47" t="s">
        <v>146</v>
      </c>
      <c r="I15" s="47" t="s">
        <v>147</v>
      </c>
      <c r="J15" s="47">
        <v>620</v>
      </c>
      <c r="L15" s="47" t="s">
        <v>199</v>
      </c>
      <c r="P15" s="47" t="s">
        <v>199</v>
      </c>
      <c r="Q15" s="47" t="s">
        <v>199</v>
      </c>
      <c r="S15" s="47"/>
      <c r="T15" s="47" t="s">
        <v>199</v>
      </c>
      <c r="U15" s="47" t="str">
        <f t="shared" si="1"/>
        <v/>
      </c>
      <c r="V15" s="47" t="s">
        <v>595</v>
      </c>
      <c r="W15" s="53" t="s">
        <v>651</v>
      </c>
      <c r="X15" s="53" t="s">
        <v>933</v>
      </c>
      <c r="Y15" s="58" t="str">
        <f t="shared" si="2"/>
        <v>DE</v>
      </c>
    </row>
    <row r="16" spans="1:25" hidden="1">
      <c r="A16" s="47">
        <v>12</v>
      </c>
      <c r="B16" s="47">
        <v>51</v>
      </c>
      <c r="C16" s="47" t="s">
        <v>52</v>
      </c>
      <c r="D16" s="47" t="str">
        <f>VLOOKUP(C16,'[1]TAG LIST'!$E$4:$AG$162,2,0)</f>
        <v>AXGK2300184</v>
      </c>
      <c r="E16" s="47" t="s">
        <v>159</v>
      </c>
      <c r="F16" s="47" t="s">
        <v>587</v>
      </c>
      <c r="G16" s="47">
        <v>57</v>
      </c>
      <c r="H16" s="47" t="s">
        <v>146</v>
      </c>
      <c r="I16" s="47" t="s">
        <v>147</v>
      </c>
      <c r="J16" s="47">
        <v>620</v>
      </c>
      <c r="L16" s="47" t="s">
        <v>199</v>
      </c>
      <c r="P16" s="47" t="s">
        <v>199</v>
      </c>
      <c r="Q16" s="47" t="s">
        <v>199</v>
      </c>
      <c r="S16" s="47"/>
      <c r="T16" s="47"/>
      <c r="U16" s="47" t="str">
        <f t="shared" si="1"/>
        <v/>
      </c>
      <c r="V16" s="47" t="s">
        <v>596</v>
      </c>
      <c r="W16" s="53" t="s">
        <v>653</v>
      </c>
      <c r="X16" s="53" t="s">
        <v>934</v>
      </c>
      <c r="Y16" s="58" t="str">
        <f t="shared" si="2"/>
        <v>DE</v>
      </c>
    </row>
    <row r="17" spans="1:25" hidden="1">
      <c r="A17" s="47">
        <v>13</v>
      </c>
      <c r="B17" s="47">
        <v>68</v>
      </c>
      <c r="C17" s="47" t="s">
        <v>69</v>
      </c>
      <c r="D17" s="47">
        <f>VLOOKUP(C17,'[1]TAG LIST'!$E$4:$AG$162,2,0)</f>
        <v>3041318</v>
      </c>
      <c r="E17" s="47" t="s">
        <v>163</v>
      </c>
      <c r="F17" s="47" t="s">
        <v>587</v>
      </c>
      <c r="G17" s="47">
        <v>57</v>
      </c>
      <c r="H17" s="47" t="s">
        <v>146</v>
      </c>
      <c r="I17" s="47" t="s">
        <v>147</v>
      </c>
      <c r="J17" s="47">
        <v>620</v>
      </c>
      <c r="K17" s="47" t="s">
        <v>199</v>
      </c>
      <c r="L17" s="47" t="s">
        <v>199</v>
      </c>
      <c r="M17" s="47" t="s">
        <v>199</v>
      </c>
      <c r="P17" s="47" t="s">
        <v>199</v>
      </c>
      <c r="Q17" s="47" t="s">
        <v>199</v>
      </c>
      <c r="R17" s="47" t="s">
        <v>199</v>
      </c>
      <c r="S17" s="47" t="s">
        <v>199</v>
      </c>
      <c r="T17" s="47"/>
      <c r="U17" s="47" t="str">
        <f t="shared" si="1"/>
        <v>ABDE</v>
      </c>
      <c r="V17" s="47" t="s">
        <v>597</v>
      </c>
      <c r="W17" s="53" t="s">
        <v>654</v>
      </c>
      <c r="X17" s="53" t="s">
        <v>935</v>
      </c>
      <c r="Y17" s="58" t="str">
        <f t="shared" si="2"/>
        <v>ABDE</v>
      </c>
    </row>
    <row r="18" spans="1:25" hidden="1">
      <c r="A18" s="47">
        <v>14</v>
      </c>
      <c r="B18" s="47">
        <v>69</v>
      </c>
      <c r="C18" s="47" t="s">
        <v>70</v>
      </c>
      <c r="D18" s="47">
        <f>VLOOKUP(C18,'[1]TAG LIST'!$E$4:$AG$162,2,0)</f>
        <v>3041383</v>
      </c>
      <c r="E18" s="47" t="s">
        <v>163</v>
      </c>
      <c r="F18" s="47" t="s">
        <v>587</v>
      </c>
      <c r="G18" s="47">
        <v>57</v>
      </c>
      <c r="H18" s="47" t="s">
        <v>146</v>
      </c>
      <c r="I18" s="47" t="s">
        <v>147</v>
      </c>
      <c r="J18" s="47">
        <v>620</v>
      </c>
      <c r="K18" s="47" t="s">
        <v>199</v>
      </c>
      <c r="L18" s="47" t="s">
        <v>199</v>
      </c>
      <c r="M18" s="47" t="s">
        <v>199</v>
      </c>
      <c r="P18" s="47" t="s">
        <v>199</v>
      </c>
      <c r="Q18" s="47" t="s">
        <v>199</v>
      </c>
      <c r="R18" s="47" t="s">
        <v>199</v>
      </c>
      <c r="S18" s="47" t="s">
        <v>199</v>
      </c>
      <c r="T18" s="47"/>
      <c r="U18" s="47" t="str">
        <f t="shared" si="1"/>
        <v>ABDE</v>
      </c>
      <c r="V18" s="47" t="s">
        <v>597</v>
      </c>
      <c r="W18" s="53" t="s">
        <v>654</v>
      </c>
      <c r="X18" s="53" t="s">
        <v>935</v>
      </c>
      <c r="Y18" s="58" t="str">
        <f t="shared" si="2"/>
        <v>ABDE</v>
      </c>
    </row>
    <row r="19" spans="1:25" hidden="1">
      <c r="A19" s="47">
        <v>15</v>
      </c>
      <c r="B19" s="47">
        <v>70</v>
      </c>
      <c r="C19" s="47" t="s">
        <v>71</v>
      </c>
      <c r="D19" s="47">
        <f>VLOOKUP(C19,'[1]TAG LIST'!$E$4:$AG$162,2,0)</f>
        <v>3046075</v>
      </c>
      <c r="E19" s="47" t="s">
        <v>163</v>
      </c>
      <c r="F19" s="47" t="s">
        <v>587</v>
      </c>
      <c r="G19" s="47">
        <v>57</v>
      </c>
      <c r="H19" s="47" t="s">
        <v>146</v>
      </c>
      <c r="I19" s="47" t="s">
        <v>147</v>
      </c>
      <c r="J19" s="47">
        <v>620</v>
      </c>
      <c r="K19" s="47" t="s">
        <v>199</v>
      </c>
      <c r="L19" s="47" t="s">
        <v>199</v>
      </c>
      <c r="M19" s="47" t="s">
        <v>199</v>
      </c>
      <c r="P19" s="47" t="s">
        <v>199</v>
      </c>
      <c r="Q19" s="47" t="s">
        <v>199</v>
      </c>
      <c r="R19" s="47" t="s">
        <v>199</v>
      </c>
      <c r="S19" s="47" t="s">
        <v>199</v>
      </c>
      <c r="T19" s="47"/>
      <c r="U19" s="47" t="str">
        <f t="shared" si="1"/>
        <v>ABDE</v>
      </c>
      <c r="V19" s="47" t="s">
        <v>597</v>
      </c>
      <c r="W19" s="53" t="s">
        <v>654</v>
      </c>
      <c r="X19" s="53" t="s">
        <v>935</v>
      </c>
      <c r="Y19" s="58" t="str">
        <f t="shared" si="2"/>
        <v>ABDE</v>
      </c>
    </row>
    <row r="20" spans="1:25" hidden="1">
      <c r="A20" s="47">
        <v>16</v>
      </c>
      <c r="B20" s="47">
        <v>71</v>
      </c>
      <c r="C20" s="47" t="s">
        <v>72</v>
      </c>
      <c r="D20" s="47">
        <f>VLOOKUP(C20,'[1]TAG LIST'!$E$4:$AG$162,2,0)</f>
        <v>3046084</v>
      </c>
      <c r="E20" s="47" t="s">
        <v>163</v>
      </c>
      <c r="F20" s="47" t="s">
        <v>587</v>
      </c>
      <c r="G20" s="47">
        <v>57</v>
      </c>
      <c r="H20" s="47" t="s">
        <v>146</v>
      </c>
      <c r="I20" s="47" t="s">
        <v>147</v>
      </c>
      <c r="J20" s="47">
        <v>620</v>
      </c>
      <c r="K20" s="47" t="s">
        <v>199</v>
      </c>
      <c r="L20" s="47" t="s">
        <v>199</v>
      </c>
      <c r="M20" s="47" t="s">
        <v>199</v>
      </c>
      <c r="P20" s="47" t="s">
        <v>199</v>
      </c>
      <c r="Q20" s="47" t="s">
        <v>199</v>
      </c>
      <c r="R20" s="47" t="s">
        <v>199</v>
      </c>
      <c r="S20" s="47" t="s">
        <v>199</v>
      </c>
      <c r="T20" s="47"/>
      <c r="U20" s="47" t="str">
        <f t="shared" si="1"/>
        <v>ABDE</v>
      </c>
      <c r="V20" s="47" t="s">
        <v>597</v>
      </c>
      <c r="W20" s="53" t="s">
        <v>654</v>
      </c>
      <c r="X20" s="53" t="s">
        <v>935</v>
      </c>
      <c r="Y20" s="58" t="str">
        <f t="shared" si="2"/>
        <v>ABDE</v>
      </c>
    </row>
    <row r="21" spans="1:25" hidden="1">
      <c r="A21" s="47">
        <v>17</v>
      </c>
      <c r="B21" s="47">
        <v>72</v>
      </c>
      <c r="C21" s="47" t="s">
        <v>73</v>
      </c>
      <c r="D21" s="47">
        <f>VLOOKUP(C21,'[1]TAG LIST'!$E$4:$AG$162,2,0)</f>
        <v>3047355</v>
      </c>
      <c r="E21" s="47" t="s">
        <v>163</v>
      </c>
      <c r="F21" s="47" t="s">
        <v>587</v>
      </c>
      <c r="G21" s="47">
        <v>57</v>
      </c>
      <c r="H21" s="47" t="s">
        <v>146</v>
      </c>
      <c r="I21" s="47" t="s">
        <v>147</v>
      </c>
      <c r="J21" s="47">
        <v>620</v>
      </c>
      <c r="K21" s="47" t="s">
        <v>199</v>
      </c>
      <c r="L21" s="47" t="s">
        <v>199</v>
      </c>
      <c r="M21" s="47" t="s">
        <v>199</v>
      </c>
      <c r="P21" s="47" t="s">
        <v>199</v>
      </c>
      <c r="Q21" s="47" t="s">
        <v>199</v>
      </c>
      <c r="R21" s="47" t="s">
        <v>199</v>
      </c>
      <c r="S21" s="47" t="s">
        <v>199</v>
      </c>
      <c r="T21" s="47"/>
      <c r="U21" s="47" t="str">
        <f t="shared" si="1"/>
        <v>ABDE</v>
      </c>
      <c r="V21" s="47" t="s">
        <v>597</v>
      </c>
      <c r="W21" s="53" t="s">
        <v>654</v>
      </c>
      <c r="X21" s="53" t="s">
        <v>935</v>
      </c>
      <c r="Y21" s="58" t="str">
        <f t="shared" si="2"/>
        <v>ABDE</v>
      </c>
    </row>
    <row r="22" spans="1:25" hidden="1">
      <c r="A22" s="47">
        <v>18</v>
      </c>
      <c r="B22" s="47">
        <v>15</v>
      </c>
      <c r="C22" s="47" t="s">
        <v>16</v>
      </c>
      <c r="D22" s="47">
        <f>VLOOKUP(C22,'[1]TAG LIST'!$E$4:$AG$162,2,0)</f>
        <v>3048816</v>
      </c>
      <c r="E22" s="47" t="s">
        <v>145</v>
      </c>
      <c r="F22" s="47" t="s">
        <v>587</v>
      </c>
      <c r="G22" s="47">
        <v>57</v>
      </c>
      <c r="H22" s="47" t="s">
        <v>149</v>
      </c>
      <c r="I22" s="47" t="s">
        <v>150</v>
      </c>
      <c r="J22" s="47">
        <v>620</v>
      </c>
      <c r="L22" s="47" t="s">
        <v>199</v>
      </c>
      <c r="P22" s="47" t="s">
        <v>199</v>
      </c>
      <c r="Q22" s="47" t="s">
        <v>199</v>
      </c>
      <c r="S22" s="47" t="s">
        <v>199</v>
      </c>
      <c r="T22" s="47"/>
      <c r="U22" s="47" t="str">
        <f t="shared" si="1"/>
        <v>E</v>
      </c>
      <c r="V22" s="47" t="s">
        <v>598</v>
      </c>
      <c r="W22" s="53" t="s">
        <v>655</v>
      </c>
      <c r="X22" s="53" t="s">
        <v>936</v>
      </c>
      <c r="Y22" s="58" t="str">
        <f t="shared" si="2"/>
        <v>DE</v>
      </c>
    </row>
    <row r="23" spans="1:25" hidden="1">
      <c r="A23" s="47">
        <v>19</v>
      </c>
      <c r="B23" s="47">
        <v>54</v>
      </c>
      <c r="C23" s="47" t="s">
        <v>55</v>
      </c>
      <c r="D23" s="47">
        <f>VLOOKUP(C23,'[1]TAG LIST'!$E$4:$AG$162,2,0)</f>
        <v>3048022</v>
      </c>
      <c r="E23" s="47" t="s">
        <v>160</v>
      </c>
      <c r="F23" s="47" t="s">
        <v>587</v>
      </c>
      <c r="G23" s="47">
        <v>57</v>
      </c>
      <c r="H23" s="47" t="s">
        <v>149</v>
      </c>
      <c r="I23" s="47" t="s">
        <v>150</v>
      </c>
      <c r="J23" s="47">
        <v>620</v>
      </c>
      <c r="L23" s="47" t="s">
        <v>199</v>
      </c>
      <c r="P23" s="47" t="s">
        <v>199</v>
      </c>
      <c r="Q23" s="47" t="s">
        <v>199</v>
      </c>
      <c r="S23" s="47"/>
      <c r="T23" s="47" t="s">
        <v>199</v>
      </c>
      <c r="U23" s="47" t="str">
        <f t="shared" si="1"/>
        <v/>
      </c>
      <c r="V23" s="47" t="s">
        <v>599</v>
      </c>
      <c r="W23" s="53" t="s">
        <v>648</v>
      </c>
      <c r="X23" s="53" t="s">
        <v>937</v>
      </c>
      <c r="Y23" s="58" t="str">
        <f t="shared" si="2"/>
        <v>DE</v>
      </c>
    </row>
    <row r="24" spans="1:25" hidden="1">
      <c r="A24" s="47">
        <v>20</v>
      </c>
      <c r="B24" s="47">
        <v>60</v>
      </c>
      <c r="C24" s="47" t="s">
        <v>61</v>
      </c>
      <c r="D24" s="47">
        <f>VLOOKUP(C24,'[1]TAG LIST'!$E$4:$AG$162,2,0)</f>
        <v>3048033</v>
      </c>
      <c r="E24" s="47" t="s">
        <v>160</v>
      </c>
      <c r="F24" s="47" t="s">
        <v>587</v>
      </c>
      <c r="G24" s="47">
        <v>57</v>
      </c>
      <c r="H24" s="47" t="s">
        <v>149</v>
      </c>
      <c r="I24" s="47" t="s">
        <v>150</v>
      </c>
      <c r="J24" s="47">
        <v>620</v>
      </c>
      <c r="L24" s="47" t="s">
        <v>199</v>
      </c>
      <c r="P24" s="47" t="s">
        <v>199</v>
      </c>
      <c r="Q24" s="47" t="s">
        <v>199</v>
      </c>
      <c r="S24" s="47"/>
      <c r="T24" s="47" t="s">
        <v>199</v>
      </c>
      <c r="U24" s="47" t="str">
        <f t="shared" si="1"/>
        <v/>
      </c>
      <c r="V24" s="47" t="s">
        <v>599</v>
      </c>
      <c r="W24" s="53" t="s">
        <v>648</v>
      </c>
      <c r="X24" s="53" t="s">
        <v>937</v>
      </c>
      <c r="Y24" s="58" t="str">
        <f t="shared" si="2"/>
        <v>DE</v>
      </c>
    </row>
    <row r="25" spans="1:25" hidden="1">
      <c r="A25" s="47">
        <v>21</v>
      </c>
      <c r="B25" s="47">
        <v>61</v>
      </c>
      <c r="C25" s="47" t="s">
        <v>62</v>
      </c>
      <c r="D25" s="47">
        <f>VLOOKUP(C25,'[1]TAG LIST'!$E$4:$AG$162,2,0)</f>
        <v>3048017</v>
      </c>
      <c r="E25" s="47" t="s">
        <v>160</v>
      </c>
      <c r="F25" s="47" t="s">
        <v>587</v>
      </c>
      <c r="G25" s="47">
        <v>57</v>
      </c>
      <c r="H25" s="47" t="s">
        <v>149</v>
      </c>
      <c r="I25" s="47" t="s">
        <v>150</v>
      </c>
      <c r="J25" s="47">
        <v>620</v>
      </c>
      <c r="L25" s="47" t="s">
        <v>199</v>
      </c>
      <c r="P25" s="47" t="s">
        <v>199</v>
      </c>
      <c r="Q25" s="47" t="s">
        <v>199</v>
      </c>
      <c r="S25" s="47"/>
      <c r="T25" s="47" t="s">
        <v>199</v>
      </c>
      <c r="U25" s="47" t="str">
        <f t="shared" si="1"/>
        <v/>
      </c>
      <c r="V25" s="47" t="s">
        <v>599</v>
      </c>
      <c r="W25" s="53" t="s">
        <v>648</v>
      </c>
      <c r="X25" s="53" t="s">
        <v>937</v>
      </c>
      <c r="Y25" s="58" t="str">
        <f t="shared" si="2"/>
        <v>DE</v>
      </c>
    </row>
    <row r="26" spans="1:25" hidden="1">
      <c r="A26" s="47">
        <v>22</v>
      </c>
      <c r="B26" s="47">
        <v>62</v>
      </c>
      <c r="C26" s="47" t="s">
        <v>63</v>
      </c>
      <c r="D26" s="47">
        <f>VLOOKUP(C26,'[1]TAG LIST'!$E$4:$AG$162,2,0)</f>
        <v>3048030</v>
      </c>
      <c r="E26" s="47" t="s">
        <v>160</v>
      </c>
      <c r="F26" s="47" t="s">
        <v>587</v>
      </c>
      <c r="G26" s="47">
        <v>57</v>
      </c>
      <c r="H26" s="47" t="s">
        <v>149</v>
      </c>
      <c r="I26" s="47" t="s">
        <v>150</v>
      </c>
      <c r="J26" s="47">
        <v>620</v>
      </c>
      <c r="L26" s="47" t="s">
        <v>199</v>
      </c>
      <c r="P26" s="47" t="s">
        <v>199</v>
      </c>
      <c r="Q26" s="47" t="s">
        <v>199</v>
      </c>
      <c r="S26" s="47"/>
      <c r="T26" s="47" t="s">
        <v>199</v>
      </c>
      <c r="U26" s="47" t="str">
        <f t="shared" si="1"/>
        <v/>
      </c>
      <c r="V26" s="47" t="s">
        <v>599</v>
      </c>
      <c r="W26" s="53" t="s">
        <v>648</v>
      </c>
      <c r="X26" s="53" t="s">
        <v>937</v>
      </c>
      <c r="Y26" s="58" t="str">
        <f t="shared" si="2"/>
        <v>DE</v>
      </c>
    </row>
    <row r="27" spans="1:25" hidden="1">
      <c r="A27" s="47">
        <v>23</v>
      </c>
      <c r="B27" s="47">
        <v>63</v>
      </c>
      <c r="C27" s="47" t="s">
        <v>64</v>
      </c>
      <c r="D27" s="47">
        <f>VLOOKUP(C27,'[1]TAG LIST'!$E$4:$AG$162,2,0)</f>
        <v>3048020</v>
      </c>
      <c r="E27" s="47" t="s">
        <v>160</v>
      </c>
      <c r="F27" s="47" t="s">
        <v>587</v>
      </c>
      <c r="G27" s="47">
        <v>57</v>
      </c>
      <c r="H27" s="47" t="s">
        <v>149</v>
      </c>
      <c r="I27" s="47" t="s">
        <v>150</v>
      </c>
      <c r="J27" s="47">
        <v>620</v>
      </c>
      <c r="L27" s="47" t="s">
        <v>199</v>
      </c>
      <c r="P27" s="47" t="s">
        <v>199</v>
      </c>
      <c r="Q27" s="47" t="s">
        <v>199</v>
      </c>
      <c r="S27" s="47"/>
      <c r="T27" s="47" t="s">
        <v>199</v>
      </c>
      <c r="U27" s="47" t="str">
        <f t="shared" si="1"/>
        <v/>
      </c>
      <c r="V27" s="47" t="s">
        <v>599</v>
      </c>
      <c r="W27" s="53" t="s">
        <v>648</v>
      </c>
      <c r="X27" s="53" t="s">
        <v>937</v>
      </c>
      <c r="Y27" s="58" t="str">
        <f t="shared" si="2"/>
        <v>DE</v>
      </c>
    </row>
    <row r="28" spans="1:25" hidden="1">
      <c r="A28" s="47">
        <v>24</v>
      </c>
      <c r="B28" s="47">
        <v>52</v>
      </c>
      <c r="C28" s="47" t="s">
        <v>53</v>
      </c>
      <c r="D28" s="47">
        <f>VLOOKUP(C28,'[1]TAG LIST'!$E$4:$AG$162,2,0)</f>
        <v>3048028</v>
      </c>
      <c r="E28" s="47" t="s">
        <v>160</v>
      </c>
      <c r="F28" s="47" t="s">
        <v>587</v>
      </c>
      <c r="G28" s="47">
        <v>57</v>
      </c>
      <c r="H28" s="47" t="s">
        <v>149</v>
      </c>
      <c r="I28" s="47" t="s">
        <v>150</v>
      </c>
      <c r="J28" s="47">
        <v>620</v>
      </c>
      <c r="L28" s="47" t="s">
        <v>199</v>
      </c>
      <c r="P28" s="47" t="s">
        <v>199</v>
      </c>
      <c r="Q28" s="47" t="s">
        <v>199</v>
      </c>
      <c r="R28" s="47" t="s">
        <v>199</v>
      </c>
      <c r="S28" s="47" t="s">
        <v>199</v>
      </c>
      <c r="T28" s="47"/>
      <c r="U28" s="47" t="str">
        <f t="shared" si="1"/>
        <v>DE</v>
      </c>
      <c r="V28" s="47" t="s">
        <v>600</v>
      </c>
      <c r="W28" s="53" t="s">
        <v>650</v>
      </c>
      <c r="X28" s="53" t="s">
        <v>938</v>
      </c>
      <c r="Y28" s="58" t="str">
        <f t="shared" si="2"/>
        <v>DE</v>
      </c>
    </row>
    <row r="29" spans="1:25" hidden="1">
      <c r="A29" s="47">
        <v>25</v>
      </c>
      <c r="B29" s="47">
        <v>53</v>
      </c>
      <c r="C29" s="47" t="s">
        <v>54</v>
      </c>
      <c r="D29" s="47">
        <f>VLOOKUP(C29,'[1]TAG LIST'!$E$4:$AG$162,2,0)</f>
        <v>3048010</v>
      </c>
      <c r="E29" s="47" t="s">
        <v>160</v>
      </c>
      <c r="F29" s="47" t="s">
        <v>587</v>
      </c>
      <c r="G29" s="47">
        <v>57</v>
      </c>
      <c r="H29" s="47" t="s">
        <v>149</v>
      </c>
      <c r="I29" s="47" t="s">
        <v>150</v>
      </c>
      <c r="J29" s="47">
        <v>620</v>
      </c>
      <c r="L29" s="47" t="s">
        <v>199</v>
      </c>
      <c r="P29" s="47" t="s">
        <v>199</v>
      </c>
      <c r="Q29" s="47" t="s">
        <v>199</v>
      </c>
      <c r="R29" s="47" t="s">
        <v>199</v>
      </c>
      <c r="S29" s="47" t="s">
        <v>199</v>
      </c>
      <c r="T29" s="47"/>
      <c r="U29" s="47" t="str">
        <f t="shared" si="1"/>
        <v>DE</v>
      </c>
      <c r="V29" s="47" t="s">
        <v>600</v>
      </c>
      <c r="W29" s="53" t="s">
        <v>650</v>
      </c>
      <c r="X29" s="53" t="s">
        <v>938</v>
      </c>
      <c r="Y29" s="58" t="str">
        <f t="shared" si="2"/>
        <v>DE</v>
      </c>
    </row>
    <row r="30" spans="1:25" hidden="1">
      <c r="A30" s="47">
        <v>26</v>
      </c>
      <c r="B30" s="47">
        <v>75</v>
      </c>
      <c r="C30" s="47" t="s">
        <v>76</v>
      </c>
      <c r="D30" s="47">
        <f>VLOOKUP(C30,'[1]TAG LIST'!$E$4:$AG$162,2,0)</f>
        <v>3047395</v>
      </c>
      <c r="E30" s="47" t="s">
        <v>163</v>
      </c>
      <c r="F30" s="47" t="s">
        <v>587</v>
      </c>
      <c r="G30" s="47">
        <v>57</v>
      </c>
      <c r="H30" s="47" t="s">
        <v>149</v>
      </c>
      <c r="I30" s="47" t="s">
        <v>150</v>
      </c>
      <c r="J30" s="47">
        <v>620</v>
      </c>
      <c r="K30" s="47" t="s">
        <v>199</v>
      </c>
      <c r="L30" s="47" t="s">
        <v>199</v>
      </c>
      <c r="M30" s="47" t="s">
        <v>199</v>
      </c>
      <c r="P30" s="47" t="s">
        <v>199</v>
      </c>
      <c r="Q30" s="47" t="s">
        <v>199</v>
      </c>
      <c r="R30" s="47" t="s">
        <v>199</v>
      </c>
      <c r="S30" s="47" t="s">
        <v>199</v>
      </c>
      <c r="T30" s="47"/>
      <c r="U30" s="47" t="str">
        <f t="shared" si="1"/>
        <v>ABDE</v>
      </c>
      <c r="V30" s="47" t="s">
        <v>601</v>
      </c>
      <c r="W30" s="53" t="s">
        <v>656</v>
      </c>
      <c r="X30" s="53" t="s">
        <v>939</v>
      </c>
      <c r="Y30" s="58" t="str">
        <f t="shared" si="2"/>
        <v>ABDE</v>
      </c>
    </row>
    <row r="31" spans="1:25" hidden="1">
      <c r="A31" s="47">
        <v>27</v>
      </c>
      <c r="B31" s="47">
        <v>76</v>
      </c>
      <c r="C31" s="47" t="s">
        <v>77</v>
      </c>
      <c r="D31" s="47">
        <f>VLOOKUP(C31,'[1]TAG LIST'!$E$4:$AG$162,2,0)</f>
        <v>3046078</v>
      </c>
      <c r="E31" s="47" t="s">
        <v>163</v>
      </c>
      <c r="F31" s="47" t="s">
        <v>587</v>
      </c>
      <c r="G31" s="47">
        <v>57</v>
      </c>
      <c r="H31" s="47" t="s">
        <v>149</v>
      </c>
      <c r="I31" s="47" t="s">
        <v>150</v>
      </c>
      <c r="J31" s="47">
        <v>620</v>
      </c>
      <c r="K31" s="47" t="s">
        <v>199</v>
      </c>
      <c r="L31" s="47" t="s">
        <v>199</v>
      </c>
      <c r="M31" s="47" t="s">
        <v>199</v>
      </c>
      <c r="P31" s="47" t="s">
        <v>199</v>
      </c>
      <c r="Q31" s="47" t="s">
        <v>199</v>
      </c>
      <c r="R31" s="47" t="s">
        <v>199</v>
      </c>
      <c r="S31" s="47" t="s">
        <v>199</v>
      </c>
      <c r="T31" s="47"/>
      <c r="U31" s="47" t="str">
        <f t="shared" si="1"/>
        <v>ABDE</v>
      </c>
      <c r="V31" s="47" t="s">
        <v>601</v>
      </c>
      <c r="W31" s="53" t="s">
        <v>656</v>
      </c>
      <c r="X31" s="53" t="s">
        <v>939</v>
      </c>
      <c r="Y31" s="58" t="str">
        <f t="shared" si="2"/>
        <v>ABDE</v>
      </c>
    </row>
    <row r="32" spans="1:25" hidden="1">
      <c r="A32" s="47">
        <v>28</v>
      </c>
      <c r="B32" s="47">
        <v>77</v>
      </c>
      <c r="C32" s="47" t="s">
        <v>78</v>
      </c>
      <c r="D32" s="47">
        <f>VLOOKUP(C32,'[1]TAG LIST'!$E$4:$AG$162,2,0)</f>
        <v>3046088</v>
      </c>
      <c r="E32" s="47" t="s">
        <v>163</v>
      </c>
      <c r="F32" s="47" t="s">
        <v>587</v>
      </c>
      <c r="G32" s="47">
        <v>57</v>
      </c>
      <c r="H32" s="47" t="s">
        <v>149</v>
      </c>
      <c r="I32" s="47" t="s">
        <v>150</v>
      </c>
      <c r="J32" s="47">
        <v>620</v>
      </c>
      <c r="K32" s="47" t="s">
        <v>199</v>
      </c>
      <c r="L32" s="47" t="s">
        <v>199</v>
      </c>
      <c r="M32" s="47" t="s">
        <v>199</v>
      </c>
      <c r="P32" s="47" t="s">
        <v>199</v>
      </c>
      <c r="Q32" s="47" t="s">
        <v>199</v>
      </c>
      <c r="R32" s="47" t="s">
        <v>199</v>
      </c>
      <c r="S32" s="47" t="s">
        <v>199</v>
      </c>
      <c r="T32" s="47"/>
      <c r="U32" s="47" t="str">
        <f t="shared" si="1"/>
        <v>ABDE</v>
      </c>
      <c r="V32" s="47" t="s">
        <v>601</v>
      </c>
      <c r="W32" s="53" t="s">
        <v>656</v>
      </c>
      <c r="X32" s="53" t="s">
        <v>939</v>
      </c>
      <c r="Y32" s="58" t="str">
        <f t="shared" si="2"/>
        <v>ABDE</v>
      </c>
    </row>
    <row r="33" spans="1:25" hidden="1">
      <c r="A33" s="47">
        <v>29</v>
      </c>
      <c r="B33" s="47">
        <v>73</v>
      </c>
      <c r="C33" s="47" t="s">
        <v>74</v>
      </c>
      <c r="D33" s="47">
        <f>VLOOKUP(C33,'[1]TAG LIST'!$E$4:$AG$162,2,0)</f>
        <v>3047309</v>
      </c>
      <c r="E33" s="47" t="s">
        <v>163</v>
      </c>
      <c r="F33" s="47" t="s">
        <v>587</v>
      </c>
      <c r="G33" s="47">
        <v>57</v>
      </c>
      <c r="H33" s="47" t="s">
        <v>149</v>
      </c>
      <c r="I33" s="47" t="s">
        <v>150</v>
      </c>
      <c r="J33" s="47">
        <v>620</v>
      </c>
      <c r="L33" s="47" t="s">
        <v>199</v>
      </c>
      <c r="P33" s="47" t="s">
        <v>199</v>
      </c>
      <c r="Q33" s="47" t="s">
        <v>199</v>
      </c>
      <c r="R33" s="47" t="s">
        <v>199</v>
      </c>
      <c r="S33" s="47" t="s">
        <v>199</v>
      </c>
      <c r="T33" s="47"/>
      <c r="U33" s="47" t="str">
        <f t="shared" si="1"/>
        <v>DE</v>
      </c>
      <c r="V33" s="47" t="s">
        <v>602</v>
      </c>
      <c r="W33" s="53" t="s">
        <v>657</v>
      </c>
      <c r="X33" s="53" t="s">
        <v>940</v>
      </c>
      <c r="Y33" s="58" t="str">
        <f t="shared" si="2"/>
        <v>DE</v>
      </c>
    </row>
    <row r="34" spans="1:25" hidden="1">
      <c r="A34" s="47">
        <v>30</v>
      </c>
      <c r="B34" s="47">
        <v>74</v>
      </c>
      <c r="C34" s="47" t="s">
        <v>75</v>
      </c>
      <c r="D34" s="47">
        <f>VLOOKUP(C34,'[1]TAG LIST'!$E$4:$AG$162,2,0)</f>
        <v>3046083</v>
      </c>
      <c r="E34" s="47" t="s">
        <v>163</v>
      </c>
      <c r="F34" s="47" t="s">
        <v>587</v>
      </c>
      <c r="G34" s="47">
        <v>57</v>
      </c>
      <c r="H34" s="47" t="s">
        <v>149</v>
      </c>
      <c r="I34" s="47" t="s">
        <v>150</v>
      </c>
      <c r="J34" s="47">
        <v>620</v>
      </c>
      <c r="L34" s="47" t="s">
        <v>199</v>
      </c>
      <c r="P34" s="47" t="s">
        <v>199</v>
      </c>
      <c r="Q34" s="47" t="s">
        <v>199</v>
      </c>
      <c r="S34" s="47" t="s">
        <v>199</v>
      </c>
      <c r="T34" s="47"/>
      <c r="U34" s="47" t="str">
        <f t="shared" si="1"/>
        <v>E</v>
      </c>
      <c r="V34" s="47" t="s">
        <v>603</v>
      </c>
      <c r="W34" s="53" t="s">
        <v>658</v>
      </c>
      <c r="X34" s="53" t="s">
        <v>941</v>
      </c>
      <c r="Y34" s="58" t="str">
        <f t="shared" si="2"/>
        <v>DE</v>
      </c>
    </row>
    <row r="35" spans="1:25" hidden="1">
      <c r="A35" s="47">
        <v>31</v>
      </c>
      <c r="B35" s="47">
        <v>22</v>
      </c>
      <c r="C35" s="47" t="s">
        <v>23</v>
      </c>
      <c r="D35" s="47">
        <f>VLOOKUP(C35,'[1]TAG LIST'!$E$4:$AG$162,2,0)</f>
        <v>3050789</v>
      </c>
      <c r="E35" s="47" t="s">
        <v>145</v>
      </c>
      <c r="F35" s="47" t="s">
        <v>587</v>
      </c>
      <c r="G35" s="47">
        <v>57</v>
      </c>
      <c r="H35" s="47" t="s">
        <v>151</v>
      </c>
      <c r="I35" s="47" t="s">
        <v>150</v>
      </c>
      <c r="J35" s="47">
        <v>620</v>
      </c>
      <c r="L35" s="47" t="s">
        <v>199</v>
      </c>
      <c r="P35" s="47" t="s">
        <v>199</v>
      </c>
      <c r="Q35" s="47" t="s">
        <v>199</v>
      </c>
      <c r="S35" s="47"/>
      <c r="T35" s="47"/>
      <c r="U35" s="47" t="str">
        <f t="shared" si="1"/>
        <v/>
      </c>
      <c r="V35" s="47" t="s">
        <v>604</v>
      </c>
      <c r="W35" s="53" t="s">
        <v>661</v>
      </c>
      <c r="X35" s="53" t="s">
        <v>942</v>
      </c>
      <c r="Y35" s="58" t="str">
        <f t="shared" si="2"/>
        <v>DE</v>
      </c>
    </row>
    <row r="36" spans="1:25" hidden="1">
      <c r="A36" s="47">
        <v>32</v>
      </c>
      <c r="B36" s="47">
        <v>16</v>
      </c>
      <c r="C36" s="47" t="s">
        <v>17</v>
      </c>
      <c r="D36" s="47">
        <f>VLOOKUP(C36,'[1]TAG LIST'!$E$4:$AG$162,2,0)</f>
        <v>3048813</v>
      </c>
      <c r="E36" s="47" t="s">
        <v>145</v>
      </c>
      <c r="F36" s="47" t="s">
        <v>587</v>
      </c>
      <c r="G36" s="47">
        <v>57</v>
      </c>
      <c r="H36" s="47" t="s">
        <v>151</v>
      </c>
      <c r="I36" s="47" t="s">
        <v>150</v>
      </c>
      <c r="J36" s="47">
        <v>620</v>
      </c>
      <c r="K36" s="47" t="s">
        <v>199</v>
      </c>
      <c r="L36" s="47" t="s">
        <v>199</v>
      </c>
      <c r="M36" s="47" t="s">
        <v>199</v>
      </c>
      <c r="P36" s="47" t="s">
        <v>199</v>
      </c>
      <c r="Q36" s="47" t="s">
        <v>199</v>
      </c>
      <c r="R36" s="47" t="s">
        <v>199</v>
      </c>
      <c r="S36" s="47" t="s">
        <v>199</v>
      </c>
      <c r="T36" s="47"/>
      <c r="U36" s="47" t="str">
        <f t="shared" si="1"/>
        <v>ABDE</v>
      </c>
      <c r="V36" s="47" t="s">
        <v>605</v>
      </c>
      <c r="W36" s="53" t="s">
        <v>662</v>
      </c>
      <c r="X36" s="53" t="s">
        <v>943</v>
      </c>
      <c r="Y36" s="58" t="str">
        <f t="shared" si="2"/>
        <v>ABDE</v>
      </c>
    </row>
    <row r="37" spans="1:25" hidden="1">
      <c r="A37" s="47">
        <v>33</v>
      </c>
      <c r="B37" s="47">
        <v>18</v>
      </c>
      <c r="C37" s="47" t="s">
        <v>19</v>
      </c>
      <c r="D37" s="47">
        <f>VLOOKUP(C37,'[1]TAG LIST'!$E$4:$AG$162,2,0)</f>
        <v>3048808</v>
      </c>
      <c r="E37" s="47" t="s">
        <v>145</v>
      </c>
      <c r="F37" s="47" t="s">
        <v>587</v>
      </c>
      <c r="G37" s="47">
        <v>57</v>
      </c>
      <c r="H37" s="47" t="s">
        <v>151</v>
      </c>
      <c r="I37" s="47" t="s">
        <v>150</v>
      </c>
      <c r="J37" s="47">
        <v>620</v>
      </c>
      <c r="K37" s="47" t="s">
        <v>199</v>
      </c>
      <c r="L37" s="47" t="s">
        <v>199</v>
      </c>
      <c r="M37" s="47" t="s">
        <v>199</v>
      </c>
      <c r="P37" s="47" t="s">
        <v>199</v>
      </c>
      <c r="Q37" s="47" t="s">
        <v>199</v>
      </c>
      <c r="R37" s="47" t="s">
        <v>199</v>
      </c>
      <c r="S37" s="47" t="s">
        <v>199</v>
      </c>
      <c r="T37" s="47"/>
      <c r="U37" s="47" t="str">
        <f t="shared" ref="U37:U68" si="3">IF(K37="Y","A","")&amp;IF(M37="Y","B","")&amp;IF(N37="Y","C","")&amp;IF(R37="Y","D","")&amp;IF(S37="Y","E","")</f>
        <v>ABDE</v>
      </c>
      <c r="V37" s="47" t="s">
        <v>605</v>
      </c>
      <c r="W37" s="53" t="s">
        <v>662</v>
      </c>
      <c r="X37" s="53" t="s">
        <v>943</v>
      </c>
      <c r="Y37" s="58" t="str">
        <f t="shared" ref="Y37:Y68" si="4">IF(K37="Y","A","")&amp;IF(M37="Y","B","")&amp;IF(O37="Y","C","")&amp;IF(P37="Y","D","")&amp;IF(Q37="Y","E","")</f>
        <v>ABDE</v>
      </c>
    </row>
    <row r="38" spans="1:25" hidden="1">
      <c r="A38" s="47">
        <v>34</v>
      </c>
      <c r="B38" s="47">
        <v>17</v>
      </c>
      <c r="C38" s="47" t="s">
        <v>18</v>
      </c>
      <c r="D38" s="47">
        <f>VLOOKUP(C38,'[1]TAG LIST'!$E$4:$AG$162,2,0)</f>
        <v>3046115</v>
      </c>
      <c r="E38" s="47" t="s">
        <v>145</v>
      </c>
      <c r="F38" s="47" t="s">
        <v>587</v>
      </c>
      <c r="G38" s="47">
        <v>57</v>
      </c>
      <c r="H38" s="47" t="s">
        <v>151</v>
      </c>
      <c r="I38" s="47" t="s">
        <v>150</v>
      </c>
      <c r="J38" s="47">
        <v>620</v>
      </c>
      <c r="L38" s="47" t="s">
        <v>199</v>
      </c>
      <c r="P38" s="47" t="s">
        <v>199</v>
      </c>
      <c r="Q38" s="47" t="s">
        <v>199</v>
      </c>
      <c r="S38" s="47" t="s">
        <v>199</v>
      </c>
      <c r="T38" s="47"/>
      <c r="U38" s="47" t="str">
        <f t="shared" si="3"/>
        <v>E</v>
      </c>
      <c r="V38" s="47" t="s">
        <v>606</v>
      </c>
      <c r="W38" s="53" t="s">
        <v>663</v>
      </c>
      <c r="X38" s="53" t="s">
        <v>944</v>
      </c>
      <c r="Y38" s="58" t="str">
        <f t="shared" si="4"/>
        <v>DE</v>
      </c>
    </row>
    <row r="39" spans="1:25" hidden="1">
      <c r="A39" s="47">
        <v>35</v>
      </c>
      <c r="B39" s="47">
        <v>19</v>
      </c>
      <c r="C39" s="47" t="s">
        <v>20</v>
      </c>
      <c r="D39" s="47">
        <f>VLOOKUP(C39,'[1]TAG LIST'!$E$4:$AG$162,2,0)</f>
        <v>3048830</v>
      </c>
      <c r="E39" s="47" t="s">
        <v>145</v>
      </c>
      <c r="F39" s="47" t="s">
        <v>587</v>
      </c>
      <c r="G39" s="47">
        <v>57</v>
      </c>
      <c r="H39" s="47" t="s">
        <v>151</v>
      </c>
      <c r="I39" s="47" t="s">
        <v>150</v>
      </c>
      <c r="J39" s="47">
        <v>620</v>
      </c>
      <c r="L39" s="47" t="s">
        <v>199</v>
      </c>
      <c r="P39" s="47" t="s">
        <v>199</v>
      </c>
      <c r="Q39" s="47" t="s">
        <v>199</v>
      </c>
      <c r="S39" s="47" t="s">
        <v>199</v>
      </c>
      <c r="T39" s="47"/>
      <c r="U39" s="47" t="str">
        <f t="shared" si="3"/>
        <v>E</v>
      </c>
      <c r="V39" s="47" t="s">
        <v>606</v>
      </c>
      <c r="W39" s="53" t="s">
        <v>663</v>
      </c>
      <c r="X39" s="53" t="s">
        <v>944</v>
      </c>
      <c r="Y39" s="58" t="str">
        <f t="shared" si="4"/>
        <v>DE</v>
      </c>
    </row>
    <row r="40" spans="1:25" hidden="1">
      <c r="A40" s="47">
        <v>36</v>
      </c>
      <c r="B40" s="47">
        <v>65</v>
      </c>
      <c r="C40" s="47" t="s">
        <v>66</v>
      </c>
      <c r="D40" s="47">
        <f>VLOOKUP(C40,'[1]TAG LIST'!$E$4:$AG$162,2,0)</f>
        <v>3048025</v>
      </c>
      <c r="E40" s="47" t="s">
        <v>160</v>
      </c>
      <c r="F40" s="47" t="s">
        <v>587</v>
      </c>
      <c r="G40" s="47">
        <v>57</v>
      </c>
      <c r="H40" s="47" t="s">
        <v>151</v>
      </c>
      <c r="I40" s="47" t="s">
        <v>150</v>
      </c>
      <c r="J40" s="47">
        <v>620</v>
      </c>
      <c r="L40" s="47" t="s">
        <v>199</v>
      </c>
      <c r="P40" s="47" t="s">
        <v>199</v>
      </c>
      <c r="Q40" s="47" t="s">
        <v>199</v>
      </c>
      <c r="S40" s="47"/>
      <c r="T40" s="47" t="s">
        <v>199</v>
      </c>
      <c r="U40" s="47" t="str">
        <f t="shared" si="3"/>
        <v/>
      </c>
      <c r="V40" s="47" t="s">
        <v>607</v>
      </c>
      <c r="W40" s="53" t="s">
        <v>659</v>
      </c>
      <c r="X40" s="53" t="s">
        <v>945</v>
      </c>
      <c r="Y40" s="58" t="str">
        <f t="shared" si="4"/>
        <v>DE</v>
      </c>
    </row>
    <row r="41" spans="1:25" hidden="1">
      <c r="A41" s="47">
        <v>37</v>
      </c>
      <c r="B41" s="47">
        <v>55</v>
      </c>
      <c r="C41" s="47" t="s">
        <v>56</v>
      </c>
      <c r="D41" s="47">
        <f>VLOOKUP(C41,'[1]TAG LIST'!$E$4:$AG$162,2,0)</f>
        <v>3048024</v>
      </c>
      <c r="E41" s="47" t="s">
        <v>160</v>
      </c>
      <c r="F41" s="47" t="s">
        <v>587</v>
      </c>
      <c r="G41" s="47">
        <v>57</v>
      </c>
      <c r="H41" s="47" t="s">
        <v>151</v>
      </c>
      <c r="I41" s="47" t="s">
        <v>150</v>
      </c>
      <c r="J41" s="47">
        <v>620</v>
      </c>
      <c r="K41" s="47" t="s">
        <v>199</v>
      </c>
      <c r="L41" s="47" t="s">
        <v>199</v>
      </c>
      <c r="M41" s="47" t="s">
        <v>199</v>
      </c>
      <c r="P41" s="47" t="s">
        <v>199</v>
      </c>
      <c r="Q41" s="47" t="s">
        <v>199</v>
      </c>
      <c r="R41" s="47" t="s">
        <v>199</v>
      </c>
      <c r="S41" s="47" t="s">
        <v>199</v>
      </c>
      <c r="T41" s="47"/>
      <c r="U41" s="47" t="str">
        <f t="shared" si="3"/>
        <v>ABDE</v>
      </c>
      <c r="V41" s="47" t="s">
        <v>608</v>
      </c>
      <c r="W41" s="53" t="s">
        <v>660</v>
      </c>
      <c r="X41" s="53" t="s">
        <v>946</v>
      </c>
      <c r="Y41" s="58" t="str">
        <f t="shared" si="4"/>
        <v>ABDE</v>
      </c>
    </row>
    <row r="42" spans="1:25" hidden="1">
      <c r="A42" s="47">
        <v>38</v>
      </c>
      <c r="B42" s="47">
        <v>64</v>
      </c>
      <c r="C42" s="47" t="s">
        <v>65</v>
      </c>
      <c r="D42" s="47">
        <f>VLOOKUP(C42,'[1]TAG LIST'!$E$4:$AG$162,2,0)</f>
        <v>3048018</v>
      </c>
      <c r="E42" s="47" t="s">
        <v>160</v>
      </c>
      <c r="F42" s="47" t="s">
        <v>587</v>
      </c>
      <c r="G42" s="47">
        <v>57</v>
      </c>
      <c r="H42" s="47" t="s">
        <v>151</v>
      </c>
      <c r="I42" s="47" t="s">
        <v>150</v>
      </c>
      <c r="J42" s="47">
        <v>620</v>
      </c>
      <c r="K42" s="47" t="s">
        <v>199</v>
      </c>
      <c r="L42" s="47" t="s">
        <v>199</v>
      </c>
      <c r="M42" s="47" t="s">
        <v>199</v>
      </c>
      <c r="P42" s="47" t="s">
        <v>199</v>
      </c>
      <c r="Q42" s="47" t="s">
        <v>199</v>
      </c>
      <c r="R42" s="47" t="s">
        <v>199</v>
      </c>
      <c r="S42" s="47" t="s">
        <v>199</v>
      </c>
      <c r="T42" s="47"/>
      <c r="U42" s="47" t="str">
        <f t="shared" si="3"/>
        <v>ABDE</v>
      </c>
      <c r="V42" s="47" t="s">
        <v>608</v>
      </c>
      <c r="W42" s="53" t="s">
        <v>660</v>
      </c>
      <c r="X42" s="53" t="s">
        <v>946</v>
      </c>
      <c r="Y42" s="58" t="str">
        <f t="shared" si="4"/>
        <v>ABDE</v>
      </c>
    </row>
    <row r="43" spans="1:25" hidden="1">
      <c r="A43" s="47">
        <v>39</v>
      </c>
      <c r="B43" s="47">
        <v>56</v>
      </c>
      <c r="C43" s="47" t="s">
        <v>57</v>
      </c>
      <c r="D43" s="47">
        <f>VLOOKUP(C43,'[1]TAG LIST'!$E$4:$AG$162,2,0)</f>
        <v>3048053</v>
      </c>
      <c r="E43" s="47" t="s">
        <v>160</v>
      </c>
      <c r="F43" s="47" t="s">
        <v>587</v>
      </c>
      <c r="G43" s="47">
        <v>57</v>
      </c>
      <c r="H43" s="47" t="s">
        <v>151</v>
      </c>
      <c r="I43" s="47" t="s">
        <v>150</v>
      </c>
      <c r="J43" s="47">
        <v>620</v>
      </c>
      <c r="L43" s="47" t="s">
        <v>199</v>
      </c>
      <c r="P43" s="47" t="s">
        <v>199</v>
      </c>
      <c r="Q43" s="47" t="s">
        <v>199</v>
      </c>
      <c r="S43" s="47" t="s">
        <v>199</v>
      </c>
      <c r="T43" s="47"/>
      <c r="U43" s="47" t="str">
        <f t="shared" si="3"/>
        <v>E</v>
      </c>
      <c r="V43" s="47" t="s">
        <v>609</v>
      </c>
      <c r="W43" s="53" t="s">
        <v>664</v>
      </c>
      <c r="X43" s="53" t="s">
        <v>947</v>
      </c>
      <c r="Y43" s="58" t="str">
        <f t="shared" si="4"/>
        <v>DE</v>
      </c>
    </row>
    <row r="44" spans="1:25" hidden="1">
      <c r="A44" s="47">
        <v>40</v>
      </c>
      <c r="B44" s="47">
        <v>57</v>
      </c>
      <c r="C44" s="47" t="s">
        <v>58</v>
      </c>
      <c r="D44" s="47">
        <f>VLOOKUP(C44,'[1]TAG LIST'!$E$4:$AG$162,2,0)</f>
        <v>3048027</v>
      </c>
      <c r="E44" s="47" t="s">
        <v>160</v>
      </c>
      <c r="F44" s="47" t="s">
        <v>587</v>
      </c>
      <c r="G44" s="47">
        <v>57</v>
      </c>
      <c r="H44" s="47" t="s">
        <v>151</v>
      </c>
      <c r="I44" s="47" t="s">
        <v>150</v>
      </c>
      <c r="J44" s="47">
        <v>620</v>
      </c>
      <c r="L44" s="47" t="s">
        <v>199</v>
      </c>
      <c r="P44" s="47" t="s">
        <v>199</v>
      </c>
      <c r="Q44" s="47" t="s">
        <v>199</v>
      </c>
      <c r="S44" s="47" t="s">
        <v>199</v>
      </c>
      <c r="T44" s="47"/>
      <c r="U44" s="47" t="str">
        <f t="shared" si="3"/>
        <v>E</v>
      </c>
      <c r="V44" s="47" t="s">
        <v>609</v>
      </c>
      <c r="W44" s="53" t="s">
        <v>664</v>
      </c>
      <c r="X44" s="53" t="s">
        <v>947</v>
      </c>
      <c r="Y44" s="58" t="str">
        <f t="shared" si="4"/>
        <v>DE</v>
      </c>
    </row>
    <row r="45" spans="1:25" hidden="1">
      <c r="A45" s="47">
        <v>41</v>
      </c>
      <c r="B45" s="47">
        <v>58</v>
      </c>
      <c r="C45" s="47" t="s">
        <v>59</v>
      </c>
      <c r="D45" s="47">
        <f>VLOOKUP(C45,'[1]TAG LIST'!$E$4:$AG$162,2,0)</f>
        <v>3048006</v>
      </c>
      <c r="E45" s="47" t="s">
        <v>160</v>
      </c>
      <c r="F45" s="47" t="s">
        <v>587</v>
      </c>
      <c r="G45" s="47">
        <v>57</v>
      </c>
      <c r="H45" s="47" t="s">
        <v>151</v>
      </c>
      <c r="I45" s="47" t="s">
        <v>150</v>
      </c>
      <c r="J45" s="47">
        <v>620</v>
      </c>
      <c r="L45" s="47" t="s">
        <v>199</v>
      </c>
      <c r="P45" s="47" t="s">
        <v>199</v>
      </c>
      <c r="Q45" s="47" t="s">
        <v>199</v>
      </c>
      <c r="S45" s="47" t="s">
        <v>199</v>
      </c>
      <c r="T45" s="47"/>
      <c r="U45" s="47" t="str">
        <f t="shared" si="3"/>
        <v>E</v>
      </c>
      <c r="V45" s="47" t="s">
        <v>609</v>
      </c>
      <c r="W45" s="53" t="s">
        <v>664</v>
      </c>
      <c r="X45" s="53" t="s">
        <v>947</v>
      </c>
      <c r="Y45" s="58" t="str">
        <f t="shared" si="4"/>
        <v>DE</v>
      </c>
    </row>
    <row r="46" spans="1:25" hidden="1">
      <c r="A46" s="47">
        <v>42</v>
      </c>
      <c r="B46" s="47">
        <v>59</v>
      </c>
      <c r="C46" s="47" t="s">
        <v>60</v>
      </c>
      <c r="D46" s="47">
        <f>VLOOKUP(C46,'[1]TAG LIST'!$E$4:$AG$162,2,0)</f>
        <v>3048026</v>
      </c>
      <c r="E46" s="47" t="s">
        <v>160</v>
      </c>
      <c r="F46" s="47" t="s">
        <v>587</v>
      </c>
      <c r="G46" s="47">
        <v>57</v>
      </c>
      <c r="H46" s="47" t="s">
        <v>151</v>
      </c>
      <c r="I46" s="47" t="s">
        <v>150</v>
      </c>
      <c r="J46" s="47">
        <v>620</v>
      </c>
      <c r="L46" s="47" t="s">
        <v>199</v>
      </c>
      <c r="P46" s="47" t="s">
        <v>199</v>
      </c>
      <c r="Q46" s="47" t="s">
        <v>199</v>
      </c>
      <c r="S46" s="47" t="s">
        <v>199</v>
      </c>
      <c r="T46" s="47"/>
      <c r="U46" s="47" t="str">
        <f t="shared" si="3"/>
        <v>E</v>
      </c>
      <c r="V46" s="47" t="s">
        <v>609</v>
      </c>
      <c r="W46" s="53" t="s">
        <v>664</v>
      </c>
      <c r="X46" s="53" t="s">
        <v>947</v>
      </c>
      <c r="Y46" s="58" t="str">
        <f t="shared" si="4"/>
        <v>DE</v>
      </c>
    </row>
    <row r="47" spans="1:25" hidden="1">
      <c r="A47" s="47">
        <v>43</v>
      </c>
      <c r="B47" s="47">
        <v>11</v>
      </c>
      <c r="C47" s="47" t="s">
        <v>12</v>
      </c>
      <c r="D47" s="47">
        <f>VLOOKUP(C47,'[1]TAG LIST'!$E$4:$AG$162,2,0)</f>
        <v>3046113</v>
      </c>
      <c r="E47" s="47" t="s">
        <v>145</v>
      </c>
      <c r="F47" s="47" t="s">
        <v>587</v>
      </c>
      <c r="G47" s="47">
        <v>57</v>
      </c>
      <c r="H47" s="47" t="s">
        <v>148</v>
      </c>
      <c r="I47" s="47" t="s">
        <v>147</v>
      </c>
      <c r="J47" s="47">
        <v>620</v>
      </c>
      <c r="K47" s="47" t="s">
        <v>199</v>
      </c>
      <c r="L47" s="47" t="s">
        <v>199</v>
      </c>
      <c r="M47" s="47" t="s">
        <v>199</v>
      </c>
      <c r="P47" s="47" t="s">
        <v>199</v>
      </c>
      <c r="Q47" s="47" t="s">
        <v>199</v>
      </c>
      <c r="R47" s="47" t="s">
        <v>199</v>
      </c>
      <c r="S47" s="47" t="s">
        <v>199</v>
      </c>
      <c r="T47" s="47"/>
      <c r="U47" s="47" t="str">
        <f t="shared" si="3"/>
        <v>ABDE</v>
      </c>
      <c r="V47" s="47" t="s">
        <v>585</v>
      </c>
      <c r="W47" s="54" t="s">
        <v>665</v>
      </c>
      <c r="X47" s="53" t="s">
        <v>948</v>
      </c>
      <c r="Y47" s="58" t="str">
        <f t="shared" si="4"/>
        <v>ABDE</v>
      </c>
    </row>
    <row r="48" spans="1:25" hidden="1">
      <c r="A48" s="47">
        <v>44</v>
      </c>
      <c r="B48" s="47">
        <v>12</v>
      </c>
      <c r="C48" s="47" t="s">
        <v>13</v>
      </c>
      <c r="D48" s="47">
        <f>VLOOKUP(C48,'[1]TAG LIST'!$E$4:$AG$162,2,0)</f>
        <v>3048829</v>
      </c>
      <c r="E48" s="47" t="s">
        <v>145</v>
      </c>
      <c r="F48" s="47" t="s">
        <v>587</v>
      </c>
      <c r="G48" s="47">
        <v>57</v>
      </c>
      <c r="H48" s="47" t="s">
        <v>148</v>
      </c>
      <c r="I48" s="47" t="s">
        <v>147</v>
      </c>
      <c r="J48" s="47">
        <v>620</v>
      </c>
      <c r="K48" s="47" t="s">
        <v>199</v>
      </c>
      <c r="L48" s="47" t="s">
        <v>199</v>
      </c>
      <c r="M48" s="47" t="s">
        <v>199</v>
      </c>
      <c r="P48" s="47" t="s">
        <v>199</v>
      </c>
      <c r="Q48" s="47" t="s">
        <v>199</v>
      </c>
      <c r="R48" s="47" t="s">
        <v>199</v>
      </c>
      <c r="S48" s="47" t="s">
        <v>199</v>
      </c>
      <c r="T48" s="47"/>
      <c r="U48" s="47" t="str">
        <f t="shared" si="3"/>
        <v>ABDE</v>
      </c>
      <c r="V48" s="47" t="s">
        <v>585</v>
      </c>
      <c r="W48" s="54" t="s">
        <v>665</v>
      </c>
      <c r="X48" s="53" t="s">
        <v>948</v>
      </c>
      <c r="Y48" s="58" t="str">
        <f t="shared" si="4"/>
        <v>ABDE</v>
      </c>
    </row>
    <row r="49" spans="1:25" hidden="1">
      <c r="A49" s="47">
        <v>45</v>
      </c>
      <c r="B49" s="47">
        <v>13</v>
      </c>
      <c r="C49" s="47" t="s">
        <v>14</v>
      </c>
      <c r="D49" s="47">
        <f>VLOOKUP(C49,'[1]TAG LIST'!$E$4:$AG$162,2,0)</f>
        <v>3049419</v>
      </c>
      <c r="E49" s="47" t="s">
        <v>145</v>
      </c>
      <c r="F49" s="47" t="s">
        <v>587</v>
      </c>
      <c r="G49" s="47">
        <v>57</v>
      </c>
      <c r="H49" s="47" t="s">
        <v>148</v>
      </c>
      <c r="I49" s="47" t="s">
        <v>147</v>
      </c>
      <c r="J49" s="47">
        <v>620</v>
      </c>
      <c r="K49" s="47" t="s">
        <v>199</v>
      </c>
      <c r="L49" s="47" t="s">
        <v>199</v>
      </c>
      <c r="M49" s="47" t="s">
        <v>199</v>
      </c>
      <c r="P49" s="47" t="s">
        <v>199</v>
      </c>
      <c r="Q49" s="47" t="s">
        <v>199</v>
      </c>
      <c r="R49" s="47" t="s">
        <v>199</v>
      </c>
      <c r="S49" s="47" t="s">
        <v>199</v>
      </c>
      <c r="T49" s="47"/>
      <c r="U49" s="47" t="str">
        <f t="shared" si="3"/>
        <v>ABDE</v>
      </c>
      <c r="V49" s="47" t="s">
        <v>585</v>
      </c>
      <c r="W49" s="54" t="s">
        <v>665</v>
      </c>
      <c r="X49" s="53" t="s">
        <v>948</v>
      </c>
      <c r="Y49" s="58" t="str">
        <f t="shared" si="4"/>
        <v>ABDE</v>
      </c>
    </row>
    <row r="50" spans="1:25" hidden="1">
      <c r="A50" s="47">
        <v>46</v>
      </c>
      <c r="B50" s="47">
        <v>14</v>
      </c>
      <c r="C50" s="47" t="s">
        <v>15</v>
      </c>
      <c r="D50" s="47">
        <f>VLOOKUP(C50,'[1]TAG LIST'!$E$4:$AG$162,2,0)</f>
        <v>3049437</v>
      </c>
      <c r="E50" s="47" t="s">
        <v>145</v>
      </c>
      <c r="F50" s="47" t="s">
        <v>587</v>
      </c>
      <c r="G50" s="47">
        <v>57</v>
      </c>
      <c r="H50" s="47" t="s">
        <v>148</v>
      </c>
      <c r="I50" s="47" t="s">
        <v>147</v>
      </c>
      <c r="J50" s="47">
        <v>620</v>
      </c>
      <c r="K50" s="47" t="s">
        <v>199</v>
      </c>
      <c r="L50" s="47" t="s">
        <v>199</v>
      </c>
      <c r="M50" s="47" t="s">
        <v>199</v>
      </c>
      <c r="P50" s="47" t="s">
        <v>199</v>
      </c>
      <c r="Q50" s="47" t="s">
        <v>199</v>
      </c>
      <c r="R50" s="47" t="s">
        <v>199</v>
      </c>
      <c r="S50" s="47" t="s">
        <v>199</v>
      </c>
      <c r="T50" s="47"/>
      <c r="U50" s="47" t="str">
        <f t="shared" si="3"/>
        <v>ABDE</v>
      </c>
      <c r="V50" s="47" t="s">
        <v>585</v>
      </c>
      <c r="W50" s="54" t="s">
        <v>665</v>
      </c>
      <c r="X50" s="53" t="s">
        <v>948</v>
      </c>
      <c r="Y50" s="58" t="str">
        <f t="shared" si="4"/>
        <v>ABDE</v>
      </c>
    </row>
    <row r="51" spans="1:25" hidden="1">
      <c r="A51" s="47">
        <v>47</v>
      </c>
      <c r="B51" s="47">
        <v>78</v>
      </c>
      <c r="C51" s="47" t="s">
        <v>79</v>
      </c>
      <c r="D51" s="47">
        <f>VLOOKUP(C51,'[1]TAG LIST'!$E$4:$AG$162,2,0)</f>
        <v>3047392</v>
      </c>
      <c r="E51" s="47" t="s">
        <v>163</v>
      </c>
      <c r="F51" s="47" t="s">
        <v>587</v>
      </c>
      <c r="G51" s="47">
        <v>57</v>
      </c>
      <c r="H51" s="47" t="s">
        <v>164</v>
      </c>
      <c r="I51" s="47" t="s">
        <v>147</v>
      </c>
      <c r="J51" s="47">
        <v>620</v>
      </c>
      <c r="L51" s="47" t="s">
        <v>199</v>
      </c>
      <c r="P51" s="47" t="s">
        <v>199</v>
      </c>
      <c r="Q51" s="47" t="s">
        <v>199</v>
      </c>
      <c r="R51" s="47" t="s">
        <v>199</v>
      </c>
      <c r="S51" s="47" t="s">
        <v>199</v>
      </c>
      <c r="T51" s="47"/>
      <c r="U51" s="47" t="str">
        <f t="shared" si="3"/>
        <v>DE</v>
      </c>
      <c r="V51" s="47" t="s">
        <v>586</v>
      </c>
      <c r="W51" s="54" t="s">
        <v>666</v>
      </c>
      <c r="X51" s="53" t="s">
        <v>949</v>
      </c>
      <c r="Y51" s="58" t="str">
        <f t="shared" si="4"/>
        <v>DE</v>
      </c>
    </row>
    <row r="52" spans="1:25" hidden="1">
      <c r="A52" s="47">
        <v>48</v>
      </c>
      <c r="B52" s="47">
        <v>124</v>
      </c>
      <c r="C52" s="47" t="s">
        <v>125</v>
      </c>
      <c r="D52" s="47">
        <f>VLOOKUP(C52,'[1]TAG LIST'!$E$4:$AG$162,2,0)</f>
        <v>3046116</v>
      </c>
      <c r="E52" s="47" t="s">
        <v>145</v>
      </c>
      <c r="F52" s="47" t="s">
        <v>589</v>
      </c>
      <c r="G52" s="47">
        <v>57</v>
      </c>
      <c r="H52" s="47" t="s">
        <v>168</v>
      </c>
      <c r="I52" s="47" t="s">
        <v>167</v>
      </c>
      <c r="J52" s="47">
        <v>620</v>
      </c>
      <c r="L52" s="47" t="s">
        <v>199</v>
      </c>
      <c r="P52" s="47" t="s">
        <v>199</v>
      </c>
      <c r="Q52" s="47" t="s">
        <v>199</v>
      </c>
      <c r="S52" s="47"/>
      <c r="T52" s="47"/>
      <c r="U52" s="47" t="str">
        <f t="shared" si="3"/>
        <v/>
      </c>
      <c r="V52" s="47" t="s">
        <v>610</v>
      </c>
      <c r="W52" s="54" t="s">
        <v>667</v>
      </c>
      <c r="X52" s="53" t="s">
        <v>950</v>
      </c>
      <c r="Y52" s="58" t="str">
        <f t="shared" si="4"/>
        <v>DE</v>
      </c>
    </row>
    <row r="53" spans="1:25" hidden="1">
      <c r="A53" s="47">
        <v>49</v>
      </c>
      <c r="B53" s="47">
        <v>127</v>
      </c>
      <c r="C53" s="47" t="s">
        <v>128</v>
      </c>
      <c r="D53" s="47">
        <f>VLOOKUP(C53,'[1]TAG LIST'!$E$4:$AG$162,2,0)</f>
        <v>3048812</v>
      </c>
      <c r="E53" s="47" t="s">
        <v>145</v>
      </c>
      <c r="F53" s="47" t="s">
        <v>589</v>
      </c>
      <c r="G53" s="47">
        <v>57</v>
      </c>
      <c r="H53" s="47" t="s">
        <v>168</v>
      </c>
      <c r="I53" s="47" t="s">
        <v>167</v>
      </c>
      <c r="J53" s="47">
        <v>620</v>
      </c>
      <c r="L53" s="47" t="s">
        <v>199</v>
      </c>
      <c r="P53" s="47" t="s">
        <v>199</v>
      </c>
      <c r="Q53" s="47" t="s">
        <v>199</v>
      </c>
      <c r="R53" s="47" t="s">
        <v>199</v>
      </c>
      <c r="S53" s="47" t="s">
        <v>199</v>
      </c>
      <c r="T53" s="47"/>
      <c r="U53" s="47" t="str">
        <f t="shared" si="3"/>
        <v>DE</v>
      </c>
      <c r="V53" s="47" t="s">
        <v>611</v>
      </c>
      <c r="W53" s="54" t="s">
        <v>668</v>
      </c>
      <c r="X53" s="53" t="s">
        <v>951</v>
      </c>
      <c r="Y53" s="58" t="str">
        <f t="shared" si="4"/>
        <v>DE</v>
      </c>
    </row>
    <row r="54" spans="1:25" hidden="1">
      <c r="A54" s="47">
        <v>50</v>
      </c>
      <c r="B54" s="47">
        <v>129</v>
      </c>
      <c r="C54" s="47" t="s">
        <v>130</v>
      </c>
      <c r="D54" s="47">
        <f>VLOOKUP(C54,'[1]TAG LIST'!$E$4:$AG$162,2,0)</f>
        <v>3050783</v>
      </c>
      <c r="E54" s="47" t="s">
        <v>145</v>
      </c>
      <c r="F54" s="47" t="s">
        <v>589</v>
      </c>
      <c r="G54" s="47">
        <v>57</v>
      </c>
      <c r="H54" s="47" t="s">
        <v>168</v>
      </c>
      <c r="I54" s="47" t="s">
        <v>167</v>
      </c>
      <c r="J54" s="47">
        <v>620</v>
      </c>
      <c r="L54" s="47" t="s">
        <v>199</v>
      </c>
      <c r="P54" s="47" t="s">
        <v>199</v>
      </c>
      <c r="Q54" s="47" t="s">
        <v>199</v>
      </c>
      <c r="R54" s="47" t="s">
        <v>199</v>
      </c>
      <c r="S54" s="47" t="s">
        <v>199</v>
      </c>
      <c r="T54" s="47"/>
      <c r="U54" s="47" t="str">
        <f t="shared" si="3"/>
        <v>DE</v>
      </c>
      <c r="V54" s="47" t="s">
        <v>611</v>
      </c>
      <c r="W54" s="54" t="s">
        <v>668</v>
      </c>
      <c r="X54" s="53" t="s">
        <v>951</v>
      </c>
      <c r="Y54" s="58" t="str">
        <f t="shared" si="4"/>
        <v>DE</v>
      </c>
    </row>
    <row r="55" spans="1:25" hidden="1">
      <c r="A55" s="47">
        <v>51</v>
      </c>
      <c r="B55" s="47">
        <v>130</v>
      </c>
      <c r="C55" s="47" t="s">
        <v>131</v>
      </c>
      <c r="D55" s="47">
        <f>VLOOKUP(C55,'[1]TAG LIST'!$E$4:$AG$162,2,0)</f>
        <v>3049417</v>
      </c>
      <c r="E55" s="47" t="s">
        <v>145</v>
      </c>
      <c r="F55" s="47" t="s">
        <v>589</v>
      </c>
      <c r="G55" s="47">
        <v>57</v>
      </c>
      <c r="H55" s="47" t="s">
        <v>168</v>
      </c>
      <c r="I55" s="47" t="s">
        <v>167</v>
      </c>
      <c r="J55" s="47">
        <v>620</v>
      </c>
      <c r="L55" s="47" t="s">
        <v>199</v>
      </c>
      <c r="P55" s="47" t="s">
        <v>199</v>
      </c>
      <c r="Q55" s="47" t="s">
        <v>199</v>
      </c>
      <c r="R55" s="47" t="s">
        <v>199</v>
      </c>
      <c r="S55" s="47" t="s">
        <v>199</v>
      </c>
      <c r="T55" s="47"/>
      <c r="U55" s="47" t="str">
        <f t="shared" si="3"/>
        <v>DE</v>
      </c>
      <c r="V55" s="47" t="s">
        <v>611</v>
      </c>
      <c r="W55" s="54" t="s">
        <v>668</v>
      </c>
      <c r="X55" s="53" t="s">
        <v>951</v>
      </c>
      <c r="Y55" s="58" t="str">
        <f t="shared" si="4"/>
        <v>DE</v>
      </c>
    </row>
    <row r="56" spans="1:25" hidden="1">
      <c r="A56" s="47">
        <v>52</v>
      </c>
      <c r="B56" s="47">
        <v>125</v>
      </c>
      <c r="C56" s="47" t="s">
        <v>126</v>
      </c>
      <c r="D56" s="47">
        <f>VLOOKUP(C56,'[1]TAG LIST'!$E$4:$AG$162,2,0)</f>
        <v>3048009</v>
      </c>
      <c r="E56" s="47" t="s">
        <v>160</v>
      </c>
      <c r="F56" s="47" t="s">
        <v>589</v>
      </c>
      <c r="G56" s="47">
        <v>57</v>
      </c>
      <c r="H56" s="47" t="s">
        <v>168</v>
      </c>
      <c r="I56" s="47" t="s">
        <v>167</v>
      </c>
      <c r="J56" s="47">
        <v>620</v>
      </c>
      <c r="L56" s="47" t="s">
        <v>199</v>
      </c>
      <c r="P56" s="47" t="s">
        <v>199</v>
      </c>
      <c r="Q56" s="47" t="s">
        <v>199</v>
      </c>
      <c r="S56" s="47"/>
      <c r="T56" s="47"/>
      <c r="U56" s="47" t="str">
        <f t="shared" si="3"/>
        <v/>
      </c>
      <c r="V56" s="47" t="s">
        <v>614</v>
      </c>
      <c r="W56" s="54" t="s">
        <v>669</v>
      </c>
      <c r="X56" s="53" t="s">
        <v>952</v>
      </c>
      <c r="Y56" s="58" t="str">
        <f t="shared" si="4"/>
        <v>DE</v>
      </c>
    </row>
    <row r="57" spans="1:25" hidden="1">
      <c r="A57" s="47">
        <v>53</v>
      </c>
      <c r="B57" s="47">
        <v>128</v>
      </c>
      <c r="C57" s="47" t="s">
        <v>129</v>
      </c>
      <c r="D57" s="47">
        <f>VLOOKUP(C57,'[1]TAG LIST'!$E$4:$AG$162,2,0)</f>
        <v>3047997</v>
      </c>
      <c r="E57" s="47" t="s">
        <v>160</v>
      </c>
      <c r="F57" s="47" t="s">
        <v>589</v>
      </c>
      <c r="G57" s="47">
        <v>57</v>
      </c>
      <c r="H57" s="47" t="s">
        <v>168</v>
      </c>
      <c r="I57" s="47" t="s">
        <v>167</v>
      </c>
      <c r="J57" s="47">
        <v>620</v>
      </c>
      <c r="L57" s="47" t="s">
        <v>199</v>
      </c>
      <c r="P57" s="47" t="s">
        <v>199</v>
      </c>
      <c r="Q57" s="47" t="s">
        <v>199</v>
      </c>
      <c r="R57" s="47" t="s">
        <v>199</v>
      </c>
      <c r="S57" s="47" t="s">
        <v>199</v>
      </c>
      <c r="T57" s="47"/>
      <c r="U57" s="47" t="str">
        <f t="shared" si="3"/>
        <v>DE</v>
      </c>
      <c r="V57" s="47" t="s">
        <v>615</v>
      </c>
      <c r="W57" s="54" t="s">
        <v>670</v>
      </c>
      <c r="X57" s="53" t="s">
        <v>953</v>
      </c>
      <c r="Y57" s="58" t="str">
        <f t="shared" si="4"/>
        <v>DE</v>
      </c>
    </row>
    <row r="58" spans="1:25" hidden="1">
      <c r="A58" s="47">
        <v>54</v>
      </c>
      <c r="B58" s="47">
        <v>121</v>
      </c>
      <c r="C58" s="47" t="s">
        <v>122</v>
      </c>
      <c r="D58" s="47" t="str">
        <f>VLOOKUP(C58,'[1]TAG LIST'!$E$4:$AG$162,2,0)</f>
        <v>AXGK2300194</v>
      </c>
      <c r="E58" s="47" t="s">
        <v>159</v>
      </c>
      <c r="F58" s="47" t="s">
        <v>589</v>
      </c>
      <c r="G58" s="47">
        <v>57</v>
      </c>
      <c r="H58" s="47" t="s">
        <v>168</v>
      </c>
      <c r="I58" s="47" t="s">
        <v>167</v>
      </c>
      <c r="J58" s="47">
        <v>620</v>
      </c>
      <c r="L58" s="47" t="s">
        <v>199</v>
      </c>
      <c r="P58" s="47" t="s">
        <v>199</v>
      </c>
      <c r="Q58" s="47" t="s">
        <v>199</v>
      </c>
      <c r="S58" s="47"/>
      <c r="T58" s="47"/>
      <c r="U58" s="47" t="str">
        <f t="shared" si="3"/>
        <v/>
      </c>
      <c r="V58" s="47" t="s">
        <v>612</v>
      </c>
      <c r="W58" s="54" t="s">
        <v>671</v>
      </c>
      <c r="X58" s="53" t="s">
        <v>954</v>
      </c>
      <c r="Y58" s="58" t="str">
        <f t="shared" si="4"/>
        <v>DE</v>
      </c>
    </row>
    <row r="59" spans="1:25" hidden="1">
      <c r="A59" s="47">
        <v>55</v>
      </c>
      <c r="B59" s="47">
        <v>126</v>
      </c>
      <c r="C59" s="47" t="s">
        <v>127</v>
      </c>
      <c r="D59" s="47" t="str">
        <f>VLOOKUP(C59,'[1]TAG LIST'!$E$4:$AG$162,2,0)</f>
        <v>AXGK2300190</v>
      </c>
      <c r="E59" s="47" t="s">
        <v>159</v>
      </c>
      <c r="F59" s="47" t="s">
        <v>589</v>
      </c>
      <c r="G59" s="47">
        <v>57</v>
      </c>
      <c r="H59" s="47" t="s">
        <v>168</v>
      </c>
      <c r="I59" s="47" t="s">
        <v>167</v>
      </c>
      <c r="J59" s="47">
        <v>620</v>
      </c>
      <c r="L59" s="47" t="s">
        <v>199</v>
      </c>
      <c r="P59" s="47" t="s">
        <v>199</v>
      </c>
      <c r="Q59" s="47" t="s">
        <v>199</v>
      </c>
      <c r="S59" s="47"/>
      <c r="T59" s="47"/>
      <c r="U59" s="47" t="str">
        <f t="shared" si="3"/>
        <v/>
      </c>
      <c r="V59" s="47" t="s">
        <v>612</v>
      </c>
      <c r="W59" s="54" t="s">
        <v>671</v>
      </c>
      <c r="X59" s="53" t="s">
        <v>954</v>
      </c>
      <c r="Y59" s="58" t="str">
        <f t="shared" si="4"/>
        <v>DE</v>
      </c>
    </row>
    <row r="60" spans="1:25" hidden="1">
      <c r="A60" s="47">
        <v>56</v>
      </c>
      <c r="B60" s="47">
        <v>122</v>
      </c>
      <c r="C60" s="47" t="s">
        <v>123</v>
      </c>
      <c r="D60" s="47" t="str">
        <f>VLOOKUP(C60,'[1]TAG LIST'!$E$4:$AG$162,2,0)</f>
        <v>AXGK2300197</v>
      </c>
      <c r="E60" s="47" t="s">
        <v>159</v>
      </c>
      <c r="F60" s="47" t="s">
        <v>589</v>
      </c>
      <c r="G60" s="47">
        <v>57</v>
      </c>
      <c r="H60" s="47" t="s">
        <v>168</v>
      </c>
      <c r="I60" s="47" t="s">
        <v>167</v>
      </c>
      <c r="J60" s="47">
        <v>620</v>
      </c>
      <c r="L60" s="47" t="s">
        <v>199</v>
      </c>
      <c r="P60" s="47" t="s">
        <v>199</v>
      </c>
      <c r="Q60" s="47" t="s">
        <v>199</v>
      </c>
      <c r="S60" s="47" t="s">
        <v>199</v>
      </c>
      <c r="T60" s="47"/>
      <c r="U60" s="47" t="str">
        <f t="shared" si="3"/>
        <v>E</v>
      </c>
      <c r="V60" s="47" t="s">
        <v>613</v>
      </c>
      <c r="W60" s="54" t="s">
        <v>672</v>
      </c>
      <c r="X60" s="53" t="s">
        <v>955</v>
      </c>
      <c r="Y60" s="58" t="str">
        <f t="shared" si="4"/>
        <v>DE</v>
      </c>
    </row>
    <row r="61" spans="1:25" hidden="1">
      <c r="A61" s="47">
        <v>57</v>
      </c>
      <c r="B61" s="47">
        <v>123</v>
      </c>
      <c r="C61" s="47" t="s">
        <v>124</v>
      </c>
      <c r="D61" s="47" t="str">
        <f>VLOOKUP(C61,'[1]TAG LIST'!$E$4:$AG$162,2,0)</f>
        <v>AXGK2300188</v>
      </c>
      <c r="E61" s="47" t="s">
        <v>159</v>
      </c>
      <c r="F61" s="47" t="s">
        <v>589</v>
      </c>
      <c r="G61" s="47">
        <v>57</v>
      </c>
      <c r="H61" s="47" t="s">
        <v>168</v>
      </c>
      <c r="I61" s="47" t="s">
        <v>167</v>
      </c>
      <c r="J61" s="47">
        <v>620</v>
      </c>
      <c r="L61" s="47" t="s">
        <v>199</v>
      </c>
      <c r="P61" s="47" t="s">
        <v>199</v>
      </c>
      <c r="Q61" s="47" t="s">
        <v>199</v>
      </c>
      <c r="S61" s="47" t="s">
        <v>199</v>
      </c>
      <c r="T61" s="47"/>
      <c r="U61" s="47" t="str">
        <f t="shared" si="3"/>
        <v>E</v>
      </c>
      <c r="V61" s="47" t="s">
        <v>613</v>
      </c>
      <c r="W61" s="54" t="s">
        <v>672</v>
      </c>
      <c r="X61" s="53" t="s">
        <v>955</v>
      </c>
      <c r="Y61" s="58" t="str">
        <f t="shared" si="4"/>
        <v>DE</v>
      </c>
    </row>
    <row r="62" spans="1:25">
      <c r="A62" s="47">
        <v>58</v>
      </c>
      <c r="B62" s="47">
        <v>120</v>
      </c>
      <c r="C62" s="47" t="s">
        <v>121</v>
      </c>
      <c r="D62" s="47">
        <f>VLOOKUP(C62,'[1]TAG LIST'!$E$4:$AG$162,2,0)</f>
        <v>3050764</v>
      </c>
      <c r="E62" s="47" t="s">
        <v>145</v>
      </c>
      <c r="F62" s="47" t="s">
        <v>588</v>
      </c>
      <c r="G62" s="47">
        <v>57</v>
      </c>
      <c r="H62" s="47" t="s">
        <v>166</v>
      </c>
      <c r="I62" s="47" t="s">
        <v>167</v>
      </c>
      <c r="J62" s="47">
        <v>620</v>
      </c>
      <c r="L62" s="47" t="s">
        <v>199</v>
      </c>
      <c r="N62" s="47" t="s">
        <v>199</v>
      </c>
      <c r="P62" s="47" t="s">
        <v>199</v>
      </c>
      <c r="Q62" s="47" t="s">
        <v>199</v>
      </c>
      <c r="S62" s="47" t="s">
        <v>199</v>
      </c>
      <c r="T62" s="47" t="s">
        <v>199</v>
      </c>
      <c r="U62" s="47" t="str">
        <f t="shared" si="3"/>
        <v>CE</v>
      </c>
      <c r="V62" s="47" t="s">
        <v>616</v>
      </c>
      <c r="W62" s="54" t="s">
        <v>673</v>
      </c>
      <c r="X62" s="53" t="s">
        <v>956</v>
      </c>
      <c r="Y62" s="58" t="str">
        <f t="shared" si="4"/>
        <v>DE</v>
      </c>
    </row>
    <row r="63" spans="1:25">
      <c r="A63" s="47">
        <v>59</v>
      </c>
      <c r="B63" s="47">
        <v>112</v>
      </c>
      <c r="C63" s="47" t="s">
        <v>113</v>
      </c>
      <c r="D63" s="47">
        <f>VLOOKUP(C63,'[1]TAG LIST'!$E$4:$AG$162,2,0)</f>
        <v>3050787</v>
      </c>
      <c r="E63" s="47" t="s">
        <v>145</v>
      </c>
      <c r="F63" s="47" t="s">
        <v>589</v>
      </c>
      <c r="G63" s="47">
        <v>57</v>
      </c>
      <c r="H63" s="47" t="s">
        <v>166</v>
      </c>
      <c r="I63" s="47" t="s">
        <v>167</v>
      </c>
      <c r="J63" s="47">
        <v>620</v>
      </c>
      <c r="L63" s="47" t="s">
        <v>199</v>
      </c>
      <c r="P63" s="47" t="s">
        <v>199</v>
      </c>
      <c r="Q63" s="47" t="s">
        <v>199</v>
      </c>
      <c r="R63" s="47" t="s">
        <v>199</v>
      </c>
      <c r="S63" s="47" t="s">
        <v>199</v>
      </c>
      <c r="T63" s="47"/>
      <c r="U63" s="47" t="str">
        <f t="shared" si="3"/>
        <v>DE</v>
      </c>
      <c r="V63" s="47" t="s">
        <v>617</v>
      </c>
      <c r="W63" s="54" t="s">
        <v>674</v>
      </c>
      <c r="X63" s="53" t="s">
        <v>957</v>
      </c>
      <c r="Y63" s="58" t="str">
        <f t="shared" si="4"/>
        <v>DE</v>
      </c>
    </row>
    <row r="64" spans="1:25">
      <c r="A64" s="47">
        <v>60</v>
      </c>
      <c r="B64" s="47">
        <v>113</v>
      </c>
      <c r="C64" s="47" t="s">
        <v>114</v>
      </c>
      <c r="D64" s="47">
        <f>VLOOKUP(C64,'[1]TAG LIST'!$E$4:$AG$162,2,0)</f>
        <v>3046095</v>
      </c>
      <c r="E64" s="47" t="s">
        <v>145</v>
      </c>
      <c r="F64" s="47" t="s">
        <v>589</v>
      </c>
      <c r="G64" s="47">
        <v>57</v>
      </c>
      <c r="H64" s="47" t="s">
        <v>166</v>
      </c>
      <c r="I64" s="47" t="s">
        <v>167</v>
      </c>
      <c r="J64" s="47">
        <v>620</v>
      </c>
      <c r="L64" s="47" t="s">
        <v>199</v>
      </c>
      <c r="P64" s="47" t="s">
        <v>199</v>
      </c>
      <c r="Q64" s="47" t="s">
        <v>199</v>
      </c>
      <c r="R64" s="47" t="s">
        <v>199</v>
      </c>
      <c r="S64" s="47" t="s">
        <v>199</v>
      </c>
      <c r="T64" s="47"/>
      <c r="U64" s="47" t="str">
        <f t="shared" si="3"/>
        <v>DE</v>
      </c>
      <c r="V64" s="47" t="s">
        <v>617</v>
      </c>
      <c r="W64" s="54" t="s">
        <v>674</v>
      </c>
      <c r="X64" s="53" t="s">
        <v>957</v>
      </c>
      <c r="Y64" s="58" t="str">
        <f t="shared" si="4"/>
        <v>DE</v>
      </c>
    </row>
    <row r="65" spans="1:25">
      <c r="A65" s="47">
        <v>61</v>
      </c>
      <c r="B65" s="47">
        <v>94</v>
      </c>
      <c r="C65" s="47" t="s">
        <v>95</v>
      </c>
      <c r="D65" s="47">
        <f>VLOOKUP(C65,'[1]TAG LIST'!$E$4:$AG$162,2,0)</f>
        <v>3049440</v>
      </c>
      <c r="E65" s="47" t="s">
        <v>145</v>
      </c>
      <c r="F65" s="47" t="s">
        <v>589</v>
      </c>
      <c r="G65" s="47">
        <v>57</v>
      </c>
      <c r="H65" s="47" t="s">
        <v>166</v>
      </c>
      <c r="I65" s="47" t="s">
        <v>167</v>
      </c>
      <c r="J65" s="47">
        <v>620</v>
      </c>
      <c r="L65" s="47" t="s">
        <v>199</v>
      </c>
      <c r="P65" s="47" t="s">
        <v>199</v>
      </c>
      <c r="Q65" s="47" t="s">
        <v>199</v>
      </c>
      <c r="S65" s="47" t="s">
        <v>199</v>
      </c>
      <c r="T65" s="47"/>
      <c r="U65" s="47" t="str">
        <f t="shared" si="3"/>
        <v>E</v>
      </c>
      <c r="V65" s="47" t="s">
        <v>618</v>
      </c>
      <c r="W65" s="54" t="s">
        <v>675</v>
      </c>
      <c r="X65" s="53" t="s">
        <v>958</v>
      </c>
      <c r="Y65" s="58" t="str">
        <f t="shared" si="4"/>
        <v>DE</v>
      </c>
    </row>
    <row r="66" spans="1:25">
      <c r="A66" s="47">
        <v>62</v>
      </c>
      <c r="B66" s="47">
        <v>95</v>
      </c>
      <c r="C66" s="47" t="s">
        <v>96</v>
      </c>
      <c r="D66" s="47">
        <f>VLOOKUP(C66,'[1]TAG LIST'!$E$4:$AG$162,2,0)</f>
        <v>3049426</v>
      </c>
      <c r="E66" s="47" t="s">
        <v>145</v>
      </c>
      <c r="F66" s="47" t="s">
        <v>589</v>
      </c>
      <c r="G66" s="47">
        <v>57</v>
      </c>
      <c r="H66" s="47" t="s">
        <v>166</v>
      </c>
      <c r="I66" s="47" t="s">
        <v>167</v>
      </c>
      <c r="J66" s="47">
        <v>620</v>
      </c>
      <c r="L66" s="47" t="s">
        <v>199</v>
      </c>
      <c r="P66" s="47" t="s">
        <v>199</v>
      </c>
      <c r="Q66" s="47" t="s">
        <v>199</v>
      </c>
      <c r="S66" s="47" t="s">
        <v>199</v>
      </c>
      <c r="T66" s="47"/>
      <c r="U66" s="47" t="str">
        <f t="shared" si="3"/>
        <v>E</v>
      </c>
      <c r="V66" s="47" t="s">
        <v>618</v>
      </c>
      <c r="W66" s="54" t="s">
        <v>675</v>
      </c>
      <c r="X66" s="53" t="s">
        <v>958</v>
      </c>
      <c r="Y66" s="58" t="str">
        <f t="shared" si="4"/>
        <v>DE</v>
      </c>
    </row>
    <row r="67" spans="1:25">
      <c r="A67" s="47">
        <v>63</v>
      </c>
      <c r="B67" s="47">
        <v>96</v>
      </c>
      <c r="C67" s="47" t="s">
        <v>97</v>
      </c>
      <c r="D67" s="47">
        <f>VLOOKUP(C67,'[1]TAG LIST'!$E$4:$AG$162,2,0)</f>
        <v>3046110</v>
      </c>
      <c r="E67" s="47" t="s">
        <v>145</v>
      </c>
      <c r="F67" s="47" t="s">
        <v>589</v>
      </c>
      <c r="G67" s="47">
        <v>57</v>
      </c>
      <c r="H67" s="47" t="s">
        <v>166</v>
      </c>
      <c r="I67" s="47" t="s">
        <v>167</v>
      </c>
      <c r="J67" s="47">
        <v>620</v>
      </c>
      <c r="L67" s="47" t="s">
        <v>199</v>
      </c>
      <c r="P67" s="47" t="s">
        <v>199</v>
      </c>
      <c r="Q67" s="47" t="s">
        <v>199</v>
      </c>
      <c r="S67" s="47" t="s">
        <v>199</v>
      </c>
      <c r="T67" s="47"/>
      <c r="U67" s="47" t="str">
        <f t="shared" si="3"/>
        <v>E</v>
      </c>
      <c r="V67" s="47" t="s">
        <v>618</v>
      </c>
      <c r="W67" s="54" t="s">
        <v>675</v>
      </c>
      <c r="X67" s="53" t="s">
        <v>958</v>
      </c>
      <c r="Y67" s="58" t="str">
        <f t="shared" si="4"/>
        <v>DE</v>
      </c>
    </row>
    <row r="68" spans="1:25">
      <c r="A68" s="47">
        <v>64</v>
      </c>
      <c r="B68" s="47">
        <v>97</v>
      </c>
      <c r="C68" s="47" t="s">
        <v>98</v>
      </c>
      <c r="D68" s="47">
        <f>VLOOKUP(C68,'[1]TAG LIST'!$E$4:$AG$162,2,0)</f>
        <v>3046111</v>
      </c>
      <c r="E68" s="47" t="s">
        <v>145</v>
      </c>
      <c r="F68" s="47" t="s">
        <v>589</v>
      </c>
      <c r="G68" s="47">
        <v>57</v>
      </c>
      <c r="H68" s="47" t="s">
        <v>166</v>
      </c>
      <c r="I68" s="47" t="s">
        <v>167</v>
      </c>
      <c r="J68" s="47">
        <v>620</v>
      </c>
      <c r="L68" s="47" t="s">
        <v>199</v>
      </c>
      <c r="P68" s="47" t="s">
        <v>199</v>
      </c>
      <c r="Q68" s="47" t="s">
        <v>199</v>
      </c>
      <c r="S68" s="47" t="s">
        <v>199</v>
      </c>
      <c r="T68" s="47"/>
      <c r="U68" s="47" t="str">
        <f t="shared" si="3"/>
        <v>E</v>
      </c>
      <c r="V68" s="47" t="s">
        <v>618</v>
      </c>
      <c r="W68" s="54" t="s">
        <v>675</v>
      </c>
      <c r="X68" s="53" t="s">
        <v>958</v>
      </c>
      <c r="Y68" s="58" t="str">
        <f t="shared" si="4"/>
        <v>DE</v>
      </c>
    </row>
    <row r="69" spans="1:25">
      <c r="A69" s="47">
        <v>65</v>
      </c>
      <c r="B69" s="47">
        <v>98</v>
      </c>
      <c r="C69" s="47" t="s">
        <v>99</v>
      </c>
      <c r="D69" s="47">
        <f>VLOOKUP(C69,'[1]TAG LIST'!$E$4:$AG$162,2,0)</f>
        <v>3050776</v>
      </c>
      <c r="E69" s="47" t="s">
        <v>145</v>
      </c>
      <c r="F69" s="47" t="s">
        <v>589</v>
      </c>
      <c r="G69" s="47">
        <v>57</v>
      </c>
      <c r="H69" s="47" t="s">
        <v>166</v>
      </c>
      <c r="I69" s="47" t="s">
        <v>167</v>
      </c>
      <c r="J69" s="47">
        <v>620</v>
      </c>
      <c r="L69" s="47" t="s">
        <v>199</v>
      </c>
      <c r="P69" s="47" t="s">
        <v>199</v>
      </c>
      <c r="Q69" s="47" t="s">
        <v>199</v>
      </c>
      <c r="S69" s="47" t="s">
        <v>199</v>
      </c>
      <c r="T69" s="47"/>
      <c r="U69" s="47" t="str">
        <f t="shared" ref="U69:U100" si="5">IF(K69="Y","A","")&amp;IF(M69="Y","B","")&amp;IF(N69="Y","C","")&amp;IF(R69="Y","D","")&amp;IF(S69="Y","E","")</f>
        <v>E</v>
      </c>
      <c r="V69" s="47" t="s">
        <v>619</v>
      </c>
      <c r="W69" s="54" t="s">
        <v>652</v>
      </c>
      <c r="X69" s="53" t="s">
        <v>959</v>
      </c>
      <c r="Y69" s="58" t="str">
        <f t="shared" ref="Y69:Y100" si="6">IF(K69="Y","A","")&amp;IF(M69="Y","B","")&amp;IF(O69="Y","C","")&amp;IF(P69="Y","D","")&amp;IF(Q69="Y","E","")</f>
        <v>DE</v>
      </c>
    </row>
    <row r="70" spans="1:25">
      <c r="A70" s="47">
        <v>66</v>
      </c>
      <c r="B70" s="47">
        <v>99</v>
      </c>
      <c r="C70" s="47" t="s">
        <v>100</v>
      </c>
      <c r="D70" s="47">
        <f>VLOOKUP(C70,'[1]TAG LIST'!$E$4:$AG$162,2,0)</f>
        <v>3046109</v>
      </c>
      <c r="E70" s="47" t="s">
        <v>145</v>
      </c>
      <c r="F70" s="47" t="s">
        <v>589</v>
      </c>
      <c r="G70" s="47">
        <v>57</v>
      </c>
      <c r="H70" s="47" t="s">
        <v>166</v>
      </c>
      <c r="I70" s="47" t="s">
        <v>167</v>
      </c>
      <c r="J70" s="47">
        <v>620</v>
      </c>
      <c r="L70" s="47" t="s">
        <v>199</v>
      </c>
      <c r="P70" s="47" t="s">
        <v>199</v>
      </c>
      <c r="Q70" s="47" t="s">
        <v>199</v>
      </c>
      <c r="S70" s="47" t="s">
        <v>199</v>
      </c>
      <c r="T70" s="47"/>
      <c r="U70" s="47" t="str">
        <f t="shared" si="5"/>
        <v>E</v>
      </c>
      <c r="V70" s="47" t="s">
        <v>619</v>
      </c>
      <c r="W70" s="54" t="s">
        <v>652</v>
      </c>
      <c r="X70" s="53" t="s">
        <v>959</v>
      </c>
      <c r="Y70" s="58" t="str">
        <f t="shared" si="6"/>
        <v>DE</v>
      </c>
    </row>
    <row r="71" spans="1:25">
      <c r="A71" s="47">
        <v>67</v>
      </c>
      <c r="B71" s="47">
        <v>100</v>
      </c>
      <c r="C71" s="47" t="s">
        <v>101</v>
      </c>
      <c r="D71" s="47">
        <f>VLOOKUP(C71,'[1]TAG LIST'!$E$4:$AG$162,2,0)</f>
        <v>3046100</v>
      </c>
      <c r="E71" s="47" t="s">
        <v>145</v>
      </c>
      <c r="F71" s="47" t="s">
        <v>589</v>
      </c>
      <c r="G71" s="47">
        <v>57</v>
      </c>
      <c r="H71" s="47" t="s">
        <v>166</v>
      </c>
      <c r="I71" s="47" t="s">
        <v>167</v>
      </c>
      <c r="J71" s="47">
        <v>620</v>
      </c>
      <c r="L71" s="47" t="s">
        <v>199</v>
      </c>
      <c r="P71" s="47" t="s">
        <v>199</v>
      </c>
      <c r="Q71" s="47" t="s">
        <v>199</v>
      </c>
      <c r="S71" s="47" t="s">
        <v>199</v>
      </c>
      <c r="T71" s="47"/>
      <c r="U71" s="47" t="str">
        <f t="shared" si="5"/>
        <v>E</v>
      </c>
      <c r="V71" s="47" t="s">
        <v>619</v>
      </c>
      <c r="W71" s="54" t="s">
        <v>652</v>
      </c>
      <c r="X71" s="53" t="s">
        <v>959</v>
      </c>
      <c r="Y71" s="58" t="str">
        <f t="shared" si="6"/>
        <v>DE</v>
      </c>
    </row>
    <row r="72" spans="1:25">
      <c r="A72" s="47">
        <v>68</v>
      </c>
      <c r="B72" s="47">
        <v>101</v>
      </c>
      <c r="C72" s="47" t="s">
        <v>102</v>
      </c>
      <c r="D72" s="47">
        <f>VLOOKUP(C72,'[1]TAG LIST'!$E$4:$AG$162,2,0)</f>
        <v>3046123</v>
      </c>
      <c r="E72" s="47" t="s">
        <v>145</v>
      </c>
      <c r="F72" s="47" t="s">
        <v>589</v>
      </c>
      <c r="G72" s="47">
        <v>57</v>
      </c>
      <c r="H72" s="47" t="s">
        <v>166</v>
      </c>
      <c r="I72" s="47" t="s">
        <v>167</v>
      </c>
      <c r="J72" s="47">
        <v>620</v>
      </c>
      <c r="L72" s="47" t="s">
        <v>199</v>
      </c>
      <c r="P72" s="47" t="s">
        <v>199</v>
      </c>
      <c r="Q72" s="47" t="s">
        <v>199</v>
      </c>
      <c r="S72" s="47" t="s">
        <v>199</v>
      </c>
      <c r="T72" s="47"/>
      <c r="U72" s="47" t="str">
        <f t="shared" si="5"/>
        <v>E</v>
      </c>
      <c r="V72" s="47" t="s">
        <v>619</v>
      </c>
      <c r="W72" s="54" t="s">
        <v>652</v>
      </c>
      <c r="X72" s="53" t="s">
        <v>959</v>
      </c>
      <c r="Y72" s="58" t="str">
        <f t="shared" si="6"/>
        <v>DE</v>
      </c>
    </row>
    <row r="73" spans="1:25">
      <c r="A73" s="47">
        <v>69</v>
      </c>
      <c r="B73" s="47">
        <v>102</v>
      </c>
      <c r="C73" s="47" t="s">
        <v>103</v>
      </c>
      <c r="D73" s="47">
        <f>VLOOKUP(C73,'[1]TAG LIST'!$E$4:$AG$162,2,0)</f>
        <v>3046087</v>
      </c>
      <c r="E73" s="47" t="s">
        <v>145</v>
      </c>
      <c r="F73" s="47" t="s">
        <v>589</v>
      </c>
      <c r="G73" s="47">
        <v>57</v>
      </c>
      <c r="H73" s="47" t="s">
        <v>166</v>
      </c>
      <c r="I73" s="47" t="s">
        <v>167</v>
      </c>
      <c r="J73" s="47">
        <v>620</v>
      </c>
      <c r="L73" s="47" t="s">
        <v>199</v>
      </c>
      <c r="P73" s="47" t="s">
        <v>199</v>
      </c>
      <c r="Q73" s="47" t="s">
        <v>199</v>
      </c>
      <c r="S73" s="47" t="s">
        <v>199</v>
      </c>
      <c r="T73" s="47"/>
      <c r="U73" s="47" t="str">
        <f t="shared" si="5"/>
        <v>E</v>
      </c>
      <c r="V73" s="47" t="s">
        <v>620</v>
      </c>
      <c r="W73" s="54" t="s">
        <v>676</v>
      </c>
      <c r="X73" s="53" t="s">
        <v>960</v>
      </c>
      <c r="Y73" s="58" t="str">
        <f t="shared" si="6"/>
        <v>DE</v>
      </c>
    </row>
    <row r="74" spans="1:25">
      <c r="A74" s="47">
        <v>70</v>
      </c>
      <c r="B74" s="47">
        <v>103</v>
      </c>
      <c r="C74" s="47" t="s">
        <v>104</v>
      </c>
      <c r="D74" s="47">
        <f>VLOOKUP(C74,'[1]TAG LIST'!$E$4:$AG$162,2,0)</f>
        <v>3048807</v>
      </c>
      <c r="E74" s="47" t="s">
        <v>145</v>
      </c>
      <c r="F74" s="47" t="s">
        <v>589</v>
      </c>
      <c r="G74" s="47">
        <v>57</v>
      </c>
      <c r="H74" s="47" t="s">
        <v>166</v>
      </c>
      <c r="I74" s="47" t="s">
        <v>167</v>
      </c>
      <c r="J74" s="47">
        <v>620</v>
      </c>
      <c r="L74" s="47" t="s">
        <v>199</v>
      </c>
      <c r="P74" s="47" t="s">
        <v>199</v>
      </c>
      <c r="Q74" s="47" t="s">
        <v>199</v>
      </c>
      <c r="S74" s="47" t="s">
        <v>199</v>
      </c>
      <c r="T74" s="47"/>
      <c r="U74" s="47" t="str">
        <f t="shared" si="5"/>
        <v>E</v>
      </c>
      <c r="V74" s="47" t="s">
        <v>620</v>
      </c>
      <c r="W74" s="54" t="s">
        <v>676</v>
      </c>
      <c r="X74" s="53" t="s">
        <v>960</v>
      </c>
      <c r="Y74" s="58" t="str">
        <f t="shared" si="6"/>
        <v>DE</v>
      </c>
    </row>
    <row r="75" spans="1:25">
      <c r="A75" s="47">
        <v>71</v>
      </c>
      <c r="B75" s="47">
        <v>104</v>
      </c>
      <c r="C75" s="47" t="s">
        <v>105</v>
      </c>
      <c r="D75" s="47">
        <f>VLOOKUP(C75,'[1]TAG LIST'!$E$4:$AG$162,2,0)</f>
        <v>3046114</v>
      </c>
      <c r="E75" s="47" t="s">
        <v>145</v>
      </c>
      <c r="F75" s="47" t="s">
        <v>589</v>
      </c>
      <c r="G75" s="47">
        <v>57</v>
      </c>
      <c r="H75" s="47" t="s">
        <v>166</v>
      </c>
      <c r="I75" s="47" t="s">
        <v>167</v>
      </c>
      <c r="J75" s="47">
        <v>620</v>
      </c>
      <c r="L75" s="47" t="s">
        <v>199</v>
      </c>
      <c r="P75" s="47" t="s">
        <v>199</v>
      </c>
      <c r="Q75" s="47" t="s">
        <v>199</v>
      </c>
      <c r="S75" s="47" t="s">
        <v>199</v>
      </c>
      <c r="T75" s="47"/>
      <c r="U75" s="47" t="str">
        <f t="shared" si="5"/>
        <v>E</v>
      </c>
      <c r="V75" s="47" t="s">
        <v>620</v>
      </c>
      <c r="W75" s="54" t="s">
        <v>676</v>
      </c>
      <c r="X75" s="53" t="s">
        <v>960</v>
      </c>
      <c r="Y75" s="58" t="str">
        <f t="shared" si="6"/>
        <v>DE</v>
      </c>
    </row>
    <row r="76" spans="1:25">
      <c r="A76" s="47">
        <v>72</v>
      </c>
      <c r="B76" s="47">
        <v>105</v>
      </c>
      <c r="C76" s="47" t="s">
        <v>106</v>
      </c>
      <c r="D76" s="47">
        <f>VLOOKUP(C76,'[1]TAG LIST'!$E$4:$AG$162,2,0)</f>
        <v>3049413</v>
      </c>
      <c r="E76" s="47" t="s">
        <v>145</v>
      </c>
      <c r="F76" s="47" t="s">
        <v>589</v>
      </c>
      <c r="G76" s="47">
        <v>57</v>
      </c>
      <c r="H76" s="47" t="s">
        <v>166</v>
      </c>
      <c r="I76" s="47" t="s">
        <v>167</v>
      </c>
      <c r="J76" s="47">
        <v>620</v>
      </c>
      <c r="L76" s="47" t="s">
        <v>199</v>
      </c>
      <c r="P76" s="47" t="s">
        <v>199</v>
      </c>
      <c r="Q76" s="47" t="s">
        <v>199</v>
      </c>
      <c r="S76" s="47" t="s">
        <v>199</v>
      </c>
      <c r="T76" s="47"/>
      <c r="U76" s="47" t="str">
        <f t="shared" si="5"/>
        <v>E</v>
      </c>
      <c r="V76" s="47" t="s">
        <v>620</v>
      </c>
      <c r="W76" s="54" t="s">
        <v>676</v>
      </c>
      <c r="X76" s="53" t="s">
        <v>960</v>
      </c>
      <c r="Y76" s="58" t="str">
        <f t="shared" si="6"/>
        <v>DE</v>
      </c>
    </row>
    <row r="77" spans="1:25">
      <c r="A77" s="47">
        <v>73</v>
      </c>
      <c r="B77" s="47">
        <v>106</v>
      </c>
      <c r="C77" s="47" t="s">
        <v>107</v>
      </c>
      <c r="D77" s="47">
        <f>VLOOKUP(C77,'[1]TAG LIST'!$E$4:$AG$162,2,0)</f>
        <v>3033005</v>
      </c>
      <c r="E77" s="47" t="s">
        <v>145</v>
      </c>
      <c r="F77" s="47" t="s">
        <v>589</v>
      </c>
      <c r="G77" s="47">
        <v>57</v>
      </c>
      <c r="H77" s="47" t="s">
        <v>166</v>
      </c>
      <c r="I77" s="47" t="s">
        <v>167</v>
      </c>
      <c r="J77" s="47">
        <v>620</v>
      </c>
      <c r="L77" s="47" t="s">
        <v>199</v>
      </c>
      <c r="P77" s="47" t="s">
        <v>199</v>
      </c>
      <c r="Q77" s="47" t="s">
        <v>199</v>
      </c>
      <c r="S77" s="47" t="s">
        <v>199</v>
      </c>
      <c r="T77" s="47"/>
      <c r="U77" s="47" t="str">
        <f t="shared" si="5"/>
        <v>E</v>
      </c>
      <c r="V77" s="47" t="s">
        <v>621</v>
      </c>
      <c r="W77" s="54" t="s">
        <v>677</v>
      </c>
      <c r="X77" s="53" t="s">
        <v>961</v>
      </c>
      <c r="Y77" s="58" t="str">
        <f t="shared" si="6"/>
        <v>DE</v>
      </c>
    </row>
    <row r="78" spans="1:25">
      <c r="A78" s="47">
        <v>74</v>
      </c>
      <c r="B78" s="47">
        <v>107</v>
      </c>
      <c r="C78" s="47" t="s">
        <v>108</v>
      </c>
      <c r="D78" s="47">
        <f>VLOOKUP(C78,'[1]TAG LIST'!$E$4:$AG$162,2,0)</f>
        <v>3050769</v>
      </c>
      <c r="E78" s="47" t="s">
        <v>145</v>
      </c>
      <c r="F78" s="47" t="s">
        <v>589</v>
      </c>
      <c r="G78" s="47">
        <v>57</v>
      </c>
      <c r="H78" s="47" t="s">
        <v>166</v>
      </c>
      <c r="I78" s="47" t="s">
        <v>167</v>
      </c>
      <c r="J78" s="47">
        <v>620</v>
      </c>
      <c r="L78" s="47" t="s">
        <v>199</v>
      </c>
      <c r="P78" s="47" t="s">
        <v>199</v>
      </c>
      <c r="Q78" s="47" t="s">
        <v>199</v>
      </c>
      <c r="S78" s="47" t="s">
        <v>199</v>
      </c>
      <c r="T78" s="47"/>
      <c r="U78" s="47" t="str">
        <f t="shared" si="5"/>
        <v>E</v>
      </c>
      <c r="V78" s="47" t="s">
        <v>621</v>
      </c>
      <c r="W78" s="54" t="s">
        <v>677</v>
      </c>
      <c r="X78" s="53" t="s">
        <v>961</v>
      </c>
      <c r="Y78" s="58" t="str">
        <f t="shared" si="6"/>
        <v>DE</v>
      </c>
    </row>
    <row r="79" spans="1:25">
      <c r="A79" s="47">
        <v>75</v>
      </c>
      <c r="B79" s="47">
        <v>108</v>
      </c>
      <c r="C79" s="47" t="s">
        <v>109</v>
      </c>
      <c r="D79" s="47">
        <f>VLOOKUP(C79,'[1]TAG LIST'!$E$4:$AG$162,2,0)</f>
        <v>3046103</v>
      </c>
      <c r="E79" s="47" t="s">
        <v>145</v>
      </c>
      <c r="F79" s="47" t="s">
        <v>589</v>
      </c>
      <c r="G79" s="47">
        <v>57</v>
      </c>
      <c r="H79" s="47" t="s">
        <v>166</v>
      </c>
      <c r="I79" s="47" t="s">
        <v>167</v>
      </c>
      <c r="J79" s="47">
        <v>620</v>
      </c>
      <c r="L79" s="47" t="s">
        <v>199</v>
      </c>
      <c r="P79" s="47" t="s">
        <v>199</v>
      </c>
      <c r="Q79" s="47" t="s">
        <v>199</v>
      </c>
      <c r="S79" s="47" t="s">
        <v>199</v>
      </c>
      <c r="T79" s="47"/>
      <c r="U79" s="47" t="str">
        <f t="shared" si="5"/>
        <v>E</v>
      </c>
      <c r="V79" s="47" t="s">
        <v>621</v>
      </c>
      <c r="W79" s="54" t="s">
        <v>677</v>
      </c>
      <c r="X79" s="53" t="s">
        <v>961</v>
      </c>
      <c r="Y79" s="58" t="str">
        <f t="shared" si="6"/>
        <v>DE</v>
      </c>
    </row>
    <row r="80" spans="1:25">
      <c r="A80" s="47">
        <v>76</v>
      </c>
      <c r="B80" s="47">
        <v>109</v>
      </c>
      <c r="C80" s="47" t="s">
        <v>110</v>
      </c>
      <c r="D80" s="47">
        <f>VLOOKUP(C80,'[1]TAG LIST'!$E$4:$AG$162,2,0)</f>
        <v>3046105</v>
      </c>
      <c r="E80" s="47" t="s">
        <v>145</v>
      </c>
      <c r="F80" s="47" t="s">
        <v>589</v>
      </c>
      <c r="G80" s="47">
        <v>57</v>
      </c>
      <c r="H80" s="47" t="s">
        <v>166</v>
      </c>
      <c r="I80" s="47" t="s">
        <v>167</v>
      </c>
      <c r="J80" s="47">
        <v>620</v>
      </c>
      <c r="L80" s="47" t="s">
        <v>199</v>
      </c>
      <c r="P80" s="47" t="s">
        <v>199</v>
      </c>
      <c r="Q80" s="47" t="s">
        <v>199</v>
      </c>
      <c r="S80" s="47" t="s">
        <v>199</v>
      </c>
      <c r="T80" s="47"/>
      <c r="U80" s="47" t="str">
        <f t="shared" si="5"/>
        <v>E</v>
      </c>
      <c r="V80" s="47" t="s">
        <v>621</v>
      </c>
      <c r="W80" s="54" t="s">
        <v>677</v>
      </c>
      <c r="X80" s="53" t="s">
        <v>961</v>
      </c>
      <c r="Y80" s="58" t="str">
        <f t="shared" si="6"/>
        <v>DE</v>
      </c>
    </row>
    <row r="81" spans="1:25">
      <c r="A81" s="47">
        <v>77</v>
      </c>
      <c r="B81" s="47">
        <v>110</v>
      </c>
      <c r="C81" s="47" t="s">
        <v>111</v>
      </c>
      <c r="D81" s="47">
        <f>VLOOKUP(C81,'[1]TAG LIST'!$E$4:$AG$162,2,0)</f>
        <v>3048806</v>
      </c>
      <c r="E81" s="47" t="s">
        <v>145</v>
      </c>
      <c r="F81" s="47" t="s">
        <v>589</v>
      </c>
      <c r="G81" s="47">
        <v>57</v>
      </c>
      <c r="H81" s="47" t="s">
        <v>166</v>
      </c>
      <c r="I81" s="47" t="s">
        <v>167</v>
      </c>
      <c r="J81" s="47">
        <v>620</v>
      </c>
      <c r="L81" s="47" t="s">
        <v>199</v>
      </c>
      <c r="P81" s="47" t="s">
        <v>199</v>
      </c>
      <c r="Q81" s="47" t="s">
        <v>199</v>
      </c>
      <c r="S81" s="47" t="s">
        <v>199</v>
      </c>
      <c r="T81" s="47"/>
      <c r="U81" s="47" t="str">
        <f t="shared" si="5"/>
        <v>E</v>
      </c>
      <c r="V81" s="47" t="s">
        <v>622</v>
      </c>
      <c r="W81" s="54" t="s">
        <v>678</v>
      </c>
      <c r="X81" s="53" t="s">
        <v>962</v>
      </c>
      <c r="Y81" s="58" t="str">
        <f t="shared" si="6"/>
        <v>DE</v>
      </c>
    </row>
    <row r="82" spans="1:25">
      <c r="A82" s="47">
        <v>78</v>
      </c>
      <c r="B82" s="47">
        <v>111</v>
      </c>
      <c r="C82" s="47" t="s">
        <v>112</v>
      </c>
      <c r="D82" s="47">
        <f>VLOOKUP(C82,'[1]TAG LIST'!$E$4:$AG$162,2,0)</f>
        <v>3048817</v>
      </c>
      <c r="E82" s="47" t="s">
        <v>145</v>
      </c>
      <c r="F82" s="47" t="s">
        <v>589</v>
      </c>
      <c r="G82" s="47">
        <v>57</v>
      </c>
      <c r="H82" s="47" t="s">
        <v>166</v>
      </c>
      <c r="I82" s="47" t="s">
        <v>167</v>
      </c>
      <c r="J82" s="47">
        <v>620</v>
      </c>
      <c r="L82" s="47" t="s">
        <v>199</v>
      </c>
      <c r="P82" s="47" t="s">
        <v>199</v>
      </c>
      <c r="Q82" s="47" t="s">
        <v>199</v>
      </c>
      <c r="S82" s="47" t="s">
        <v>199</v>
      </c>
      <c r="T82" s="47"/>
      <c r="U82" s="47" t="str">
        <f t="shared" si="5"/>
        <v>E</v>
      </c>
      <c r="V82" s="47" t="s">
        <v>622</v>
      </c>
      <c r="W82" s="54" t="s">
        <v>678</v>
      </c>
      <c r="X82" s="53" t="s">
        <v>962</v>
      </c>
      <c r="Y82" s="58" t="str">
        <f t="shared" si="6"/>
        <v>DE</v>
      </c>
    </row>
    <row r="83" spans="1:25">
      <c r="A83" s="47">
        <v>79</v>
      </c>
      <c r="B83" s="47">
        <v>114</v>
      </c>
      <c r="C83" s="47" t="s">
        <v>115</v>
      </c>
      <c r="D83" s="47">
        <f>VLOOKUP(C83,'[1]TAG LIST'!$E$4:$AG$162,2,0)</f>
        <v>3048811</v>
      </c>
      <c r="E83" s="47" t="s">
        <v>145</v>
      </c>
      <c r="F83" s="47" t="s">
        <v>589</v>
      </c>
      <c r="G83" s="47">
        <v>57</v>
      </c>
      <c r="H83" s="47" t="s">
        <v>166</v>
      </c>
      <c r="I83" s="47" t="s">
        <v>167</v>
      </c>
      <c r="J83" s="47">
        <v>620</v>
      </c>
      <c r="L83" s="47" t="s">
        <v>199</v>
      </c>
      <c r="P83" s="47" t="s">
        <v>199</v>
      </c>
      <c r="Q83" s="47" t="s">
        <v>199</v>
      </c>
      <c r="S83" s="47" t="s">
        <v>199</v>
      </c>
      <c r="T83" s="47"/>
      <c r="U83" s="47" t="str">
        <f t="shared" si="5"/>
        <v>E</v>
      </c>
      <c r="V83" s="47" t="s">
        <v>622</v>
      </c>
      <c r="W83" s="54" t="s">
        <v>678</v>
      </c>
      <c r="X83" s="53" t="s">
        <v>962</v>
      </c>
      <c r="Y83" s="58" t="str">
        <f t="shared" si="6"/>
        <v>DE</v>
      </c>
    </row>
    <row r="84" spans="1:25">
      <c r="A84" s="47">
        <v>80</v>
      </c>
      <c r="B84" s="47">
        <v>118</v>
      </c>
      <c r="C84" s="47" t="s">
        <v>119</v>
      </c>
      <c r="D84" s="47">
        <f>VLOOKUP(C84,'[1]TAG LIST'!$E$4:$AG$162,2,0)</f>
        <v>3045776</v>
      </c>
      <c r="E84" s="47" t="s">
        <v>145</v>
      </c>
      <c r="F84" s="47" t="s">
        <v>589</v>
      </c>
      <c r="G84" s="47">
        <v>57</v>
      </c>
      <c r="H84" s="47" t="s">
        <v>166</v>
      </c>
      <c r="I84" s="47" t="s">
        <v>167</v>
      </c>
      <c r="J84" s="47">
        <v>620</v>
      </c>
      <c r="L84" s="47" t="s">
        <v>199</v>
      </c>
      <c r="P84" s="47" t="s">
        <v>199</v>
      </c>
      <c r="Q84" s="47" t="s">
        <v>199</v>
      </c>
      <c r="S84" s="47" t="s">
        <v>199</v>
      </c>
      <c r="T84" s="47"/>
      <c r="U84" s="47" t="str">
        <f t="shared" si="5"/>
        <v>E</v>
      </c>
      <c r="V84" s="47" t="s">
        <v>622</v>
      </c>
      <c r="W84" s="54" t="s">
        <v>678</v>
      </c>
      <c r="X84" s="53" t="s">
        <v>962</v>
      </c>
      <c r="Y84" s="58" t="str">
        <f t="shared" si="6"/>
        <v>DE</v>
      </c>
    </row>
    <row r="85" spans="1:25">
      <c r="A85" s="47">
        <v>81</v>
      </c>
      <c r="B85" s="47">
        <v>119</v>
      </c>
      <c r="C85" s="47" t="s">
        <v>120</v>
      </c>
      <c r="D85" s="47">
        <f>VLOOKUP(C85,'[1]TAG LIST'!$E$4:$AG$162,2,0)</f>
        <v>3048822</v>
      </c>
      <c r="E85" s="47" t="s">
        <v>145</v>
      </c>
      <c r="F85" s="47" t="s">
        <v>589</v>
      </c>
      <c r="G85" s="47">
        <v>57</v>
      </c>
      <c r="H85" s="47" t="s">
        <v>166</v>
      </c>
      <c r="I85" s="47" t="s">
        <v>167</v>
      </c>
      <c r="J85" s="47">
        <v>620</v>
      </c>
      <c r="L85" s="47" t="s">
        <v>199</v>
      </c>
      <c r="P85" s="47" t="s">
        <v>199</v>
      </c>
      <c r="Q85" s="47" t="s">
        <v>199</v>
      </c>
      <c r="S85" s="47" t="s">
        <v>199</v>
      </c>
      <c r="T85" s="47"/>
      <c r="U85" s="47" t="str">
        <f t="shared" si="5"/>
        <v>E</v>
      </c>
      <c r="V85" s="47" t="s">
        <v>622</v>
      </c>
      <c r="W85" s="54" t="s">
        <v>678</v>
      </c>
      <c r="X85" s="53" t="s">
        <v>962</v>
      </c>
      <c r="Y85" s="58" t="str">
        <f t="shared" si="6"/>
        <v>DE</v>
      </c>
    </row>
    <row r="86" spans="1:25">
      <c r="A86" s="47">
        <v>82</v>
      </c>
      <c r="B86" s="47">
        <v>92</v>
      </c>
      <c r="C86" s="47" t="s">
        <v>93</v>
      </c>
      <c r="D86" s="47">
        <f>VLOOKUP(C86,'[1]TAG LIST'!$E$4:$AG$162,2,0)</f>
        <v>3048029</v>
      </c>
      <c r="E86" s="47" t="s">
        <v>160</v>
      </c>
      <c r="F86" s="47" t="s">
        <v>589</v>
      </c>
      <c r="G86" s="47">
        <v>57</v>
      </c>
      <c r="H86" s="47" t="s">
        <v>166</v>
      </c>
      <c r="I86" s="47" t="s">
        <v>167</v>
      </c>
      <c r="J86" s="47">
        <v>620</v>
      </c>
      <c r="L86" s="47" t="s">
        <v>199</v>
      </c>
      <c r="P86" s="47" t="s">
        <v>199</v>
      </c>
      <c r="Q86" s="47" t="s">
        <v>199</v>
      </c>
      <c r="S86" s="47" t="s">
        <v>199</v>
      </c>
      <c r="T86" s="47"/>
      <c r="U86" s="47" t="str">
        <f t="shared" si="5"/>
        <v>E</v>
      </c>
      <c r="V86" s="47" t="s">
        <v>623</v>
      </c>
      <c r="W86" s="54" t="s">
        <v>679</v>
      </c>
      <c r="X86" s="53" t="s">
        <v>963</v>
      </c>
      <c r="Y86" s="58" t="str">
        <f t="shared" si="6"/>
        <v>DE</v>
      </c>
    </row>
    <row r="87" spans="1:25">
      <c r="A87" s="47">
        <v>83</v>
      </c>
      <c r="B87" s="47">
        <v>93</v>
      </c>
      <c r="C87" s="47" t="s">
        <v>94</v>
      </c>
      <c r="D87" s="47">
        <f>VLOOKUP(C87,'[1]TAG LIST'!$E$4:$AG$162,2,0)</f>
        <v>3048052</v>
      </c>
      <c r="E87" s="47" t="s">
        <v>160</v>
      </c>
      <c r="F87" s="47" t="s">
        <v>589</v>
      </c>
      <c r="G87" s="47">
        <v>57</v>
      </c>
      <c r="H87" s="47" t="s">
        <v>166</v>
      </c>
      <c r="I87" s="47" t="s">
        <v>167</v>
      </c>
      <c r="J87" s="47">
        <v>620</v>
      </c>
      <c r="L87" s="47" t="s">
        <v>199</v>
      </c>
      <c r="P87" s="47" t="s">
        <v>199</v>
      </c>
      <c r="Q87" s="47" t="s">
        <v>199</v>
      </c>
      <c r="S87" s="47" t="s">
        <v>199</v>
      </c>
      <c r="T87" s="47"/>
      <c r="U87" s="47" t="str">
        <f t="shared" si="5"/>
        <v>E</v>
      </c>
      <c r="V87" s="47" t="s">
        <v>623</v>
      </c>
      <c r="W87" s="54" t="s">
        <v>679</v>
      </c>
      <c r="X87" s="53" t="s">
        <v>963</v>
      </c>
      <c r="Y87" s="58" t="str">
        <f t="shared" si="6"/>
        <v>DE</v>
      </c>
    </row>
    <row r="88" spans="1:25">
      <c r="A88" s="47">
        <v>84</v>
      </c>
      <c r="B88" s="47">
        <v>84</v>
      </c>
      <c r="C88" s="47" t="s">
        <v>85</v>
      </c>
      <c r="D88" s="47" t="str">
        <f>VLOOKUP(C88,'[1]TAG LIST'!$E$4:$AG$162,2,0)</f>
        <v>AXGK2300196</v>
      </c>
      <c r="E88" s="47" t="s">
        <v>159</v>
      </c>
      <c r="F88" s="47" t="s">
        <v>589</v>
      </c>
      <c r="G88" s="47">
        <v>57</v>
      </c>
      <c r="H88" s="47" t="s">
        <v>166</v>
      </c>
      <c r="I88" s="47" t="s">
        <v>167</v>
      </c>
      <c r="J88" s="47">
        <v>620</v>
      </c>
      <c r="L88" s="47" t="s">
        <v>199</v>
      </c>
      <c r="P88" s="47" t="s">
        <v>199</v>
      </c>
      <c r="Q88" s="47" t="s">
        <v>199</v>
      </c>
      <c r="S88" s="47" t="s">
        <v>199</v>
      </c>
      <c r="T88" s="47"/>
      <c r="U88" s="47" t="str">
        <f t="shared" si="5"/>
        <v>E</v>
      </c>
      <c r="V88" s="47" t="s">
        <v>624</v>
      </c>
      <c r="W88" s="54" t="s">
        <v>680</v>
      </c>
      <c r="X88" s="53" t="s">
        <v>964</v>
      </c>
      <c r="Y88" s="58" t="str">
        <f t="shared" si="6"/>
        <v>DE</v>
      </c>
    </row>
    <row r="89" spans="1:25">
      <c r="A89" s="47">
        <v>85</v>
      </c>
      <c r="B89" s="47">
        <v>85</v>
      </c>
      <c r="C89" s="47" t="s">
        <v>86</v>
      </c>
      <c r="D89" s="47" t="str">
        <f>VLOOKUP(C89,'[1]TAG LIST'!$E$4:$AG$162,2,0)</f>
        <v>AXGK2300186</v>
      </c>
      <c r="E89" s="47" t="s">
        <v>159</v>
      </c>
      <c r="F89" s="47" t="s">
        <v>589</v>
      </c>
      <c r="G89" s="47">
        <v>57</v>
      </c>
      <c r="H89" s="47" t="s">
        <v>166</v>
      </c>
      <c r="I89" s="47" t="s">
        <v>167</v>
      </c>
      <c r="J89" s="47">
        <v>620</v>
      </c>
      <c r="L89" s="47" t="s">
        <v>199</v>
      </c>
      <c r="P89" s="47" t="s">
        <v>199</v>
      </c>
      <c r="Q89" s="47" t="s">
        <v>199</v>
      </c>
      <c r="S89" s="47" t="s">
        <v>199</v>
      </c>
      <c r="T89" s="47"/>
      <c r="U89" s="47" t="str">
        <f t="shared" si="5"/>
        <v>E</v>
      </c>
      <c r="V89" s="47" t="s">
        <v>624</v>
      </c>
      <c r="W89" s="54" t="s">
        <v>680</v>
      </c>
      <c r="X89" s="53" t="s">
        <v>964</v>
      </c>
      <c r="Y89" s="58" t="str">
        <f t="shared" si="6"/>
        <v>DE</v>
      </c>
    </row>
    <row r="90" spans="1:25">
      <c r="A90" s="47">
        <v>86</v>
      </c>
      <c r="B90" s="47">
        <v>86</v>
      </c>
      <c r="C90" s="47" t="s">
        <v>87</v>
      </c>
      <c r="D90" s="47" t="str">
        <f>VLOOKUP(C90,'[1]TAG LIST'!$E$4:$AG$162,2,0)</f>
        <v>AXGK2300187</v>
      </c>
      <c r="E90" s="47" t="s">
        <v>159</v>
      </c>
      <c r="F90" s="47" t="s">
        <v>589</v>
      </c>
      <c r="G90" s="47">
        <v>57</v>
      </c>
      <c r="H90" s="47" t="s">
        <v>166</v>
      </c>
      <c r="I90" s="47" t="s">
        <v>167</v>
      </c>
      <c r="J90" s="47">
        <v>620</v>
      </c>
      <c r="L90" s="47" t="s">
        <v>199</v>
      </c>
      <c r="P90" s="47" t="s">
        <v>199</v>
      </c>
      <c r="Q90" s="47" t="s">
        <v>199</v>
      </c>
      <c r="S90" s="47" t="s">
        <v>199</v>
      </c>
      <c r="T90" s="47"/>
      <c r="U90" s="47" t="str">
        <f t="shared" si="5"/>
        <v>E</v>
      </c>
      <c r="V90" s="47" t="s">
        <v>624</v>
      </c>
      <c r="W90" s="54" t="s">
        <v>680</v>
      </c>
      <c r="X90" s="53" t="s">
        <v>964</v>
      </c>
      <c r="Y90" s="58" t="str">
        <f t="shared" si="6"/>
        <v>DE</v>
      </c>
    </row>
    <row r="91" spans="1:25">
      <c r="A91" s="47">
        <v>87</v>
      </c>
      <c r="B91" s="47">
        <v>87</v>
      </c>
      <c r="C91" s="47" t="s">
        <v>88</v>
      </c>
      <c r="D91" s="47" t="str">
        <f>VLOOKUP(C91,'[1]TAG LIST'!$E$4:$AG$162,2,0)</f>
        <v>AXGK2300189</v>
      </c>
      <c r="E91" s="47" t="s">
        <v>159</v>
      </c>
      <c r="F91" s="47" t="s">
        <v>589</v>
      </c>
      <c r="G91" s="47">
        <v>57</v>
      </c>
      <c r="H91" s="47" t="s">
        <v>166</v>
      </c>
      <c r="I91" s="47" t="s">
        <v>167</v>
      </c>
      <c r="J91" s="47">
        <v>620</v>
      </c>
      <c r="L91" s="47" t="s">
        <v>199</v>
      </c>
      <c r="P91" s="47" t="s">
        <v>199</v>
      </c>
      <c r="Q91" s="47" t="s">
        <v>199</v>
      </c>
      <c r="S91" s="47" t="s">
        <v>199</v>
      </c>
      <c r="T91" s="47"/>
      <c r="U91" s="47" t="str">
        <f t="shared" si="5"/>
        <v>E</v>
      </c>
      <c r="V91" s="47" t="s">
        <v>624</v>
      </c>
      <c r="W91" s="54" t="s">
        <v>680</v>
      </c>
      <c r="X91" s="53" t="s">
        <v>964</v>
      </c>
      <c r="Y91" s="58" t="str">
        <f t="shared" si="6"/>
        <v>DE</v>
      </c>
    </row>
    <row r="92" spans="1:25">
      <c r="A92" s="47">
        <v>88</v>
      </c>
      <c r="B92" s="47">
        <v>88</v>
      </c>
      <c r="C92" s="47" t="s">
        <v>89</v>
      </c>
      <c r="D92" s="47" t="str">
        <f>VLOOKUP(C92,'[1]TAG LIST'!$E$4:$AG$162,2,0)</f>
        <v>AXGK2300192</v>
      </c>
      <c r="E92" s="47" t="s">
        <v>159</v>
      </c>
      <c r="F92" s="47" t="s">
        <v>589</v>
      </c>
      <c r="G92" s="47">
        <v>57</v>
      </c>
      <c r="H92" s="47" t="s">
        <v>166</v>
      </c>
      <c r="I92" s="47" t="s">
        <v>167</v>
      </c>
      <c r="J92" s="47">
        <v>620</v>
      </c>
      <c r="L92" s="47" t="s">
        <v>199</v>
      </c>
      <c r="P92" s="47" t="s">
        <v>199</v>
      </c>
      <c r="Q92" s="47" t="s">
        <v>199</v>
      </c>
      <c r="S92" s="47" t="s">
        <v>199</v>
      </c>
      <c r="T92" s="47"/>
      <c r="U92" s="47" t="str">
        <f t="shared" si="5"/>
        <v>E</v>
      </c>
      <c r="V92" s="47" t="s">
        <v>625</v>
      </c>
      <c r="W92" s="54" t="s">
        <v>681</v>
      </c>
      <c r="X92" s="53" t="s">
        <v>965</v>
      </c>
      <c r="Y92" s="58" t="str">
        <f t="shared" si="6"/>
        <v>DE</v>
      </c>
    </row>
    <row r="93" spans="1:25">
      <c r="A93" s="47">
        <v>89</v>
      </c>
      <c r="B93" s="47">
        <v>89</v>
      </c>
      <c r="C93" s="47" t="s">
        <v>90</v>
      </c>
      <c r="D93" s="47" t="str">
        <f>VLOOKUP(C93,'[1]TAG LIST'!$E$4:$AG$162,2,0)</f>
        <v>AXGK2300193</v>
      </c>
      <c r="E93" s="47" t="s">
        <v>159</v>
      </c>
      <c r="F93" s="47" t="s">
        <v>589</v>
      </c>
      <c r="G93" s="47">
        <v>57</v>
      </c>
      <c r="H93" s="47" t="s">
        <v>166</v>
      </c>
      <c r="I93" s="47" t="s">
        <v>167</v>
      </c>
      <c r="J93" s="47">
        <v>620</v>
      </c>
      <c r="L93" s="47" t="s">
        <v>199</v>
      </c>
      <c r="P93" s="47" t="s">
        <v>199</v>
      </c>
      <c r="Q93" s="47" t="s">
        <v>199</v>
      </c>
      <c r="S93" s="47" t="s">
        <v>199</v>
      </c>
      <c r="T93" s="47"/>
      <c r="U93" s="47" t="str">
        <f t="shared" si="5"/>
        <v>E</v>
      </c>
      <c r="V93" s="47" t="s">
        <v>625</v>
      </c>
      <c r="W93" s="54" t="s">
        <v>681</v>
      </c>
      <c r="X93" s="53" t="s">
        <v>965</v>
      </c>
      <c r="Y93" s="58" t="str">
        <f t="shared" si="6"/>
        <v>DE</v>
      </c>
    </row>
    <row r="94" spans="1:25">
      <c r="A94" s="47">
        <v>90</v>
      </c>
      <c r="B94" s="47">
        <v>115</v>
      </c>
      <c r="C94" s="47" t="s">
        <v>116</v>
      </c>
      <c r="D94" s="47" t="str">
        <f>VLOOKUP(C94,'[1]TAG LIST'!$E$4:$AG$162,2,0)</f>
        <v>AXGK2300195</v>
      </c>
      <c r="E94" s="47" t="s">
        <v>159</v>
      </c>
      <c r="F94" s="47" t="s">
        <v>589</v>
      </c>
      <c r="G94" s="47">
        <v>57</v>
      </c>
      <c r="H94" s="47" t="s">
        <v>166</v>
      </c>
      <c r="I94" s="47" t="s">
        <v>167</v>
      </c>
      <c r="J94" s="47">
        <v>620</v>
      </c>
      <c r="L94" s="47" t="s">
        <v>199</v>
      </c>
      <c r="P94" s="47" t="s">
        <v>199</v>
      </c>
      <c r="Q94" s="47" t="s">
        <v>199</v>
      </c>
      <c r="S94" s="47" t="s">
        <v>199</v>
      </c>
      <c r="T94" s="47"/>
      <c r="U94" s="47" t="str">
        <f t="shared" si="5"/>
        <v>E</v>
      </c>
      <c r="V94" s="47" t="s">
        <v>625</v>
      </c>
      <c r="W94" s="54" t="s">
        <v>681</v>
      </c>
      <c r="X94" s="53" t="s">
        <v>965</v>
      </c>
      <c r="Y94" s="58" t="str">
        <f t="shared" si="6"/>
        <v>DE</v>
      </c>
    </row>
    <row r="95" spans="1:25">
      <c r="A95" s="47">
        <v>91</v>
      </c>
      <c r="B95" s="47">
        <v>116</v>
      </c>
      <c r="C95" s="47" t="s">
        <v>117</v>
      </c>
      <c r="D95" s="47" t="str">
        <f>VLOOKUP(C95,'[1]TAG LIST'!$E$4:$AG$162,2,0)</f>
        <v>AXGK2300185</v>
      </c>
      <c r="E95" s="47" t="s">
        <v>159</v>
      </c>
      <c r="F95" s="47" t="s">
        <v>589</v>
      </c>
      <c r="G95" s="47">
        <v>57</v>
      </c>
      <c r="H95" s="47" t="s">
        <v>166</v>
      </c>
      <c r="I95" s="47" t="s">
        <v>167</v>
      </c>
      <c r="J95" s="47">
        <v>620</v>
      </c>
      <c r="L95" s="47" t="s">
        <v>199</v>
      </c>
      <c r="P95" s="47" t="s">
        <v>199</v>
      </c>
      <c r="Q95" s="47" t="s">
        <v>199</v>
      </c>
      <c r="S95" s="47" t="s">
        <v>199</v>
      </c>
      <c r="T95" s="47"/>
      <c r="U95" s="47" t="str">
        <f t="shared" si="5"/>
        <v>E</v>
      </c>
      <c r="V95" s="47" t="s">
        <v>625</v>
      </c>
      <c r="W95" s="54" t="s">
        <v>681</v>
      </c>
      <c r="X95" s="53" t="s">
        <v>965</v>
      </c>
      <c r="Y95" s="58" t="str">
        <f t="shared" si="6"/>
        <v>DE</v>
      </c>
    </row>
    <row r="96" spans="1:25">
      <c r="A96" s="47">
        <v>92</v>
      </c>
      <c r="B96" s="47">
        <v>117</v>
      </c>
      <c r="C96" s="47" t="s">
        <v>118</v>
      </c>
      <c r="D96" s="47" t="str">
        <f>VLOOKUP(C96,'[1]TAG LIST'!$E$4:$AG$162,2,0)</f>
        <v>AXGK2300191</v>
      </c>
      <c r="E96" s="47" t="s">
        <v>159</v>
      </c>
      <c r="F96" s="47" t="s">
        <v>589</v>
      </c>
      <c r="G96" s="47">
        <v>57</v>
      </c>
      <c r="H96" s="47" t="s">
        <v>166</v>
      </c>
      <c r="I96" s="47" t="s">
        <v>167</v>
      </c>
      <c r="J96" s="47">
        <v>620</v>
      </c>
      <c r="L96" s="47" t="s">
        <v>199</v>
      </c>
      <c r="P96" s="47" t="s">
        <v>199</v>
      </c>
      <c r="Q96" s="47" t="s">
        <v>199</v>
      </c>
      <c r="S96" s="47" t="s">
        <v>199</v>
      </c>
      <c r="T96" s="47"/>
      <c r="U96" s="47" t="str">
        <f t="shared" si="5"/>
        <v>E</v>
      </c>
      <c r="V96" s="47" t="s">
        <v>625</v>
      </c>
      <c r="W96" s="54" t="s">
        <v>681</v>
      </c>
      <c r="X96" s="53" t="s">
        <v>965</v>
      </c>
      <c r="Y96" s="58" t="str">
        <f t="shared" si="6"/>
        <v>DE</v>
      </c>
    </row>
    <row r="97" spans="1:25">
      <c r="A97" s="47">
        <v>93</v>
      </c>
      <c r="B97" s="47">
        <v>90</v>
      </c>
      <c r="C97" s="47" t="s">
        <v>91</v>
      </c>
      <c r="D97" s="47">
        <f>VLOOKUP(C97,'[1]TAG LIST'!$E$4:$AG$162,2,0)</f>
        <v>3047363</v>
      </c>
      <c r="E97" s="47" t="s">
        <v>163</v>
      </c>
      <c r="F97" s="47" t="s">
        <v>589</v>
      </c>
      <c r="G97" s="47">
        <v>57</v>
      </c>
      <c r="H97" s="47" t="s">
        <v>166</v>
      </c>
      <c r="I97" s="47" t="s">
        <v>167</v>
      </c>
      <c r="J97" s="47">
        <v>620</v>
      </c>
      <c r="L97" s="47" t="s">
        <v>199</v>
      </c>
      <c r="P97" s="47" t="s">
        <v>199</v>
      </c>
      <c r="Q97" s="47" t="s">
        <v>199</v>
      </c>
      <c r="S97" s="47" t="s">
        <v>199</v>
      </c>
      <c r="T97" s="47"/>
      <c r="U97" s="47" t="str">
        <f t="shared" si="5"/>
        <v>E</v>
      </c>
      <c r="V97" s="47" t="s">
        <v>927</v>
      </c>
      <c r="W97" s="54" t="s">
        <v>928</v>
      </c>
      <c r="X97" s="53" t="s">
        <v>966</v>
      </c>
      <c r="Y97" s="58" t="str">
        <f t="shared" si="6"/>
        <v>DE</v>
      </c>
    </row>
    <row r="98" spans="1:25">
      <c r="A98" s="47">
        <v>94</v>
      </c>
      <c r="B98" s="47">
        <v>91</v>
      </c>
      <c r="C98" s="47" t="s">
        <v>92</v>
      </c>
      <c r="D98" s="47">
        <f>VLOOKUP(C98,'[1]TAG LIST'!$E$4:$AG$162,2,0)</f>
        <v>3047367</v>
      </c>
      <c r="E98" s="47" t="s">
        <v>163</v>
      </c>
      <c r="F98" s="47" t="s">
        <v>589</v>
      </c>
      <c r="G98" s="47">
        <v>57</v>
      </c>
      <c r="H98" s="47" t="s">
        <v>166</v>
      </c>
      <c r="I98" s="47" t="s">
        <v>167</v>
      </c>
      <c r="J98" s="47">
        <v>620</v>
      </c>
      <c r="L98" s="47" t="s">
        <v>199</v>
      </c>
      <c r="P98" s="47" t="s">
        <v>199</v>
      </c>
      <c r="Q98" s="47" t="s">
        <v>199</v>
      </c>
      <c r="S98" s="47" t="s">
        <v>199</v>
      </c>
      <c r="T98" s="47"/>
      <c r="U98" s="47" t="str">
        <f t="shared" si="5"/>
        <v>E</v>
      </c>
      <c r="V98" s="47" t="s">
        <v>927</v>
      </c>
      <c r="W98" s="54" t="s">
        <v>928</v>
      </c>
      <c r="X98" s="53" t="s">
        <v>966</v>
      </c>
      <c r="Y98" s="58" t="str">
        <f t="shared" si="6"/>
        <v>DE</v>
      </c>
    </row>
    <row r="99" spans="1:25" hidden="1">
      <c r="A99" s="47">
        <v>95</v>
      </c>
      <c r="B99" s="47">
        <v>67</v>
      </c>
      <c r="C99" s="47" t="s">
        <v>68</v>
      </c>
      <c r="D99" s="47">
        <f>VLOOKUP(C99,'[1]TAG LIST'!$E$4:$AG$162,2,0)</f>
        <v>3048021</v>
      </c>
      <c r="E99" s="47" t="s">
        <v>160</v>
      </c>
      <c r="F99" s="47" t="s">
        <v>587</v>
      </c>
      <c r="G99" s="47">
        <v>57</v>
      </c>
      <c r="H99" s="47" t="s">
        <v>161</v>
      </c>
      <c r="I99" s="47" t="s">
        <v>162</v>
      </c>
      <c r="J99" s="47">
        <v>620</v>
      </c>
      <c r="K99" s="47" t="s">
        <v>199</v>
      </c>
      <c r="L99" s="47" t="s">
        <v>199</v>
      </c>
      <c r="M99" s="47" t="s">
        <v>199</v>
      </c>
      <c r="P99" s="47" t="s">
        <v>199</v>
      </c>
      <c r="Q99" s="47" t="s">
        <v>199</v>
      </c>
      <c r="R99" s="47" t="s">
        <v>199</v>
      </c>
      <c r="S99" s="47" t="s">
        <v>199</v>
      </c>
      <c r="T99" s="47" t="s">
        <v>199</v>
      </c>
      <c r="U99" s="47" t="str">
        <f t="shared" si="5"/>
        <v>ABDE</v>
      </c>
      <c r="V99" s="47" t="s">
        <v>237</v>
      </c>
      <c r="W99" s="54" t="s">
        <v>682</v>
      </c>
      <c r="X99" s="53" t="s">
        <v>967</v>
      </c>
      <c r="Y99" s="58" t="str">
        <f t="shared" si="6"/>
        <v>ABDE</v>
      </c>
    </row>
    <row r="100" spans="1:25" hidden="1">
      <c r="A100" s="47">
        <v>96</v>
      </c>
      <c r="B100" s="47">
        <v>80</v>
      </c>
      <c r="C100" s="47" t="s">
        <v>81</v>
      </c>
      <c r="D100" s="47">
        <f>VLOOKUP(C100,'[1]TAG LIST'!$E$4:$AG$162,2,0)</f>
        <v>3047358</v>
      </c>
      <c r="E100" s="47" t="s">
        <v>163</v>
      </c>
      <c r="F100" s="47" t="s">
        <v>587</v>
      </c>
      <c r="G100" s="47">
        <v>57</v>
      </c>
      <c r="H100" s="47" t="s">
        <v>165</v>
      </c>
      <c r="I100" s="47" t="s">
        <v>162</v>
      </c>
      <c r="J100" s="47">
        <v>620</v>
      </c>
      <c r="K100" s="47" t="s">
        <v>199</v>
      </c>
      <c r="L100" s="47" t="s">
        <v>199</v>
      </c>
      <c r="M100" s="47" t="s">
        <v>199</v>
      </c>
      <c r="P100" s="47" t="s">
        <v>199</v>
      </c>
      <c r="Q100" s="47" t="s">
        <v>199</v>
      </c>
      <c r="R100" s="47" t="s">
        <v>199</v>
      </c>
      <c r="S100" s="47" t="s">
        <v>199</v>
      </c>
      <c r="T100" s="47"/>
      <c r="U100" s="47" t="str">
        <f t="shared" si="5"/>
        <v>ABDE</v>
      </c>
      <c r="V100" s="47" t="s">
        <v>626</v>
      </c>
      <c r="W100" s="54" t="s">
        <v>683</v>
      </c>
      <c r="X100" s="53" t="s">
        <v>968</v>
      </c>
      <c r="Y100" s="58" t="str">
        <f t="shared" si="6"/>
        <v>ABDE</v>
      </c>
    </row>
    <row r="101" spans="1:25" hidden="1">
      <c r="A101" s="47">
        <v>97</v>
      </c>
      <c r="B101" s="47">
        <v>79</v>
      </c>
      <c r="C101" s="47" t="s">
        <v>80</v>
      </c>
      <c r="D101" s="47">
        <f>VLOOKUP(C101,'[1]TAG LIST'!$E$4:$AG$162,2,0)</f>
        <v>3046091</v>
      </c>
      <c r="E101" s="47" t="s">
        <v>163</v>
      </c>
      <c r="F101" s="47" t="s">
        <v>587</v>
      </c>
      <c r="G101" s="47">
        <v>57</v>
      </c>
      <c r="H101" s="47" t="s">
        <v>165</v>
      </c>
      <c r="I101" s="47" t="s">
        <v>162</v>
      </c>
      <c r="J101" s="47">
        <v>620</v>
      </c>
      <c r="L101" s="47" t="s">
        <v>199</v>
      </c>
      <c r="P101" s="47" t="s">
        <v>199</v>
      </c>
      <c r="Q101" s="47" t="s">
        <v>199</v>
      </c>
      <c r="R101" s="47" t="s">
        <v>199</v>
      </c>
      <c r="S101" s="47" t="s">
        <v>199</v>
      </c>
      <c r="T101" s="47"/>
      <c r="U101" s="47" t="str">
        <f t="shared" ref="U101:U132" si="7">IF(K101="Y","A","")&amp;IF(M101="Y","B","")&amp;IF(N101="Y","C","")&amp;IF(R101="Y","D","")&amp;IF(S101="Y","E","")</f>
        <v>DE</v>
      </c>
      <c r="V101" s="47" t="s">
        <v>627</v>
      </c>
      <c r="W101" s="54" t="s">
        <v>684</v>
      </c>
      <c r="X101" s="53" t="s">
        <v>969</v>
      </c>
      <c r="Y101" s="58" t="str">
        <f t="shared" ref="Y101:Y132" si="8">IF(K101="Y","A","")&amp;IF(M101="Y","B","")&amp;IF(O101="Y","C","")&amp;IF(P101="Y","D","")&amp;IF(Q101="Y","E","")</f>
        <v>DE</v>
      </c>
    </row>
    <row r="102" spans="1:25" hidden="1">
      <c r="A102" s="47">
        <v>98</v>
      </c>
      <c r="B102" s="47">
        <v>23</v>
      </c>
      <c r="C102" s="47" t="s">
        <v>24</v>
      </c>
      <c r="D102" s="47">
        <f>VLOOKUP(C102,'[1]TAG LIST'!$E$4:$AG$162,2,0)</f>
        <v>3048819</v>
      </c>
      <c r="E102" s="47" t="s">
        <v>145</v>
      </c>
      <c r="F102" s="47" t="s">
        <v>587</v>
      </c>
      <c r="G102" s="47">
        <v>57</v>
      </c>
      <c r="H102" s="47" t="s">
        <v>153</v>
      </c>
      <c r="I102" s="47" t="s">
        <v>154</v>
      </c>
      <c r="J102" s="47">
        <v>620</v>
      </c>
      <c r="K102" s="47" t="s">
        <v>199</v>
      </c>
      <c r="L102" s="47" t="s">
        <v>199</v>
      </c>
      <c r="M102" s="47" t="s">
        <v>199</v>
      </c>
      <c r="P102" s="47" t="s">
        <v>199</v>
      </c>
      <c r="Q102" s="47" t="s">
        <v>199</v>
      </c>
      <c r="R102" s="47" t="s">
        <v>199</v>
      </c>
      <c r="S102" s="47" t="s">
        <v>199</v>
      </c>
      <c r="T102" s="47"/>
      <c r="U102" s="47" t="str">
        <f t="shared" si="7"/>
        <v>ABDE</v>
      </c>
      <c r="V102" s="47" t="s">
        <v>628</v>
      </c>
      <c r="W102" s="54" t="s">
        <v>685</v>
      </c>
      <c r="X102" s="53" t="s">
        <v>970</v>
      </c>
      <c r="Y102" s="58" t="str">
        <f t="shared" si="8"/>
        <v>ABDE</v>
      </c>
    </row>
    <row r="103" spans="1:25" hidden="1">
      <c r="A103" s="47">
        <v>99</v>
      </c>
      <c r="B103" s="47">
        <v>49</v>
      </c>
      <c r="C103" s="47" t="s">
        <v>50</v>
      </c>
      <c r="D103" s="47">
        <f>VLOOKUP(C103,'[1]TAG LIST'!$E$4:$AG$162,2,0)</f>
        <v>3049432</v>
      </c>
      <c r="E103" s="47" t="s">
        <v>145</v>
      </c>
      <c r="F103" s="47" t="s">
        <v>587</v>
      </c>
      <c r="G103" s="47">
        <v>57</v>
      </c>
      <c r="H103" s="47" t="s">
        <v>153</v>
      </c>
      <c r="I103" s="47" t="s">
        <v>154</v>
      </c>
      <c r="J103" s="47">
        <v>620</v>
      </c>
      <c r="K103" s="47" t="s">
        <v>199</v>
      </c>
      <c r="L103" s="47" t="s">
        <v>199</v>
      </c>
      <c r="M103" s="47" t="s">
        <v>199</v>
      </c>
      <c r="P103" s="47" t="s">
        <v>199</v>
      </c>
      <c r="Q103" s="47" t="s">
        <v>199</v>
      </c>
      <c r="R103" s="47" t="s">
        <v>199</v>
      </c>
      <c r="S103" s="47" t="s">
        <v>199</v>
      </c>
      <c r="T103" s="47"/>
      <c r="U103" s="47" t="str">
        <f t="shared" si="7"/>
        <v>ABDE</v>
      </c>
      <c r="V103" s="47" t="s">
        <v>628</v>
      </c>
      <c r="W103" s="54" t="s">
        <v>685</v>
      </c>
      <c r="X103" s="53" t="s">
        <v>970</v>
      </c>
      <c r="Y103" s="58" t="str">
        <f t="shared" si="8"/>
        <v>ABDE</v>
      </c>
    </row>
    <row r="104" spans="1:25" hidden="1">
      <c r="A104" s="47">
        <v>100</v>
      </c>
      <c r="B104" s="47">
        <v>50</v>
      </c>
      <c r="C104" s="47" t="s">
        <v>51</v>
      </c>
      <c r="D104" s="47">
        <f>VLOOKUP(C104,'[1]TAG LIST'!$E$4:$AG$162,2,0)</f>
        <v>3050790</v>
      </c>
      <c r="E104" s="47" t="s">
        <v>145</v>
      </c>
      <c r="F104" s="47" t="s">
        <v>587</v>
      </c>
      <c r="G104" s="47">
        <v>57</v>
      </c>
      <c r="H104" s="47" t="s">
        <v>153</v>
      </c>
      <c r="I104" s="47" t="s">
        <v>154</v>
      </c>
      <c r="J104" s="47">
        <v>620</v>
      </c>
      <c r="K104" s="47" t="s">
        <v>199</v>
      </c>
      <c r="L104" s="47" t="s">
        <v>199</v>
      </c>
      <c r="M104" s="47" t="s">
        <v>199</v>
      </c>
      <c r="P104" s="47" t="s">
        <v>199</v>
      </c>
      <c r="Q104" s="47" t="s">
        <v>199</v>
      </c>
      <c r="R104" s="47" t="s">
        <v>199</v>
      </c>
      <c r="S104" s="47" t="s">
        <v>199</v>
      </c>
      <c r="T104" s="47"/>
      <c r="U104" s="47" t="str">
        <f t="shared" si="7"/>
        <v>ABDE</v>
      </c>
      <c r="V104" s="47" t="s">
        <v>628</v>
      </c>
      <c r="W104" s="54" t="s">
        <v>685</v>
      </c>
      <c r="X104" s="53" t="s">
        <v>970</v>
      </c>
      <c r="Y104" s="58" t="str">
        <f t="shared" si="8"/>
        <v>ABDE</v>
      </c>
    </row>
    <row r="105" spans="1:25" hidden="1">
      <c r="A105" s="47">
        <v>101</v>
      </c>
      <c r="B105" s="47">
        <v>25</v>
      </c>
      <c r="C105" s="47" t="s">
        <v>26</v>
      </c>
      <c r="D105" s="47">
        <f>VLOOKUP(C105,'[1]TAG LIST'!$E$4:$AG$162,2,0)</f>
        <v>3048804</v>
      </c>
      <c r="E105" s="47" t="s">
        <v>145</v>
      </c>
      <c r="F105" s="47" t="s">
        <v>587</v>
      </c>
      <c r="G105" s="47">
        <v>57</v>
      </c>
      <c r="H105" s="47" t="s">
        <v>155</v>
      </c>
      <c r="I105" s="47" t="s">
        <v>154</v>
      </c>
      <c r="J105" s="47">
        <v>620</v>
      </c>
      <c r="L105" s="47" t="s">
        <v>199</v>
      </c>
      <c r="P105" s="47" t="s">
        <v>199</v>
      </c>
      <c r="Q105" s="47" t="s">
        <v>199</v>
      </c>
      <c r="S105" s="47"/>
      <c r="T105" s="47"/>
      <c r="U105" s="47" t="str">
        <f t="shared" si="7"/>
        <v/>
      </c>
      <c r="V105" s="47" t="s">
        <v>629</v>
      </c>
      <c r="W105" s="54" t="s">
        <v>686</v>
      </c>
      <c r="X105" s="53" t="s">
        <v>971</v>
      </c>
      <c r="Y105" s="58" t="str">
        <f t="shared" si="8"/>
        <v>DE</v>
      </c>
    </row>
    <row r="106" spans="1:25" hidden="1">
      <c r="A106" s="47">
        <v>102</v>
      </c>
      <c r="B106" s="47">
        <v>44</v>
      </c>
      <c r="C106" s="47" t="s">
        <v>45</v>
      </c>
      <c r="D106" s="47">
        <f>VLOOKUP(C106,'[1]TAG LIST'!$E$4:$AG$162,2,0)</f>
        <v>3046097</v>
      </c>
      <c r="E106" s="47" t="s">
        <v>145</v>
      </c>
      <c r="F106" s="47" t="s">
        <v>587</v>
      </c>
      <c r="G106" s="47">
        <v>57</v>
      </c>
      <c r="H106" s="47" t="s">
        <v>155</v>
      </c>
      <c r="I106" s="47" t="s">
        <v>154</v>
      </c>
      <c r="J106" s="47">
        <v>620</v>
      </c>
      <c r="L106" s="47" t="s">
        <v>199</v>
      </c>
      <c r="P106" s="47" t="s">
        <v>199</v>
      </c>
      <c r="Q106" s="47" t="s">
        <v>199</v>
      </c>
      <c r="S106" s="47"/>
      <c r="T106" s="47"/>
      <c r="U106" s="47" t="str">
        <f t="shared" si="7"/>
        <v/>
      </c>
      <c r="V106" s="47" t="s">
        <v>629</v>
      </c>
      <c r="W106" s="54" t="s">
        <v>686</v>
      </c>
      <c r="X106" s="53" t="s">
        <v>971</v>
      </c>
      <c r="Y106" s="58" t="str">
        <f t="shared" si="8"/>
        <v>DE</v>
      </c>
    </row>
    <row r="107" spans="1:25" hidden="1">
      <c r="A107" s="47">
        <v>103</v>
      </c>
      <c r="B107" s="47">
        <v>45</v>
      </c>
      <c r="C107" s="47" t="s">
        <v>46</v>
      </c>
      <c r="D107" s="47">
        <f>VLOOKUP(C107,'[1]TAG LIST'!$E$4:$AG$162,2,0)</f>
        <v>3049934</v>
      </c>
      <c r="E107" s="47" t="s">
        <v>145</v>
      </c>
      <c r="F107" s="47" t="s">
        <v>587</v>
      </c>
      <c r="G107" s="47">
        <v>57</v>
      </c>
      <c r="H107" s="47" t="s">
        <v>155</v>
      </c>
      <c r="I107" s="47" t="s">
        <v>154</v>
      </c>
      <c r="J107" s="47">
        <v>620</v>
      </c>
      <c r="L107" s="47" t="s">
        <v>199</v>
      </c>
      <c r="P107" s="47" t="s">
        <v>199</v>
      </c>
      <c r="Q107" s="47" t="s">
        <v>199</v>
      </c>
      <c r="S107" s="47"/>
      <c r="T107" s="47"/>
      <c r="U107" s="47" t="str">
        <f t="shared" si="7"/>
        <v/>
      </c>
      <c r="V107" s="47" t="s">
        <v>629</v>
      </c>
      <c r="W107" s="54" t="s">
        <v>686</v>
      </c>
      <c r="X107" s="53" t="s">
        <v>971</v>
      </c>
      <c r="Y107" s="58" t="str">
        <f t="shared" si="8"/>
        <v>DE</v>
      </c>
    </row>
    <row r="108" spans="1:25" hidden="1">
      <c r="A108" s="47">
        <v>104</v>
      </c>
      <c r="B108" s="47">
        <v>46</v>
      </c>
      <c r="C108" s="47" t="s">
        <v>47</v>
      </c>
      <c r="D108" s="47">
        <f>VLOOKUP(C108,'[1]TAG LIST'!$E$4:$AG$162,2,0)</f>
        <v>3046120</v>
      </c>
      <c r="E108" s="47" t="s">
        <v>145</v>
      </c>
      <c r="F108" s="47" t="s">
        <v>587</v>
      </c>
      <c r="G108" s="47">
        <v>57</v>
      </c>
      <c r="H108" s="47" t="s">
        <v>155</v>
      </c>
      <c r="I108" s="47" t="s">
        <v>154</v>
      </c>
      <c r="J108" s="47">
        <v>620</v>
      </c>
      <c r="K108" s="47" t="s">
        <v>199</v>
      </c>
      <c r="L108" s="47" t="s">
        <v>199</v>
      </c>
      <c r="M108" s="47" t="s">
        <v>199</v>
      </c>
      <c r="P108" s="47" t="s">
        <v>199</v>
      </c>
      <c r="Q108" s="47" t="s">
        <v>199</v>
      </c>
      <c r="S108" s="47" t="s">
        <v>199</v>
      </c>
      <c r="T108" s="47"/>
      <c r="U108" s="47" t="str">
        <f t="shared" si="7"/>
        <v>ABE</v>
      </c>
      <c r="V108" s="47" t="s">
        <v>630</v>
      </c>
      <c r="W108" s="54" t="s">
        <v>687</v>
      </c>
      <c r="X108" s="53" t="s">
        <v>972</v>
      </c>
      <c r="Y108" s="58" t="str">
        <f t="shared" si="8"/>
        <v>ABDE</v>
      </c>
    </row>
    <row r="109" spans="1:25" hidden="1">
      <c r="A109" s="47">
        <v>105</v>
      </c>
      <c r="B109" s="47">
        <v>24</v>
      </c>
      <c r="C109" s="47" t="s">
        <v>25</v>
      </c>
      <c r="D109" s="47">
        <f>VLOOKUP(C109,'[1]TAG LIST'!$E$4:$AG$162,2,0)</f>
        <v>3050796</v>
      </c>
      <c r="E109" s="47" t="s">
        <v>145</v>
      </c>
      <c r="F109" s="47" t="s">
        <v>587</v>
      </c>
      <c r="G109" s="47">
        <v>57</v>
      </c>
      <c r="H109" s="47" t="s">
        <v>155</v>
      </c>
      <c r="I109" s="47" t="s">
        <v>154</v>
      </c>
      <c r="J109" s="47">
        <v>620</v>
      </c>
      <c r="L109" s="47" t="s">
        <v>199</v>
      </c>
      <c r="P109" s="47" t="s">
        <v>199</v>
      </c>
      <c r="Q109" s="47" t="s">
        <v>199</v>
      </c>
      <c r="S109" s="47" t="s">
        <v>199</v>
      </c>
      <c r="T109" s="47"/>
      <c r="U109" s="47" t="str">
        <f t="shared" si="7"/>
        <v>E</v>
      </c>
      <c r="V109" s="47" t="s">
        <v>631</v>
      </c>
      <c r="W109" s="54" t="s">
        <v>688</v>
      </c>
      <c r="X109" s="53" t="s">
        <v>973</v>
      </c>
      <c r="Y109" s="58" t="str">
        <f t="shared" si="8"/>
        <v>DE</v>
      </c>
    </row>
    <row r="110" spans="1:25" hidden="1">
      <c r="A110" s="47">
        <v>106</v>
      </c>
      <c r="B110" s="47">
        <v>26</v>
      </c>
      <c r="C110" s="47" t="s">
        <v>27</v>
      </c>
      <c r="D110" s="47">
        <f>VLOOKUP(C110,'[1]TAG LIST'!$E$4:$AG$162,2,0)</f>
        <v>3048814</v>
      </c>
      <c r="E110" s="47" t="s">
        <v>145</v>
      </c>
      <c r="F110" s="47" t="s">
        <v>587</v>
      </c>
      <c r="G110" s="47">
        <v>57</v>
      </c>
      <c r="H110" s="47" t="s">
        <v>155</v>
      </c>
      <c r="I110" s="47" t="s">
        <v>154</v>
      </c>
      <c r="J110" s="47">
        <v>620</v>
      </c>
      <c r="L110" s="47" t="s">
        <v>199</v>
      </c>
      <c r="P110" s="47" t="s">
        <v>199</v>
      </c>
      <c r="Q110" s="47" t="s">
        <v>199</v>
      </c>
      <c r="S110" s="47" t="s">
        <v>199</v>
      </c>
      <c r="T110" s="47"/>
      <c r="U110" s="47" t="str">
        <f t="shared" si="7"/>
        <v>E</v>
      </c>
      <c r="V110" s="47" t="s">
        <v>631</v>
      </c>
      <c r="W110" s="54" t="s">
        <v>688</v>
      </c>
      <c r="X110" s="53" t="s">
        <v>973</v>
      </c>
      <c r="Y110" s="58" t="str">
        <f t="shared" si="8"/>
        <v>DE</v>
      </c>
    </row>
    <row r="111" spans="1:25" hidden="1">
      <c r="A111" s="47">
        <v>107</v>
      </c>
      <c r="B111" s="47">
        <v>33</v>
      </c>
      <c r="C111" s="47" t="s">
        <v>34</v>
      </c>
      <c r="D111" s="47">
        <f>VLOOKUP(C111,'[1]TAG LIST'!$E$4:$AG$162,2,0)</f>
        <v>3046117</v>
      </c>
      <c r="E111" s="47" t="s">
        <v>145</v>
      </c>
      <c r="F111" s="47" t="s">
        <v>587</v>
      </c>
      <c r="G111" s="47">
        <v>57</v>
      </c>
      <c r="H111" s="47" t="s">
        <v>157</v>
      </c>
      <c r="I111" s="47" t="s">
        <v>154</v>
      </c>
      <c r="J111" s="47">
        <v>620</v>
      </c>
      <c r="L111" s="47" t="s">
        <v>199</v>
      </c>
      <c r="P111" s="47" t="s">
        <v>199</v>
      </c>
      <c r="Q111" s="47" t="s">
        <v>199</v>
      </c>
      <c r="S111" s="47"/>
      <c r="T111" s="47"/>
      <c r="U111" s="47" t="str">
        <f t="shared" si="7"/>
        <v/>
      </c>
      <c r="V111" s="47" t="s">
        <v>632</v>
      </c>
      <c r="W111" s="54" t="s">
        <v>689</v>
      </c>
      <c r="X111" s="53" t="s">
        <v>974</v>
      </c>
      <c r="Y111" s="58" t="str">
        <f t="shared" si="8"/>
        <v>DE</v>
      </c>
    </row>
    <row r="112" spans="1:25" hidden="1">
      <c r="A112" s="47">
        <v>108</v>
      </c>
      <c r="B112" s="47">
        <v>36</v>
      </c>
      <c r="C112" s="47" t="s">
        <v>37</v>
      </c>
      <c r="D112" s="47">
        <f>VLOOKUP(C112,'[1]TAG LIST'!$E$4:$AG$162,2,0)</f>
        <v>3048827</v>
      </c>
      <c r="E112" s="47" t="s">
        <v>145</v>
      </c>
      <c r="F112" s="47" t="s">
        <v>587</v>
      </c>
      <c r="G112" s="47">
        <v>57</v>
      </c>
      <c r="H112" s="47" t="s">
        <v>157</v>
      </c>
      <c r="I112" s="47" t="s">
        <v>154</v>
      </c>
      <c r="J112" s="47">
        <v>620</v>
      </c>
      <c r="L112" s="47" t="s">
        <v>199</v>
      </c>
      <c r="P112" s="47" t="s">
        <v>199</v>
      </c>
      <c r="Q112" s="47" t="s">
        <v>199</v>
      </c>
      <c r="S112" s="47"/>
      <c r="T112" s="47"/>
      <c r="U112" s="47" t="str">
        <f t="shared" si="7"/>
        <v/>
      </c>
      <c r="V112" s="47" t="s">
        <v>632</v>
      </c>
      <c r="W112" s="54" t="s">
        <v>689</v>
      </c>
      <c r="X112" s="53" t="s">
        <v>974</v>
      </c>
      <c r="Y112" s="58" t="str">
        <f t="shared" si="8"/>
        <v>DE</v>
      </c>
    </row>
    <row r="113" spans="1:25" hidden="1">
      <c r="A113" s="47">
        <v>109</v>
      </c>
      <c r="B113" s="47">
        <v>37</v>
      </c>
      <c r="C113" s="47" t="s">
        <v>38</v>
      </c>
      <c r="D113" s="47">
        <f>VLOOKUP(C113,'[1]TAG LIST'!$E$4:$AG$162,2,0)</f>
        <v>3048832</v>
      </c>
      <c r="E113" s="47" t="s">
        <v>145</v>
      </c>
      <c r="F113" s="47" t="s">
        <v>587</v>
      </c>
      <c r="G113" s="47">
        <v>57</v>
      </c>
      <c r="H113" s="47" t="s">
        <v>157</v>
      </c>
      <c r="I113" s="47" t="s">
        <v>154</v>
      </c>
      <c r="J113" s="47">
        <v>620</v>
      </c>
      <c r="L113" s="47" t="s">
        <v>199</v>
      </c>
      <c r="P113" s="47" t="s">
        <v>199</v>
      </c>
      <c r="Q113" s="47" t="s">
        <v>199</v>
      </c>
      <c r="S113" s="47"/>
      <c r="T113" s="47"/>
      <c r="U113" s="47" t="str">
        <f t="shared" si="7"/>
        <v/>
      </c>
      <c r="V113" s="47" t="s">
        <v>632</v>
      </c>
      <c r="W113" s="54" t="s">
        <v>689</v>
      </c>
      <c r="X113" s="53" t="s">
        <v>974</v>
      </c>
      <c r="Y113" s="58" t="str">
        <f t="shared" si="8"/>
        <v>DE</v>
      </c>
    </row>
    <row r="114" spans="1:25" hidden="1">
      <c r="A114" s="47">
        <v>110</v>
      </c>
      <c r="B114" s="47">
        <v>38</v>
      </c>
      <c r="C114" s="47" t="s">
        <v>39</v>
      </c>
      <c r="D114" s="47">
        <f>VLOOKUP(C114,'[1]TAG LIST'!$E$4:$AG$162,2,0)</f>
        <v>3050792</v>
      </c>
      <c r="E114" s="47" t="s">
        <v>145</v>
      </c>
      <c r="F114" s="47" t="s">
        <v>587</v>
      </c>
      <c r="G114" s="47">
        <v>57</v>
      </c>
      <c r="H114" s="47" t="s">
        <v>157</v>
      </c>
      <c r="I114" s="47" t="s">
        <v>154</v>
      </c>
      <c r="J114" s="47">
        <v>620</v>
      </c>
      <c r="L114" s="47" t="s">
        <v>199</v>
      </c>
      <c r="P114" s="47" t="s">
        <v>199</v>
      </c>
      <c r="Q114" s="47" t="s">
        <v>199</v>
      </c>
      <c r="S114" s="47"/>
      <c r="T114" s="47"/>
      <c r="U114" s="47" t="str">
        <f t="shared" si="7"/>
        <v/>
      </c>
      <c r="V114" s="47" t="s">
        <v>632</v>
      </c>
      <c r="W114" s="54" t="s">
        <v>689</v>
      </c>
      <c r="X114" s="53" t="s">
        <v>974</v>
      </c>
      <c r="Y114" s="58" t="str">
        <f t="shared" si="8"/>
        <v>DE</v>
      </c>
    </row>
    <row r="115" spans="1:25" hidden="1">
      <c r="A115" s="47">
        <v>111</v>
      </c>
      <c r="B115" s="47">
        <v>39</v>
      </c>
      <c r="C115" s="47" t="s">
        <v>40</v>
      </c>
      <c r="D115" s="47">
        <f>VLOOKUP(C115,'[1]TAG LIST'!$E$4:$AG$162,2,0)</f>
        <v>3050774</v>
      </c>
      <c r="E115" s="47" t="s">
        <v>145</v>
      </c>
      <c r="F115" s="47" t="s">
        <v>587</v>
      </c>
      <c r="G115" s="47">
        <v>57</v>
      </c>
      <c r="H115" s="47" t="s">
        <v>157</v>
      </c>
      <c r="I115" s="47" t="s">
        <v>154</v>
      </c>
      <c r="J115" s="47">
        <v>620</v>
      </c>
      <c r="L115" s="47" t="s">
        <v>199</v>
      </c>
      <c r="P115" s="47" t="s">
        <v>199</v>
      </c>
      <c r="Q115" s="47" t="s">
        <v>199</v>
      </c>
      <c r="S115" s="47"/>
      <c r="T115" s="47"/>
      <c r="U115" s="47" t="str">
        <f t="shared" si="7"/>
        <v/>
      </c>
      <c r="V115" s="47" t="s">
        <v>633</v>
      </c>
      <c r="W115" s="54" t="s">
        <v>690</v>
      </c>
      <c r="X115" s="53" t="s">
        <v>975</v>
      </c>
      <c r="Y115" s="58" t="str">
        <f t="shared" si="8"/>
        <v>DE</v>
      </c>
    </row>
    <row r="116" spans="1:25" hidden="1">
      <c r="A116" s="47">
        <v>112</v>
      </c>
      <c r="B116" s="47">
        <v>40</v>
      </c>
      <c r="C116" s="47" t="s">
        <v>41</v>
      </c>
      <c r="D116" s="47">
        <f>VLOOKUP(C116,'[1]TAG LIST'!$E$4:$AG$162,2,0)</f>
        <v>3049435</v>
      </c>
      <c r="E116" s="47" t="s">
        <v>145</v>
      </c>
      <c r="F116" s="47" t="s">
        <v>587</v>
      </c>
      <c r="G116" s="47">
        <v>57</v>
      </c>
      <c r="H116" s="47" t="s">
        <v>157</v>
      </c>
      <c r="I116" s="47" t="s">
        <v>154</v>
      </c>
      <c r="J116" s="47">
        <v>620</v>
      </c>
      <c r="L116" s="47" t="s">
        <v>199</v>
      </c>
      <c r="P116" s="47" t="s">
        <v>199</v>
      </c>
      <c r="Q116" s="47" t="s">
        <v>199</v>
      </c>
      <c r="S116" s="47"/>
      <c r="T116" s="47"/>
      <c r="U116" s="47" t="str">
        <f t="shared" si="7"/>
        <v/>
      </c>
      <c r="V116" s="47" t="s">
        <v>633</v>
      </c>
      <c r="W116" s="54" t="s">
        <v>690</v>
      </c>
      <c r="X116" s="53" t="s">
        <v>975</v>
      </c>
      <c r="Y116" s="58" t="str">
        <f t="shared" si="8"/>
        <v>DE</v>
      </c>
    </row>
    <row r="117" spans="1:25" hidden="1">
      <c r="A117" s="47">
        <v>113</v>
      </c>
      <c r="B117" s="47">
        <v>41</v>
      </c>
      <c r="C117" s="47" t="s">
        <v>42</v>
      </c>
      <c r="D117" s="47">
        <f>VLOOKUP(C117,'[1]TAG LIST'!$E$4:$AG$162,2,0)</f>
        <v>3049428</v>
      </c>
      <c r="E117" s="47" t="s">
        <v>145</v>
      </c>
      <c r="F117" s="47" t="s">
        <v>587</v>
      </c>
      <c r="G117" s="47">
        <v>57</v>
      </c>
      <c r="H117" s="47" t="s">
        <v>157</v>
      </c>
      <c r="I117" s="47" t="s">
        <v>154</v>
      </c>
      <c r="J117" s="47">
        <v>620</v>
      </c>
      <c r="L117" s="47" t="s">
        <v>199</v>
      </c>
      <c r="P117" s="47" t="s">
        <v>199</v>
      </c>
      <c r="Q117" s="47" t="s">
        <v>199</v>
      </c>
      <c r="S117" s="47"/>
      <c r="T117" s="47"/>
      <c r="U117" s="47" t="str">
        <f t="shared" si="7"/>
        <v/>
      </c>
      <c r="V117" s="47" t="s">
        <v>633</v>
      </c>
      <c r="W117" s="54" t="s">
        <v>690</v>
      </c>
      <c r="X117" s="53" t="s">
        <v>975</v>
      </c>
      <c r="Y117" s="58" t="str">
        <f t="shared" si="8"/>
        <v>DE</v>
      </c>
    </row>
    <row r="118" spans="1:25" hidden="1">
      <c r="A118" s="47">
        <v>114</v>
      </c>
      <c r="B118" s="47">
        <v>42</v>
      </c>
      <c r="C118" s="47" t="s">
        <v>43</v>
      </c>
      <c r="D118" s="47">
        <f>VLOOKUP(C118,'[1]TAG LIST'!$E$4:$AG$162,2,0)</f>
        <v>3049427</v>
      </c>
      <c r="E118" s="47" t="s">
        <v>145</v>
      </c>
      <c r="F118" s="47" t="s">
        <v>587</v>
      </c>
      <c r="G118" s="47">
        <v>57</v>
      </c>
      <c r="H118" s="47" t="s">
        <v>157</v>
      </c>
      <c r="I118" s="47" t="s">
        <v>154</v>
      </c>
      <c r="J118" s="47">
        <v>620</v>
      </c>
      <c r="L118" s="47" t="s">
        <v>199</v>
      </c>
      <c r="P118" s="47" t="s">
        <v>199</v>
      </c>
      <c r="Q118" s="47" t="s">
        <v>199</v>
      </c>
      <c r="S118" s="47"/>
      <c r="T118" s="47"/>
      <c r="U118" s="47" t="str">
        <f t="shared" si="7"/>
        <v/>
      </c>
      <c r="V118" s="47" t="s">
        <v>633</v>
      </c>
      <c r="W118" s="54" t="s">
        <v>690</v>
      </c>
      <c r="X118" s="53" t="s">
        <v>975</v>
      </c>
      <c r="Y118" s="58" t="str">
        <f t="shared" si="8"/>
        <v>DE</v>
      </c>
    </row>
    <row r="119" spans="1:25" hidden="1">
      <c r="A119" s="47">
        <v>115</v>
      </c>
      <c r="B119" s="47">
        <v>34</v>
      </c>
      <c r="C119" s="47" t="s">
        <v>35</v>
      </c>
      <c r="D119" s="47">
        <f>VLOOKUP(C119,'[1]TAG LIST'!$E$4:$AG$162,2,0)</f>
        <v>3046118</v>
      </c>
      <c r="E119" s="47" t="s">
        <v>145</v>
      </c>
      <c r="F119" s="47" t="s">
        <v>587</v>
      </c>
      <c r="G119" s="47">
        <v>57</v>
      </c>
      <c r="H119" s="47" t="s">
        <v>157</v>
      </c>
      <c r="I119" s="47" t="s">
        <v>154</v>
      </c>
      <c r="J119" s="47">
        <v>620</v>
      </c>
      <c r="L119" s="47" t="s">
        <v>199</v>
      </c>
      <c r="P119" s="47" t="s">
        <v>199</v>
      </c>
      <c r="Q119" s="47" t="s">
        <v>199</v>
      </c>
      <c r="S119" s="47" t="s">
        <v>199</v>
      </c>
      <c r="T119" s="47"/>
      <c r="U119" s="47" t="str">
        <f t="shared" si="7"/>
        <v>E</v>
      </c>
      <c r="V119" s="47" t="s">
        <v>634</v>
      </c>
      <c r="W119" s="54" t="s">
        <v>691</v>
      </c>
      <c r="X119" s="53" t="s">
        <v>976</v>
      </c>
      <c r="Y119" s="58" t="str">
        <f t="shared" si="8"/>
        <v>DE</v>
      </c>
    </row>
    <row r="120" spans="1:25" hidden="1">
      <c r="A120" s="47">
        <v>116</v>
      </c>
      <c r="B120" s="47">
        <v>27</v>
      </c>
      <c r="C120" s="47" t="s">
        <v>28</v>
      </c>
      <c r="D120" s="47">
        <f>VLOOKUP(C120,'[1]TAG LIST'!$E$4:$AG$162,2,0)</f>
        <v>3050762</v>
      </c>
      <c r="E120" s="47" t="s">
        <v>145</v>
      </c>
      <c r="F120" s="47" t="s">
        <v>587</v>
      </c>
      <c r="G120" s="47">
        <v>57</v>
      </c>
      <c r="H120" s="47" t="s">
        <v>156</v>
      </c>
      <c r="I120" s="47" t="s">
        <v>154</v>
      </c>
      <c r="J120" s="47">
        <v>620</v>
      </c>
      <c r="L120" s="47" t="s">
        <v>199</v>
      </c>
      <c r="P120" s="47" t="s">
        <v>199</v>
      </c>
      <c r="Q120" s="47" t="s">
        <v>199</v>
      </c>
      <c r="S120" s="47"/>
      <c r="T120" s="47"/>
      <c r="U120" s="47" t="str">
        <f t="shared" si="7"/>
        <v/>
      </c>
      <c r="V120" s="47" t="s">
        <v>635</v>
      </c>
      <c r="W120" s="54" t="s">
        <v>692</v>
      </c>
      <c r="X120" s="53" t="s">
        <v>977</v>
      </c>
      <c r="Y120" s="58" t="str">
        <f t="shared" si="8"/>
        <v>DE</v>
      </c>
    </row>
    <row r="121" spans="1:25" hidden="1">
      <c r="A121" s="47">
        <v>117</v>
      </c>
      <c r="B121" s="47">
        <v>28</v>
      </c>
      <c r="C121" s="47" t="s">
        <v>29</v>
      </c>
      <c r="D121" s="47">
        <f>VLOOKUP(C121,'[1]TAG LIST'!$E$4:$AG$162,2,0)</f>
        <v>3046077</v>
      </c>
      <c r="E121" s="47" t="s">
        <v>145</v>
      </c>
      <c r="F121" s="47" t="s">
        <v>587</v>
      </c>
      <c r="G121" s="47">
        <v>57</v>
      </c>
      <c r="H121" s="47" t="s">
        <v>156</v>
      </c>
      <c r="I121" s="47" t="s">
        <v>154</v>
      </c>
      <c r="J121" s="47">
        <v>620</v>
      </c>
      <c r="L121" s="47" t="s">
        <v>199</v>
      </c>
      <c r="P121" s="47" t="s">
        <v>199</v>
      </c>
      <c r="Q121" s="47" t="s">
        <v>199</v>
      </c>
      <c r="S121" s="47"/>
      <c r="T121" s="47"/>
      <c r="U121" s="47" t="str">
        <f t="shared" si="7"/>
        <v/>
      </c>
      <c r="V121" s="47" t="s">
        <v>635</v>
      </c>
      <c r="W121" s="54" t="s">
        <v>692</v>
      </c>
      <c r="X121" s="53" t="s">
        <v>977</v>
      </c>
      <c r="Y121" s="58" t="str">
        <f t="shared" si="8"/>
        <v>DE</v>
      </c>
    </row>
    <row r="122" spans="1:25" hidden="1">
      <c r="A122" s="47">
        <v>118</v>
      </c>
      <c r="B122" s="47">
        <v>30</v>
      </c>
      <c r="C122" s="47" t="s">
        <v>31</v>
      </c>
      <c r="D122" s="47">
        <f>VLOOKUP(C122,'[1]TAG LIST'!$E$4:$AG$162,2,0)</f>
        <v>3049439</v>
      </c>
      <c r="E122" s="47" t="s">
        <v>145</v>
      </c>
      <c r="F122" s="47" t="s">
        <v>587</v>
      </c>
      <c r="G122" s="47">
        <v>57</v>
      </c>
      <c r="H122" s="47" t="s">
        <v>156</v>
      </c>
      <c r="I122" s="47" t="s">
        <v>154</v>
      </c>
      <c r="J122" s="47">
        <v>620</v>
      </c>
      <c r="L122" s="47" t="s">
        <v>199</v>
      </c>
      <c r="P122" s="47" t="s">
        <v>199</v>
      </c>
      <c r="Q122" s="47" t="s">
        <v>199</v>
      </c>
      <c r="S122" s="47"/>
      <c r="T122" s="47"/>
      <c r="U122" s="47" t="str">
        <f t="shared" si="7"/>
        <v/>
      </c>
      <c r="V122" s="47" t="s">
        <v>635</v>
      </c>
      <c r="W122" s="54" t="s">
        <v>692</v>
      </c>
      <c r="X122" s="53" t="s">
        <v>977</v>
      </c>
      <c r="Y122" s="58" t="str">
        <f t="shared" si="8"/>
        <v>DE</v>
      </c>
    </row>
    <row r="123" spans="1:25" hidden="1">
      <c r="A123" s="47">
        <v>119</v>
      </c>
      <c r="B123" s="47">
        <v>31</v>
      </c>
      <c r="C123" s="47" t="s">
        <v>32</v>
      </c>
      <c r="D123" s="47">
        <f>VLOOKUP(C123,'[1]TAG LIST'!$E$4:$AG$162,2,0)</f>
        <v>3050809</v>
      </c>
      <c r="E123" s="47" t="s">
        <v>145</v>
      </c>
      <c r="F123" s="47" t="s">
        <v>587</v>
      </c>
      <c r="G123" s="47">
        <v>57</v>
      </c>
      <c r="H123" s="47" t="s">
        <v>156</v>
      </c>
      <c r="I123" s="47" t="s">
        <v>154</v>
      </c>
      <c r="J123" s="47">
        <v>620</v>
      </c>
      <c r="L123" s="47" t="s">
        <v>199</v>
      </c>
      <c r="P123" s="47" t="s">
        <v>199</v>
      </c>
      <c r="Q123" s="47" t="s">
        <v>199</v>
      </c>
      <c r="S123" s="47"/>
      <c r="T123" s="47"/>
      <c r="U123" s="47" t="str">
        <f t="shared" si="7"/>
        <v/>
      </c>
      <c r="V123" s="47" t="s">
        <v>635</v>
      </c>
      <c r="W123" s="54" t="s">
        <v>692</v>
      </c>
      <c r="X123" s="53" t="s">
        <v>977</v>
      </c>
      <c r="Y123" s="58" t="str">
        <f t="shared" si="8"/>
        <v>DE</v>
      </c>
    </row>
    <row r="124" spans="1:25" hidden="1">
      <c r="A124" s="47">
        <v>120</v>
      </c>
      <c r="B124" s="47">
        <v>32</v>
      </c>
      <c r="C124" s="47" t="s">
        <v>33</v>
      </c>
      <c r="D124" s="47">
        <f>VLOOKUP(C124,'[1]TAG LIST'!$E$4:$AG$162,2,0)</f>
        <v>3046104</v>
      </c>
      <c r="E124" s="47" t="s">
        <v>145</v>
      </c>
      <c r="F124" s="47" t="s">
        <v>587</v>
      </c>
      <c r="G124" s="47">
        <v>57</v>
      </c>
      <c r="H124" s="47" t="s">
        <v>156</v>
      </c>
      <c r="I124" s="47" t="s">
        <v>154</v>
      </c>
      <c r="J124" s="47">
        <v>620</v>
      </c>
      <c r="L124" s="47" t="s">
        <v>199</v>
      </c>
      <c r="P124" s="47" t="s">
        <v>199</v>
      </c>
      <c r="Q124" s="47" t="s">
        <v>199</v>
      </c>
      <c r="S124" s="47"/>
      <c r="T124" s="47"/>
      <c r="U124" s="47" t="str">
        <f t="shared" si="7"/>
        <v/>
      </c>
      <c r="V124" s="47" t="s">
        <v>635</v>
      </c>
      <c r="W124" s="54" t="s">
        <v>692</v>
      </c>
      <c r="X124" s="53" t="s">
        <v>977</v>
      </c>
      <c r="Y124" s="58" t="str">
        <f t="shared" si="8"/>
        <v>DE</v>
      </c>
    </row>
    <row r="125" spans="1:25" hidden="1">
      <c r="A125" s="47">
        <v>121</v>
      </c>
      <c r="B125" s="47">
        <v>29</v>
      </c>
      <c r="C125" s="47" t="s">
        <v>30</v>
      </c>
      <c r="D125" s="47">
        <f>VLOOKUP(C125,'[1]TAG LIST'!$E$4:$AG$162,2,0)</f>
        <v>3046094</v>
      </c>
      <c r="E125" s="47" t="s">
        <v>145</v>
      </c>
      <c r="F125" s="47" t="s">
        <v>587</v>
      </c>
      <c r="G125" s="47">
        <v>57</v>
      </c>
      <c r="H125" s="47" t="s">
        <v>156</v>
      </c>
      <c r="I125" s="47" t="s">
        <v>154</v>
      </c>
      <c r="J125" s="47">
        <v>620</v>
      </c>
      <c r="K125" s="47" t="s">
        <v>199</v>
      </c>
      <c r="L125" s="47" t="s">
        <v>199</v>
      </c>
      <c r="M125" s="47" t="s">
        <v>199</v>
      </c>
      <c r="P125" s="47" t="s">
        <v>199</v>
      </c>
      <c r="Q125" s="47" t="s">
        <v>199</v>
      </c>
      <c r="S125" s="47" t="s">
        <v>199</v>
      </c>
      <c r="T125" s="47"/>
      <c r="U125" s="47" t="str">
        <f t="shared" si="7"/>
        <v>ABE</v>
      </c>
      <c r="V125" s="47" t="s">
        <v>636</v>
      </c>
      <c r="W125" s="54" t="s">
        <v>693</v>
      </c>
      <c r="X125" s="53" t="s">
        <v>978</v>
      </c>
      <c r="Y125" s="58" t="str">
        <f t="shared" si="8"/>
        <v>ABDE</v>
      </c>
    </row>
    <row r="126" spans="1:25" hidden="1">
      <c r="A126" s="47">
        <v>122</v>
      </c>
      <c r="B126" s="47">
        <v>47</v>
      </c>
      <c r="C126" s="47" t="s">
        <v>48</v>
      </c>
      <c r="D126" s="47">
        <f>VLOOKUP(C126,'[1]TAG LIST'!$E$4:$AG$162,2,0)</f>
        <v>3049416</v>
      </c>
      <c r="E126" s="47" t="s">
        <v>145</v>
      </c>
      <c r="F126" s="47" t="s">
        <v>587</v>
      </c>
      <c r="G126" s="47">
        <v>57</v>
      </c>
      <c r="H126" s="47" t="s">
        <v>156</v>
      </c>
      <c r="I126" s="47" t="s">
        <v>154</v>
      </c>
      <c r="J126" s="47">
        <v>620</v>
      </c>
      <c r="L126" s="47" t="s">
        <v>199</v>
      </c>
      <c r="P126" s="47" t="s">
        <v>199</v>
      </c>
      <c r="Q126" s="47" t="s">
        <v>199</v>
      </c>
      <c r="R126" s="47" t="s">
        <v>199</v>
      </c>
      <c r="S126" s="47" t="s">
        <v>199</v>
      </c>
      <c r="T126" s="47"/>
      <c r="U126" s="47" t="str">
        <f t="shared" si="7"/>
        <v>DE</v>
      </c>
      <c r="V126" s="47" t="s">
        <v>637</v>
      </c>
      <c r="W126" s="54" t="s">
        <v>694</v>
      </c>
      <c r="X126" s="53" t="s">
        <v>979</v>
      </c>
      <c r="Y126" s="58" t="str">
        <f t="shared" si="8"/>
        <v>DE</v>
      </c>
    </row>
    <row r="127" spans="1:25" hidden="1">
      <c r="A127" s="47">
        <v>123</v>
      </c>
      <c r="B127" s="47">
        <v>35</v>
      </c>
      <c r="C127" s="47" t="s">
        <v>36</v>
      </c>
      <c r="D127" s="47">
        <f>VLOOKUP(C127,'[1]TAG LIST'!$E$4:$AG$162,2,0)</f>
        <v>3049412</v>
      </c>
      <c r="E127" s="47" t="s">
        <v>145</v>
      </c>
      <c r="F127" s="47" t="s">
        <v>587</v>
      </c>
      <c r="G127" s="47">
        <v>57</v>
      </c>
      <c r="H127" s="47" t="s">
        <v>156</v>
      </c>
      <c r="I127" s="47" t="s">
        <v>154</v>
      </c>
      <c r="J127" s="47">
        <v>620</v>
      </c>
      <c r="L127" s="47" t="s">
        <v>199</v>
      </c>
      <c r="P127" s="47" t="s">
        <v>199</v>
      </c>
      <c r="Q127" s="47" t="s">
        <v>199</v>
      </c>
      <c r="S127" s="47" t="s">
        <v>199</v>
      </c>
      <c r="T127" s="47"/>
      <c r="U127" s="47" t="str">
        <f t="shared" si="7"/>
        <v>E</v>
      </c>
      <c r="V127" s="47" t="s">
        <v>638</v>
      </c>
      <c r="W127" s="54" t="s">
        <v>697</v>
      </c>
      <c r="X127" s="53" t="s">
        <v>980</v>
      </c>
      <c r="Y127" s="58" t="str">
        <f t="shared" si="8"/>
        <v>DE</v>
      </c>
    </row>
    <row r="128" spans="1:25" hidden="1">
      <c r="A128" s="47">
        <v>124</v>
      </c>
      <c r="B128" s="47">
        <v>43</v>
      </c>
      <c r="C128" s="47" t="s">
        <v>44</v>
      </c>
      <c r="D128" s="47">
        <f>VLOOKUP(C128,'[1]TAG LIST'!$E$4:$AG$162,2,0)</f>
        <v>3048826</v>
      </c>
      <c r="E128" s="47" t="s">
        <v>145</v>
      </c>
      <c r="F128" s="47" t="s">
        <v>587</v>
      </c>
      <c r="G128" s="47">
        <v>57</v>
      </c>
      <c r="H128" s="47" t="s">
        <v>158</v>
      </c>
      <c r="I128" s="47" t="s">
        <v>154</v>
      </c>
      <c r="J128" s="47">
        <v>620</v>
      </c>
      <c r="L128" s="47" t="s">
        <v>199</v>
      </c>
      <c r="P128" s="47" t="s">
        <v>199</v>
      </c>
      <c r="Q128" s="47" t="s">
        <v>199</v>
      </c>
      <c r="S128" s="47"/>
      <c r="T128" s="47"/>
      <c r="U128" s="47" t="str">
        <f t="shared" si="7"/>
        <v/>
      </c>
      <c r="V128" s="47" t="s">
        <v>639</v>
      </c>
      <c r="W128" s="54" t="s">
        <v>695</v>
      </c>
      <c r="X128" s="53" t="s">
        <v>981</v>
      </c>
      <c r="Y128" s="58" t="str">
        <f t="shared" si="8"/>
        <v>DE</v>
      </c>
    </row>
    <row r="129" spans="1:25" hidden="1">
      <c r="A129" s="47">
        <v>125</v>
      </c>
      <c r="B129" s="47">
        <v>48</v>
      </c>
      <c r="C129" s="47" t="s">
        <v>49</v>
      </c>
      <c r="D129" s="47">
        <f>VLOOKUP(C129,'[1]TAG LIST'!$E$4:$AG$162,2,0)</f>
        <v>3048803</v>
      </c>
      <c r="E129" s="47" t="s">
        <v>145</v>
      </c>
      <c r="F129" s="47" t="s">
        <v>587</v>
      </c>
      <c r="G129" s="47">
        <v>57</v>
      </c>
      <c r="H129" s="47" t="s">
        <v>158</v>
      </c>
      <c r="I129" s="47" t="s">
        <v>154</v>
      </c>
      <c r="J129" s="47">
        <v>620</v>
      </c>
      <c r="K129" s="47" t="s">
        <v>199</v>
      </c>
      <c r="L129" s="47" t="s">
        <v>199</v>
      </c>
      <c r="M129" s="47" t="s">
        <v>199</v>
      </c>
      <c r="P129" s="47" t="s">
        <v>199</v>
      </c>
      <c r="Q129" s="47" t="s">
        <v>199</v>
      </c>
      <c r="S129" s="47" t="s">
        <v>199</v>
      </c>
      <c r="T129" s="47"/>
      <c r="U129" s="47" t="str">
        <f t="shared" si="7"/>
        <v>ABE</v>
      </c>
      <c r="V129" s="47" t="s">
        <v>640</v>
      </c>
      <c r="W129" s="54" t="s">
        <v>696</v>
      </c>
      <c r="X129" s="53" t="s">
        <v>982</v>
      </c>
      <c r="Y129" s="58" t="str">
        <f t="shared" si="8"/>
        <v>ABDE</v>
      </c>
    </row>
    <row r="130" spans="1:25" hidden="1">
      <c r="A130" s="47">
        <v>126</v>
      </c>
      <c r="B130" s="47">
        <v>20</v>
      </c>
      <c r="C130" s="47" t="s">
        <v>21</v>
      </c>
      <c r="D130" s="47">
        <f>VLOOKUP(C130,'[1]TAG LIST'!$E$4:$AG$162,2,0)</f>
        <v>3050781</v>
      </c>
      <c r="E130" s="47" t="s">
        <v>145</v>
      </c>
      <c r="F130" s="47" t="s">
        <v>588</v>
      </c>
      <c r="G130" s="47">
        <v>57</v>
      </c>
      <c r="H130" s="47" t="s">
        <v>152</v>
      </c>
      <c r="I130" s="47" t="s">
        <v>152</v>
      </c>
      <c r="J130" s="47">
        <v>620</v>
      </c>
      <c r="L130" s="47" t="s">
        <v>199</v>
      </c>
      <c r="N130" s="47" t="s">
        <v>199</v>
      </c>
      <c r="P130" s="47" t="s">
        <v>199</v>
      </c>
      <c r="Q130" s="47" t="s">
        <v>199</v>
      </c>
      <c r="S130" s="47" t="s">
        <v>199</v>
      </c>
      <c r="T130" s="47" t="s">
        <v>199</v>
      </c>
      <c r="U130" s="47" t="str">
        <f t="shared" si="7"/>
        <v>CE</v>
      </c>
      <c r="V130" s="47" t="s">
        <v>641</v>
      </c>
      <c r="W130" s="54" t="s">
        <v>698</v>
      </c>
      <c r="X130" s="53" t="s">
        <v>983</v>
      </c>
      <c r="Y130" s="58" t="str">
        <f t="shared" si="8"/>
        <v>DE</v>
      </c>
    </row>
    <row r="131" spans="1:25" hidden="1">
      <c r="A131" s="47">
        <v>127</v>
      </c>
      <c r="B131" s="47">
        <v>21</v>
      </c>
      <c r="C131" s="47" t="s">
        <v>22</v>
      </c>
      <c r="D131" s="47">
        <f>VLOOKUP(C131,'[1]TAG LIST'!$E$4:$AG$162,2,0)</f>
        <v>3050768</v>
      </c>
      <c r="E131" s="47" t="s">
        <v>145</v>
      </c>
      <c r="F131" s="47" t="s">
        <v>588</v>
      </c>
      <c r="G131" s="47">
        <v>57</v>
      </c>
      <c r="H131" s="47" t="s">
        <v>152</v>
      </c>
      <c r="I131" s="47" t="s">
        <v>152</v>
      </c>
      <c r="J131" s="47">
        <v>620</v>
      </c>
      <c r="L131" s="47" t="s">
        <v>199</v>
      </c>
      <c r="N131" s="47" t="s">
        <v>199</v>
      </c>
      <c r="P131" s="47" t="s">
        <v>199</v>
      </c>
      <c r="Q131" s="47" t="s">
        <v>199</v>
      </c>
      <c r="S131" s="47" t="s">
        <v>199</v>
      </c>
      <c r="T131" s="47" t="s">
        <v>199</v>
      </c>
      <c r="U131" s="47" t="str">
        <f t="shared" si="7"/>
        <v>CE</v>
      </c>
      <c r="V131" s="47" t="s">
        <v>641</v>
      </c>
      <c r="W131" s="54" t="s">
        <v>698</v>
      </c>
      <c r="X131" s="53" t="s">
        <v>983</v>
      </c>
      <c r="Y131" s="58" t="str">
        <f t="shared" si="8"/>
        <v>DE</v>
      </c>
    </row>
    <row r="132" spans="1:25" hidden="1">
      <c r="A132" s="47">
        <v>128</v>
      </c>
      <c r="B132" s="47">
        <v>81</v>
      </c>
      <c r="C132" s="47" t="s">
        <v>82</v>
      </c>
      <c r="D132" s="47" t="str">
        <f>VLOOKUP(C132,'[1]TAG LIST'!$E$4:$AG$162,2,0)</f>
        <v>AXGK2300210</v>
      </c>
      <c r="E132" s="47" t="s">
        <v>159</v>
      </c>
      <c r="F132" s="47" t="s">
        <v>588</v>
      </c>
      <c r="G132" s="47">
        <v>57</v>
      </c>
      <c r="H132" s="47" t="s">
        <v>152</v>
      </c>
      <c r="I132" s="47" t="s">
        <v>152</v>
      </c>
      <c r="J132" s="47">
        <v>620</v>
      </c>
      <c r="L132" s="47" t="s">
        <v>199</v>
      </c>
      <c r="N132" s="47" t="s">
        <v>199</v>
      </c>
      <c r="P132" s="47" t="s">
        <v>199</v>
      </c>
      <c r="Q132" s="47" t="s">
        <v>199</v>
      </c>
      <c r="S132" s="47" t="s">
        <v>199</v>
      </c>
      <c r="T132" s="47" t="s">
        <v>199</v>
      </c>
      <c r="U132" s="47" t="str">
        <f t="shared" si="7"/>
        <v>CE</v>
      </c>
      <c r="V132" s="47" t="s">
        <v>642</v>
      </c>
      <c r="W132" s="54" t="s">
        <v>699</v>
      </c>
      <c r="X132" s="53" t="s">
        <v>984</v>
      </c>
      <c r="Y132" s="58" t="str">
        <f t="shared" si="8"/>
        <v>DE</v>
      </c>
    </row>
    <row r="133" spans="1:25" hidden="1">
      <c r="A133" s="47">
        <v>129</v>
      </c>
      <c r="B133" s="47">
        <v>82</v>
      </c>
      <c r="C133" s="47" t="s">
        <v>83</v>
      </c>
      <c r="D133" s="47" t="str">
        <f>VLOOKUP(C133,'[1]TAG LIST'!$E$4:$AG$162,2,0)</f>
        <v>AXGK2300211</v>
      </c>
      <c r="E133" s="47" t="s">
        <v>159</v>
      </c>
      <c r="F133" s="47" t="s">
        <v>588</v>
      </c>
      <c r="G133" s="47">
        <v>57</v>
      </c>
      <c r="H133" s="47" t="s">
        <v>152</v>
      </c>
      <c r="I133" s="47" t="s">
        <v>152</v>
      </c>
      <c r="J133" s="47">
        <v>620</v>
      </c>
      <c r="L133" s="47" t="s">
        <v>199</v>
      </c>
      <c r="N133" s="47" t="s">
        <v>199</v>
      </c>
      <c r="P133" s="47" t="s">
        <v>199</v>
      </c>
      <c r="Q133" s="47" t="s">
        <v>199</v>
      </c>
      <c r="S133" s="47" t="s">
        <v>199</v>
      </c>
      <c r="T133" s="47" t="s">
        <v>199</v>
      </c>
      <c r="U133" s="47" t="str">
        <f t="shared" ref="U133:U140" si="9">IF(K133="Y","A","")&amp;IF(M133="Y","B","")&amp;IF(N133="Y","C","")&amp;IF(R133="Y","D","")&amp;IF(S133="Y","E","")</f>
        <v>CE</v>
      </c>
      <c r="V133" s="47" t="s">
        <v>642</v>
      </c>
      <c r="W133" s="54" t="s">
        <v>699</v>
      </c>
      <c r="X133" s="53" t="s">
        <v>984</v>
      </c>
      <c r="Y133" s="58" t="str">
        <f t="shared" ref="Y133:Y145" si="10">IF(K133="Y","A","")&amp;IF(M133="Y","B","")&amp;IF(O133="Y","C","")&amp;IF(P133="Y","D","")&amp;IF(Q133="Y","E","")</f>
        <v>DE</v>
      </c>
    </row>
    <row r="134" spans="1:25" hidden="1">
      <c r="A134" s="47">
        <v>130</v>
      </c>
      <c r="B134" s="47">
        <v>83</v>
      </c>
      <c r="C134" s="47" t="s">
        <v>84</v>
      </c>
      <c r="D134" s="47" t="str">
        <f>VLOOKUP(C134,'[1]TAG LIST'!$E$4:$AG$162,2,0)</f>
        <v>AXGK2300212</v>
      </c>
      <c r="E134" s="47" t="s">
        <v>159</v>
      </c>
      <c r="F134" s="47" t="s">
        <v>588</v>
      </c>
      <c r="G134" s="47">
        <v>57</v>
      </c>
      <c r="H134" s="47" t="s">
        <v>152</v>
      </c>
      <c r="I134" s="47" t="s">
        <v>152</v>
      </c>
      <c r="J134" s="47">
        <v>620</v>
      </c>
      <c r="L134" s="47" t="s">
        <v>199</v>
      </c>
      <c r="N134" s="47" t="s">
        <v>199</v>
      </c>
      <c r="P134" s="47" t="s">
        <v>199</v>
      </c>
      <c r="Q134" s="47" t="s">
        <v>199</v>
      </c>
      <c r="S134" s="47" t="s">
        <v>199</v>
      </c>
      <c r="T134" s="47" t="s">
        <v>199</v>
      </c>
      <c r="U134" s="47" t="str">
        <f t="shared" si="9"/>
        <v>CE</v>
      </c>
      <c r="V134" s="47" t="s">
        <v>642</v>
      </c>
      <c r="W134" s="54" t="s">
        <v>699</v>
      </c>
      <c r="X134" s="53" t="s">
        <v>984</v>
      </c>
      <c r="Y134" s="58" t="str">
        <f t="shared" si="10"/>
        <v>DE</v>
      </c>
    </row>
    <row r="135" spans="1:25" hidden="1">
      <c r="A135" s="47">
        <v>131</v>
      </c>
      <c r="B135" s="47">
        <v>134</v>
      </c>
      <c r="C135" s="47" t="s">
        <v>135</v>
      </c>
      <c r="D135" s="47">
        <f>VLOOKUP(C135,'[1]TAG LIST'!$E$4:$AG$162,2,0)</f>
        <v>3049441</v>
      </c>
      <c r="E135" s="47" t="s">
        <v>145</v>
      </c>
      <c r="F135" s="47" t="s">
        <v>588</v>
      </c>
      <c r="G135" s="47">
        <v>57</v>
      </c>
      <c r="H135" s="47" t="s">
        <v>744</v>
      </c>
      <c r="I135" s="47" t="s">
        <v>167</v>
      </c>
      <c r="J135" s="47">
        <v>620</v>
      </c>
      <c r="L135" s="47" t="s">
        <v>199</v>
      </c>
      <c r="P135" s="47" t="s">
        <v>199</v>
      </c>
      <c r="Q135" s="47" t="s">
        <v>199</v>
      </c>
      <c r="S135" s="47" t="s">
        <v>199</v>
      </c>
      <c r="T135" s="47"/>
      <c r="U135" s="47" t="str">
        <f t="shared" si="9"/>
        <v>E</v>
      </c>
      <c r="V135" s="47" t="s">
        <v>644</v>
      </c>
      <c r="W135" s="54" t="s">
        <v>749</v>
      </c>
      <c r="X135" s="53" t="s">
        <v>985</v>
      </c>
      <c r="Y135" s="58" t="str">
        <f t="shared" si="10"/>
        <v>DE</v>
      </c>
    </row>
    <row r="136" spans="1:25" hidden="1">
      <c r="A136" s="47">
        <v>132</v>
      </c>
      <c r="B136" s="47">
        <v>135</v>
      </c>
      <c r="C136" s="47" t="s">
        <v>136</v>
      </c>
      <c r="D136" s="47">
        <f>VLOOKUP(C136,'[1]TAG LIST'!$E$4:$AG$162,2,0)</f>
        <v>3049420</v>
      </c>
      <c r="E136" s="47" t="s">
        <v>145</v>
      </c>
      <c r="F136" s="47" t="s">
        <v>588</v>
      </c>
      <c r="G136" s="47">
        <v>57</v>
      </c>
      <c r="H136" s="47" t="s">
        <v>744</v>
      </c>
      <c r="I136" s="47" t="s">
        <v>167</v>
      </c>
      <c r="J136" s="47">
        <v>620</v>
      </c>
      <c r="L136" s="47" t="s">
        <v>199</v>
      </c>
      <c r="P136" s="47" t="s">
        <v>199</v>
      </c>
      <c r="Q136" s="47" t="s">
        <v>199</v>
      </c>
      <c r="S136" s="47" t="s">
        <v>199</v>
      </c>
      <c r="T136" s="47"/>
      <c r="U136" s="47" t="str">
        <f t="shared" si="9"/>
        <v>E</v>
      </c>
      <c r="V136" s="47" t="s">
        <v>644</v>
      </c>
      <c r="W136" s="54" t="s">
        <v>749</v>
      </c>
      <c r="X136" s="53" t="s">
        <v>985</v>
      </c>
      <c r="Y136" s="58" t="str">
        <f t="shared" si="10"/>
        <v>DE</v>
      </c>
    </row>
    <row r="137" spans="1:25" hidden="1">
      <c r="A137" s="47">
        <v>133</v>
      </c>
      <c r="B137" s="47">
        <v>136</v>
      </c>
      <c r="C137" s="47" t="s">
        <v>137</v>
      </c>
      <c r="D137" s="47">
        <f>VLOOKUP(C137,'[1]TAG LIST'!$E$4:$AG$162,2,0)</f>
        <v>3048818</v>
      </c>
      <c r="E137" s="47" t="s">
        <v>145</v>
      </c>
      <c r="F137" s="47" t="s">
        <v>588</v>
      </c>
      <c r="G137" s="47">
        <v>57</v>
      </c>
      <c r="H137" s="47" t="s">
        <v>744</v>
      </c>
      <c r="I137" s="47" t="s">
        <v>167</v>
      </c>
      <c r="J137" s="47">
        <v>620</v>
      </c>
      <c r="L137" s="47" t="s">
        <v>199</v>
      </c>
      <c r="P137" s="47" t="s">
        <v>199</v>
      </c>
      <c r="Q137" s="47" t="s">
        <v>199</v>
      </c>
      <c r="S137" s="47" t="s">
        <v>199</v>
      </c>
      <c r="T137" s="47"/>
      <c r="U137" s="47" t="str">
        <f t="shared" si="9"/>
        <v>E</v>
      </c>
      <c r="V137" s="47" t="s">
        <v>644</v>
      </c>
      <c r="W137" s="54" t="s">
        <v>749</v>
      </c>
      <c r="X137" s="53" t="s">
        <v>985</v>
      </c>
      <c r="Y137" s="58" t="str">
        <f t="shared" si="10"/>
        <v>DE</v>
      </c>
    </row>
    <row r="138" spans="1:25" hidden="1">
      <c r="A138" s="47">
        <v>134</v>
      </c>
      <c r="B138" s="47">
        <v>131</v>
      </c>
      <c r="C138" s="47" t="s">
        <v>132</v>
      </c>
      <c r="D138" s="47" t="str">
        <f>VLOOKUP(C138,'[1]TAG LIST'!$E$4:$AG$162,2,0)</f>
        <v>AXGK2300203</v>
      </c>
      <c r="E138" s="47" t="s">
        <v>159</v>
      </c>
      <c r="F138" s="47" t="s">
        <v>588</v>
      </c>
      <c r="G138" s="47">
        <v>57</v>
      </c>
      <c r="H138" s="47" t="s">
        <v>744</v>
      </c>
      <c r="I138" s="47" t="s">
        <v>167</v>
      </c>
      <c r="J138" s="47">
        <v>620</v>
      </c>
      <c r="L138" s="47" t="s">
        <v>199</v>
      </c>
      <c r="P138" s="47" t="s">
        <v>199</v>
      </c>
      <c r="Q138" s="47" t="s">
        <v>199</v>
      </c>
      <c r="S138" s="47" t="s">
        <v>199</v>
      </c>
      <c r="T138" s="47"/>
      <c r="U138" s="47" t="str">
        <f t="shared" si="9"/>
        <v>E</v>
      </c>
      <c r="V138" s="47" t="s">
        <v>643</v>
      </c>
      <c r="W138" s="54" t="s">
        <v>750</v>
      </c>
      <c r="X138" s="53" t="s">
        <v>986</v>
      </c>
      <c r="Y138" s="58" t="str">
        <f t="shared" si="10"/>
        <v>DE</v>
      </c>
    </row>
    <row r="139" spans="1:25" hidden="1">
      <c r="A139" s="47">
        <v>135</v>
      </c>
      <c r="B139" s="47">
        <v>132</v>
      </c>
      <c r="C139" s="47" t="s">
        <v>133</v>
      </c>
      <c r="D139" s="47" t="str">
        <f>VLOOKUP(C139,'[1]TAG LIST'!$E$4:$AG$162,2,0)</f>
        <v>AXGK2300204</v>
      </c>
      <c r="E139" s="47" t="s">
        <v>159</v>
      </c>
      <c r="F139" s="47" t="s">
        <v>588</v>
      </c>
      <c r="G139" s="47">
        <v>57</v>
      </c>
      <c r="H139" s="47" t="s">
        <v>744</v>
      </c>
      <c r="I139" s="47" t="s">
        <v>167</v>
      </c>
      <c r="J139" s="47">
        <v>620</v>
      </c>
      <c r="L139" s="47" t="s">
        <v>199</v>
      </c>
      <c r="P139" s="47" t="s">
        <v>199</v>
      </c>
      <c r="Q139" s="47" t="s">
        <v>199</v>
      </c>
      <c r="S139" s="47" t="s">
        <v>199</v>
      </c>
      <c r="T139" s="47"/>
      <c r="U139" s="47" t="str">
        <f t="shared" si="9"/>
        <v>E</v>
      </c>
      <c r="V139" s="47" t="s">
        <v>643</v>
      </c>
      <c r="W139" s="54" t="s">
        <v>750</v>
      </c>
      <c r="X139" s="53" t="s">
        <v>986</v>
      </c>
      <c r="Y139" s="58" t="str">
        <f t="shared" si="10"/>
        <v>DE</v>
      </c>
    </row>
    <row r="140" spans="1:25" hidden="1">
      <c r="A140" s="47">
        <v>136</v>
      </c>
      <c r="B140" s="47">
        <v>133</v>
      </c>
      <c r="C140" s="47" t="s">
        <v>134</v>
      </c>
      <c r="D140" s="47" t="str">
        <f>VLOOKUP(C140,'[1]TAG LIST'!$E$4:$AG$162,2,0)</f>
        <v>AXGK2300205</v>
      </c>
      <c r="E140" s="47" t="s">
        <v>159</v>
      </c>
      <c r="F140" s="47" t="s">
        <v>588</v>
      </c>
      <c r="G140" s="47">
        <v>57</v>
      </c>
      <c r="H140" s="47" t="s">
        <v>744</v>
      </c>
      <c r="I140" s="47" t="s">
        <v>167</v>
      </c>
      <c r="J140" s="47">
        <v>620</v>
      </c>
      <c r="L140" s="47" t="s">
        <v>199</v>
      </c>
      <c r="P140" s="47" t="s">
        <v>199</v>
      </c>
      <c r="Q140" s="47" t="s">
        <v>199</v>
      </c>
      <c r="S140" s="47" t="s">
        <v>199</v>
      </c>
      <c r="T140" s="47"/>
      <c r="U140" s="47" t="str">
        <f t="shared" si="9"/>
        <v>E</v>
      </c>
      <c r="V140" s="47" t="s">
        <v>643</v>
      </c>
      <c r="W140" s="54" t="s">
        <v>750</v>
      </c>
      <c r="X140" s="53" t="s">
        <v>986</v>
      </c>
      <c r="Y140" s="58" t="str">
        <f t="shared" si="10"/>
        <v>DE</v>
      </c>
    </row>
    <row r="141" spans="1:25" s="45" customFormat="1" ht="37.5" hidden="1">
      <c r="A141" s="58">
        <v>137</v>
      </c>
      <c r="B141" s="58">
        <v>137</v>
      </c>
      <c r="C141" s="57" t="s">
        <v>702</v>
      </c>
      <c r="D141" s="58"/>
      <c r="E141" s="58" t="s">
        <v>707</v>
      </c>
      <c r="F141" s="58" t="s">
        <v>588</v>
      </c>
      <c r="G141" s="58">
        <v>57</v>
      </c>
      <c r="H141" s="56" t="s">
        <v>152</v>
      </c>
      <c r="I141" s="56" t="s">
        <v>152</v>
      </c>
      <c r="J141" s="58">
        <v>620</v>
      </c>
      <c r="K141" s="58"/>
      <c r="L141" s="58"/>
      <c r="M141" s="58"/>
      <c r="N141" s="58"/>
      <c r="O141" s="58" t="s">
        <v>199</v>
      </c>
      <c r="P141" s="58"/>
      <c r="Q141" s="58"/>
      <c r="R141" s="58"/>
      <c r="S141" s="59"/>
      <c r="T141" s="59"/>
      <c r="U141" s="58"/>
      <c r="V141" s="58"/>
      <c r="W141" s="54" t="s">
        <v>711</v>
      </c>
      <c r="X141" s="53" t="s">
        <v>987</v>
      </c>
      <c r="Y141" s="58" t="str">
        <f t="shared" si="10"/>
        <v>C</v>
      </c>
    </row>
    <row r="142" spans="1:25" s="45" customFormat="1" ht="37.5" hidden="1">
      <c r="A142" s="58">
        <v>138</v>
      </c>
      <c r="B142" s="58">
        <v>138</v>
      </c>
      <c r="C142" s="57" t="s">
        <v>703</v>
      </c>
      <c r="D142" s="58"/>
      <c r="E142" s="58" t="s">
        <v>707</v>
      </c>
      <c r="F142" s="58" t="s">
        <v>588</v>
      </c>
      <c r="G142" s="58">
        <v>57</v>
      </c>
      <c r="H142" s="56" t="s">
        <v>322</v>
      </c>
      <c r="I142" s="56" t="s">
        <v>154</v>
      </c>
      <c r="J142" s="58">
        <v>620</v>
      </c>
      <c r="K142" s="58"/>
      <c r="L142" s="58"/>
      <c r="M142" s="58"/>
      <c r="N142" s="58"/>
      <c r="O142" s="58" t="s">
        <v>199</v>
      </c>
      <c r="P142" s="58"/>
      <c r="Q142" s="58"/>
      <c r="R142" s="58"/>
      <c r="S142" s="59"/>
      <c r="T142" s="59"/>
      <c r="U142" s="58"/>
      <c r="V142" s="58"/>
      <c r="W142" s="54" t="s">
        <v>712</v>
      </c>
      <c r="X142" s="53" t="s">
        <v>988</v>
      </c>
      <c r="Y142" s="58" t="str">
        <f t="shared" si="10"/>
        <v>C</v>
      </c>
    </row>
    <row r="143" spans="1:25" s="45" customFormat="1" hidden="1">
      <c r="A143" s="58">
        <v>139</v>
      </c>
      <c r="B143" s="58">
        <v>139</v>
      </c>
      <c r="C143" s="57" t="s">
        <v>704</v>
      </c>
      <c r="D143" s="58"/>
      <c r="E143" s="58" t="s">
        <v>707</v>
      </c>
      <c r="F143" s="58" t="s">
        <v>588</v>
      </c>
      <c r="G143" s="58">
        <v>57</v>
      </c>
      <c r="H143" s="54" t="s">
        <v>708</v>
      </c>
      <c r="I143" s="56" t="s">
        <v>154</v>
      </c>
      <c r="J143" s="58">
        <v>620</v>
      </c>
      <c r="K143" s="58"/>
      <c r="L143" s="58"/>
      <c r="M143" s="58"/>
      <c r="N143" s="58"/>
      <c r="O143" s="58" t="s">
        <v>199</v>
      </c>
      <c r="P143" s="58"/>
      <c r="Q143" s="58"/>
      <c r="R143" s="58"/>
      <c r="S143" s="59"/>
      <c r="T143" s="59"/>
      <c r="U143" s="58"/>
      <c r="V143" s="58"/>
      <c r="W143" s="54" t="s">
        <v>713</v>
      </c>
      <c r="X143" s="53" t="s">
        <v>989</v>
      </c>
      <c r="Y143" s="58" t="str">
        <f t="shared" si="10"/>
        <v>C</v>
      </c>
    </row>
    <row r="144" spans="1:25" s="45" customFormat="1" hidden="1">
      <c r="A144" s="58">
        <v>140</v>
      </c>
      <c r="B144" s="58">
        <v>140</v>
      </c>
      <c r="C144" s="57" t="s">
        <v>705</v>
      </c>
      <c r="D144" s="58"/>
      <c r="E144" s="58" t="s">
        <v>707</v>
      </c>
      <c r="F144" s="58" t="s">
        <v>588</v>
      </c>
      <c r="G144" s="58">
        <v>57</v>
      </c>
      <c r="H144" s="54" t="s">
        <v>709</v>
      </c>
      <c r="I144" s="56" t="s">
        <v>154</v>
      </c>
      <c r="J144" s="58">
        <v>620</v>
      </c>
      <c r="K144" s="58"/>
      <c r="L144" s="58"/>
      <c r="M144" s="58"/>
      <c r="N144" s="58"/>
      <c r="O144" s="58" t="s">
        <v>199</v>
      </c>
      <c r="P144" s="58"/>
      <c r="Q144" s="58"/>
      <c r="R144" s="58"/>
      <c r="S144" s="59"/>
      <c r="T144" s="59"/>
      <c r="U144" s="58"/>
      <c r="V144" s="58"/>
      <c r="W144" s="54" t="s">
        <v>714</v>
      </c>
      <c r="X144" s="53" t="s">
        <v>990</v>
      </c>
      <c r="Y144" s="58" t="str">
        <f t="shared" si="10"/>
        <v>C</v>
      </c>
    </row>
    <row r="145" spans="1:25" s="45" customFormat="1" ht="37.5" hidden="1">
      <c r="A145" s="58">
        <v>141</v>
      </c>
      <c r="B145" s="58">
        <v>141</v>
      </c>
      <c r="C145" s="57" t="s">
        <v>706</v>
      </c>
      <c r="D145" s="58"/>
      <c r="E145" s="58" t="s">
        <v>707</v>
      </c>
      <c r="F145" s="58" t="s">
        <v>588</v>
      </c>
      <c r="G145" s="58">
        <v>57</v>
      </c>
      <c r="H145" s="58" t="s">
        <v>744</v>
      </c>
      <c r="I145" s="56">
        <v>6</v>
      </c>
      <c r="J145" s="58">
        <v>620</v>
      </c>
      <c r="K145" s="58"/>
      <c r="L145" s="58"/>
      <c r="M145" s="58"/>
      <c r="N145" s="58"/>
      <c r="O145" s="58" t="s">
        <v>199</v>
      </c>
      <c r="P145" s="58"/>
      <c r="Q145" s="58"/>
      <c r="R145" s="58"/>
      <c r="S145" s="59"/>
      <c r="T145" s="59"/>
      <c r="U145" s="58"/>
      <c r="V145" s="58"/>
      <c r="W145" s="54" t="s">
        <v>751</v>
      </c>
      <c r="X145" s="53" t="s">
        <v>991</v>
      </c>
      <c r="Y145" s="58" t="str">
        <f t="shared" si="10"/>
        <v>C</v>
      </c>
    </row>
  </sheetData>
  <autoFilter ref="A4:Y145" xr:uid="{BFA7E10B-F8BD-4834-83A5-24F116AB612E}">
    <filterColumn colId="21">
      <filters>
        <filter val="G1"/>
        <filter val="G10"/>
        <filter val="G11"/>
        <filter val="G2"/>
        <filter val="G3"/>
        <filter val="G4"/>
        <filter val="G5"/>
        <filter val="G6"/>
        <filter val="G7"/>
        <filter val="G8"/>
        <filter val="G9"/>
      </filters>
    </filterColumn>
  </autoFilter>
  <phoneticPr fontId="1" type="noConversion"/>
  <conditionalFormatting sqref="H141:H144">
    <cfRule type="containsBlanks" dxfId="242" priority="69">
      <formula>LEN(TRIM(H141))=0</formula>
    </cfRule>
  </conditionalFormatting>
  <conditionalFormatting sqref="I141:I145">
    <cfRule type="containsBlanks" dxfId="241" priority="47">
      <formula>LEN(TRIM(I141))=0</formula>
    </cfRule>
  </conditionalFormatting>
  <conditionalFormatting sqref="W5">
    <cfRule type="duplicateValues" dxfId="240" priority="291"/>
  </conditionalFormatting>
  <conditionalFormatting sqref="W5:W145">
    <cfRule type="containsBlanks" dxfId="239" priority="1">
      <formula>LEN(TRIM(W5))=0</formula>
    </cfRule>
  </conditionalFormatting>
  <conditionalFormatting sqref="W6">
    <cfRule type="duplicateValues" dxfId="238" priority="289"/>
  </conditionalFormatting>
  <conditionalFormatting sqref="W7">
    <cfRule type="duplicateValues" dxfId="237" priority="287"/>
  </conditionalFormatting>
  <conditionalFormatting sqref="W8">
    <cfRule type="duplicateValues" dxfId="236" priority="285"/>
  </conditionalFormatting>
  <conditionalFormatting sqref="W9">
    <cfRule type="duplicateValues" dxfId="235" priority="283"/>
  </conditionalFormatting>
  <conditionalFormatting sqref="W10">
    <cfRule type="duplicateValues" dxfId="234" priority="281"/>
  </conditionalFormatting>
  <conditionalFormatting sqref="W11">
    <cfRule type="duplicateValues" dxfId="233" priority="279"/>
  </conditionalFormatting>
  <conditionalFormatting sqref="W12">
    <cfRule type="duplicateValues" dxfId="232" priority="277"/>
  </conditionalFormatting>
  <conditionalFormatting sqref="W13">
    <cfRule type="duplicateValues" dxfId="231" priority="275"/>
  </conditionalFormatting>
  <conditionalFormatting sqref="W14">
    <cfRule type="duplicateValues" dxfId="230" priority="273"/>
  </conditionalFormatting>
  <conditionalFormatting sqref="W15">
    <cfRule type="duplicateValues" dxfId="229" priority="271"/>
  </conditionalFormatting>
  <conditionalFormatting sqref="W16">
    <cfRule type="duplicateValues" dxfId="228" priority="269"/>
  </conditionalFormatting>
  <conditionalFormatting sqref="W17">
    <cfRule type="duplicateValues" dxfId="227" priority="267"/>
  </conditionalFormatting>
  <conditionalFormatting sqref="W18">
    <cfRule type="duplicateValues" dxfId="226" priority="265"/>
  </conditionalFormatting>
  <conditionalFormatting sqref="W19">
    <cfRule type="duplicateValues" dxfId="225" priority="263"/>
  </conditionalFormatting>
  <conditionalFormatting sqref="W20">
    <cfRule type="duplicateValues" dxfId="224" priority="261"/>
  </conditionalFormatting>
  <conditionalFormatting sqref="W21">
    <cfRule type="duplicateValues" dxfId="223" priority="259"/>
  </conditionalFormatting>
  <conditionalFormatting sqref="W22">
    <cfRule type="duplicateValues" dxfId="222" priority="255"/>
  </conditionalFormatting>
  <conditionalFormatting sqref="W23">
    <cfRule type="duplicateValues" dxfId="221" priority="253"/>
  </conditionalFormatting>
  <conditionalFormatting sqref="W24">
    <cfRule type="duplicateValues" dxfId="220" priority="251"/>
  </conditionalFormatting>
  <conditionalFormatting sqref="W25">
    <cfRule type="duplicateValues" dxfId="219" priority="249"/>
  </conditionalFormatting>
  <conditionalFormatting sqref="W26">
    <cfRule type="duplicateValues" dxfId="218" priority="247"/>
  </conditionalFormatting>
  <conditionalFormatting sqref="W27">
    <cfRule type="duplicateValues" dxfId="217" priority="245"/>
  </conditionalFormatting>
  <conditionalFormatting sqref="W28">
    <cfRule type="duplicateValues" dxfId="216" priority="243"/>
  </conditionalFormatting>
  <conditionalFormatting sqref="W29">
    <cfRule type="duplicateValues" dxfId="215" priority="241"/>
  </conditionalFormatting>
  <conditionalFormatting sqref="W30">
    <cfRule type="duplicateValues" dxfId="214" priority="239"/>
  </conditionalFormatting>
  <conditionalFormatting sqref="W31">
    <cfRule type="duplicateValues" dxfId="213" priority="237"/>
  </conditionalFormatting>
  <conditionalFormatting sqref="W32">
    <cfRule type="duplicateValues" dxfId="212" priority="235"/>
  </conditionalFormatting>
  <conditionalFormatting sqref="W33">
    <cfRule type="duplicateValues" dxfId="211" priority="233"/>
  </conditionalFormatting>
  <conditionalFormatting sqref="W34">
    <cfRule type="duplicateValues" dxfId="210" priority="231"/>
  </conditionalFormatting>
  <conditionalFormatting sqref="W35">
    <cfRule type="duplicateValues" dxfId="209" priority="229"/>
  </conditionalFormatting>
  <conditionalFormatting sqref="W36">
    <cfRule type="duplicateValues" dxfId="208" priority="227"/>
  </conditionalFormatting>
  <conditionalFormatting sqref="W37">
    <cfRule type="duplicateValues" dxfId="207" priority="225"/>
  </conditionalFormatting>
  <conditionalFormatting sqref="W38">
    <cfRule type="duplicateValues" dxfId="206" priority="223"/>
  </conditionalFormatting>
  <conditionalFormatting sqref="W39">
    <cfRule type="duplicateValues" dxfId="205" priority="221"/>
  </conditionalFormatting>
  <conditionalFormatting sqref="W40">
    <cfRule type="duplicateValues" dxfId="204" priority="219"/>
  </conditionalFormatting>
  <conditionalFormatting sqref="W41">
    <cfRule type="duplicateValues" dxfId="203" priority="217"/>
  </conditionalFormatting>
  <conditionalFormatting sqref="W42">
    <cfRule type="duplicateValues" dxfId="202" priority="215"/>
  </conditionalFormatting>
  <conditionalFormatting sqref="W43">
    <cfRule type="duplicateValues" dxfId="201" priority="213"/>
  </conditionalFormatting>
  <conditionalFormatting sqref="W44">
    <cfRule type="duplicateValues" dxfId="200" priority="211"/>
  </conditionalFormatting>
  <conditionalFormatting sqref="W45">
    <cfRule type="duplicateValues" dxfId="199" priority="209"/>
  </conditionalFormatting>
  <conditionalFormatting sqref="W46">
    <cfRule type="duplicateValues" dxfId="198" priority="207"/>
  </conditionalFormatting>
  <conditionalFormatting sqref="W47">
    <cfRule type="duplicateValues" dxfId="197" priority="205"/>
  </conditionalFormatting>
  <conditionalFormatting sqref="W48">
    <cfRule type="duplicateValues" dxfId="196" priority="203"/>
  </conditionalFormatting>
  <conditionalFormatting sqref="W49">
    <cfRule type="duplicateValues" dxfId="195" priority="201"/>
  </conditionalFormatting>
  <conditionalFormatting sqref="W50">
    <cfRule type="duplicateValues" dxfId="194" priority="199"/>
  </conditionalFormatting>
  <conditionalFormatting sqref="W51">
    <cfRule type="duplicateValues" dxfId="193" priority="197"/>
  </conditionalFormatting>
  <conditionalFormatting sqref="W54">
    <cfRule type="duplicateValues" dxfId="192" priority="193"/>
  </conditionalFormatting>
  <conditionalFormatting sqref="W55">
    <cfRule type="duplicateValues" dxfId="191" priority="191"/>
  </conditionalFormatting>
  <conditionalFormatting sqref="W59">
    <cfRule type="duplicateValues" dxfId="190" priority="189"/>
  </conditionalFormatting>
  <conditionalFormatting sqref="W60 W56:W58 W52:W53">
    <cfRule type="duplicateValues" dxfId="189" priority="306"/>
  </conditionalFormatting>
  <conditionalFormatting sqref="W61">
    <cfRule type="duplicateValues" dxfId="188" priority="187"/>
  </conditionalFormatting>
  <conditionalFormatting sqref="W64">
    <cfRule type="duplicateValues" dxfId="187" priority="179"/>
  </conditionalFormatting>
  <conditionalFormatting sqref="W66">
    <cfRule type="duplicateValues" dxfId="186" priority="177"/>
  </conditionalFormatting>
  <conditionalFormatting sqref="W67">
    <cfRule type="duplicateValues" dxfId="185" priority="175"/>
  </conditionalFormatting>
  <conditionalFormatting sqref="W68">
    <cfRule type="duplicateValues" dxfId="184" priority="173"/>
  </conditionalFormatting>
  <conditionalFormatting sqref="W69">
    <cfRule type="duplicateValues" dxfId="183" priority="46"/>
  </conditionalFormatting>
  <conditionalFormatting sqref="W71">
    <cfRule type="duplicateValues" dxfId="182" priority="169"/>
  </conditionalFormatting>
  <conditionalFormatting sqref="W72">
    <cfRule type="duplicateValues" dxfId="181" priority="167"/>
  </conditionalFormatting>
  <conditionalFormatting sqref="W73">
    <cfRule type="duplicateValues" dxfId="180" priority="44"/>
  </conditionalFormatting>
  <conditionalFormatting sqref="W74">
    <cfRule type="duplicateValues" dxfId="179" priority="42"/>
  </conditionalFormatting>
  <conditionalFormatting sqref="W76">
    <cfRule type="duplicateValues" dxfId="178" priority="161"/>
  </conditionalFormatting>
  <conditionalFormatting sqref="W77">
    <cfRule type="duplicateValues" dxfId="177" priority="40"/>
  </conditionalFormatting>
  <conditionalFormatting sqref="W78">
    <cfRule type="duplicateValues" dxfId="176" priority="38"/>
  </conditionalFormatting>
  <conditionalFormatting sqref="W79">
    <cfRule type="duplicateValues" dxfId="175" priority="36"/>
  </conditionalFormatting>
  <conditionalFormatting sqref="W80 W75 W70 W65 W62:W63">
    <cfRule type="duplicateValues" dxfId="174" priority="327"/>
  </conditionalFormatting>
  <conditionalFormatting sqref="W81">
    <cfRule type="duplicateValues" dxfId="173" priority="34"/>
  </conditionalFormatting>
  <conditionalFormatting sqref="W82">
    <cfRule type="duplicateValues" dxfId="172" priority="32"/>
  </conditionalFormatting>
  <conditionalFormatting sqref="W83">
    <cfRule type="duplicateValues" dxfId="171" priority="30"/>
  </conditionalFormatting>
  <conditionalFormatting sqref="W84">
    <cfRule type="duplicateValues" dxfId="170" priority="28"/>
  </conditionalFormatting>
  <conditionalFormatting sqref="W85">
    <cfRule type="duplicateValues" dxfId="169" priority="26"/>
  </conditionalFormatting>
  <conditionalFormatting sqref="W86">
    <cfRule type="duplicateValues" dxfId="168" priority="24"/>
  </conditionalFormatting>
  <conditionalFormatting sqref="W87">
    <cfRule type="duplicateValues" dxfId="167" priority="22"/>
  </conditionalFormatting>
  <conditionalFormatting sqref="W88">
    <cfRule type="duplicateValues" dxfId="166" priority="20"/>
  </conditionalFormatting>
  <conditionalFormatting sqref="W89">
    <cfRule type="duplicateValues" dxfId="165" priority="18"/>
  </conditionalFormatting>
  <conditionalFormatting sqref="W90">
    <cfRule type="duplicateValues" dxfId="164" priority="16"/>
  </conditionalFormatting>
  <conditionalFormatting sqref="W91">
    <cfRule type="duplicateValues" dxfId="163" priority="14"/>
  </conditionalFormatting>
  <conditionalFormatting sqref="W92">
    <cfRule type="duplicateValues" dxfId="162" priority="12"/>
  </conditionalFormatting>
  <conditionalFormatting sqref="W93">
    <cfRule type="duplicateValues" dxfId="161" priority="10"/>
  </conditionalFormatting>
  <conditionalFormatting sqref="W94">
    <cfRule type="duplicateValues" dxfId="160" priority="8"/>
  </conditionalFormatting>
  <conditionalFormatting sqref="W95">
    <cfRule type="duplicateValues" dxfId="159" priority="6"/>
  </conditionalFormatting>
  <conditionalFormatting sqref="W96">
    <cfRule type="duplicateValues" dxfId="158" priority="4"/>
  </conditionalFormatting>
  <conditionalFormatting sqref="W97">
    <cfRule type="duplicateValues" dxfId="157" priority="181"/>
  </conditionalFormatting>
  <conditionalFormatting sqref="W98">
    <cfRule type="duplicateValues" dxfId="156" priority="2"/>
  </conditionalFormatting>
  <conditionalFormatting sqref="W99:W102">
    <cfRule type="duplicateValues" dxfId="155" priority="125"/>
  </conditionalFormatting>
  <conditionalFormatting sqref="W103">
    <cfRule type="duplicateValues" dxfId="154" priority="123"/>
  </conditionalFormatting>
  <conditionalFormatting sqref="W104">
    <cfRule type="duplicateValues" dxfId="153" priority="121"/>
  </conditionalFormatting>
  <conditionalFormatting sqref="W105 W108:W109">
    <cfRule type="duplicateValues" dxfId="152" priority="330"/>
  </conditionalFormatting>
  <conditionalFormatting sqref="W106">
    <cfRule type="duplicateValues" dxfId="151" priority="117"/>
  </conditionalFormatting>
  <conditionalFormatting sqref="W107">
    <cfRule type="duplicateValues" dxfId="150" priority="115"/>
  </conditionalFormatting>
  <conditionalFormatting sqref="W110">
    <cfRule type="duplicateValues" dxfId="149" priority="113"/>
  </conditionalFormatting>
  <conditionalFormatting sqref="W112">
    <cfRule type="duplicateValues" dxfId="148" priority="109"/>
  </conditionalFormatting>
  <conditionalFormatting sqref="W113">
    <cfRule type="duplicateValues" dxfId="147" priority="107"/>
  </conditionalFormatting>
  <conditionalFormatting sqref="W114">
    <cfRule type="duplicateValues" dxfId="146" priority="105"/>
  </conditionalFormatting>
  <conditionalFormatting sqref="W116">
    <cfRule type="duplicateValues" dxfId="145" priority="103"/>
  </conditionalFormatting>
  <conditionalFormatting sqref="W117">
    <cfRule type="duplicateValues" dxfId="144" priority="101"/>
  </conditionalFormatting>
  <conditionalFormatting sqref="W118">
    <cfRule type="duplicateValues" dxfId="143" priority="99"/>
  </conditionalFormatting>
  <conditionalFormatting sqref="W121">
    <cfRule type="duplicateValues" dxfId="142" priority="97"/>
  </conditionalFormatting>
  <conditionalFormatting sqref="W122">
    <cfRule type="duplicateValues" dxfId="141" priority="95"/>
  </conditionalFormatting>
  <conditionalFormatting sqref="W123">
    <cfRule type="duplicateValues" dxfId="140" priority="93"/>
  </conditionalFormatting>
  <conditionalFormatting sqref="W124">
    <cfRule type="duplicateValues" dxfId="139" priority="91"/>
  </conditionalFormatting>
  <conditionalFormatting sqref="W125:W126 W128:W129 W119:W120 W115 W111">
    <cfRule type="duplicateValues" dxfId="138" priority="354"/>
  </conditionalFormatting>
  <conditionalFormatting sqref="W127">
    <cfRule type="duplicateValues" dxfId="137" priority="89"/>
  </conditionalFormatting>
  <conditionalFormatting sqref="W130 W138">
    <cfRule type="duplicateValues" dxfId="136" priority="357"/>
  </conditionalFormatting>
  <conditionalFormatting sqref="W131">
    <cfRule type="duplicateValues" dxfId="135" priority="85"/>
  </conditionalFormatting>
  <conditionalFormatting sqref="W132">
    <cfRule type="duplicateValues" dxfId="134" priority="83"/>
  </conditionalFormatting>
  <conditionalFormatting sqref="W133">
    <cfRule type="duplicateValues" dxfId="133" priority="81"/>
  </conditionalFormatting>
  <conditionalFormatting sqref="W134">
    <cfRule type="duplicateValues" dxfId="132" priority="79"/>
  </conditionalFormatting>
  <conditionalFormatting sqref="W135">
    <cfRule type="duplicateValues" dxfId="131" priority="65"/>
  </conditionalFormatting>
  <conditionalFormatting sqref="W136">
    <cfRule type="duplicateValues" dxfId="130" priority="55"/>
  </conditionalFormatting>
  <conditionalFormatting sqref="W137">
    <cfRule type="duplicateValues" dxfId="129" priority="53"/>
  </conditionalFormatting>
  <conditionalFormatting sqref="W139">
    <cfRule type="duplicateValues" dxfId="128" priority="51"/>
  </conditionalFormatting>
  <conditionalFormatting sqref="W140">
    <cfRule type="duplicateValues" dxfId="127" priority="49"/>
  </conditionalFormatting>
  <conditionalFormatting sqref="W141:W145">
    <cfRule type="duplicateValues" dxfId="126" priority="67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3A1D-65A6-4C42-A3C6-BD78DACA16B9}">
  <sheetPr codeName="Sheet9"/>
  <dimension ref="A1:AP146"/>
  <sheetViews>
    <sheetView tabSelected="1" zoomScale="70" zoomScaleNormal="70" workbookViewId="0">
      <pane xSplit="2" ySplit="4" topLeftCell="D5" activePane="bottomRight" state="frozen"/>
      <selection pane="topRight" activeCell="D1" sqref="D1"/>
      <selection pane="bottomLeft" activeCell="A3" sqref="A3"/>
      <selection pane="bottomRight" activeCell="O4" sqref="O4"/>
    </sheetView>
  </sheetViews>
  <sheetFormatPr defaultColWidth="9.08203125" defaultRowHeight="23.25"/>
  <cols>
    <col min="1" max="1" width="5.83203125" style="58" customWidth="1"/>
    <col min="2" max="2" width="39.1640625" style="59" customWidth="1"/>
    <col min="3" max="3" width="41.83203125" style="58" hidden="1" customWidth="1"/>
    <col min="4" max="5" width="9.08203125" style="59" hidden="1" customWidth="1"/>
    <col min="6" max="7" width="9.08203125" style="58" hidden="1" customWidth="1"/>
    <col min="8" max="8" width="15.33203125" style="58" hidden="1" customWidth="1"/>
    <col min="9" max="10" width="9.08203125" style="58" hidden="1" customWidth="1"/>
    <col min="11" max="11" width="9.08203125" style="59" hidden="1" customWidth="1"/>
    <col min="12" max="12" width="8.4140625" style="59" hidden="1" customWidth="1"/>
    <col min="13" max="13" width="8.4140625" style="59" customWidth="1"/>
    <col min="14" max="14" width="17" style="58" hidden="1" customWidth="1"/>
    <col min="15" max="15" width="17" style="58" customWidth="1"/>
    <col min="16" max="16" width="31.9140625" style="58" customWidth="1"/>
    <col min="17" max="17" width="12.6640625" style="59" customWidth="1"/>
    <col min="18" max="18" width="11.25" style="59" customWidth="1"/>
    <col min="19" max="19" width="12.58203125" style="59" customWidth="1"/>
    <col min="20" max="20" width="11.25" style="59" customWidth="1"/>
    <col min="21" max="21" width="22.25" style="58" customWidth="1"/>
    <col min="22" max="22" width="14.58203125" style="58" customWidth="1"/>
    <col min="23" max="23" width="10.08203125" style="58" customWidth="1"/>
    <col min="24" max="24" width="49.33203125" style="69" customWidth="1"/>
    <col min="25" max="25" width="40.1640625" style="69" customWidth="1"/>
    <col min="26" max="26" width="11.1640625" style="58" customWidth="1"/>
    <col min="27" max="27" width="12.83203125" style="58" customWidth="1"/>
    <col min="28" max="28" width="22.6640625" style="58" customWidth="1"/>
    <col min="29" max="29" width="13.1640625" style="58" customWidth="1"/>
    <col min="30" max="30" width="11.5" style="58" customWidth="1"/>
    <col min="31" max="31" width="11.6640625" style="59" customWidth="1"/>
    <col min="32" max="32" width="8.08203125" style="58" customWidth="1"/>
    <col min="33" max="33" width="34.58203125" style="69" customWidth="1"/>
    <col min="34" max="34" width="19.83203125" style="58" customWidth="1"/>
    <col min="35" max="35" width="11.75" style="58" customWidth="1"/>
    <col min="36" max="36" width="75" style="69" customWidth="1"/>
    <col min="37" max="37" width="13.9140625" style="58" customWidth="1"/>
    <col min="38" max="38" width="11.1640625" style="58" customWidth="1"/>
    <col min="39" max="39" width="12.58203125" style="58" customWidth="1"/>
    <col min="40" max="40" width="22.6640625" style="58" bestFit="1" customWidth="1"/>
    <col min="41" max="16384" width="9.08203125" style="45"/>
  </cols>
  <sheetData>
    <row r="1" spans="1:42" hidden="1">
      <c r="A1" s="70" t="s">
        <v>716</v>
      </c>
    </row>
    <row r="3" spans="1:42" ht="23.45" customHeight="1">
      <c r="Q3" s="79" t="s">
        <v>567</v>
      </c>
      <c r="R3" s="79"/>
      <c r="S3" s="79"/>
      <c r="T3" s="79"/>
      <c r="U3" s="79"/>
      <c r="V3" s="79" t="s">
        <v>570</v>
      </c>
      <c r="W3" s="79"/>
      <c r="X3" s="79"/>
      <c r="Y3" s="79"/>
      <c r="Z3" s="79" t="s">
        <v>574</v>
      </c>
      <c r="AA3" s="79"/>
      <c r="AB3" s="79"/>
      <c r="AC3" s="79"/>
      <c r="AD3" s="79"/>
      <c r="AE3" s="79"/>
      <c r="AF3" s="79"/>
      <c r="AG3" s="79" t="s">
        <v>568</v>
      </c>
      <c r="AH3" s="79"/>
      <c r="AI3" s="79"/>
      <c r="AJ3" s="79"/>
      <c r="AK3" s="79"/>
      <c r="AL3" s="79"/>
      <c r="AM3" s="79"/>
      <c r="AN3" s="79"/>
    </row>
    <row r="4" spans="1:42" ht="56.25">
      <c r="A4" s="52" t="s">
        <v>591</v>
      </c>
      <c r="B4" s="48" t="s">
        <v>1</v>
      </c>
      <c r="C4" s="48" t="s">
        <v>138</v>
      </c>
      <c r="D4" s="48" t="s">
        <v>139</v>
      </c>
      <c r="E4" s="48" t="s">
        <v>140</v>
      </c>
      <c r="F4" s="48" t="s">
        <v>142</v>
      </c>
      <c r="G4" s="48" t="s">
        <v>143</v>
      </c>
      <c r="H4" s="48" t="s">
        <v>906</v>
      </c>
      <c r="I4" s="48" t="s">
        <v>144</v>
      </c>
      <c r="J4" s="52" t="s">
        <v>752</v>
      </c>
      <c r="K4" s="52" t="s">
        <v>753</v>
      </c>
      <c r="L4" s="52" t="s">
        <v>1070</v>
      </c>
      <c r="M4" s="73" t="s">
        <v>777</v>
      </c>
      <c r="N4" s="52" t="s">
        <v>754</v>
      </c>
      <c r="O4" s="52" t="s">
        <v>1002</v>
      </c>
      <c r="P4" s="52" t="s">
        <v>905</v>
      </c>
      <c r="Q4" s="64" t="s">
        <v>755</v>
      </c>
      <c r="R4" s="64" t="s">
        <v>853</v>
      </c>
      <c r="S4" s="64" t="s">
        <v>756</v>
      </c>
      <c r="T4" s="64" t="s">
        <v>757</v>
      </c>
      <c r="U4" s="64" t="s">
        <v>758</v>
      </c>
      <c r="V4" s="65" t="s">
        <v>759</v>
      </c>
      <c r="W4" s="65" t="s">
        <v>760</v>
      </c>
      <c r="X4" s="65" t="s">
        <v>761</v>
      </c>
      <c r="Y4" s="65" t="s">
        <v>762</v>
      </c>
      <c r="Z4" s="49" t="s">
        <v>764</v>
      </c>
      <c r="AA4" s="49" t="s">
        <v>765</v>
      </c>
      <c r="AB4" s="49" t="s">
        <v>766</v>
      </c>
      <c r="AC4" s="49" t="s">
        <v>767</v>
      </c>
      <c r="AD4" s="49" t="s">
        <v>768</v>
      </c>
      <c r="AE4" s="49" t="s">
        <v>769</v>
      </c>
      <c r="AF4" s="49" t="s">
        <v>770</v>
      </c>
      <c r="AG4" s="66" t="s">
        <v>771</v>
      </c>
      <c r="AH4" s="66" t="s">
        <v>772</v>
      </c>
      <c r="AI4" s="66" t="s">
        <v>773</v>
      </c>
      <c r="AJ4" s="66" t="s">
        <v>769</v>
      </c>
      <c r="AK4" s="66" t="s">
        <v>774</v>
      </c>
      <c r="AL4" s="66" t="s">
        <v>763</v>
      </c>
      <c r="AM4" s="66" t="s">
        <v>765</v>
      </c>
      <c r="AN4" s="66" t="s">
        <v>775</v>
      </c>
      <c r="AO4" s="52"/>
      <c r="AP4" s="52"/>
    </row>
    <row r="5" spans="1:42">
      <c r="A5" s="58">
        <v>1</v>
      </c>
      <c r="B5" s="69" t="s">
        <v>778</v>
      </c>
      <c r="C5" s="69" t="s">
        <v>779</v>
      </c>
      <c r="D5" s="58" t="s">
        <v>145</v>
      </c>
      <c r="E5" s="58" t="s">
        <v>846</v>
      </c>
      <c r="F5" s="58">
        <v>11</v>
      </c>
      <c r="G5" s="58" t="s">
        <v>147</v>
      </c>
      <c r="H5" s="58" t="s">
        <v>907</v>
      </c>
      <c r="I5" s="58">
        <v>620</v>
      </c>
      <c r="J5" s="58">
        <v>622</v>
      </c>
      <c r="K5" s="58">
        <v>4</v>
      </c>
      <c r="L5" s="58">
        <v>4</v>
      </c>
      <c r="M5" s="58" t="str">
        <f>K5&amp;"_"&amp;L5</f>
        <v>4_4</v>
      </c>
      <c r="N5" s="58" t="s">
        <v>646</v>
      </c>
      <c r="O5" s="58" t="s">
        <v>930</v>
      </c>
      <c r="P5" s="69" t="s">
        <v>1008</v>
      </c>
      <c r="Q5" s="58" t="s">
        <v>851</v>
      </c>
      <c r="R5" s="58" t="s">
        <v>852</v>
      </c>
      <c r="S5" s="58" t="s">
        <v>856</v>
      </c>
      <c r="T5" s="58" t="s">
        <v>244</v>
      </c>
      <c r="U5" s="58" t="s">
        <v>857</v>
      </c>
      <c r="V5" s="58" t="s">
        <v>862</v>
      </c>
      <c r="W5" s="58" t="s">
        <v>861</v>
      </c>
      <c r="X5" s="69" t="s">
        <v>863</v>
      </c>
      <c r="Y5" s="69" t="s">
        <v>778</v>
      </c>
      <c r="Z5" s="58" t="s">
        <v>875</v>
      </c>
      <c r="AA5" s="58" t="s">
        <v>876</v>
      </c>
      <c r="AB5" s="58" t="s">
        <v>877</v>
      </c>
      <c r="AC5" s="58" t="s">
        <v>878</v>
      </c>
      <c r="AD5" s="58" t="s">
        <v>879</v>
      </c>
      <c r="AF5" s="58" t="s">
        <v>889</v>
      </c>
      <c r="AG5" s="69" t="s">
        <v>890</v>
      </c>
      <c r="AH5" s="58" t="s">
        <v>893</v>
      </c>
      <c r="AI5" s="58" t="s">
        <v>856</v>
      </c>
      <c r="AJ5" s="69" t="s">
        <v>779</v>
      </c>
      <c r="AK5" s="58" t="s">
        <v>903</v>
      </c>
      <c r="AL5" s="58" t="s">
        <v>875</v>
      </c>
      <c r="AM5" s="58" t="s">
        <v>851</v>
      </c>
      <c r="AN5" s="68" t="s">
        <v>897</v>
      </c>
    </row>
    <row r="6" spans="1:42">
      <c r="A6" s="58">
        <v>2</v>
      </c>
      <c r="B6" s="69" t="s">
        <v>780</v>
      </c>
      <c r="C6" s="69" t="s">
        <v>781</v>
      </c>
      <c r="D6" s="58" t="s">
        <v>145</v>
      </c>
      <c r="E6" s="58" t="s">
        <v>846</v>
      </c>
      <c r="F6" s="58">
        <v>11</v>
      </c>
      <c r="G6" s="58" t="s">
        <v>147</v>
      </c>
      <c r="H6" s="58" t="s">
        <v>907</v>
      </c>
      <c r="I6" s="58">
        <v>620</v>
      </c>
      <c r="J6" s="58">
        <v>622</v>
      </c>
      <c r="K6" s="58">
        <v>2</v>
      </c>
      <c r="L6" s="58">
        <v>2</v>
      </c>
      <c r="M6" s="58" t="str">
        <f t="shared" ref="M6:M61" si="0">K6&amp;"_"&amp;L6</f>
        <v>2_2</v>
      </c>
      <c r="N6" s="58" t="s">
        <v>647</v>
      </c>
      <c r="O6" s="58" t="s">
        <v>931</v>
      </c>
      <c r="P6" s="69" t="s">
        <v>1009</v>
      </c>
      <c r="Q6" s="58" t="s">
        <v>851</v>
      </c>
      <c r="R6" s="58" t="s">
        <v>852</v>
      </c>
      <c r="S6" s="58" t="s">
        <v>856</v>
      </c>
      <c r="T6" s="58" t="s">
        <v>244</v>
      </c>
      <c r="U6" s="58" t="s">
        <v>857</v>
      </c>
      <c r="AG6" s="69" t="s">
        <v>890</v>
      </c>
      <c r="AH6" s="58" t="s">
        <v>893</v>
      </c>
      <c r="AI6" s="58" t="s">
        <v>856</v>
      </c>
      <c r="AJ6" s="69" t="s">
        <v>781</v>
      </c>
      <c r="AK6" s="58" t="s">
        <v>903</v>
      </c>
      <c r="AL6" s="58" t="s">
        <v>875</v>
      </c>
      <c r="AM6" s="58" t="s">
        <v>851</v>
      </c>
      <c r="AN6" s="68" t="s">
        <v>897</v>
      </c>
    </row>
    <row r="7" spans="1:42">
      <c r="A7" s="58">
        <v>3</v>
      </c>
      <c r="B7" s="69" t="s">
        <v>782</v>
      </c>
      <c r="C7" s="69" t="s">
        <v>783</v>
      </c>
      <c r="D7" s="58" t="s">
        <v>145</v>
      </c>
      <c r="E7" s="58" t="s">
        <v>846</v>
      </c>
      <c r="F7" s="58">
        <v>11</v>
      </c>
      <c r="G7" s="58" t="s">
        <v>147</v>
      </c>
      <c r="H7" s="58" t="s">
        <v>907</v>
      </c>
      <c r="I7" s="58">
        <v>620</v>
      </c>
      <c r="J7" s="58">
        <v>622</v>
      </c>
      <c r="K7" s="58">
        <v>2</v>
      </c>
      <c r="L7" s="58">
        <v>4</v>
      </c>
      <c r="M7" s="58" t="str">
        <f t="shared" si="0"/>
        <v>2_4</v>
      </c>
      <c r="N7" s="58" t="s">
        <v>649</v>
      </c>
      <c r="O7" s="58" t="s">
        <v>932</v>
      </c>
      <c r="P7" s="69" t="s">
        <v>1010</v>
      </c>
      <c r="Q7" s="58" t="s">
        <v>851</v>
      </c>
      <c r="R7" s="58" t="s">
        <v>852</v>
      </c>
      <c r="S7" s="58" t="s">
        <v>856</v>
      </c>
      <c r="T7" s="58" t="s">
        <v>244</v>
      </c>
      <c r="U7" s="58" t="s">
        <v>857</v>
      </c>
      <c r="AG7" s="69" t="s">
        <v>890</v>
      </c>
      <c r="AH7" s="58" t="s">
        <v>893</v>
      </c>
      <c r="AI7" s="58" t="s">
        <v>856</v>
      </c>
      <c r="AJ7" s="69" t="s">
        <v>783</v>
      </c>
      <c r="AK7" s="58" t="s">
        <v>903</v>
      </c>
      <c r="AL7" s="58" t="s">
        <v>875</v>
      </c>
      <c r="AM7" s="58" t="s">
        <v>851</v>
      </c>
      <c r="AN7" s="68" t="s">
        <v>897</v>
      </c>
    </row>
    <row r="8" spans="1:42">
      <c r="A8" s="58">
        <v>4</v>
      </c>
      <c r="B8" s="69" t="s">
        <v>67</v>
      </c>
      <c r="C8" s="69">
        <v>3048032</v>
      </c>
      <c r="D8" s="58" t="s">
        <v>160</v>
      </c>
      <c r="E8" s="58" t="s">
        <v>846</v>
      </c>
      <c r="F8" s="58">
        <v>11</v>
      </c>
      <c r="G8" s="58" t="s">
        <v>147</v>
      </c>
      <c r="H8" s="58" t="s">
        <v>907</v>
      </c>
      <c r="I8" s="58">
        <v>620</v>
      </c>
      <c r="J8" s="58">
        <v>622</v>
      </c>
      <c r="K8" s="58">
        <v>2</v>
      </c>
      <c r="L8" s="58">
        <v>1</v>
      </c>
      <c r="M8" s="58" t="str">
        <f t="shared" si="0"/>
        <v>2_1</v>
      </c>
      <c r="N8" s="58" t="s">
        <v>651</v>
      </c>
      <c r="O8" s="58" t="s">
        <v>933</v>
      </c>
      <c r="P8" s="69" t="s">
        <v>1011</v>
      </c>
      <c r="Q8" s="58" t="s">
        <v>851</v>
      </c>
      <c r="R8" s="58" t="s">
        <v>854</v>
      </c>
      <c r="S8" s="58" t="s">
        <v>858</v>
      </c>
      <c r="T8" s="58" t="s">
        <v>244</v>
      </c>
      <c r="U8" s="58" t="s">
        <v>857</v>
      </c>
      <c r="AG8" s="69" t="s">
        <v>891</v>
      </c>
      <c r="AH8" s="58" t="s">
        <v>893</v>
      </c>
      <c r="AI8" s="58" t="s">
        <v>858</v>
      </c>
      <c r="AJ8" s="69">
        <v>3048032</v>
      </c>
      <c r="AK8" s="58" t="s">
        <v>903</v>
      </c>
      <c r="AL8" s="58" t="s">
        <v>875</v>
      </c>
      <c r="AM8" s="58" t="s">
        <v>851</v>
      </c>
      <c r="AN8" s="68" t="s">
        <v>897</v>
      </c>
    </row>
    <row r="9" spans="1:42">
      <c r="A9" s="58">
        <v>5</v>
      </c>
      <c r="B9" s="71" t="s">
        <v>52</v>
      </c>
      <c r="C9" s="69" t="s">
        <v>261</v>
      </c>
      <c r="D9" s="58" t="s">
        <v>159</v>
      </c>
      <c r="E9" s="58" t="s">
        <v>846</v>
      </c>
      <c r="F9" s="58">
        <v>11</v>
      </c>
      <c r="G9" s="58" t="s">
        <v>147</v>
      </c>
      <c r="H9" s="58" t="s">
        <v>907</v>
      </c>
      <c r="I9" s="58">
        <v>620</v>
      </c>
      <c r="J9" s="58">
        <v>622</v>
      </c>
      <c r="K9" s="58">
        <v>2</v>
      </c>
      <c r="L9" s="58">
        <v>1</v>
      </c>
      <c r="M9" s="58" t="str">
        <f t="shared" si="0"/>
        <v>2_1</v>
      </c>
      <c r="N9" s="58" t="s">
        <v>653</v>
      </c>
      <c r="O9" s="58" t="s">
        <v>934</v>
      </c>
      <c r="P9" s="69" t="s">
        <v>1012</v>
      </c>
      <c r="Q9" s="58" t="s">
        <v>850</v>
      </c>
      <c r="R9" s="58" t="s">
        <v>855</v>
      </c>
      <c r="S9" s="58" t="s">
        <v>859</v>
      </c>
      <c r="T9" s="58" t="s">
        <v>244</v>
      </c>
      <c r="U9" s="58" t="s">
        <v>857</v>
      </c>
      <c r="AG9" s="69" t="s">
        <v>892</v>
      </c>
      <c r="AH9" s="58" t="s">
        <v>893</v>
      </c>
      <c r="AI9" s="58" t="s">
        <v>859</v>
      </c>
      <c r="AJ9" s="69" t="s">
        <v>261</v>
      </c>
      <c r="AK9" s="58" t="s">
        <v>904</v>
      </c>
      <c r="AL9" s="58" t="s">
        <v>875</v>
      </c>
      <c r="AM9" s="58" t="s">
        <v>850</v>
      </c>
      <c r="AN9" s="68" t="s">
        <v>897</v>
      </c>
    </row>
    <row r="10" spans="1:42">
      <c r="A10" s="58">
        <v>6</v>
      </c>
      <c r="B10" s="69" t="s">
        <v>784</v>
      </c>
      <c r="C10" s="69" t="s">
        <v>785</v>
      </c>
      <c r="D10" s="58" t="s">
        <v>163</v>
      </c>
      <c r="E10" s="58" t="s">
        <v>846</v>
      </c>
      <c r="F10" s="58">
        <v>11</v>
      </c>
      <c r="G10" s="58" t="s">
        <v>147</v>
      </c>
      <c r="H10" s="58" t="s">
        <v>907</v>
      </c>
      <c r="I10" s="58">
        <v>620</v>
      </c>
      <c r="J10" s="58">
        <v>622</v>
      </c>
      <c r="K10" s="58">
        <v>4</v>
      </c>
      <c r="L10" s="58">
        <v>5</v>
      </c>
      <c r="M10" s="58" t="str">
        <f t="shared" si="0"/>
        <v>4_5</v>
      </c>
      <c r="N10" s="58" t="s">
        <v>654</v>
      </c>
      <c r="O10" s="58" t="s">
        <v>935</v>
      </c>
      <c r="P10" s="69" t="s">
        <v>1013</v>
      </c>
      <c r="Q10" s="58" t="s">
        <v>851</v>
      </c>
      <c r="R10" s="58" t="s">
        <v>854</v>
      </c>
      <c r="S10" s="58" t="s">
        <v>926</v>
      </c>
      <c r="T10" s="58" t="s">
        <v>244</v>
      </c>
      <c r="U10" s="58" t="s">
        <v>857</v>
      </c>
      <c r="V10" s="58" t="s">
        <v>862</v>
      </c>
      <c r="W10" s="58" t="s">
        <v>861</v>
      </c>
      <c r="X10" s="69" t="s">
        <v>869</v>
      </c>
      <c r="Y10" s="69" t="s">
        <v>784</v>
      </c>
      <c r="Z10" s="58" t="s">
        <v>875</v>
      </c>
      <c r="AA10" s="58" t="s">
        <v>876</v>
      </c>
      <c r="AB10" s="58" t="s">
        <v>877</v>
      </c>
      <c r="AC10" s="58" t="s">
        <v>878</v>
      </c>
      <c r="AD10" s="58" t="s">
        <v>879</v>
      </c>
      <c r="AF10" s="58" t="s">
        <v>889</v>
      </c>
      <c r="AG10" s="69" t="s">
        <v>892</v>
      </c>
      <c r="AH10" s="58" t="s">
        <v>893</v>
      </c>
      <c r="AI10" s="58" t="s">
        <v>926</v>
      </c>
      <c r="AJ10" s="69" t="s">
        <v>785</v>
      </c>
      <c r="AK10" s="58" t="s">
        <v>904</v>
      </c>
      <c r="AL10" s="58" t="s">
        <v>875</v>
      </c>
      <c r="AM10" s="58" t="s">
        <v>851</v>
      </c>
      <c r="AN10" s="68" t="s">
        <v>897</v>
      </c>
    </row>
    <row r="11" spans="1:42">
      <c r="A11" s="58">
        <v>7</v>
      </c>
      <c r="B11" s="69" t="s">
        <v>16</v>
      </c>
      <c r="C11" s="69">
        <v>3048816</v>
      </c>
      <c r="D11" s="58" t="s">
        <v>145</v>
      </c>
      <c r="E11" s="58" t="s">
        <v>846</v>
      </c>
      <c r="F11" s="58">
        <v>12</v>
      </c>
      <c r="G11" s="58" t="s">
        <v>150</v>
      </c>
      <c r="H11" s="58" t="s">
        <v>908</v>
      </c>
      <c r="I11" s="58">
        <v>620</v>
      </c>
      <c r="J11" s="58">
        <v>622</v>
      </c>
      <c r="K11" s="58">
        <v>2</v>
      </c>
      <c r="L11" s="58">
        <v>1</v>
      </c>
      <c r="M11" s="58" t="str">
        <f t="shared" si="0"/>
        <v>2_1</v>
      </c>
      <c r="N11" s="58" t="s">
        <v>655</v>
      </c>
      <c r="O11" s="58" t="s">
        <v>936</v>
      </c>
      <c r="P11" s="69" t="s">
        <v>1014</v>
      </c>
      <c r="Q11" s="58" t="s">
        <v>851</v>
      </c>
      <c r="R11" s="58" t="s">
        <v>852</v>
      </c>
      <c r="S11" s="58" t="s">
        <v>856</v>
      </c>
      <c r="T11" s="58" t="s">
        <v>244</v>
      </c>
      <c r="U11" s="58" t="s">
        <v>857</v>
      </c>
      <c r="AG11" s="69" t="s">
        <v>890</v>
      </c>
      <c r="AH11" s="58" t="s">
        <v>893</v>
      </c>
      <c r="AI11" s="58" t="s">
        <v>856</v>
      </c>
      <c r="AJ11" s="69">
        <v>3048816</v>
      </c>
      <c r="AK11" s="58" t="s">
        <v>903</v>
      </c>
      <c r="AL11" s="58" t="s">
        <v>875</v>
      </c>
      <c r="AM11" s="58" t="s">
        <v>851</v>
      </c>
      <c r="AN11" s="68" t="s">
        <v>900</v>
      </c>
    </row>
    <row r="12" spans="1:42">
      <c r="A12" s="58">
        <v>8</v>
      </c>
      <c r="B12" s="69" t="s">
        <v>786</v>
      </c>
      <c r="C12" s="69" t="s">
        <v>787</v>
      </c>
      <c r="D12" s="58" t="s">
        <v>160</v>
      </c>
      <c r="E12" s="58" t="s">
        <v>846</v>
      </c>
      <c r="F12" s="58">
        <v>12</v>
      </c>
      <c r="G12" s="58" t="s">
        <v>150</v>
      </c>
      <c r="H12" s="58" t="s">
        <v>908</v>
      </c>
      <c r="I12" s="58">
        <v>620</v>
      </c>
      <c r="J12" s="58">
        <v>622</v>
      </c>
      <c r="K12" s="58">
        <v>2</v>
      </c>
      <c r="L12" s="58">
        <v>5</v>
      </c>
      <c r="M12" s="58" t="str">
        <f t="shared" si="0"/>
        <v>2_5</v>
      </c>
      <c r="N12" s="58" t="s">
        <v>648</v>
      </c>
      <c r="O12" s="58" t="s">
        <v>937</v>
      </c>
      <c r="P12" s="69" t="s">
        <v>1015</v>
      </c>
      <c r="Q12" s="58" t="s">
        <v>851</v>
      </c>
      <c r="R12" s="58" t="s">
        <v>854</v>
      </c>
      <c r="S12" s="58" t="s">
        <v>858</v>
      </c>
      <c r="T12" s="58" t="s">
        <v>244</v>
      </c>
      <c r="U12" s="58" t="s">
        <v>857</v>
      </c>
      <c r="AG12" s="69" t="s">
        <v>891</v>
      </c>
      <c r="AH12" s="58" t="s">
        <v>893</v>
      </c>
      <c r="AI12" s="58" t="s">
        <v>858</v>
      </c>
      <c r="AJ12" s="69" t="s">
        <v>787</v>
      </c>
      <c r="AK12" s="58" t="s">
        <v>903</v>
      </c>
      <c r="AL12" s="58" t="s">
        <v>875</v>
      </c>
      <c r="AM12" s="58" t="s">
        <v>851</v>
      </c>
      <c r="AN12" s="68" t="s">
        <v>900</v>
      </c>
    </row>
    <row r="13" spans="1:42">
      <c r="A13" s="58">
        <v>9</v>
      </c>
      <c r="B13" s="69" t="s">
        <v>788</v>
      </c>
      <c r="C13" s="69" t="s">
        <v>789</v>
      </c>
      <c r="D13" s="58" t="s">
        <v>160</v>
      </c>
      <c r="E13" s="58" t="s">
        <v>846</v>
      </c>
      <c r="F13" s="58">
        <v>12</v>
      </c>
      <c r="G13" s="58" t="s">
        <v>150</v>
      </c>
      <c r="H13" s="58" t="s">
        <v>908</v>
      </c>
      <c r="I13" s="58">
        <v>620</v>
      </c>
      <c r="J13" s="58">
        <v>622</v>
      </c>
      <c r="K13" s="58">
        <v>2</v>
      </c>
      <c r="L13" s="58">
        <v>2</v>
      </c>
      <c r="M13" s="58" t="str">
        <f t="shared" si="0"/>
        <v>2_2</v>
      </c>
      <c r="N13" s="58" t="s">
        <v>650</v>
      </c>
      <c r="O13" s="58" t="s">
        <v>938</v>
      </c>
      <c r="P13" s="69" t="s">
        <v>1016</v>
      </c>
      <c r="Q13" s="58" t="s">
        <v>851</v>
      </c>
      <c r="R13" s="58" t="s">
        <v>854</v>
      </c>
      <c r="S13" s="58" t="s">
        <v>858</v>
      </c>
      <c r="T13" s="58" t="s">
        <v>244</v>
      </c>
      <c r="U13" s="58" t="s">
        <v>857</v>
      </c>
      <c r="AG13" s="69" t="s">
        <v>891</v>
      </c>
      <c r="AH13" s="58" t="s">
        <v>893</v>
      </c>
      <c r="AI13" s="58" t="s">
        <v>858</v>
      </c>
      <c r="AJ13" s="69" t="s">
        <v>789</v>
      </c>
      <c r="AK13" s="58" t="s">
        <v>903</v>
      </c>
      <c r="AL13" s="58" t="s">
        <v>875</v>
      </c>
      <c r="AM13" s="58" t="s">
        <v>851</v>
      </c>
      <c r="AN13" s="68" t="s">
        <v>900</v>
      </c>
    </row>
    <row r="14" spans="1:42">
      <c r="A14" s="58">
        <v>10</v>
      </c>
      <c r="B14" s="69" t="s">
        <v>790</v>
      </c>
      <c r="C14" s="69" t="s">
        <v>791</v>
      </c>
      <c r="D14" s="58" t="s">
        <v>163</v>
      </c>
      <c r="E14" s="58" t="s">
        <v>846</v>
      </c>
      <c r="F14" s="58">
        <v>12</v>
      </c>
      <c r="G14" s="58" t="s">
        <v>150</v>
      </c>
      <c r="H14" s="58" t="s">
        <v>908</v>
      </c>
      <c r="I14" s="58">
        <v>620</v>
      </c>
      <c r="J14" s="58">
        <v>622</v>
      </c>
      <c r="K14" s="58">
        <v>4</v>
      </c>
      <c r="L14" s="58">
        <v>3</v>
      </c>
      <c r="M14" s="58" t="str">
        <f t="shared" si="0"/>
        <v>4_3</v>
      </c>
      <c r="N14" s="58" t="s">
        <v>656</v>
      </c>
      <c r="O14" s="58" t="s">
        <v>939</v>
      </c>
      <c r="P14" s="69" t="s">
        <v>1017</v>
      </c>
      <c r="Q14" s="58" t="s">
        <v>851</v>
      </c>
      <c r="R14" s="58" t="s">
        <v>854</v>
      </c>
      <c r="S14" s="58" t="s">
        <v>926</v>
      </c>
      <c r="T14" s="58" t="s">
        <v>244</v>
      </c>
      <c r="U14" s="58" t="s">
        <v>857</v>
      </c>
      <c r="V14" s="58" t="s">
        <v>862</v>
      </c>
      <c r="W14" s="58" t="s">
        <v>861</v>
      </c>
      <c r="X14" s="69" t="s">
        <v>870</v>
      </c>
      <c r="Y14" s="69" t="s">
        <v>790</v>
      </c>
      <c r="Z14" s="58" t="s">
        <v>875</v>
      </c>
      <c r="AA14" s="58" t="s">
        <v>876</v>
      </c>
      <c r="AB14" s="58" t="s">
        <v>877</v>
      </c>
      <c r="AC14" s="58" t="s">
        <v>878</v>
      </c>
      <c r="AD14" s="58" t="s">
        <v>880</v>
      </c>
      <c r="AF14" s="58" t="s">
        <v>889</v>
      </c>
      <c r="AG14" s="69" t="s">
        <v>892</v>
      </c>
      <c r="AH14" s="58" t="s">
        <v>893</v>
      </c>
      <c r="AI14" s="58" t="s">
        <v>926</v>
      </c>
      <c r="AJ14" s="69" t="s">
        <v>791</v>
      </c>
      <c r="AK14" s="58" t="s">
        <v>904</v>
      </c>
      <c r="AL14" s="58" t="s">
        <v>875</v>
      </c>
      <c r="AM14" s="58" t="s">
        <v>851</v>
      </c>
      <c r="AN14" s="68" t="s">
        <v>900</v>
      </c>
    </row>
    <row r="15" spans="1:42">
      <c r="A15" s="58">
        <v>11</v>
      </c>
      <c r="B15" s="69" t="s">
        <v>74</v>
      </c>
      <c r="C15" s="69">
        <v>3047309</v>
      </c>
      <c r="D15" s="58" t="s">
        <v>163</v>
      </c>
      <c r="E15" s="58" t="s">
        <v>846</v>
      </c>
      <c r="F15" s="58">
        <v>12</v>
      </c>
      <c r="G15" s="58" t="s">
        <v>150</v>
      </c>
      <c r="H15" s="58" t="s">
        <v>908</v>
      </c>
      <c r="I15" s="58">
        <v>620</v>
      </c>
      <c r="J15" s="58">
        <v>622</v>
      </c>
      <c r="K15" s="58">
        <v>2</v>
      </c>
      <c r="L15" s="58">
        <v>1</v>
      </c>
      <c r="M15" s="58" t="str">
        <f t="shared" si="0"/>
        <v>2_1</v>
      </c>
      <c r="N15" s="58" t="s">
        <v>657</v>
      </c>
      <c r="O15" s="58" t="s">
        <v>940</v>
      </c>
      <c r="P15" s="69" t="s">
        <v>1018</v>
      </c>
      <c r="Q15" s="58" t="s">
        <v>851</v>
      </c>
      <c r="R15" s="58" t="s">
        <v>854</v>
      </c>
      <c r="S15" s="58" t="s">
        <v>926</v>
      </c>
      <c r="T15" s="58" t="s">
        <v>244</v>
      </c>
      <c r="U15" s="58" t="s">
        <v>857</v>
      </c>
      <c r="AG15" s="69" t="s">
        <v>892</v>
      </c>
      <c r="AH15" s="58" t="s">
        <v>893</v>
      </c>
      <c r="AI15" s="58" t="s">
        <v>926</v>
      </c>
      <c r="AJ15" s="69">
        <v>3047309</v>
      </c>
      <c r="AK15" s="58" t="s">
        <v>904</v>
      </c>
      <c r="AL15" s="58" t="s">
        <v>875</v>
      </c>
      <c r="AM15" s="58" t="s">
        <v>851</v>
      </c>
      <c r="AN15" s="68" t="s">
        <v>900</v>
      </c>
    </row>
    <row r="16" spans="1:42">
      <c r="A16" s="58">
        <v>12</v>
      </c>
      <c r="B16" s="69" t="s">
        <v>75</v>
      </c>
      <c r="C16" s="69">
        <v>3046083</v>
      </c>
      <c r="D16" s="58" t="s">
        <v>163</v>
      </c>
      <c r="E16" s="58" t="s">
        <v>846</v>
      </c>
      <c r="F16" s="58">
        <v>12</v>
      </c>
      <c r="G16" s="58" t="s">
        <v>150</v>
      </c>
      <c r="H16" s="58" t="s">
        <v>908</v>
      </c>
      <c r="I16" s="58">
        <v>620</v>
      </c>
      <c r="J16" s="58">
        <v>622</v>
      </c>
      <c r="K16" s="58">
        <v>2</v>
      </c>
      <c r="L16" s="58">
        <v>1</v>
      </c>
      <c r="M16" s="58" t="str">
        <f t="shared" si="0"/>
        <v>2_1</v>
      </c>
      <c r="N16" s="58" t="s">
        <v>658</v>
      </c>
      <c r="O16" s="58" t="s">
        <v>941</v>
      </c>
      <c r="P16" s="69" t="s">
        <v>1019</v>
      </c>
      <c r="Q16" s="58" t="s">
        <v>851</v>
      </c>
      <c r="R16" s="58" t="s">
        <v>854</v>
      </c>
      <c r="S16" s="58" t="s">
        <v>926</v>
      </c>
      <c r="T16" s="58" t="s">
        <v>244</v>
      </c>
      <c r="U16" s="58" t="s">
        <v>857</v>
      </c>
      <c r="AG16" s="69" t="s">
        <v>892</v>
      </c>
      <c r="AH16" s="58" t="s">
        <v>893</v>
      </c>
      <c r="AI16" s="58" t="s">
        <v>926</v>
      </c>
      <c r="AJ16" s="69">
        <v>3046083</v>
      </c>
      <c r="AK16" s="58" t="s">
        <v>904</v>
      </c>
      <c r="AL16" s="58" t="s">
        <v>875</v>
      </c>
      <c r="AM16" s="58" t="s">
        <v>851</v>
      </c>
      <c r="AN16" s="68" t="s">
        <v>900</v>
      </c>
    </row>
    <row r="17" spans="1:40">
      <c r="A17" s="58">
        <v>13</v>
      </c>
      <c r="B17" s="71" t="s">
        <v>23</v>
      </c>
      <c r="C17" s="69">
        <v>3050789</v>
      </c>
      <c r="D17" s="58" t="s">
        <v>145</v>
      </c>
      <c r="E17" s="58" t="s">
        <v>846</v>
      </c>
      <c r="F17" s="58">
        <v>13</v>
      </c>
      <c r="G17" s="58" t="s">
        <v>150</v>
      </c>
      <c r="H17" s="58" t="s">
        <v>909</v>
      </c>
      <c r="I17" s="58">
        <v>620</v>
      </c>
      <c r="J17" s="58">
        <v>622</v>
      </c>
      <c r="K17" s="58">
        <v>2</v>
      </c>
      <c r="L17" s="58">
        <v>1</v>
      </c>
      <c r="M17" s="58" t="str">
        <f t="shared" si="0"/>
        <v>2_1</v>
      </c>
      <c r="N17" s="58" t="s">
        <v>661</v>
      </c>
      <c r="O17" s="58" t="s">
        <v>942</v>
      </c>
      <c r="P17" s="69" t="s">
        <v>1020</v>
      </c>
      <c r="Q17" s="58" t="s">
        <v>851</v>
      </c>
      <c r="R17" s="58" t="s">
        <v>852</v>
      </c>
      <c r="S17" s="58" t="s">
        <v>856</v>
      </c>
      <c r="T17" s="58" t="s">
        <v>244</v>
      </c>
      <c r="U17" s="58" t="s">
        <v>857</v>
      </c>
      <c r="AG17" s="69" t="s">
        <v>890</v>
      </c>
      <c r="AH17" s="58" t="s">
        <v>893</v>
      </c>
      <c r="AI17" s="58" t="s">
        <v>856</v>
      </c>
      <c r="AJ17" s="69">
        <v>3050789</v>
      </c>
      <c r="AK17" s="58" t="s">
        <v>903</v>
      </c>
      <c r="AL17" s="58" t="s">
        <v>875</v>
      </c>
      <c r="AM17" s="58" t="s">
        <v>851</v>
      </c>
      <c r="AN17" s="68" t="s">
        <v>900</v>
      </c>
    </row>
    <row r="18" spans="1:40">
      <c r="A18" s="58">
        <v>14</v>
      </c>
      <c r="B18" s="69" t="s">
        <v>792</v>
      </c>
      <c r="C18" s="69" t="s">
        <v>793</v>
      </c>
      <c r="D18" s="58" t="s">
        <v>145</v>
      </c>
      <c r="E18" s="58" t="s">
        <v>846</v>
      </c>
      <c r="F18" s="58">
        <v>13</v>
      </c>
      <c r="G18" s="58" t="s">
        <v>150</v>
      </c>
      <c r="H18" s="58" t="s">
        <v>909</v>
      </c>
      <c r="I18" s="58">
        <v>620</v>
      </c>
      <c r="J18" s="58">
        <v>622</v>
      </c>
      <c r="K18" s="58">
        <v>4</v>
      </c>
      <c r="L18" s="58">
        <v>2</v>
      </c>
      <c r="M18" s="58" t="str">
        <f t="shared" si="0"/>
        <v>4_2</v>
      </c>
      <c r="N18" s="58" t="s">
        <v>662</v>
      </c>
      <c r="O18" s="58" t="s">
        <v>943</v>
      </c>
      <c r="P18" s="69" t="s">
        <v>1021</v>
      </c>
      <c r="Q18" s="58" t="s">
        <v>851</v>
      </c>
      <c r="R18" s="58" t="s">
        <v>852</v>
      </c>
      <c r="S18" s="58" t="s">
        <v>856</v>
      </c>
      <c r="T18" s="58" t="s">
        <v>244</v>
      </c>
      <c r="U18" s="58" t="s">
        <v>857</v>
      </c>
      <c r="V18" s="58" t="s">
        <v>862</v>
      </c>
      <c r="W18" s="58" t="s">
        <v>861</v>
      </c>
      <c r="X18" s="69" t="s">
        <v>865</v>
      </c>
      <c r="Y18" s="69" t="s">
        <v>792</v>
      </c>
      <c r="Z18" s="58" t="s">
        <v>875</v>
      </c>
      <c r="AA18" s="58" t="s">
        <v>876</v>
      </c>
      <c r="AB18" s="58" t="s">
        <v>877</v>
      </c>
      <c r="AC18" s="58" t="s">
        <v>878</v>
      </c>
      <c r="AD18" s="58" t="s">
        <v>881</v>
      </c>
      <c r="AF18" s="58" t="s">
        <v>889</v>
      </c>
      <c r="AG18" s="69" t="s">
        <v>890</v>
      </c>
      <c r="AH18" s="58" t="s">
        <v>893</v>
      </c>
      <c r="AI18" s="58" t="s">
        <v>856</v>
      </c>
      <c r="AJ18" s="69" t="s">
        <v>793</v>
      </c>
      <c r="AK18" s="58" t="s">
        <v>903</v>
      </c>
      <c r="AL18" s="58" t="s">
        <v>875</v>
      </c>
      <c r="AM18" s="58" t="s">
        <v>851</v>
      </c>
      <c r="AN18" s="68" t="s">
        <v>900</v>
      </c>
    </row>
    <row r="19" spans="1:40">
      <c r="A19" s="58">
        <v>15</v>
      </c>
      <c r="B19" s="69" t="s">
        <v>794</v>
      </c>
      <c r="C19" s="69" t="s">
        <v>795</v>
      </c>
      <c r="D19" s="58" t="s">
        <v>145</v>
      </c>
      <c r="E19" s="58" t="s">
        <v>846</v>
      </c>
      <c r="F19" s="58">
        <v>13</v>
      </c>
      <c r="G19" s="58" t="s">
        <v>150</v>
      </c>
      <c r="H19" s="58" t="s">
        <v>909</v>
      </c>
      <c r="I19" s="58">
        <v>620</v>
      </c>
      <c r="J19" s="58">
        <v>622</v>
      </c>
      <c r="K19" s="58">
        <v>2</v>
      </c>
      <c r="L19" s="58">
        <v>2</v>
      </c>
      <c r="M19" s="58" t="str">
        <f t="shared" si="0"/>
        <v>2_2</v>
      </c>
      <c r="N19" s="58" t="s">
        <v>663</v>
      </c>
      <c r="O19" s="58" t="s">
        <v>944</v>
      </c>
      <c r="P19" s="69" t="s">
        <v>1022</v>
      </c>
      <c r="Q19" s="58" t="s">
        <v>851</v>
      </c>
      <c r="R19" s="58" t="s">
        <v>852</v>
      </c>
      <c r="S19" s="58" t="s">
        <v>856</v>
      </c>
      <c r="T19" s="58" t="s">
        <v>244</v>
      </c>
      <c r="U19" s="58" t="s">
        <v>857</v>
      </c>
      <c r="AG19" s="69" t="s">
        <v>890</v>
      </c>
      <c r="AH19" s="58" t="s">
        <v>893</v>
      </c>
      <c r="AI19" s="58" t="s">
        <v>856</v>
      </c>
      <c r="AJ19" s="69" t="s">
        <v>795</v>
      </c>
      <c r="AK19" s="58" t="s">
        <v>903</v>
      </c>
      <c r="AL19" s="58" t="s">
        <v>875</v>
      </c>
      <c r="AM19" s="58" t="s">
        <v>851</v>
      </c>
      <c r="AN19" s="68" t="s">
        <v>900</v>
      </c>
    </row>
    <row r="20" spans="1:40">
      <c r="A20" s="58">
        <v>16</v>
      </c>
      <c r="B20" s="69" t="s">
        <v>66</v>
      </c>
      <c r="C20" s="69">
        <v>3048025</v>
      </c>
      <c r="D20" s="58" t="s">
        <v>160</v>
      </c>
      <c r="E20" s="58" t="s">
        <v>846</v>
      </c>
      <c r="F20" s="58">
        <v>13</v>
      </c>
      <c r="G20" s="58" t="s">
        <v>150</v>
      </c>
      <c r="H20" s="58" t="s">
        <v>909</v>
      </c>
      <c r="I20" s="58">
        <v>620</v>
      </c>
      <c r="J20" s="58">
        <v>622</v>
      </c>
      <c r="K20" s="58">
        <v>2</v>
      </c>
      <c r="L20" s="58">
        <v>1</v>
      </c>
      <c r="M20" s="58" t="str">
        <f t="shared" si="0"/>
        <v>2_1</v>
      </c>
      <c r="N20" s="58" t="s">
        <v>659</v>
      </c>
      <c r="O20" s="58" t="s">
        <v>945</v>
      </c>
      <c r="P20" s="69" t="s">
        <v>1023</v>
      </c>
      <c r="Q20" s="58" t="s">
        <v>851</v>
      </c>
      <c r="R20" s="58" t="s">
        <v>854</v>
      </c>
      <c r="S20" s="58" t="s">
        <v>858</v>
      </c>
      <c r="T20" s="58" t="s">
        <v>244</v>
      </c>
      <c r="U20" s="58" t="s">
        <v>857</v>
      </c>
      <c r="AG20" s="69" t="s">
        <v>891</v>
      </c>
      <c r="AH20" s="58" t="s">
        <v>893</v>
      </c>
      <c r="AI20" s="58" t="s">
        <v>858</v>
      </c>
      <c r="AJ20" s="69">
        <v>3048025</v>
      </c>
      <c r="AK20" s="58" t="s">
        <v>903</v>
      </c>
      <c r="AL20" s="58" t="s">
        <v>875</v>
      </c>
      <c r="AM20" s="58" t="s">
        <v>851</v>
      </c>
      <c r="AN20" s="68" t="s">
        <v>900</v>
      </c>
    </row>
    <row r="21" spans="1:40">
      <c r="A21" s="58">
        <v>17</v>
      </c>
      <c r="B21" s="69" t="s">
        <v>796</v>
      </c>
      <c r="C21" s="69" t="s">
        <v>797</v>
      </c>
      <c r="D21" s="58" t="s">
        <v>160</v>
      </c>
      <c r="E21" s="58" t="s">
        <v>846</v>
      </c>
      <c r="F21" s="58">
        <v>13</v>
      </c>
      <c r="G21" s="58" t="s">
        <v>150</v>
      </c>
      <c r="H21" s="58" t="s">
        <v>909</v>
      </c>
      <c r="I21" s="58">
        <v>620</v>
      </c>
      <c r="J21" s="58">
        <v>622</v>
      </c>
      <c r="K21" s="58">
        <v>4</v>
      </c>
      <c r="L21" s="58">
        <v>2</v>
      </c>
      <c r="M21" s="58" t="str">
        <f t="shared" si="0"/>
        <v>4_2</v>
      </c>
      <c r="N21" s="58" t="s">
        <v>660</v>
      </c>
      <c r="O21" s="58" t="s">
        <v>946</v>
      </c>
      <c r="P21" s="69" t="s">
        <v>1024</v>
      </c>
      <c r="Q21" s="58" t="s">
        <v>851</v>
      </c>
      <c r="R21" s="58" t="s">
        <v>854</v>
      </c>
      <c r="S21" s="58" t="s">
        <v>858</v>
      </c>
      <c r="T21" s="58" t="s">
        <v>244</v>
      </c>
      <c r="U21" s="58" t="s">
        <v>857</v>
      </c>
      <c r="V21" s="58" t="s">
        <v>862</v>
      </c>
      <c r="W21" s="58" t="s">
        <v>861</v>
      </c>
      <c r="X21" s="69" t="s">
        <v>867</v>
      </c>
      <c r="Y21" s="69" t="s">
        <v>796</v>
      </c>
      <c r="Z21" s="58" t="s">
        <v>875</v>
      </c>
      <c r="AA21" s="58" t="s">
        <v>876</v>
      </c>
      <c r="AB21" s="58" t="s">
        <v>877</v>
      </c>
      <c r="AC21" s="58" t="s">
        <v>878</v>
      </c>
      <c r="AD21" s="58" t="s">
        <v>881</v>
      </c>
      <c r="AF21" s="58" t="s">
        <v>889</v>
      </c>
      <c r="AG21" s="69" t="s">
        <v>891</v>
      </c>
      <c r="AH21" s="58" t="s">
        <v>893</v>
      </c>
      <c r="AI21" s="58" t="s">
        <v>858</v>
      </c>
      <c r="AJ21" s="69" t="s">
        <v>797</v>
      </c>
      <c r="AK21" s="58" t="s">
        <v>903</v>
      </c>
      <c r="AL21" s="58" t="s">
        <v>875</v>
      </c>
      <c r="AM21" s="58" t="s">
        <v>851</v>
      </c>
      <c r="AN21" s="68" t="s">
        <v>900</v>
      </c>
    </row>
    <row r="22" spans="1:40">
      <c r="A22" s="58">
        <v>18</v>
      </c>
      <c r="B22" s="69" t="s">
        <v>798</v>
      </c>
      <c r="C22" s="69" t="s">
        <v>799</v>
      </c>
      <c r="D22" s="58" t="s">
        <v>160</v>
      </c>
      <c r="E22" s="58" t="s">
        <v>846</v>
      </c>
      <c r="F22" s="58">
        <v>13</v>
      </c>
      <c r="G22" s="58" t="s">
        <v>150</v>
      </c>
      <c r="H22" s="58" t="s">
        <v>909</v>
      </c>
      <c r="I22" s="58">
        <v>620</v>
      </c>
      <c r="J22" s="58">
        <v>622</v>
      </c>
      <c r="K22" s="58">
        <v>2</v>
      </c>
      <c r="L22" s="58">
        <v>4</v>
      </c>
      <c r="M22" s="58" t="str">
        <f t="shared" si="0"/>
        <v>2_4</v>
      </c>
      <c r="N22" s="58" t="s">
        <v>664</v>
      </c>
      <c r="O22" s="58" t="s">
        <v>947</v>
      </c>
      <c r="P22" s="69" t="s">
        <v>1025</v>
      </c>
      <c r="Q22" s="58" t="s">
        <v>851</v>
      </c>
      <c r="R22" s="58" t="s">
        <v>854</v>
      </c>
      <c r="S22" s="58" t="s">
        <v>858</v>
      </c>
      <c r="T22" s="58" t="s">
        <v>244</v>
      </c>
      <c r="U22" s="58" t="s">
        <v>857</v>
      </c>
      <c r="AG22" s="69" t="s">
        <v>891</v>
      </c>
      <c r="AH22" s="58" t="s">
        <v>893</v>
      </c>
      <c r="AI22" s="58" t="s">
        <v>858</v>
      </c>
      <c r="AJ22" s="69" t="s">
        <v>799</v>
      </c>
      <c r="AK22" s="58" t="s">
        <v>903</v>
      </c>
      <c r="AL22" s="58" t="s">
        <v>875</v>
      </c>
      <c r="AM22" s="58" t="s">
        <v>851</v>
      </c>
      <c r="AN22" s="68" t="s">
        <v>900</v>
      </c>
    </row>
    <row r="23" spans="1:40">
      <c r="A23" s="58">
        <v>19</v>
      </c>
      <c r="B23" s="69" t="s">
        <v>800</v>
      </c>
      <c r="C23" s="69" t="s">
        <v>801</v>
      </c>
      <c r="D23" s="58" t="s">
        <v>145</v>
      </c>
      <c r="E23" s="58" t="s">
        <v>846</v>
      </c>
      <c r="F23" s="58">
        <v>14</v>
      </c>
      <c r="G23" s="58" t="s">
        <v>147</v>
      </c>
      <c r="H23" s="58" t="s">
        <v>910</v>
      </c>
      <c r="I23" s="58">
        <v>620</v>
      </c>
      <c r="J23" s="58">
        <v>622</v>
      </c>
      <c r="K23" s="58">
        <v>4</v>
      </c>
      <c r="L23" s="58">
        <v>4</v>
      </c>
      <c r="M23" s="58" t="str">
        <f t="shared" si="0"/>
        <v>4_4</v>
      </c>
      <c r="N23" s="58" t="s">
        <v>665</v>
      </c>
      <c r="O23" s="58" t="s">
        <v>948</v>
      </c>
      <c r="P23" s="69" t="s">
        <v>1026</v>
      </c>
      <c r="Q23" s="58" t="s">
        <v>851</v>
      </c>
      <c r="R23" s="58" t="s">
        <v>852</v>
      </c>
      <c r="S23" s="58" t="s">
        <v>856</v>
      </c>
      <c r="T23" s="58" t="s">
        <v>244</v>
      </c>
      <c r="U23" s="58" t="s">
        <v>857</v>
      </c>
      <c r="V23" s="58" t="s">
        <v>862</v>
      </c>
      <c r="W23" s="58" t="s">
        <v>861</v>
      </c>
      <c r="X23" s="69" t="s">
        <v>864</v>
      </c>
      <c r="Y23" s="69" t="s">
        <v>800</v>
      </c>
      <c r="Z23" s="58" t="s">
        <v>875</v>
      </c>
      <c r="AA23" s="58" t="s">
        <v>876</v>
      </c>
      <c r="AB23" s="58" t="s">
        <v>877</v>
      </c>
      <c r="AC23" s="58" t="s">
        <v>878</v>
      </c>
      <c r="AD23" s="58" t="s">
        <v>882</v>
      </c>
      <c r="AF23" s="58" t="s">
        <v>889</v>
      </c>
      <c r="AG23" s="69" t="s">
        <v>890</v>
      </c>
      <c r="AH23" s="58" t="s">
        <v>893</v>
      </c>
      <c r="AI23" s="58" t="s">
        <v>856</v>
      </c>
      <c r="AJ23" s="69" t="s">
        <v>801</v>
      </c>
      <c r="AK23" s="58" t="s">
        <v>903</v>
      </c>
      <c r="AL23" s="58" t="s">
        <v>875</v>
      </c>
      <c r="AM23" s="58" t="s">
        <v>851</v>
      </c>
      <c r="AN23" s="68" t="s">
        <v>897</v>
      </c>
    </row>
    <row r="24" spans="1:40">
      <c r="A24" s="58">
        <v>20</v>
      </c>
      <c r="B24" s="69" t="s">
        <v>79</v>
      </c>
      <c r="C24" s="69">
        <v>3047392</v>
      </c>
      <c r="D24" s="58" t="s">
        <v>163</v>
      </c>
      <c r="E24" s="58" t="s">
        <v>846</v>
      </c>
      <c r="F24" s="58">
        <v>15</v>
      </c>
      <c r="G24" s="58" t="s">
        <v>147</v>
      </c>
      <c r="H24" s="58" t="s">
        <v>911</v>
      </c>
      <c r="I24" s="58">
        <v>620</v>
      </c>
      <c r="J24" s="58">
        <v>622</v>
      </c>
      <c r="K24" s="58">
        <v>2</v>
      </c>
      <c r="L24" s="58">
        <v>1</v>
      </c>
      <c r="M24" s="58" t="str">
        <f t="shared" si="0"/>
        <v>2_1</v>
      </c>
      <c r="N24" s="58" t="s">
        <v>666</v>
      </c>
      <c r="O24" s="58" t="s">
        <v>949</v>
      </c>
      <c r="P24" s="69" t="s">
        <v>1027</v>
      </c>
      <c r="Q24" s="58" t="s">
        <v>851</v>
      </c>
      <c r="R24" s="58" t="s">
        <v>854</v>
      </c>
      <c r="S24" s="58" t="s">
        <v>926</v>
      </c>
      <c r="T24" s="58" t="s">
        <v>244</v>
      </c>
      <c r="U24" s="58" t="s">
        <v>857</v>
      </c>
      <c r="AG24" s="69" t="s">
        <v>892</v>
      </c>
      <c r="AH24" s="58" t="s">
        <v>893</v>
      </c>
      <c r="AI24" s="58" t="s">
        <v>926</v>
      </c>
      <c r="AJ24" s="69">
        <v>3047392</v>
      </c>
      <c r="AK24" s="58" t="s">
        <v>904</v>
      </c>
      <c r="AL24" s="58" t="s">
        <v>875</v>
      </c>
      <c r="AM24" s="58" t="s">
        <v>851</v>
      </c>
      <c r="AN24" s="68" t="s">
        <v>897</v>
      </c>
    </row>
    <row r="25" spans="1:40">
      <c r="A25" s="58">
        <v>21</v>
      </c>
      <c r="B25" s="69" t="s">
        <v>125</v>
      </c>
      <c r="C25" s="69">
        <v>3046116</v>
      </c>
      <c r="D25" s="58" t="s">
        <v>145</v>
      </c>
      <c r="E25" s="58" t="s">
        <v>847</v>
      </c>
      <c r="F25" s="58">
        <v>18</v>
      </c>
      <c r="G25" s="58">
        <v>6</v>
      </c>
      <c r="H25" s="58" t="s">
        <v>912</v>
      </c>
      <c r="I25" s="58">
        <v>620</v>
      </c>
      <c r="J25" s="58">
        <v>622</v>
      </c>
      <c r="K25" s="58">
        <v>2</v>
      </c>
      <c r="L25" s="58">
        <v>1</v>
      </c>
      <c r="M25" s="58" t="str">
        <f t="shared" si="0"/>
        <v>2_1</v>
      </c>
      <c r="N25" s="58" t="s">
        <v>667</v>
      </c>
      <c r="O25" s="58" t="s">
        <v>950</v>
      </c>
      <c r="P25" s="69" t="s">
        <v>1028</v>
      </c>
      <c r="Q25" s="58" t="s">
        <v>851</v>
      </c>
      <c r="R25" s="58" t="s">
        <v>852</v>
      </c>
      <c r="S25" s="58" t="s">
        <v>856</v>
      </c>
      <c r="T25" s="58" t="s">
        <v>244</v>
      </c>
      <c r="U25" s="58" t="s">
        <v>857</v>
      </c>
      <c r="AG25" s="69" t="s">
        <v>890</v>
      </c>
      <c r="AH25" s="58" t="s">
        <v>893</v>
      </c>
      <c r="AI25" s="58" t="s">
        <v>856</v>
      </c>
      <c r="AJ25" s="69">
        <v>3046116</v>
      </c>
      <c r="AK25" s="58" t="s">
        <v>903</v>
      </c>
      <c r="AL25" s="58" t="s">
        <v>875</v>
      </c>
      <c r="AM25" s="58" t="s">
        <v>851</v>
      </c>
      <c r="AN25" s="68" t="s">
        <v>899</v>
      </c>
    </row>
    <row r="26" spans="1:40">
      <c r="A26" s="58">
        <v>22</v>
      </c>
      <c r="B26" s="69" t="s">
        <v>802</v>
      </c>
      <c r="C26" s="69" t="s">
        <v>803</v>
      </c>
      <c r="D26" s="58" t="s">
        <v>145</v>
      </c>
      <c r="E26" s="58" t="s">
        <v>847</v>
      </c>
      <c r="F26" s="58">
        <v>18</v>
      </c>
      <c r="G26" s="58">
        <v>6</v>
      </c>
      <c r="H26" s="58" t="s">
        <v>912</v>
      </c>
      <c r="I26" s="58">
        <v>620</v>
      </c>
      <c r="J26" s="58">
        <v>622</v>
      </c>
      <c r="K26" s="58">
        <v>2</v>
      </c>
      <c r="L26" s="58">
        <v>3</v>
      </c>
      <c r="M26" s="58" t="str">
        <f t="shared" si="0"/>
        <v>2_3</v>
      </c>
      <c r="N26" s="58" t="s">
        <v>668</v>
      </c>
      <c r="O26" s="58" t="s">
        <v>951</v>
      </c>
      <c r="P26" s="69" t="s">
        <v>1029</v>
      </c>
      <c r="Q26" s="58" t="s">
        <v>851</v>
      </c>
      <c r="R26" s="58" t="s">
        <v>852</v>
      </c>
      <c r="S26" s="58" t="s">
        <v>856</v>
      </c>
      <c r="T26" s="58" t="s">
        <v>244</v>
      </c>
      <c r="U26" s="58" t="s">
        <v>857</v>
      </c>
      <c r="AG26" s="69" t="s">
        <v>890</v>
      </c>
      <c r="AH26" s="58" t="s">
        <v>893</v>
      </c>
      <c r="AI26" s="58" t="s">
        <v>856</v>
      </c>
      <c r="AJ26" s="69" t="s">
        <v>803</v>
      </c>
      <c r="AK26" s="58" t="s">
        <v>903</v>
      </c>
      <c r="AL26" s="58" t="s">
        <v>875</v>
      </c>
      <c r="AM26" s="58" t="s">
        <v>851</v>
      </c>
      <c r="AN26" s="68" t="s">
        <v>899</v>
      </c>
    </row>
    <row r="27" spans="1:40">
      <c r="A27" s="58">
        <v>23</v>
      </c>
      <c r="B27" s="69" t="s">
        <v>126</v>
      </c>
      <c r="C27" s="69">
        <v>3048009</v>
      </c>
      <c r="D27" s="58" t="s">
        <v>160</v>
      </c>
      <c r="E27" s="58" t="s">
        <v>847</v>
      </c>
      <c r="F27" s="58">
        <v>18</v>
      </c>
      <c r="G27" s="58">
        <v>6</v>
      </c>
      <c r="H27" s="58" t="s">
        <v>912</v>
      </c>
      <c r="I27" s="58">
        <v>620</v>
      </c>
      <c r="J27" s="58">
        <v>622</v>
      </c>
      <c r="K27" s="58">
        <v>2</v>
      </c>
      <c r="L27" s="58">
        <v>1</v>
      </c>
      <c r="M27" s="58" t="str">
        <f t="shared" si="0"/>
        <v>2_1</v>
      </c>
      <c r="N27" s="58" t="s">
        <v>669</v>
      </c>
      <c r="O27" s="58" t="s">
        <v>952</v>
      </c>
      <c r="P27" s="69" t="s">
        <v>1030</v>
      </c>
      <c r="Q27" s="58" t="s">
        <v>851</v>
      </c>
      <c r="R27" s="58" t="s">
        <v>854</v>
      </c>
      <c r="S27" s="58" t="s">
        <v>858</v>
      </c>
      <c r="T27" s="58" t="s">
        <v>244</v>
      </c>
      <c r="U27" s="58" t="s">
        <v>857</v>
      </c>
      <c r="AG27" s="69" t="s">
        <v>891</v>
      </c>
      <c r="AH27" s="58" t="s">
        <v>893</v>
      </c>
      <c r="AI27" s="58" t="s">
        <v>858</v>
      </c>
      <c r="AJ27" s="69">
        <v>3048009</v>
      </c>
      <c r="AK27" s="58" t="s">
        <v>903</v>
      </c>
      <c r="AL27" s="58" t="s">
        <v>875</v>
      </c>
      <c r="AM27" s="58" t="s">
        <v>851</v>
      </c>
      <c r="AN27" s="68" t="s">
        <v>899</v>
      </c>
    </row>
    <row r="28" spans="1:40">
      <c r="A28" s="58">
        <v>24</v>
      </c>
      <c r="B28" s="69" t="s">
        <v>129</v>
      </c>
      <c r="C28" s="69">
        <v>3047997</v>
      </c>
      <c r="D28" s="58" t="s">
        <v>160</v>
      </c>
      <c r="E28" s="58" t="s">
        <v>847</v>
      </c>
      <c r="F28" s="58">
        <v>18</v>
      </c>
      <c r="G28" s="58">
        <v>6</v>
      </c>
      <c r="H28" s="58" t="s">
        <v>912</v>
      </c>
      <c r="I28" s="58">
        <v>620</v>
      </c>
      <c r="J28" s="58">
        <v>622</v>
      </c>
      <c r="K28" s="58">
        <v>2</v>
      </c>
      <c r="L28" s="58">
        <v>1</v>
      </c>
      <c r="M28" s="58" t="str">
        <f t="shared" si="0"/>
        <v>2_1</v>
      </c>
      <c r="N28" s="58" t="s">
        <v>670</v>
      </c>
      <c r="O28" s="58" t="s">
        <v>953</v>
      </c>
      <c r="P28" s="69" t="s">
        <v>1031</v>
      </c>
      <c r="Q28" s="58" t="s">
        <v>851</v>
      </c>
      <c r="R28" s="58" t="s">
        <v>854</v>
      </c>
      <c r="S28" s="58" t="s">
        <v>858</v>
      </c>
      <c r="T28" s="58" t="s">
        <v>244</v>
      </c>
      <c r="U28" s="58" t="s">
        <v>857</v>
      </c>
      <c r="AG28" s="69" t="s">
        <v>891</v>
      </c>
      <c r="AH28" s="58" t="s">
        <v>893</v>
      </c>
      <c r="AI28" s="58" t="s">
        <v>858</v>
      </c>
      <c r="AJ28" s="69">
        <v>3047997</v>
      </c>
      <c r="AK28" s="58" t="s">
        <v>903</v>
      </c>
      <c r="AL28" s="58" t="s">
        <v>875</v>
      </c>
      <c r="AM28" s="58" t="s">
        <v>851</v>
      </c>
      <c r="AN28" s="68" t="s">
        <v>899</v>
      </c>
    </row>
    <row r="29" spans="1:40">
      <c r="A29" s="58">
        <v>25</v>
      </c>
      <c r="B29" s="69" t="s">
        <v>804</v>
      </c>
      <c r="C29" s="69" t="s">
        <v>805</v>
      </c>
      <c r="D29" s="58" t="s">
        <v>159</v>
      </c>
      <c r="E29" s="58" t="s">
        <v>847</v>
      </c>
      <c r="F29" s="58">
        <v>18</v>
      </c>
      <c r="G29" s="58">
        <v>6</v>
      </c>
      <c r="H29" s="58" t="s">
        <v>912</v>
      </c>
      <c r="I29" s="58">
        <v>620</v>
      </c>
      <c r="J29" s="58">
        <v>622</v>
      </c>
      <c r="K29" s="58">
        <v>2</v>
      </c>
      <c r="L29" s="58">
        <v>2</v>
      </c>
      <c r="M29" s="58" t="str">
        <f t="shared" si="0"/>
        <v>2_2</v>
      </c>
      <c r="N29" s="58" t="s">
        <v>671</v>
      </c>
      <c r="O29" s="58" t="s">
        <v>954</v>
      </c>
      <c r="P29" s="69" t="s">
        <v>1032</v>
      </c>
      <c r="Q29" s="58" t="s">
        <v>850</v>
      </c>
      <c r="R29" s="58" t="s">
        <v>855</v>
      </c>
      <c r="S29" s="58" t="s">
        <v>859</v>
      </c>
      <c r="T29" s="58" t="s">
        <v>244</v>
      </c>
      <c r="U29" s="58" t="s">
        <v>857</v>
      </c>
      <c r="AG29" s="69" t="s">
        <v>892</v>
      </c>
      <c r="AH29" s="58" t="s">
        <v>893</v>
      </c>
      <c r="AI29" s="58" t="s">
        <v>859</v>
      </c>
      <c r="AJ29" s="69" t="s">
        <v>805</v>
      </c>
      <c r="AK29" s="58" t="s">
        <v>904</v>
      </c>
      <c r="AL29" s="58" t="s">
        <v>875</v>
      </c>
      <c r="AM29" s="58" t="s">
        <v>850</v>
      </c>
      <c r="AN29" s="68" t="s">
        <v>899</v>
      </c>
    </row>
    <row r="30" spans="1:40">
      <c r="A30" s="58">
        <v>26</v>
      </c>
      <c r="B30" s="69" t="s">
        <v>806</v>
      </c>
      <c r="C30" s="69" t="s">
        <v>807</v>
      </c>
      <c r="D30" s="58" t="s">
        <v>159</v>
      </c>
      <c r="E30" s="58" t="s">
        <v>847</v>
      </c>
      <c r="F30" s="58">
        <v>18</v>
      </c>
      <c r="G30" s="58">
        <v>6</v>
      </c>
      <c r="H30" s="58" t="s">
        <v>912</v>
      </c>
      <c r="I30" s="58">
        <v>620</v>
      </c>
      <c r="J30" s="58">
        <v>622</v>
      </c>
      <c r="K30" s="58">
        <v>2</v>
      </c>
      <c r="L30" s="58">
        <v>2</v>
      </c>
      <c r="M30" s="58" t="str">
        <f t="shared" si="0"/>
        <v>2_2</v>
      </c>
      <c r="N30" s="58" t="s">
        <v>672</v>
      </c>
      <c r="O30" s="58" t="s">
        <v>955</v>
      </c>
      <c r="P30" s="69" t="s">
        <v>1033</v>
      </c>
      <c r="Q30" s="58" t="s">
        <v>850</v>
      </c>
      <c r="R30" s="58" t="s">
        <v>855</v>
      </c>
      <c r="S30" s="58" t="s">
        <v>859</v>
      </c>
      <c r="T30" s="58" t="s">
        <v>244</v>
      </c>
      <c r="U30" s="58" t="s">
        <v>857</v>
      </c>
      <c r="AG30" s="69" t="s">
        <v>892</v>
      </c>
      <c r="AH30" s="58" t="s">
        <v>893</v>
      </c>
      <c r="AI30" s="58" t="s">
        <v>859</v>
      </c>
      <c r="AJ30" s="69" t="s">
        <v>807</v>
      </c>
      <c r="AK30" s="58" t="s">
        <v>904</v>
      </c>
      <c r="AL30" s="58" t="s">
        <v>875</v>
      </c>
      <c r="AM30" s="58" t="s">
        <v>850</v>
      </c>
      <c r="AN30" s="68" t="s">
        <v>899</v>
      </c>
    </row>
    <row r="31" spans="1:40">
      <c r="A31" s="58">
        <v>27</v>
      </c>
      <c r="B31" s="69" t="s">
        <v>121</v>
      </c>
      <c r="C31" s="69">
        <v>3050764</v>
      </c>
      <c r="D31" s="58" t="s">
        <v>145</v>
      </c>
      <c r="E31" s="58" t="s">
        <v>848</v>
      </c>
      <c r="F31" s="58">
        <v>19</v>
      </c>
      <c r="G31" s="58">
        <v>6</v>
      </c>
      <c r="H31" s="58" t="s">
        <v>913</v>
      </c>
      <c r="I31" s="58">
        <v>620</v>
      </c>
      <c r="J31" s="58">
        <v>622</v>
      </c>
      <c r="K31" s="58">
        <v>2</v>
      </c>
      <c r="L31" s="58">
        <v>1</v>
      </c>
      <c r="M31" s="58" t="str">
        <f t="shared" si="0"/>
        <v>2_1</v>
      </c>
      <c r="N31" s="58" t="s">
        <v>673</v>
      </c>
      <c r="O31" s="58" t="s">
        <v>956</v>
      </c>
      <c r="P31" s="69" t="s">
        <v>1034</v>
      </c>
      <c r="Q31" s="58" t="s">
        <v>851</v>
      </c>
      <c r="R31" s="58" t="s">
        <v>852</v>
      </c>
      <c r="S31" s="58" t="s">
        <v>856</v>
      </c>
      <c r="T31" s="58" t="s">
        <v>244</v>
      </c>
      <c r="U31" s="58" t="s">
        <v>857</v>
      </c>
      <c r="AG31" s="69" t="s">
        <v>890</v>
      </c>
      <c r="AH31" s="58" t="s">
        <v>893</v>
      </c>
      <c r="AI31" s="58" t="s">
        <v>856</v>
      </c>
      <c r="AJ31" s="69">
        <v>3050764</v>
      </c>
      <c r="AK31" s="58" t="s">
        <v>903</v>
      </c>
      <c r="AL31" s="58" t="s">
        <v>875</v>
      </c>
      <c r="AM31" s="58" t="s">
        <v>851</v>
      </c>
      <c r="AN31" s="68" t="s">
        <v>899</v>
      </c>
    </row>
    <row r="32" spans="1:40">
      <c r="A32" s="58">
        <v>28</v>
      </c>
      <c r="B32" s="69" t="s">
        <v>808</v>
      </c>
      <c r="C32" s="69" t="s">
        <v>809</v>
      </c>
      <c r="D32" s="58" t="s">
        <v>145</v>
      </c>
      <c r="E32" s="58" t="s">
        <v>847</v>
      </c>
      <c r="F32" s="58">
        <v>19</v>
      </c>
      <c r="G32" s="58">
        <v>6</v>
      </c>
      <c r="H32" s="58" t="s">
        <v>913</v>
      </c>
      <c r="I32" s="58">
        <v>620</v>
      </c>
      <c r="J32" s="58">
        <v>622</v>
      </c>
      <c r="K32" s="58">
        <v>2</v>
      </c>
      <c r="L32" s="58">
        <v>2</v>
      </c>
      <c r="M32" s="58" t="str">
        <f t="shared" si="0"/>
        <v>2_2</v>
      </c>
      <c r="N32" s="58" t="s">
        <v>674</v>
      </c>
      <c r="O32" s="58" t="s">
        <v>957</v>
      </c>
      <c r="P32" s="69" t="s">
        <v>1035</v>
      </c>
      <c r="Q32" s="58" t="s">
        <v>851</v>
      </c>
      <c r="R32" s="58" t="s">
        <v>852</v>
      </c>
      <c r="S32" s="58" t="s">
        <v>856</v>
      </c>
      <c r="T32" s="58" t="s">
        <v>244</v>
      </c>
      <c r="U32" s="58" t="s">
        <v>857</v>
      </c>
      <c r="AG32" s="69" t="s">
        <v>890</v>
      </c>
      <c r="AH32" s="58" t="s">
        <v>893</v>
      </c>
      <c r="AI32" s="58" t="s">
        <v>856</v>
      </c>
      <c r="AJ32" s="69" t="s">
        <v>809</v>
      </c>
      <c r="AK32" s="58" t="s">
        <v>903</v>
      </c>
      <c r="AL32" s="58" t="s">
        <v>875</v>
      </c>
      <c r="AM32" s="58" t="s">
        <v>851</v>
      </c>
      <c r="AN32" s="68" t="s">
        <v>899</v>
      </c>
    </row>
    <row r="33" spans="1:40">
      <c r="A33" s="58">
        <v>29</v>
      </c>
      <c r="B33" s="69" t="s">
        <v>992</v>
      </c>
      <c r="C33" s="69" t="s">
        <v>997</v>
      </c>
      <c r="D33" s="58" t="s">
        <v>145</v>
      </c>
      <c r="E33" s="58" t="s">
        <v>847</v>
      </c>
      <c r="F33" s="58">
        <v>19</v>
      </c>
      <c r="G33" s="58">
        <v>6</v>
      </c>
      <c r="H33" s="58" t="s">
        <v>913</v>
      </c>
      <c r="I33" s="58">
        <v>620</v>
      </c>
      <c r="J33" s="58">
        <v>622</v>
      </c>
      <c r="K33" s="58">
        <v>2</v>
      </c>
      <c r="L33" s="58">
        <v>4</v>
      </c>
      <c r="M33" s="58" t="str">
        <f t="shared" si="0"/>
        <v>2_4</v>
      </c>
      <c r="N33" s="58" t="s">
        <v>675</v>
      </c>
      <c r="O33" s="58" t="s">
        <v>958</v>
      </c>
      <c r="P33" s="69" t="s">
        <v>1036</v>
      </c>
      <c r="Q33" s="58" t="s">
        <v>851</v>
      </c>
      <c r="R33" s="58" t="s">
        <v>852</v>
      </c>
      <c r="S33" s="58" t="s">
        <v>856</v>
      </c>
      <c r="T33" s="58" t="s">
        <v>244</v>
      </c>
      <c r="U33" s="58" t="s">
        <v>857</v>
      </c>
      <c r="AG33" s="69" t="s">
        <v>890</v>
      </c>
      <c r="AH33" s="58" t="s">
        <v>893</v>
      </c>
      <c r="AI33" s="58" t="s">
        <v>856</v>
      </c>
      <c r="AJ33" s="69" t="s">
        <v>997</v>
      </c>
      <c r="AK33" s="58" t="s">
        <v>903</v>
      </c>
      <c r="AL33" s="58" t="s">
        <v>875</v>
      </c>
      <c r="AM33" s="58" t="s">
        <v>851</v>
      </c>
      <c r="AN33" s="68" t="s">
        <v>899</v>
      </c>
    </row>
    <row r="34" spans="1:40">
      <c r="A34" s="58">
        <v>30</v>
      </c>
      <c r="B34" s="69" t="s">
        <v>993</v>
      </c>
      <c r="C34" s="69" t="s">
        <v>998</v>
      </c>
      <c r="D34" s="58" t="s">
        <v>145</v>
      </c>
      <c r="E34" s="58" t="s">
        <v>847</v>
      </c>
      <c r="F34" s="58">
        <v>19</v>
      </c>
      <c r="G34" s="58">
        <v>6</v>
      </c>
      <c r="H34" s="58" t="s">
        <v>913</v>
      </c>
      <c r="I34" s="58">
        <v>620</v>
      </c>
      <c r="J34" s="58">
        <v>622</v>
      </c>
      <c r="K34" s="58">
        <v>2</v>
      </c>
      <c r="L34" s="58">
        <v>4</v>
      </c>
      <c r="M34" s="58" t="str">
        <f t="shared" si="0"/>
        <v>2_4</v>
      </c>
      <c r="N34" s="58" t="s">
        <v>652</v>
      </c>
      <c r="O34" s="58" t="s">
        <v>959</v>
      </c>
      <c r="P34" s="69" t="s">
        <v>1037</v>
      </c>
      <c r="Q34" s="58" t="s">
        <v>851</v>
      </c>
      <c r="R34" s="58" t="s">
        <v>852</v>
      </c>
      <c r="S34" s="58" t="s">
        <v>856</v>
      </c>
      <c r="T34" s="58" t="s">
        <v>244</v>
      </c>
      <c r="U34" s="58" t="s">
        <v>857</v>
      </c>
      <c r="AG34" s="69" t="s">
        <v>890</v>
      </c>
      <c r="AH34" s="58" t="s">
        <v>893</v>
      </c>
      <c r="AI34" s="58" t="s">
        <v>856</v>
      </c>
      <c r="AJ34" s="69" t="s">
        <v>998</v>
      </c>
      <c r="AK34" s="58" t="s">
        <v>903</v>
      </c>
      <c r="AL34" s="58" t="s">
        <v>875</v>
      </c>
      <c r="AM34" s="58" t="s">
        <v>851</v>
      </c>
      <c r="AN34" s="68" t="s">
        <v>899</v>
      </c>
    </row>
    <row r="35" spans="1:40">
      <c r="A35" s="58">
        <v>31</v>
      </c>
      <c r="B35" s="69" t="s">
        <v>994</v>
      </c>
      <c r="C35" s="69" t="s">
        <v>999</v>
      </c>
      <c r="D35" s="58" t="s">
        <v>145</v>
      </c>
      <c r="E35" s="58" t="s">
        <v>847</v>
      </c>
      <c r="F35" s="58">
        <v>19</v>
      </c>
      <c r="G35" s="58">
        <v>6</v>
      </c>
      <c r="H35" s="58" t="s">
        <v>913</v>
      </c>
      <c r="I35" s="58">
        <v>620</v>
      </c>
      <c r="J35" s="58">
        <v>622</v>
      </c>
      <c r="K35" s="58">
        <v>2</v>
      </c>
      <c r="L35" s="58">
        <v>4</v>
      </c>
      <c r="M35" s="58" t="str">
        <f t="shared" si="0"/>
        <v>2_4</v>
      </c>
      <c r="N35" s="58" t="s">
        <v>676</v>
      </c>
      <c r="O35" s="58" t="s">
        <v>960</v>
      </c>
      <c r="P35" s="69" t="s">
        <v>1038</v>
      </c>
      <c r="Q35" s="58" t="s">
        <v>851</v>
      </c>
      <c r="R35" s="58" t="s">
        <v>852</v>
      </c>
      <c r="S35" s="58" t="s">
        <v>856</v>
      </c>
      <c r="T35" s="58" t="s">
        <v>244</v>
      </c>
      <c r="U35" s="58" t="s">
        <v>857</v>
      </c>
      <c r="AG35" s="69" t="s">
        <v>890</v>
      </c>
      <c r="AH35" s="58" t="s">
        <v>893</v>
      </c>
      <c r="AI35" s="58" t="s">
        <v>856</v>
      </c>
      <c r="AJ35" s="69" t="s">
        <v>999</v>
      </c>
      <c r="AK35" s="58" t="s">
        <v>903</v>
      </c>
      <c r="AL35" s="58" t="s">
        <v>875</v>
      </c>
      <c r="AM35" s="58" t="s">
        <v>851</v>
      </c>
      <c r="AN35" s="68" t="s">
        <v>899</v>
      </c>
    </row>
    <row r="36" spans="1:40">
      <c r="A36" s="58">
        <v>32</v>
      </c>
      <c r="B36" s="69" t="s">
        <v>995</v>
      </c>
      <c r="C36" s="69" t="s">
        <v>1000</v>
      </c>
      <c r="D36" s="58" t="s">
        <v>145</v>
      </c>
      <c r="E36" s="58" t="s">
        <v>847</v>
      </c>
      <c r="F36" s="58">
        <v>19</v>
      </c>
      <c r="G36" s="58">
        <v>6</v>
      </c>
      <c r="H36" s="58" t="s">
        <v>913</v>
      </c>
      <c r="I36" s="58">
        <v>620</v>
      </c>
      <c r="J36" s="58">
        <v>622</v>
      </c>
      <c r="K36" s="58">
        <v>2</v>
      </c>
      <c r="L36" s="58">
        <v>4</v>
      </c>
      <c r="M36" s="58" t="str">
        <f t="shared" si="0"/>
        <v>2_4</v>
      </c>
      <c r="N36" s="58" t="s">
        <v>677</v>
      </c>
      <c r="O36" s="58" t="s">
        <v>961</v>
      </c>
      <c r="P36" s="69" t="s">
        <v>1039</v>
      </c>
      <c r="Q36" s="58" t="s">
        <v>851</v>
      </c>
      <c r="R36" s="58" t="s">
        <v>852</v>
      </c>
      <c r="S36" s="58" t="s">
        <v>856</v>
      </c>
      <c r="T36" s="58" t="s">
        <v>244</v>
      </c>
      <c r="U36" s="58" t="s">
        <v>857</v>
      </c>
      <c r="AG36" s="69" t="s">
        <v>890</v>
      </c>
      <c r="AH36" s="58" t="s">
        <v>893</v>
      </c>
      <c r="AI36" s="58" t="s">
        <v>856</v>
      </c>
      <c r="AJ36" s="69" t="s">
        <v>1000</v>
      </c>
      <c r="AK36" s="58" t="s">
        <v>903</v>
      </c>
      <c r="AL36" s="58" t="s">
        <v>875</v>
      </c>
      <c r="AM36" s="58" t="s">
        <v>851</v>
      </c>
      <c r="AN36" s="68" t="s">
        <v>899</v>
      </c>
    </row>
    <row r="37" spans="1:40">
      <c r="A37" s="58">
        <v>33</v>
      </c>
      <c r="B37" s="69" t="s">
        <v>996</v>
      </c>
      <c r="C37" s="69" t="s">
        <v>1001</v>
      </c>
      <c r="D37" s="58" t="s">
        <v>145</v>
      </c>
      <c r="E37" s="58" t="s">
        <v>847</v>
      </c>
      <c r="F37" s="58">
        <v>19</v>
      </c>
      <c r="G37" s="58">
        <v>6</v>
      </c>
      <c r="H37" s="58" t="s">
        <v>913</v>
      </c>
      <c r="I37" s="58">
        <v>620</v>
      </c>
      <c r="J37" s="58">
        <v>622</v>
      </c>
      <c r="K37" s="58">
        <v>2</v>
      </c>
      <c r="L37" s="58">
        <v>5</v>
      </c>
      <c r="M37" s="58" t="str">
        <f t="shared" si="0"/>
        <v>2_5</v>
      </c>
      <c r="N37" s="58" t="s">
        <v>678</v>
      </c>
      <c r="O37" s="58" t="s">
        <v>962</v>
      </c>
      <c r="P37" s="69" t="s">
        <v>1040</v>
      </c>
      <c r="Q37" s="58" t="s">
        <v>851</v>
      </c>
      <c r="R37" s="58" t="s">
        <v>852</v>
      </c>
      <c r="S37" s="58" t="s">
        <v>856</v>
      </c>
      <c r="T37" s="58" t="s">
        <v>244</v>
      </c>
      <c r="U37" s="58" t="s">
        <v>857</v>
      </c>
      <c r="AG37" s="69" t="s">
        <v>890</v>
      </c>
      <c r="AH37" s="58" t="s">
        <v>893</v>
      </c>
      <c r="AI37" s="58" t="s">
        <v>856</v>
      </c>
      <c r="AJ37" s="69" t="s">
        <v>1001</v>
      </c>
      <c r="AK37" s="58" t="s">
        <v>903</v>
      </c>
      <c r="AL37" s="58" t="s">
        <v>875</v>
      </c>
      <c r="AM37" s="58" t="s">
        <v>851</v>
      </c>
      <c r="AN37" s="68" t="s">
        <v>899</v>
      </c>
    </row>
    <row r="38" spans="1:40">
      <c r="A38" s="58">
        <v>34</v>
      </c>
      <c r="B38" s="69" t="s">
        <v>818</v>
      </c>
      <c r="C38" s="69" t="s">
        <v>819</v>
      </c>
      <c r="D38" s="58" t="s">
        <v>160</v>
      </c>
      <c r="E38" s="58" t="s">
        <v>847</v>
      </c>
      <c r="F38" s="58">
        <v>19</v>
      </c>
      <c r="G38" s="58">
        <v>6</v>
      </c>
      <c r="H38" s="58" t="s">
        <v>913</v>
      </c>
      <c r="I38" s="58">
        <v>620</v>
      </c>
      <c r="J38" s="58">
        <v>622</v>
      </c>
      <c r="K38" s="58">
        <v>2</v>
      </c>
      <c r="L38" s="58">
        <v>2</v>
      </c>
      <c r="M38" s="58" t="str">
        <f t="shared" si="0"/>
        <v>2_2</v>
      </c>
      <c r="N38" s="58" t="s">
        <v>679</v>
      </c>
      <c r="O38" s="58" t="s">
        <v>963</v>
      </c>
      <c r="P38" s="69" t="s">
        <v>1041</v>
      </c>
      <c r="Q38" s="58" t="s">
        <v>851</v>
      </c>
      <c r="R38" s="58" t="s">
        <v>854</v>
      </c>
      <c r="S38" s="58" t="s">
        <v>858</v>
      </c>
      <c r="T38" s="58" t="s">
        <v>244</v>
      </c>
      <c r="U38" s="58" t="s">
        <v>857</v>
      </c>
      <c r="AG38" s="69" t="s">
        <v>891</v>
      </c>
      <c r="AH38" s="58" t="s">
        <v>893</v>
      </c>
      <c r="AI38" s="58" t="s">
        <v>858</v>
      </c>
      <c r="AJ38" s="69" t="s">
        <v>819</v>
      </c>
      <c r="AK38" s="58" t="s">
        <v>903</v>
      </c>
      <c r="AL38" s="58" t="s">
        <v>875</v>
      </c>
      <c r="AM38" s="58" t="s">
        <v>851</v>
      </c>
      <c r="AN38" s="68" t="s">
        <v>899</v>
      </c>
    </row>
    <row r="39" spans="1:40">
      <c r="A39" s="58">
        <v>35</v>
      </c>
      <c r="B39" s="69" t="s">
        <v>820</v>
      </c>
      <c r="C39" s="69" t="s">
        <v>821</v>
      </c>
      <c r="D39" s="58" t="s">
        <v>159</v>
      </c>
      <c r="E39" s="58" t="s">
        <v>847</v>
      </c>
      <c r="F39" s="58">
        <v>19</v>
      </c>
      <c r="G39" s="58">
        <v>6</v>
      </c>
      <c r="H39" s="58" t="s">
        <v>913</v>
      </c>
      <c r="I39" s="58">
        <v>620</v>
      </c>
      <c r="J39" s="58">
        <v>622</v>
      </c>
      <c r="K39" s="58">
        <v>2</v>
      </c>
      <c r="L39" s="58">
        <v>4</v>
      </c>
      <c r="M39" s="58" t="str">
        <f t="shared" si="0"/>
        <v>2_4</v>
      </c>
      <c r="N39" s="58" t="s">
        <v>680</v>
      </c>
      <c r="O39" s="58" t="s">
        <v>964</v>
      </c>
      <c r="P39" s="69" t="s">
        <v>1042</v>
      </c>
      <c r="Q39" s="58" t="s">
        <v>850</v>
      </c>
      <c r="R39" s="58" t="s">
        <v>855</v>
      </c>
      <c r="S39" s="58" t="s">
        <v>859</v>
      </c>
      <c r="T39" s="58" t="s">
        <v>244</v>
      </c>
      <c r="U39" s="58" t="s">
        <v>857</v>
      </c>
      <c r="AG39" s="69" t="s">
        <v>892</v>
      </c>
      <c r="AH39" s="58" t="s">
        <v>893</v>
      </c>
      <c r="AI39" s="58" t="s">
        <v>859</v>
      </c>
      <c r="AJ39" s="69" t="s">
        <v>821</v>
      </c>
      <c r="AK39" s="58" t="s">
        <v>904</v>
      </c>
      <c r="AL39" s="58" t="s">
        <v>875</v>
      </c>
      <c r="AM39" s="58" t="s">
        <v>850</v>
      </c>
      <c r="AN39" s="68" t="s">
        <v>899</v>
      </c>
    </row>
    <row r="40" spans="1:40">
      <c r="A40" s="58">
        <v>36</v>
      </c>
      <c r="B40" s="69" t="s">
        <v>822</v>
      </c>
      <c r="C40" s="69" t="s">
        <v>823</v>
      </c>
      <c r="D40" s="58" t="s">
        <v>159</v>
      </c>
      <c r="E40" s="58" t="s">
        <v>847</v>
      </c>
      <c r="F40" s="58">
        <v>19</v>
      </c>
      <c r="G40" s="58">
        <v>6</v>
      </c>
      <c r="H40" s="58" t="s">
        <v>913</v>
      </c>
      <c r="I40" s="58">
        <v>620</v>
      </c>
      <c r="J40" s="58">
        <v>622</v>
      </c>
      <c r="K40" s="58">
        <v>2</v>
      </c>
      <c r="L40" s="58">
        <v>5</v>
      </c>
      <c r="M40" s="58" t="str">
        <f t="shared" si="0"/>
        <v>2_5</v>
      </c>
      <c r="N40" s="58" t="s">
        <v>681</v>
      </c>
      <c r="O40" s="58" t="s">
        <v>965</v>
      </c>
      <c r="P40" s="69" t="s">
        <v>1043</v>
      </c>
      <c r="Q40" s="58" t="s">
        <v>850</v>
      </c>
      <c r="R40" s="58" t="s">
        <v>855</v>
      </c>
      <c r="S40" s="58" t="s">
        <v>859</v>
      </c>
      <c r="T40" s="58" t="s">
        <v>244</v>
      </c>
      <c r="U40" s="58" t="s">
        <v>857</v>
      </c>
      <c r="AG40" s="69" t="s">
        <v>892</v>
      </c>
      <c r="AH40" s="58" t="s">
        <v>893</v>
      </c>
      <c r="AI40" s="58" t="s">
        <v>859</v>
      </c>
      <c r="AJ40" s="69" t="s">
        <v>823</v>
      </c>
      <c r="AK40" s="58" t="s">
        <v>904</v>
      </c>
      <c r="AL40" s="58" t="s">
        <v>875</v>
      </c>
      <c r="AM40" s="58" t="s">
        <v>850</v>
      </c>
      <c r="AN40" s="68" t="s">
        <v>899</v>
      </c>
    </row>
    <row r="41" spans="1:40">
      <c r="A41" s="58">
        <v>37</v>
      </c>
      <c r="B41" s="69" t="s">
        <v>824</v>
      </c>
      <c r="C41" s="69" t="s">
        <v>825</v>
      </c>
      <c r="D41" s="58" t="s">
        <v>163</v>
      </c>
      <c r="E41" s="58" t="s">
        <v>847</v>
      </c>
      <c r="F41" s="58">
        <v>19</v>
      </c>
      <c r="G41" s="58">
        <v>6</v>
      </c>
      <c r="H41" s="58" t="s">
        <v>913</v>
      </c>
      <c r="I41" s="58">
        <v>620</v>
      </c>
      <c r="J41" s="58">
        <v>622</v>
      </c>
      <c r="K41" s="58">
        <v>2</v>
      </c>
      <c r="L41" s="58">
        <v>2</v>
      </c>
      <c r="M41" s="58" t="str">
        <f t="shared" si="0"/>
        <v>2_2</v>
      </c>
      <c r="N41" s="58" t="s">
        <v>928</v>
      </c>
      <c r="O41" s="58" t="s">
        <v>966</v>
      </c>
      <c r="P41" s="69" t="s">
        <v>1044</v>
      </c>
      <c r="Q41" s="58" t="s">
        <v>851</v>
      </c>
      <c r="R41" s="58" t="s">
        <v>854</v>
      </c>
      <c r="S41" s="58" t="s">
        <v>926</v>
      </c>
      <c r="T41" s="58" t="s">
        <v>244</v>
      </c>
      <c r="U41" s="58" t="s">
        <v>857</v>
      </c>
      <c r="AG41" s="69" t="s">
        <v>892</v>
      </c>
      <c r="AH41" s="58" t="s">
        <v>893</v>
      </c>
      <c r="AI41" s="58" t="s">
        <v>926</v>
      </c>
      <c r="AJ41" s="69" t="s">
        <v>825</v>
      </c>
      <c r="AK41" s="58" t="s">
        <v>904</v>
      </c>
      <c r="AL41" s="58" t="s">
        <v>875</v>
      </c>
      <c r="AM41" s="58" t="s">
        <v>851</v>
      </c>
      <c r="AN41" s="68" t="s">
        <v>899</v>
      </c>
    </row>
    <row r="42" spans="1:40">
      <c r="A42" s="58">
        <v>38</v>
      </c>
      <c r="B42" s="69" t="s">
        <v>68</v>
      </c>
      <c r="C42" s="69">
        <v>3048021</v>
      </c>
      <c r="D42" s="58" t="s">
        <v>160</v>
      </c>
      <c r="E42" s="58" t="s">
        <v>846</v>
      </c>
      <c r="F42" s="58">
        <v>51</v>
      </c>
      <c r="G42" s="58" t="s">
        <v>162</v>
      </c>
      <c r="H42" s="58" t="s">
        <v>914</v>
      </c>
      <c r="I42" s="58">
        <v>620</v>
      </c>
      <c r="J42" s="58">
        <v>622</v>
      </c>
      <c r="K42" s="58">
        <v>4</v>
      </c>
      <c r="L42" s="58">
        <v>1</v>
      </c>
      <c r="M42" s="58" t="str">
        <f t="shared" si="0"/>
        <v>4_1</v>
      </c>
      <c r="N42" s="58" t="s">
        <v>682</v>
      </c>
      <c r="O42" s="58" t="s">
        <v>967</v>
      </c>
      <c r="P42" s="69" t="s">
        <v>1045</v>
      </c>
      <c r="Q42" s="58" t="s">
        <v>851</v>
      </c>
      <c r="R42" s="58" t="s">
        <v>854</v>
      </c>
      <c r="S42" s="58" t="s">
        <v>858</v>
      </c>
      <c r="T42" s="58" t="s">
        <v>244</v>
      </c>
      <c r="U42" s="58" t="s">
        <v>857</v>
      </c>
      <c r="V42" s="58" t="s">
        <v>862</v>
      </c>
      <c r="W42" s="58" t="s">
        <v>861</v>
      </c>
      <c r="X42" s="69" t="s">
        <v>868</v>
      </c>
      <c r="Y42" s="69" t="s">
        <v>68</v>
      </c>
      <c r="Z42" s="58" t="s">
        <v>875</v>
      </c>
      <c r="AA42" s="58" t="s">
        <v>876</v>
      </c>
      <c r="AB42" s="58" t="s">
        <v>877</v>
      </c>
      <c r="AC42" s="58" t="s">
        <v>878</v>
      </c>
      <c r="AD42" s="58" t="s">
        <v>883</v>
      </c>
      <c r="AF42" s="58" t="s">
        <v>889</v>
      </c>
      <c r="AG42" s="69" t="s">
        <v>891</v>
      </c>
      <c r="AH42" s="58" t="s">
        <v>893</v>
      </c>
      <c r="AI42" s="58" t="s">
        <v>858</v>
      </c>
      <c r="AJ42" s="69">
        <v>3048021</v>
      </c>
      <c r="AK42" s="58" t="s">
        <v>903</v>
      </c>
      <c r="AL42" s="58" t="s">
        <v>875</v>
      </c>
      <c r="AM42" s="58" t="s">
        <v>851</v>
      </c>
      <c r="AN42" s="68" t="s">
        <v>902</v>
      </c>
    </row>
    <row r="43" spans="1:40">
      <c r="A43" s="58">
        <v>39</v>
      </c>
      <c r="B43" s="71" t="s">
        <v>81</v>
      </c>
      <c r="C43" s="69">
        <v>3047358</v>
      </c>
      <c r="D43" s="58" t="s">
        <v>163</v>
      </c>
      <c r="E43" s="58" t="s">
        <v>846</v>
      </c>
      <c r="F43" s="58">
        <v>64</v>
      </c>
      <c r="G43" s="58" t="s">
        <v>162</v>
      </c>
      <c r="H43" s="58" t="s">
        <v>915</v>
      </c>
      <c r="I43" s="58">
        <v>620</v>
      </c>
      <c r="J43" s="58">
        <v>622</v>
      </c>
      <c r="K43" s="58">
        <v>4</v>
      </c>
      <c r="L43" s="58">
        <v>1</v>
      </c>
      <c r="M43" s="58" t="str">
        <f t="shared" si="0"/>
        <v>4_1</v>
      </c>
      <c r="N43" s="58" t="s">
        <v>683</v>
      </c>
      <c r="O43" s="58" t="s">
        <v>968</v>
      </c>
      <c r="P43" s="69" t="s">
        <v>1046</v>
      </c>
      <c r="Q43" s="58" t="s">
        <v>851</v>
      </c>
      <c r="R43" s="58" t="s">
        <v>854</v>
      </c>
      <c r="S43" s="58" t="s">
        <v>926</v>
      </c>
      <c r="T43" s="58" t="s">
        <v>244</v>
      </c>
      <c r="U43" s="58" t="s">
        <v>857</v>
      </c>
      <c r="V43" s="58" t="s">
        <v>862</v>
      </c>
      <c r="W43" s="58" t="s">
        <v>861</v>
      </c>
      <c r="X43" s="69" t="s">
        <v>871</v>
      </c>
      <c r="Y43" s="69" t="s">
        <v>81</v>
      </c>
      <c r="Z43" s="58" t="s">
        <v>875</v>
      </c>
      <c r="AA43" s="58" t="s">
        <v>876</v>
      </c>
      <c r="AB43" s="58" t="s">
        <v>877</v>
      </c>
      <c r="AC43" s="58" t="s">
        <v>878</v>
      </c>
      <c r="AD43" s="58" t="s">
        <v>884</v>
      </c>
      <c r="AF43" s="58" t="s">
        <v>889</v>
      </c>
      <c r="AG43" s="69" t="s">
        <v>892</v>
      </c>
      <c r="AH43" s="58" t="s">
        <v>893</v>
      </c>
      <c r="AI43" s="58" t="s">
        <v>926</v>
      </c>
      <c r="AJ43" s="69">
        <v>3047358</v>
      </c>
      <c r="AK43" s="58" t="s">
        <v>904</v>
      </c>
      <c r="AL43" s="58" t="s">
        <v>875</v>
      </c>
      <c r="AM43" s="58" t="s">
        <v>851</v>
      </c>
      <c r="AN43" s="68" t="s">
        <v>902</v>
      </c>
    </row>
    <row r="44" spans="1:40">
      <c r="A44" s="58">
        <v>40</v>
      </c>
      <c r="B44" s="71" t="s">
        <v>80</v>
      </c>
      <c r="C44" s="69">
        <v>3046091</v>
      </c>
      <c r="D44" s="58" t="s">
        <v>163</v>
      </c>
      <c r="E44" s="58" t="s">
        <v>846</v>
      </c>
      <c r="F44" s="58">
        <v>64</v>
      </c>
      <c r="G44" s="58" t="s">
        <v>162</v>
      </c>
      <c r="H44" s="58" t="s">
        <v>915</v>
      </c>
      <c r="I44" s="58">
        <v>620</v>
      </c>
      <c r="J44" s="58">
        <v>622</v>
      </c>
      <c r="K44" s="58">
        <v>2</v>
      </c>
      <c r="L44" s="58">
        <v>1</v>
      </c>
      <c r="M44" s="58" t="str">
        <f t="shared" si="0"/>
        <v>2_1</v>
      </c>
      <c r="N44" s="58" t="s">
        <v>684</v>
      </c>
      <c r="O44" s="58" t="s">
        <v>969</v>
      </c>
      <c r="P44" s="69" t="s">
        <v>1047</v>
      </c>
      <c r="Q44" s="58" t="s">
        <v>851</v>
      </c>
      <c r="R44" s="58" t="s">
        <v>854</v>
      </c>
      <c r="S44" s="58" t="s">
        <v>926</v>
      </c>
      <c r="T44" s="58" t="s">
        <v>244</v>
      </c>
      <c r="U44" s="58" t="s">
        <v>857</v>
      </c>
      <c r="AG44" s="69" t="s">
        <v>892</v>
      </c>
      <c r="AH44" s="58" t="s">
        <v>893</v>
      </c>
      <c r="AI44" s="58" t="s">
        <v>926</v>
      </c>
      <c r="AJ44" s="69">
        <v>3046091</v>
      </c>
      <c r="AK44" s="58" t="s">
        <v>904</v>
      </c>
      <c r="AL44" s="58" t="s">
        <v>875</v>
      </c>
      <c r="AM44" s="58" t="s">
        <v>851</v>
      </c>
      <c r="AN44" s="68" t="s">
        <v>902</v>
      </c>
    </row>
    <row r="45" spans="1:40">
      <c r="A45" s="58">
        <v>41</v>
      </c>
      <c r="B45" s="69" t="s">
        <v>826</v>
      </c>
      <c r="C45" s="69" t="s">
        <v>827</v>
      </c>
      <c r="D45" s="58" t="s">
        <v>145</v>
      </c>
      <c r="E45" s="58" t="s">
        <v>846</v>
      </c>
      <c r="F45" s="58">
        <v>66</v>
      </c>
      <c r="G45" s="58" t="s">
        <v>154</v>
      </c>
      <c r="H45" s="58" t="s">
        <v>916</v>
      </c>
      <c r="I45" s="58">
        <v>620</v>
      </c>
      <c r="J45" s="58">
        <v>622</v>
      </c>
      <c r="K45" s="58">
        <v>4</v>
      </c>
      <c r="L45" s="58">
        <v>3</v>
      </c>
      <c r="M45" s="58" t="str">
        <f t="shared" si="0"/>
        <v>4_3</v>
      </c>
      <c r="N45" s="58" t="s">
        <v>685</v>
      </c>
      <c r="O45" s="58" t="s">
        <v>970</v>
      </c>
      <c r="P45" s="69" t="s">
        <v>1048</v>
      </c>
      <c r="Q45" s="58" t="s">
        <v>851</v>
      </c>
      <c r="R45" s="58" t="s">
        <v>852</v>
      </c>
      <c r="S45" s="58" t="s">
        <v>856</v>
      </c>
      <c r="T45" s="58" t="s">
        <v>244</v>
      </c>
      <c r="U45" s="58" t="s">
        <v>857</v>
      </c>
      <c r="V45" s="58" t="s">
        <v>862</v>
      </c>
      <c r="W45" s="58" t="s">
        <v>861</v>
      </c>
      <c r="X45" s="69" t="s">
        <v>866</v>
      </c>
      <c r="Y45" s="69" t="s">
        <v>826</v>
      </c>
      <c r="Z45" s="58" t="s">
        <v>875</v>
      </c>
      <c r="AA45" s="58" t="s">
        <v>876</v>
      </c>
      <c r="AB45" s="58" t="s">
        <v>877</v>
      </c>
      <c r="AC45" s="58" t="s">
        <v>878</v>
      </c>
      <c r="AD45" s="58" t="s">
        <v>885</v>
      </c>
      <c r="AF45" s="58" t="s">
        <v>889</v>
      </c>
      <c r="AG45" s="69" t="s">
        <v>890</v>
      </c>
      <c r="AH45" s="58" t="s">
        <v>893</v>
      </c>
      <c r="AI45" s="58" t="s">
        <v>856</v>
      </c>
      <c r="AJ45" s="69" t="s">
        <v>827</v>
      </c>
      <c r="AK45" s="58" t="s">
        <v>903</v>
      </c>
      <c r="AL45" s="58" t="s">
        <v>875</v>
      </c>
      <c r="AM45" s="58" t="s">
        <v>851</v>
      </c>
      <c r="AN45" s="68" t="s">
        <v>901</v>
      </c>
    </row>
    <row r="46" spans="1:40">
      <c r="A46" s="58">
        <v>42</v>
      </c>
      <c r="B46" s="69" t="s">
        <v>828</v>
      </c>
      <c r="C46" s="69" t="s">
        <v>829</v>
      </c>
      <c r="D46" s="58" t="s">
        <v>145</v>
      </c>
      <c r="E46" s="58" t="s">
        <v>846</v>
      </c>
      <c r="F46" s="58">
        <v>71</v>
      </c>
      <c r="G46" s="58" t="s">
        <v>154</v>
      </c>
      <c r="H46" s="58" t="s">
        <v>917</v>
      </c>
      <c r="I46" s="58">
        <v>620</v>
      </c>
      <c r="J46" s="58">
        <v>622</v>
      </c>
      <c r="K46" s="58">
        <v>2</v>
      </c>
      <c r="L46" s="58">
        <v>3</v>
      </c>
      <c r="M46" s="58" t="str">
        <f t="shared" si="0"/>
        <v>2_3</v>
      </c>
      <c r="N46" s="58" t="s">
        <v>686</v>
      </c>
      <c r="O46" s="58" t="s">
        <v>971</v>
      </c>
      <c r="P46" s="69" t="s">
        <v>1049</v>
      </c>
      <c r="Q46" s="58" t="s">
        <v>851</v>
      </c>
      <c r="R46" s="58" t="s">
        <v>852</v>
      </c>
      <c r="S46" s="58" t="s">
        <v>856</v>
      </c>
      <c r="T46" s="58" t="s">
        <v>244</v>
      </c>
      <c r="U46" s="58" t="s">
        <v>857</v>
      </c>
      <c r="AG46" s="69" t="s">
        <v>890</v>
      </c>
      <c r="AH46" s="58" t="s">
        <v>893</v>
      </c>
      <c r="AI46" s="58" t="s">
        <v>856</v>
      </c>
      <c r="AJ46" s="69" t="s">
        <v>829</v>
      </c>
      <c r="AK46" s="58" t="s">
        <v>903</v>
      </c>
      <c r="AL46" s="58" t="s">
        <v>875</v>
      </c>
      <c r="AM46" s="58" t="s">
        <v>851</v>
      </c>
      <c r="AN46" s="68" t="s">
        <v>901</v>
      </c>
    </row>
    <row r="47" spans="1:40">
      <c r="A47" s="58">
        <v>43</v>
      </c>
      <c r="B47" s="69" t="s">
        <v>47</v>
      </c>
      <c r="C47" s="69">
        <v>3046120</v>
      </c>
      <c r="D47" s="58" t="s">
        <v>145</v>
      </c>
      <c r="E47" s="58" t="s">
        <v>846</v>
      </c>
      <c r="F47" s="58">
        <v>71</v>
      </c>
      <c r="G47" s="58" t="s">
        <v>154</v>
      </c>
      <c r="H47" s="58" t="s">
        <v>917</v>
      </c>
      <c r="I47" s="58">
        <v>620</v>
      </c>
      <c r="J47" s="58">
        <v>622</v>
      </c>
      <c r="K47" s="58">
        <v>4</v>
      </c>
      <c r="L47" s="58">
        <v>1</v>
      </c>
      <c r="M47" s="58" t="str">
        <f t="shared" si="0"/>
        <v>4_1</v>
      </c>
      <c r="N47" s="58" t="s">
        <v>687</v>
      </c>
      <c r="O47" s="58" t="s">
        <v>972</v>
      </c>
      <c r="P47" s="69" t="s">
        <v>1050</v>
      </c>
      <c r="Q47" s="58" t="s">
        <v>851</v>
      </c>
      <c r="R47" s="58" t="s">
        <v>852</v>
      </c>
      <c r="S47" s="58" t="s">
        <v>856</v>
      </c>
      <c r="T47" s="58" t="s">
        <v>244</v>
      </c>
      <c r="U47" s="58" t="s">
        <v>857</v>
      </c>
      <c r="V47" s="58" t="s">
        <v>862</v>
      </c>
      <c r="W47" s="58" t="s">
        <v>861</v>
      </c>
      <c r="X47" s="69" t="s">
        <v>872</v>
      </c>
      <c r="Y47" s="69" t="s">
        <v>47</v>
      </c>
      <c r="Z47" s="58" t="s">
        <v>875</v>
      </c>
      <c r="AA47" s="58" t="s">
        <v>876</v>
      </c>
      <c r="AB47" s="58" t="s">
        <v>877</v>
      </c>
      <c r="AC47" s="58" t="s">
        <v>878</v>
      </c>
      <c r="AD47" s="58" t="s">
        <v>886</v>
      </c>
      <c r="AF47" s="58" t="s">
        <v>889</v>
      </c>
      <c r="AG47" s="69" t="s">
        <v>890</v>
      </c>
      <c r="AH47" s="58" t="s">
        <v>893</v>
      </c>
      <c r="AI47" s="58" t="s">
        <v>856</v>
      </c>
      <c r="AJ47" s="69">
        <v>3046120</v>
      </c>
      <c r="AK47" s="58" t="s">
        <v>903</v>
      </c>
      <c r="AL47" s="58" t="s">
        <v>875</v>
      </c>
      <c r="AM47" s="58" t="s">
        <v>851</v>
      </c>
      <c r="AN47" s="68" t="s">
        <v>901</v>
      </c>
    </row>
    <row r="48" spans="1:40">
      <c r="A48" s="58">
        <v>44</v>
      </c>
      <c r="B48" s="69" t="s">
        <v>830</v>
      </c>
      <c r="C48" s="69" t="s">
        <v>831</v>
      </c>
      <c r="D48" s="58" t="s">
        <v>145</v>
      </c>
      <c r="E48" s="58" t="s">
        <v>846</v>
      </c>
      <c r="F48" s="58">
        <v>71</v>
      </c>
      <c r="G48" s="58" t="s">
        <v>154</v>
      </c>
      <c r="H48" s="58" t="s">
        <v>917</v>
      </c>
      <c r="I48" s="58">
        <v>620</v>
      </c>
      <c r="J48" s="58">
        <v>622</v>
      </c>
      <c r="K48" s="58">
        <v>2</v>
      </c>
      <c r="L48" s="58">
        <v>2</v>
      </c>
      <c r="M48" s="58" t="str">
        <f t="shared" si="0"/>
        <v>2_2</v>
      </c>
      <c r="N48" s="58" t="s">
        <v>688</v>
      </c>
      <c r="O48" s="58" t="s">
        <v>973</v>
      </c>
      <c r="P48" s="69" t="s">
        <v>1051</v>
      </c>
      <c r="Q48" s="58" t="s">
        <v>851</v>
      </c>
      <c r="R48" s="58" t="s">
        <v>852</v>
      </c>
      <c r="S48" s="58" t="s">
        <v>856</v>
      </c>
      <c r="T48" s="58" t="s">
        <v>244</v>
      </c>
      <c r="U48" s="58" t="s">
        <v>857</v>
      </c>
      <c r="AG48" s="69" t="s">
        <v>890</v>
      </c>
      <c r="AH48" s="58" t="s">
        <v>893</v>
      </c>
      <c r="AI48" s="58" t="s">
        <v>856</v>
      </c>
      <c r="AJ48" s="69" t="s">
        <v>831</v>
      </c>
      <c r="AK48" s="58" t="s">
        <v>903</v>
      </c>
      <c r="AL48" s="58" t="s">
        <v>875</v>
      </c>
      <c r="AM48" s="58" t="s">
        <v>851</v>
      </c>
      <c r="AN48" s="68" t="s">
        <v>901</v>
      </c>
    </row>
    <row r="49" spans="1:40">
      <c r="A49" s="58">
        <v>45</v>
      </c>
      <c r="B49" s="69" t="s">
        <v>832</v>
      </c>
      <c r="C49" s="69" t="s">
        <v>833</v>
      </c>
      <c r="D49" s="58" t="s">
        <v>145</v>
      </c>
      <c r="E49" s="58" t="s">
        <v>846</v>
      </c>
      <c r="F49" s="58">
        <v>73</v>
      </c>
      <c r="G49" s="58" t="s">
        <v>154</v>
      </c>
      <c r="H49" s="58" t="s">
        <v>918</v>
      </c>
      <c r="I49" s="58">
        <v>620</v>
      </c>
      <c r="J49" s="58">
        <v>622</v>
      </c>
      <c r="K49" s="58">
        <v>2</v>
      </c>
      <c r="L49" s="58">
        <v>4</v>
      </c>
      <c r="M49" s="58" t="str">
        <f t="shared" si="0"/>
        <v>2_4</v>
      </c>
      <c r="N49" s="58" t="s">
        <v>689</v>
      </c>
      <c r="O49" s="58" t="s">
        <v>974</v>
      </c>
      <c r="P49" s="69" t="s">
        <v>1052</v>
      </c>
      <c r="Q49" s="58" t="s">
        <v>851</v>
      </c>
      <c r="R49" s="58" t="s">
        <v>852</v>
      </c>
      <c r="S49" s="58" t="s">
        <v>856</v>
      </c>
      <c r="T49" s="58" t="s">
        <v>244</v>
      </c>
      <c r="U49" s="58" t="s">
        <v>857</v>
      </c>
      <c r="AG49" s="69" t="s">
        <v>890</v>
      </c>
      <c r="AH49" s="58" t="s">
        <v>893</v>
      </c>
      <c r="AI49" s="58" t="s">
        <v>856</v>
      </c>
      <c r="AJ49" s="69" t="s">
        <v>833</v>
      </c>
      <c r="AK49" s="58" t="s">
        <v>903</v>
      </c>
      <c r="AL49" s="58" t="s">
        <v>875</v>
      </c>
      <c r="AM49" s="58" t="s">
        <v>851</v>
      </c>
      <c r="AN49" s="68" t="s">
        <v>901</v>
      </c>
    </row>
    <row r="50" spans="1:40">
      <c r="A50" s="58">
        <v>46</v>
      </c>
      <c r="B50" s="69" t="s">
        <v>834</v>
      </c>
      <c r="C50" s="69" t="s">
        <v>835</v>
      </c>
      <c r="D50" s="58" t="s">
        <v>145</v>
      </c>
      <c r="E50" s="58" t="s">
        <v>846</v>
      </c>
      <c r="F50" s="58">
        <v>73</v>
      </c>
      <c r="G50" s="58" t="s">
        <v>154</v>
      </c>
      <c r="H50" s="58" t="s">
        <v>918</v>
      </c>
      <c r="I50" s="58">
        <v>620</v>
      </c>
      <c r="J50" s="58">
        <v>622</v>
      </c>
      <c r="K50" s="58">
        <v>2</v>
      </c>
      <c r="L50" s="58">
        <v>4</v>
      </c>
      <c r="M50" s="58" t="str">
        <f t="shared" si="0"/>
        <v>2_4</v>
      </c>
      <c r="N50" s="58" t="s">
        <v>690</v>
      </c>
      <c r="O50" s="58" t="s">
        <v>975</v>
      </c>
      <c r="P50" s="69" t="s">
        <v>1053</v>
      </c>
      <c r="Q50" s="58" t="s">
        <v>851</v>
      </c>
      <c r="R50" s="58" t="s">
        <v>852</v>
      </c>
      <c r="S50" s="58" t="s">
        <v>856</v>
      </c>
      <c r="T50" s="58" t="s">
        <v>244</v>
      </c>
      <c r="U50" s="58" t="s">
        <v>857</v>
      </c>
      <c r="AG50" s="69" t="s">
        <v>890</v>
      </c>
      <c r="AH50" s="58" t="s">
        <v>893</v>
      </c>
      <c r="AI50" s="58" t="s">
        <v>856</v>
      </c>
      <c r="AJ50" s="69" t="s">
        <v>835</v>
      </c>
      <c r="AK50" s="58" t="s">
        <v>903</v>
      </c>
      <c r="AL50" s="58" t="s">
        <v>875</v>
      </c>
      <c r="AM50" s="58" t="s">
        <v>851</v>
      </c>
      <c r="AN50" s="68" t="s">
        <v>901</v>
      </c>
    </row>
    <row r="51" spans="1:40">
      <c r="A51" s="58">
        <v>47</v>
      </c>
      <c r="B51" s="69" t="s">
        <v>35</v>
      </c>
      <c r="C51" s="69">
        <v>3046118</v>
      </c>
      <c r="D51" s="58" t="s">
        <v>145</v>
      </c>
      <c r="E51" s="58" t="s">
        <v>846</v>
      </c>
      <c r="F51" s="58">
        <v>73</v>
      </c>
      <c r="G51" s="58" t="s">
        <v>154</v>
      </c>
      <c r="H51" s="58" t="s">
        <v>918</v>
      </c>
      <c r="I51" s="58">
        <v>620</v>
      </c>
      <c r="J51" s="58">
        <v>622</v>
      </c>
      <c r="K51" s="58">
        <v>2</v>
      </c>
      <c r="L51" s="58">
        <v>1</v>
      </c>
      <c r="M51" s="58" t="str">
        <f t="shared" si="0"/>
        <v>2_1</v>
      </c>
      <c r="N51" s="58" t="s">
        <v>691</v>
      </c>
      <c r="O51" s="58" t="s">
        <v>976</v>
      </c>
      <c r="P51" s="69" t="s">
        <v>1054</v>
      </c>
      <c r="Q51" s="58" t="s">
        <v>851</v>
      </c>
      <c r="R51" s="58" t="s">
        <v>852</v>
      </c>
      <c r="S51" s="58" t="s">
        <v>856</v>
      </c>
      <c r="T51" s="58" t="s">
        <v>244</v>
      </c>
      <c r="U51" s="58" t="s">
        <v>857</v>
      </c>
      <c r="AG51" s="69" t="s">
        <v>890</v>
      </c>
      <c r="AH51" s="58" t="s">
        <v>893</v>
      </c>
      <c r="AI51" s="58" t="s">
        <v>856</v>
      </c>
      <c r="AJ51" s="69">
        <v>3046118</v>
      </c>
      <c r="AK51" s="58" t="s">
        <v>903</v>
      </c>
      <c r="AL51" s="58" t="s">
        <v>875</v>
      </c>
      <c r="AM51" s="58" t="s">
        <v>851</v>
      </c>
      <c r="AN51" s="68" t="s">
        <v>901</v>
      </c>
    </row>
    <row r="52" spans="1:40">
      <c r="A52" s="58">
        <v>48</v>
      </c>
      <c r="B52" s="69" t="s">
        <v>836</v>
      </c>
      <c r="C52" s="69" t="s">
        <v>837</v>
      </c>
      <c r="D52" s="58" t="s">
        <v>145</v>
      </c>
      <c r="E52" s="58" t="s">
        <v>846</v>
      </c>
      <c r="F52" s="58">
        <v>75</v>
      </c>
      <c r="G52" s="58" t="s">
        <v>154</v>
      </c>
      <c r="H52" s="58" t="s">
        <v>919</v>
      </c>
      <c r="I52" s="58">
        <v>620</v>
      </c>
      <c r="J52" s="58">
        <v>622</v>
      </c>
      <c r="K52" s="58">
        <v>2</v>
      </c>
      <c r="L52" s="58">
        <v>5</v>
      </c>
      <c r="M52" s="58" t="str">
        <f t="shared" si="0"/>
        <v>2_5</v>
      </c>
      <c r="N52" s="58" t="s">
        <v>692</v>
      </c>
      <c r="O52" s="58" t="s">
        <v>977</v>
      </c>
      <c r="P52" s="69" t="s">
        <v>1055</v>
      </c>
      <c r="Q52" s="58" t="s">
        <v>851</v>
      </c>
      <c r="R52" s="58" t="s">
        <v>852</v>
      </c>
      <c r="S52" s="58" t="s">
        <v>856</v>
      </c>
      <c r="T52" s="58" t="s">
        <v>244</v>
      </c>
      <c r="U52" s="58" t="s">
        <v>857</v>
      </c>
      <c r="AG52" s="69" t="s">
        <v>890</v>
      </c>
      <c r="AH52" s="58" t="s">
        <v>893</v>
      </c>
      <c r="AI52" s="58" t="s">
        <v>856</v>
      </c>
      <c r="AJ52" s="69" t="s">
        <v>837</v>
      </c>
      <c r="AK52" s="58" t="s">
        <v>903</v>
      </c>
      <c r="AL52" s="58" t="s">
        <v>875</v>
      </c>
      <c r="AM52" s="58" t="s">
        <v>851</v>
      </c>
      <c r="AN52" s="68" t="s">
        <v>901</v>
      </c>
    </row>
    <row r="53" spans="1:40">
      <c r="A53" s="58">
        <v>49</v>
      </c>
      <c r="B53" s="69" t="s">
        <v>30</v>
      </c>
      <c r="C53" s="69">
        <v>3046094</v>
      </c>
      <c r="D53" s="58" t="s">
        <v>145</v>
      </c>
      <c r="E53" s="58" t="s">
        <v>846</v>
      </c>
      <c r="F53" s="58">
        <v>75</v>
      </c>
      <c r="G53" s="58" t="s">
        <v>154</v>
      </c>
      <c r="H53" s="58" t="s">
        <v>919</v>
      </c>
      <c r="I53" s="58">
        <v>620</v>
      </c>
      <c r="J53" s="58">
        <v>622</v>
      </c>
      <c r="K53" s="58">
        <v>4</v>
      </c>
      <c r="L53" s="58">
        <v>1</v>
      </c>
      <c r="M53" s="58" t="str">
        <f t="shared" si="0"/>
        <v>4_1</v>
      </c>
      <c r="N53" s="58" t="s">
        <v>693</v>
      </c>
      <c r="O53" s="58" t="s">
        <v>978</v>
      </c>
      <c r="P53" s="69" t="s">
        <v>1056</v>
      </c>
      <c r="Q53" s="58" t="s">
        <v>851</v>
      </c>
      <c r="R53" s="58" t="s">
        <v>852</v>
      </c>
      <c r="S53" s="58" t="s">
        <v>856</v>
      </c>
      <c r="T53" s="58" t="s">
        <v>244</v>
      </c>
      <c r="U53" s="58" t="s">
        <v>857</v>
      </c>
      <c r="V53" s="58" t="s">
        <v>862</v>
      </c>
      <c r="W53" s="58" t="s">
        <v>861</v>
      </c>
      <c r="X53" s="69" t="s">
        <v>873</v>
      </c>
      <c r="Y53" s="69" t="s">
        <v>30</v>
      </c>
      <c r="Z53" s="58" t="s">
        <v>875</v>
      </c>
      <c r="AA53" s="58" t="s">
        <v>876</v>
      </c>
      <c r="AB53" s="58" t="s">
        <v>877</v>
      </c>
      <c r="AC53" s="58" t="s">
        <v>878</v>
      </c>
      <c r="AD53" s="58" t="s">
        <v>887</v>
      </c>
      <c r="AF53" s="58" t="s">
        <v>889</v>
      </c>
      <c r="AG53" s="69" t="s">
        <v>890</v>
      </c>
      <c r="AH53" s="58" t="s">
        <v>893</v>
      </c>
      <c r="AI53" s="58" t="s">
        <v>856</v>
      </c>
      <c r="AJ53" s="69">
        <v>3046094</v>
      </c>
      <c r="AK53" s="58" t="s">
        <v>903</v>
      </c>
      <c r="AL53" s="58" t="s">
        <v>875</v>
      </c>
      <c r="AM53" s="58" t="s">
        <v>851</v>
      </c>
      <c r="AN53" s="68" t="s">
        <v>901</v>
      </c>
    </row>
    <row r="54" spans="1:40">
      <c r="A54" s="58">
        <v>50</v>
      </c>
      <c r="B54" s="71" t="s">
        <v>48</v>
      </c>
      <c r="C54" s="69">
        <v>3049416</v>
      </c>
      <c r="D54" s="58" t="s">
        <v>145</v>
      </c>
      <c r="E54" s="58" t="s">
        <v>846</v>
      </c>
      <c r="F54" s="58">
        <v>75</v>
      </c>
      <c r="G54" s="58" t="s">
        <v>154</v>
      </c>
      <c r="H54" s="58" t="s">
        <v>919</v>
      </c>
      <c r="I54" s="58">
        <v>620</v>
      </c>
      <c r="J54" s="58">
        <v>622</v>
      </c>
      <c r="K54" s="58">
        <v>2</v>
      </c>
      <c r="L54" s="58">
        <v>1</v>
      </c>
      <c r="M54" s="58" t="str">
        <f t="shared" si="0"/>
        <v>2_1</v>
      </c>
      <c r="N54" s="58" t="s">
        <v>694</v>
      </c>
      <c r="O54" s="58" t="s">
        <v>979</v>
      </c>
      <c r="P54" s="69" t="s">
        <v>1057</v>
      </c>
      <c r="Q54" s="58" t="s">
        <v>851</v>
      </c>
      <c r="R54" s="58" t="s">
        <v>852</v>
      </c>
      <c r="S54" s="58" t="s">
        <v>856</v>
      </c>
      <c r="T54" s="58" t="s">
        <v>244</v>
      </c>
      <c r="U54" s="58" t="s">
        <v>857</v>
      </c>
      <c r="AG54" s="69" t="s">
        <v>890</v>
      </c>
      <c r="AH54" s="58" t="s">
        <v>893</v>
      </c>
      <c r="AI54" s="58" t="s">
        <v>856</v>
      </c>
      <c r="AJ54" s="69">
        <v>3049416</v>
      </c>
      <c r="AK54" s="58" t="s">
        <v>903</v>
      </c>
      <c r="AL54" s="58" t="s">
        <v>875</v>
      </c>
      <c r="AM54" s="58" t="s">
        <v>851</v>
      </c>
      <c r="AN54" s="68" t="s">
        <v>901</v>
      </c>
    </row>
    <row r="55" spans="1:40">
      <c r="A55" s="58">
        <v>51</v>
      </c>
      <c r="B55" s="69" t="s">
        <v>36</v>
      </c>
      <c r="C55" s="69">
        <v>3049412</v>
      </c>
      <c r="D55" s="58" t="s">
        <v>145</v>
      </c>
      <c r="E55" s="58" t="s">
        <v>846</v>
      </c>
      <c r="F55" s="58">
        <v>75</v>
      </c>
      <c r="G55" s="58" t="s">
        <v>154</v>
      </c>
      <c r="H55" s="58" t="s">
        <v>919</v>
      </c>
      <c r="I55" s="58">
        <v>620</v>
      </c>
      <c r="J55" s="58">
        <v>622</v>
      </c>
      <c r="K55" s="58">
        <v>2</v>
      </c>
      <c r="L55" s="58">
        <v>1</v>
      </c>
      <c r="M55" s="58" t="str">
        <f t="shared" si="0"/>
        <v>2_1</v>
      </c>
      <c r="N55" s="58" t="s">
        <v>697</v>
      </c>
      <c r="O55" s="58" t="s">
        <v>980</v>
      </c>
      <c r="P55" s="69" t="s">
        <v>1058</v>
      </c>
      <c r="Q55" s="58" t="s">
        <v>851</v>
      </c>
      <c r="R55" s="58" t="s">
        <v>852</v>
      </c>
      <c r="S55" s="58" t="s">
        <v>856</v>
      </c>
      <c r="T55" s="58" t="s">
        <v>244</v>
      </c>
      <c r="U55" s="58" t="s">
        <v>857</v>
      </c>
      <c r="AG55" s="69" t="s">
        <v>890</v>
      </c>
      <c r="AH55" s="58" t="s">
        <v>893</v>
      </c>
      <c r="AI55" s="58" t="s">
        <v>856</v>
      </c>
      <c r="AJ55" s="69">
        <v>3049412</v>
      </c>
      <c r="AK55" s="58" t="s">
        <v>903</v>
      </c>
      <c r="AL55" s="58" t="s">
        <v>875</v>
      </c>
      <c r="AM55" s="58" t="s">
        <v>851</v>
      </c>
      <c r="AN55" s="68" t="s">
        <v>901</v>
      </c>
    </row>
    <row r="56" spans="1:40">
      <c r="A56" s="58">
        <v>52</v>
      </c>
      <c r="B56" s="69" t="s">
        <v>44</v>
      </c>
      <c r="C56" s="69">
        <v>3048826</v>
      </c>
      <c r="D56" s="58" t="s">
        <v>145</v>
      </c>
      <c r="E56" s="58" t="s">
        <v>846</v>
      </c>
      <c r="F56" s="58">
        <v>77</v>
      </c>
      <c r="G56" s="58" t="s">
        <v>154</v>
      </c>
      <c r="H56" s="58" t="s">
        <v>920</v>
      </c>
      <c r="I56" s="58">
        <v>620</v>
      </c>
      <c r="J56" s="58">
        <v>622</v>
      </c>
      <c r="K56" s="58">
        <v>2</v>
      </c>
      <c r="L56" s="58">
        <v>1</v>
      </c>
      <c r="M56" s="58" t="str">
        <f t="shared" si="0"/>
        <v>2_1</v>
      </c>
      <c r="N56" s="58" t="s">
        <v>695</v>
      </c>
      <c r="O56" s="58" t="s">
        <v>981</v>
      </c>
      <c r="P56" s="69" t="s">
        <v>1059</v>
      </c>
      <c r="Q56" s="58" t="s">
        <v>851</v>
      </c>
      <c r="R56" s="58" t="s">
        <v>852</v>
      </c>
      <c r="S56" s="58" t="s">
        <v>856</v>
      </c>
      <c r="T56" s="58" t="s">
        <v>244</v>
      </c>
      <c r="U56" s="58" t="s">
        <v>857</v>
      </c>
      <c r="AG56" s="69" t="s">
        <v>890</v>
      </c>
      <c r="AH56" s="58" t="s">
        <v>893</v>
      </c>
      <c r="AI56" s="58" t="s">
        <v>856</v>
      </c>
      <c r="AJ56" s="69">
        <v>3048826</v>
      </c>
      <c r="AK56" s="58" t="s">
        <v>903</v>
      </c>
      <c r="AL56" s="58" t="s">
        <v>875</v>
      </c>
      <c r="AM56" s="58" t="s">
        <v>851</v>
      </c>
      <c r="AN56" s="68" t="s">
        <v>901</v>
      </c>
    </row>
    <row r="57" spans="1:40">
      <c r="A57" s="58">
        <v>53</v>
      </c>
      <c r="B57" s="69" t="s">
        <v>49</v>
      </c>
      <c r="C57" s="69">
        <v>3048803</v>
      </c>
      <c r="D57" s="58" t="s">
        <v>145</v>
      </c>
      <c r="E57" s="58" t="s">
        <v>846</v>
      </c>
      <c r="F57" s="58">
        <v>77</v>
      </c>
      <c r="G57" s="58" t="s">
        <v>154</v>
      </c>
      <c r="H57" s="58" t="s">
        <v>920</v>
      </c>
      <c r="I57" s="58">
        <v>620</v>
      </c>
      <c r="J57" s="58">
        <v>622</v>
      </c>
      <c r="K57" s="58">
        <v>4</v>
      </c>
      <c r="L57" s="58">
        <v>1</v>
      </c>
      <c r="M57" s="58" t="str">
        <f t="shared" si="0"/>
        <v>4_1</v>
      </c>
      <c r="N57" s="58" t="s">
        <v>696</v>
      </c>
      <c r="O57" s="58" t="s">
        <v>982</v>
      </c>
      <c r="P57" s="69" t="s">
        <v>1060</v>
      </c>
      <c r="Q57" s="58" t="s">
        <v>851</v>
      </c>
      <c r="R57" s="58" t="s">
        <v>852</v>
      </c>
      <c r="S57" s="58" t="s">
        <v>856</v>
      </c>
      <c r="T57" s="58" t="s">
        <v>244</v>
      </c>
      <c r="U57" s="58" t="s">
        <v>857</v>
      </c>
      <c r="V57" s="58" t="s">
        <v>862</v>
      </c>
      <c r="W57" s="58" t="s">
        <v>861</v>
      </c>
      <c r="X57" s="69" t="s">
        <v>874</v>
      </c>
      <c r="Y57" s="69" t="s">
        <v>49</v>
      </c>
      <c r="Z57" s="58" t="s">
        <v>875</v>
      </c>
      <c r="AA57" s="58" t="s">
        <v>876</v>
      </c>
      <c r="AB57" s="58" t="s">
        <v>877</v>
      </c>
      <c r="AC57" s="58" t="s">
        <v>878</v>
      </c>
      <c r="AD57" s="58" t="s">
        <v>888</v>
      </c>
      <c r="AF57" s="58" t="s">
        <v>889</v>
      </c>
      <c r="AG57" s="69" t="s">
        <v>890</v>
      </c>
      <c r="AH57" s="58" t="s">
        <v>893</v>
      </c>
      <c r="AI57" s="58" t="s">
        <v>856</v>
      </c>
      <c r="AJ57" s="69">
        <v>3048803</v>
      </c>
      <c r="AK57" s="58" t="s">
        <v>903</v>
      </c>
      <c r="AL57" s="58" t="s">
        <v>875</v>
      </c>
      <c r="AM57" s="58" t="s">
        <v>851</v>
      </c>
      <c r="AN57" s="68" t="s">
        <v>901</v>
      </c>
    </row>
    <row r="58" spans="1:40">
      <c r="A58" s="58">
        <v>54</v>
      </c>
      <c r="B58" s="69" t="s">
        <v>838</v>
      </c>
      <c r="C58" s="69" t="s">
        <v>839</v>
      </c>
      <c r="D58" s="58" t="s">
        <v>145</v>
      </c>
      <c r="E58" s="58" t="s">
        <v>848</v>
      </c>
      <c r="F58" s="58" t="s">
        <v>152</v>
      </c>
      <c r="G58" s="58" t="s">
        <v>152</v>
      </c>
      <c r="H58" s="58" t="s">
        <v>921</v>
      </c>
      <c r="I58" s="58">
        <v>620</v>
      </c>
      <c r="J58" s="58">
        <v>622</v>
      </c>
      <c r="K58" s="58">
        <v>2</v>
      </c>
      <c r="L58" s="58">
        <v>2</v>
      </c>
      <c r="M58" s="58" t="str">
        <f t="shared" si="0"/>
        <v>2_2</v>
      </c>
      <c r="N58" s="58" t="s">
        <v>698</v>
      </c>
      <c r="O58" s="58" t="s">
        <v>983</v>
      </c>
      <c r="P58" s="69" t="s">
        <v>1061</v>
      </c>
      <c r="Q58" s="58" t="s">
        <v>851</v>
      </c>
      <c r="R58" s="58" t="s">
        <v>852</v>
      </c>
      <c r="S58" s="58" t="s">
        <v>856</v>
      </c>
      <c r="T58" s="58" t="s">
        <v>244</v>
      </c>
      <c r="U58" s="58" t="s">
        <v>857</v>
      </c>
      <c r="AG58" s="69" t="s">
        <v>890</v>
      </c>
      <c r="AH58" s="58" t="s">
        <v>893</v>
      </c>
      <c r="AI58" s="58" t="s">
        <v>856</v>
      </c>
      <c r="AJ58" s="69" t="s">
        <v>839</v>
      </c>
      <c r="AK58" s="58" t="s">
        <v>903</v>
      </c>
      <c r="AL58" s="58" t="s">
        <v>875</v>
      </c>
      <c r="AM58" s="58" t="s">
        <v>851</v>
      </c>
      <c r="AN58" s="68" t="s">
        <v>898</v>
      </c>
    </row>
    <row r="59" spans="1:40">
      <c r="A59" s="58">
        <v>55</v>
      </c>
      <c r="B59" s="69" t="s">
        <v>840</v>
      </c>
      <c r="C59" s="69" t="s">
        <v>841</v>
      </c>
      <c r="D59" s="58" t="s">
        <v>159</v>
      </c>
      <c r="E59" s="58" t="s">
        <v>848</v>
      </c>
      <c r="F59" s="58" t="s">
        <v>152</v>
      </c>
      <c r="G59" s="58" t="s">
        <v>152</v>
      </c>
      <c r="H59" s="58" t="s">
        <v>921</v>
      </c>
      <c r="I59" s="58">
        <v>620</v>
      </c>
      <c r="J59" s="58">
        <v>622</v>
      </c>
      <c r="K59" s="58">
        <v>2</v>
      </c>
      <c r="L59" s="58">
        <v>3</v>
      </c>
      <c r="M59" s="58" t="str">
        <f t="shared" si="0"/>
        <v>2_3</v>
      </c>
      <c r="N59" s="58" t="s">
        <v>699</v>
      </c>
      <c r="O59" s="58" t="s">
        <v>984</v>
      </c>
      <c r="P59" s="69" t="s">
        <v>1062</v>
      </c>
      <c r="Q59" s="58" t="s">
        <v>850</v>
      </c>
      <c r="R59" s="58" t="s">
        <v>855</v>
      </c>
      <c r="S59" s="58" t="s">
        <v>859</v>
      </c>
      <c r="T59" s="58" t="s">
        <v>244</v>
      </c>
      <c r="U59" s="58" t="s">
        <v>857</v>
      </c>
      <c r="AG59" s="69" t="s">
        <v>892</v>
      </c>
      <c r="AH59" s="58" t="s">
        <v>893</v>
      </c>
      <c r="AI59" s="58" t="s">
        <v>859</v>
      </c>
      <c r="AJ59" s="69" t="s">
        <v>841</v>
      </c>
      <c r="AK59" s="58" t="s">
        <v>904</v>
      </c>
      <c r="AL59" s="58" t="s">
        <v>875</v>
      </c>
      <c r="AM59" s="58" t="s">
        <v>850</v>
      </c>
      <c r="AN59" s="68" t="s">
        <v>898</v>
      </c>
    </row>
    <row r="60" spans="1:40">
      <c r="A60" s="58">
        <v>56</v>
      </c>
      <c r="B60" s="71" t="s">
        <v>842</v>
      </c>
      <c r="C60" s="69" t="s">
        <v>843</v>
      </c>
      <c r="D60" s="58" t="s">
        <v>159</v>
      </c>
      <c r="E60" s="58" t="s">
        <v>848</v>
      </c>
      <c r="F60" s="58" t="s">
        <v>744</v>
      </c>
      <c r="G60" s="58">
        <v>6</v>
      </c>
      <c r="H60" s="58" t="s">
        <v>922</v>
      </c>
      <c r="I60" s="58">
        <v>620</v>
      </c>
      <c r="J60" s="58">
        <v>622</v>
      </c>
      <c r="K60" s="58">
        <v>2</v>
      </c>
      <c r="L60" s="58">
        <v>3</v>
      </c>
      <c r="M60" s="58" t="str">
        <f t="shared" si="0"/>
        <v>2_3</v>
      </c>
      <c r="N60" s="58" t="s">
        <v>750</v>
      </c>
      <c r="O60" s="58" t="s">
        <v>986</v>
      </c>
      <c r="P60" s="69" t="s">
        <v>1063</v>
      </c>
      <c r="Q60" s="58" t="s">
        <v>850</v>
      </c>
      <c r="R60" s="58" t="s">
        <v>855</v>
      </c>
      <c r="S60" s="58" t="s">
        <v>859</v>
      </c>
      <c r="T60" s="58" t="s">
        <v>244</v>
      </c>
      <c r="U60" s="58" t="s">
        <v>857</v>
      </c>
      <c r="AG60" s="69" t="s">
        <v>892</v>
      </c>
      <c r="AH60" s="58" t="s">
        <v>893</v>
      </c>
      <c r="AI60" s="58" t="s">
        <v>859</v>
      </c>
      <c r="AJ60" s="69" t="s">
        <v>843</v>
      </c>
      <c r="AK60" s="58" t="s">
        <v>904</v>
      </c>
      <c r="AL60" s="58" t="s">
        <v>875</v>
      </c>
      <c r="AM60" s="58" t="s">
        <v>850</v>
      </c>
      <c r="AN60" s="68" t="s">
        <v>899</v>
      </c>
    </row>
    <row r="61" spans="1:40">
      <c r="A61" s="58">
        <v>57</v>
      </c>
      <c r="B61" s="71" t="s">
        <v>844</v>
      </c>
      <c r="C61" s="69" t="s">
        <v>845</v>
      </c>
      <c r="D61" s="58" t="s">
        <v>145</v>
      </c>
      <c r="E61" s="58" t="s">
        <v>848</v>
      </c>
      <c r="F61" s="58" t="s">
        <v>744</v>
      </c>
      <c r="G61" s="58">
        <v>6</v>
      </c>
      <c r="H61" s="58" t="s">
        <v>922</v>
      </c>
      <c r="I61" s="58">
        <v>620</v>
      </c>
      <c r="J61" s="58">
        <v>622</v>
      </c>
      <c r="K61" s="58">
        <v>2</v>
      </c>
      <c r="L61" s="58">
        <v>3</v>
      </c>
      <c r="M61" s="58" t="str">
        <f t="shared" si="0"/>
        <v>2_3</v>
      </c>
      <c r="N61" s="58" t="s">
        <v>749</v>
      </c>
      <c r="O61" s="58" t="s">
        <v>985</v>
      </c>
      <c r="P61" s="69" t="s">
        <v>1064</v>
      </c>
      <c r="Q61" s="58" t="s">
        <v>851</v>
      </c>
      <c r="R61" s="58" t="s">
        <v>852</v>
      </c>
      <c r="S61" s="58" t="s">
        <v>856</v>
      </c>
      <c r="T61" s="58" t="s">
        <v>244</v>
      </c>
      <c r="U61" s="58" t="s">
        <v>857</v>
      </c>
      <c r="AG61" s="69" t="s">
        <v>890</v>
      </c>
      <c r="AH61" s="58" t="s">
        <v>893</v>
      </c>
      <c r="AI61" s="58" t="s">
        <v>856</v>
      </c>
      <c r="AJ61" s="69" t="s">
        <v>845</v>
      </c>
      <c r="AK61" s="58" t="s">
        <v>903</v>
      </c>
      <c r="AL61" s="58" t="s">
        <v>875</v>
      </c>
      <c r="AM61" s="58" t="s">
        <v>851</v>
      </c>
      <c r="AN61" s="68" t="s">
        <v>899</v>
      </c>
    </row>
    <row r="62" spans="1:40" s="78" customFormat="1" ht="168.75">
      <c r="A62" s="74">
        <v>58</v>
      </c>
      <c r="B62" s="75" t="s">
        <v>702</v>
      </c>
      <c r="C62" s="75"/>
      <c r="D62" s="74"/>
      <c r="E62" s="74" t="s">
        <v>848</v>
      </c>
      <c r="F62" s="74" t="s">
        <v>152</v>
      </c>
      <c r="G62" s="74" t="s">
        <v>1071</v>
      </c>
      <c r="H62" s="74" t="s">
        <v>1072</v>
      </c>
      <c r="I62" s="74">
        <v>620</v>
      </c>
      <c r="J62" s="74">
        <v>622</v>
      </c>
      <c r="K62" s="74" t="s">
        <v>849</v>
      </c>
      <c r="L62" s="74"/>
      <c r="M62" s="74"/>
      <c r="N62" s="74" t="s">
        <v>711</v>
      </c>
      <c r="O62" s="74" t="s">
        <v>987</v>
      </c>
      <c r="P62" s="75" t="s">
        <v>1065</v>
      </c>
      <c r="Q62" s="74"/>
      <c r="R62" s="74"/>
      <c r="S62" s="76"/>
      <c r="T62" s="74"/>
      <c r="U62" s="74"/>
      <c r="V62" s="74"/>
      <c r="W62" s="74"/>
      <c r="X62" s="75"/>
      <c r="Y62" s="75"/>
      <c r="Z62" s="74"/>
      <c r="AA62" s="74"/>
      <c r="AB62" s="74"/>
      <c r="AC62" s="74"/>
      <c r="AD62" s="74"/>
      <c r="AE62" s="76"/>
      <c r="AF62" s="74"/>
      <c r="AG62" s="75"/>
      <c r="AH62" s="74"/>
      <c r="AI62" s="74"/>
      <c r="AJ62" s="75"/>
      <c r="AK62" s="74"/>
      <c r="AL62" s="74"/>
      <c r="AM62" s="74"/>
      <c r="AN62" s="77" t="s">
        <v>1003</v>
      </c>
    </row>
    <row r="63" spans="1:40" s="78" customFormat="1" ht="168.75">
      <c r="A63" s="74">
        <v>59</v>
      </c>
      <c r="B63" s="75" t="s">
        <v>703</v>
      </c>
      <c r="C63" s="75"/>
      <c r="D63" s="74"/>
      <c r="E63" s="74" t="s">
        <v>848</v>
      </c>
      <c r="F63" s="74" t="s">
        <v>322</v>
      </c>
      <c r="G63" s="74" t="s">
        <v>154</v>
      </c>
      <c r="H63" s="74" t="s">
        <v>923</v>
      </c>
      <c r="I63" s="74">
        <v>620</v>
      </c>
      <c r="J63" s="74">
        <v>622</v>
      </c>
      <c r="K63" s="74" t="s">
        <v>849</v>
      </c>
      <c r="L63" s="74"/>
      <c r="M63" s="74"/>
      <c r="N63" s="74" t="s">
        <v>712</v>
      </c>
      <c r="O63" s="74" t="s">
        <v>988</v>
      </c>
      <c r="P63" s="75" t="s">
        <v>1066</v>
      </c>
      <c r="Q63" s="74"/>
      <c r="R63" s="74"/>
      <c r="S63" s="76"/>
      <c r="T63" s="74"/>
      <c r="U63" s="74"/>
      <c r="V63" s="74"/>
      <c r="W63" s="74"/>
      <c r="X63" s="75"/>
      <c r="Y63" s="75"/>
      <c r="Z63" s="74"/>
      <c r="AA63" s="74"/>
      <c r="AB63" s="74"/>
      <c r="AC63" s="74"/>
      <c r="AD63" s="74"/>
      <c r="AE63" s="76"/>
      <c r="AF63" s="74"/>
      <c r="AG63" s="75"/>
      <c r="AH63" s="74"/>
      <c r="AI63" s="74"/>
      <c r="AJ63" s="75"/>
      <c r="AK63" s="74"/>
      <c r="AL63" s="74"/>
      <c r="AM63" s="74"/>
      <c r="AN63" s="77" t="s">
        <v>1004</v>
      </c>
    </row>
    <row r="64" spans="1:40" s="78" customFormat="1" ht="168.75">
      <c r="A64" s="74">
        <v>60</v>
      </c>
      <c r="B64" s="75" t="s">
        <v>704</v>
      </c>
      <c r="C64" s="75"/>
      <c r="D64" s="74"/>
      <c r="E64" s="74" t="s">
        <v>848</v>
      </c>
      <c r="F64" s="74" t="s">
        <v>708</v>
      </c>
      <c r="G64" s="74" t="s">
        <v>154</v>
      </c>
      <c r="H64" s="74" t="s">
        <v>924</v>
      </c>
      <c r="I64" s="74">
        <v>620</v>
      </c>
      <c r="J64" s="74">
        <v>622</v>
      </c>
      <c r="K64" s="74" t="s">
        <v>849</v>
      </c>
      <c r="L64" s="74"/>
      <c r="M64" s="74"/>
      <c r="N64" s="74" t="s">
        <v>713</v>
      </c>
      <c r="O64" s="74" t="s">
        <v>989</v>
      </c>
      <c r="P64" s="75" t="s">
        <v>1067</v>
      </c>
      <c r="Q64" s="74"/>
      <c r="R64" s="74"/>
      <c r="S64" s="76"/>
      <c r="T64" s="74"/>
      <c r="U64" s="74"/>
      <c r="V64" s="74"/>
      <c r="W64" s="74"/>
      <c r="X64" s="75"/>
      <c r="Y64" s="75"/>
      <c r="Z64" s="74"/>
      <c r="AA64" s="74"/>
      <c r="AB64" s="74"/>
      <c r="AC64" s="74"/>
      <c r="AD64" s="74"/>
      <c r="AE64" s="76"/>
      <c r="AF64" s="74"/>
      <c r="AG64" s="75"/>
      <c r="AH64" s="74"/>
      <c r="AI64" s="74"/>
      <c r="AJ64" s="75"/>
      <c r="AK64" s="74"/>
      <c r="AL64" s="74"/>
      <c r="AM64" s="74"/>
      <c r="AN64" s="77" t="s">
        <v>1005</v>
      </c>
    </row>
    <row r="65" spans="1:40" ht="168.75">
      <c r="A65" s="58">
        <v>61</v>
      </c>
      <c r="B65" s="69" t="s">
        <v>705</v>
      </c>
      <c r="C65" s="69"/>
      <c r="D65" s="58"/>
      <c r="E65" s="58" t="s">
        <v>848</v>
      </c>
      <c r="F65" s="58" t="s">
        <v>709</v>
      </c>
      <c r="G65" s="58" t="s">
        <v>154</v>
      </c>
      <c r="H65" s="58" t="s">
        <v>925</v>
      </c>
      <c r="I65" s="58">
        <v>620</v>
      </c>
      <c r="J65" s="58">
        <v>622</v>
      </c>
      <c r="K65" s="58" t="s">
        <v>849</v>
      </c>
      <c r="L65" s="58"/>
      <c r="M65" s="58"/>
      <c r="N65" s="58" t="s">
        <v>714</v>
      </c>
      <c r="O65" s="58" t="s">
        <v>990</v>
      </c>
      <c r="P65" s="69" t="s">
        <v>1068</v>
      </c>
      <c r="Q65" s="58"/>
      <c r="R65" s="58"/>
      <c r="T65" s="58"/>
      <c r="AN65" s="72" t="s">
        <v>1006</v>
      </c>
    </row>
    <row r="66" spans="1:40" ht="168.75">
      <c r="A66" s="58">
        <v>62</v>
      </c>
      <c r="B66" s="69" t="s">
        <v>706</v>
      </c>
      <c r="C66" s="69"/>
      <c r="D66" s="58"/>
      <c r="E66" s="58" t="s">
        <v>848</v>
      </c>
      <c r="F66" s="58" t="s">
        <v>744</v>
      </c>
      <c r="G66" s="58">
        <v>6</v>
      </c>
      <c r="H66" s="58" t="s">
        <v>922</v>
      </c>
      <c r="I66" s="58">
        <v>620</v>
      </c>
      <c r="J66" s="58">
        <v>622</v>
      </c>
      <c r="K66" s="58" t="s">
        <v>849</v>
      </c>
      <c r="L66" s="58"/>
      <c r="M66" s="58"/>
      <c r="N66" s="58" t="s">
        <v>751</v>
      </c>
      <c r="O66" s="58" t="s">
        <v>991</v>
      </c>
      <c r="P66" s="69" t="s">
        <v>1069</v>
      </c>
      <c r="Q66" s="58"/>
      <c r="R66" s="58"/>
      <c r="T66" s="58"/>
      <c r="AN66" s="72" t="s">
        <v>1007</v>
      </c>
    </row>
    <row r="67" spans="1:40">
      <c r="B67" s="58"/>
      <c r="D67" s="58"/>
      <c r="E67" s="58"/>
      <c r="Q67" s="58"/>
      <c r="R67" s="58"/>
    </row>
    <row r="68" spans="1:40">
      <c r="B68" s="58"/>
      <c r="D68" s="58"/>
      <c r="E68" s="58"/>
      <c r="Q68" s="58"/>
      <c r="R68" s="58"/>
    </row>
    <row r="69" spans="1:40">
      <c r="B69" s="58"/>
      <c r="D69" s="58"/>
      <c r="E69" s="58"/>
      <c r="Q69" s="58"/>
      <c r="R69" s="58"/>
    </row>
    <row r="70" spans="1:40">
      <c r="B70" s="58"/>
      <c r="D70" s="58"/>
      <c r="E70" s="58"/>
      <c r="Q70" s="58"/>
      <c r="R70" s="58"/>
    </row>
    <row r="71" spans="1:40">
      <c r="B71" s="58"/>
      <c r="D71" s="58"/>
      <c r="E71" s="58"/>
      <c r="Q71" s="58"/>
      <c r="R71" s="58"/>
    </row>
    <row r="72" spans="1:40">
      <c r="B72" s="58"/>
      <c r="D72" s="58"/>
      <c r="E72" s="58"/>
      <c r="Q72" s="58"/>
      <c r="R72" s="58"/>
    </row>
    <row r="73" spans="1:40">
      <c r="B73" s="58"/>
      <c r="D73" s="58"/>
      <c r="E73" s="58"/>
      <c r="Q73" s="58"/>
      <c r="R73" s="58"/>
    </row>
    <row r="74" spans="1:40">
      <c r="B74" s="58"/>
      <c r="D74" s="58"/>
      <c r="E74" s="58"/>
      <c r="Q74" s="58"/>
      <c r="R74" s="58"/>
    </row>
    <row r="75" spans="1:40">
      <c r="B75" s="58"/>
      <c r="D75" s="58"/>
      <c r="E75" s="58"/>
    </row>
    <row r="76" spans="1:40">
      <c r="B76" s="58"/>
      <c r="D76" s="58"/>
      <c r="E76" s="58"/>
    </row>
    <row r="77" spans="1:40">
      <c r="B77" s="58"/>
      <c r="D77" s="58"/>
      <c r="E77" s="58"/>
    </row>
    <row r="78" spans="1:40">
      <c r="B78" s="58"/>
      <c r="D78" s="58"/>
      <c r="E78" s="58"/>
    </row>
    <row r="79" spans="1:40">
      <c r="B79" s="58"/>
      <c r="D79" s="58"/>
      <c r="E79" s="58"/>
    </row>
    <row r="80" spans="1:40">
      <c r="B80" s="58"/>
      <c r="D80" s="58"/>
      <c r="E80" s="58"/>
    </row>
    <row r="81" spans="2:5">
      <c r="B81" s="58"/>
      <c r="D81" s="58"/>
      <c r="E81" s="58"/>
    </row>
    <row r="82" spans="2:5">
      <c r="B82" s="58"/>
      <c r="D82" s="58"/>
      <c r="E82" s="58"/>
    </row>
    <row r="83" spans="2:5">
      <c r="B83" s="58"/>
      <c r="D83" s="58"/>
      <c r="E83" s="58"/>
    </row>
    <row r="84" spans="2:5">
      <c r="B84" s="58"/>
      <c r="D84" s="58"/>
      <c r="E84" s="58"/>
    </row>
    <row r="85" spans="2:5">
      <c r="B85" s="58"/>
      <c r="D85" s="58"/>
      <c r="E85" s="58"/>
    </row>
    <row r="86" spans="2:5">
      <c r="B86" s="58"/>
      <c r="D86" s="58"/>
      <c r="E86" s="58"/>
    </row>
    <row r="87" spans="2:5">
      <c r="B87" s="58"/>
      <c r="D87" s="58"/>
      <c r="E87" s="58"/>
    </row>
    <row r="88" spans="2:5">
      <c r="B88" s="58"/>
      <c r="D88" s="58"/>
      <c r="E88" s="58"/>
    </row>
    <row r="89" spans="2:5">
      <c r="B89" s="58"/>
      <c r="D89" s="58"/>
      <c r="E89" s="58"/>
    </row>
    <row r="90" spans="2:5">
      <c r="B90" s="58"/>
      <c r="D90" s="58"/>
      <c r="E90" s="58"/>
    </row>
    <row r="91" spans="2:5">
      <c r="B91" s="58"/>
      <c r="D91" s="58"/>
      <c r="E91" s="58"/>
    </row>
    <row r="92" spans="2:5">
      <c r="B92" s="58"/>
      <c r="D92" s="58"/>
      <c r="E92" s="58"/>
    </row>
    <row r="93" spans="2:5">
      <c r="B93" s="58"/>
      <c r="D93" s="58"/>
      <c r="E93" s="58"/>
    </row>
    <row r="94" spans="2:5">
      <c r="B94" s="58"/>
      <c r="D94" s="58"/>
      <c r="E94" s="58"/>
    </row>
    <row r="95" spans="2:5">
      <c r="B95" s="58"/>
      <c r="D95" s="58"/>
      <c r="E95" s="58"/>
    </row>
    <row r="96" spans="2:5">
      <c r="B96" s="58"/>
      <c r="D96" s="58"/>
      <c r="E96" s="58"/>
    </row>
    <row r="97" spans="2:5">
      <c r="B97" s="58"/>
      <c r="D97" s="58"/>
      <c r="E97" s="58"/>
    </row>
    <row r="98" spans="2:5">
      <c r="B98" s="58"/>
      <c r="D98" s="58"/>
      <c r="E98" s="58"/>
    </row>
    <row r="99" spans="2:5">
      <c r="B99" s="58"/>
      <c r="D99" s="58"/>
      <c r="E99" s="58"/>
    </row>
    <row r="100" spans="2:5">
      <c r="B100" s="58"/>
      <c r="D100" s="58"/>
      <c r="E100" s="58"/>
    </row>
    <row r="101" spans="2:5">
      <c r="B101" s="58"/>
      <c r="D101" s="58"/>
      <c r="E101" s="58"/>
    </row>
    <row r="102" spans="2:5">
      <c r="B102" s="58"/>
      <c r="D102" s="58"/>
      <c r="E102" s="58"/>
    </row>
    <row r="103" spans="2:5">
      <c r="B103" s="58"/>
      <c r="D103" s="58"/>
      <c r="E103" s="58"/>
    </row>
    <row r="104" spans="2:5">
      <c r="B104" s="58"/>
      <c r="D104" s="58"/>
      <c r="E104" s="58"/>
    </row>
    <row r="105" spans="2:5">
      <c r="B105" s="58"/>
      <c r="D105" s="58"/>
      <c r="E105" s="58"/>
    </row>
    <row r="106" spans="2:5">
      <c r="B106" s="58"/>
      <c r="D106" s="58"/>
      <c r="E106" s="58"/>
    </row>
    <row r="107" spans="2:5">
      <c r="B107" s="58"/>
      <c r="D107" s="58"/>
      <c r="E107" s="58"/>
    </row>
    <row r="108" spans="2:5">
      <c r="B108" s="58"/>
      <c r="D108" s="58"/>
      <c r="E108" s="58"/>
    </row>
    <row r="109" spans="2:5">
      <c r="B109" s="58"/>
      <c r="D109" s="58"/>
      <c r="E109" s="58"/>
    </row>
    <row r="110" spans="2:5">
      <c r="B110" s="58"/>
      <c r="D110" s="58"/>
      <c r="E110" s="58"/>
    </row>
    <row r="111" spans="2:5">
      <c r="B111" s="58"/>
      <c r="D111" s="58"/>
      <c r="E111" s="58"/>
    </row>
    <row r="112" spans="2:5">
      <c r="B112" s="58"/>
      <c r="D112" s="58"/>
      <c r="E112" s="58"/>
    </row>
    <row r="113" spans="2:5">
      <c r="B113" s="58"/>
      <c r="D113" s="58"/>
      <c r="E113" s="58"/>
    </row>
    <row r="114" spans="2:5">
      <c r="B114" s="58"/>
      <c r="D114" s="58"/>
      <c r="E114" s="58"/>
    </row>
    <row r="115" spans="2:5">
      <c r="B115" s="58"/>
      <c r="D115" s="58"/>
      <c r="E115" s="58"/>
    </row>
    <row r="116" spans="2:5">
      <c r="B116" s="58"/>
      <c r="D116" s="58"/>
      <c r="E116" s="58"/>
    </row>
    <row r="117" spans="2:5">
      <c r="B117" s="58"/>
      <c r="D117" s="58"/>
      <c r="E117" s="58"/>
    </row>
    <row r="118" spans="2:5">
      <c r="B118" s="58"/>
      <c r="D118" s="58"/>
      <c r="E118" s="58"/>
    </row>
    <row r="119" spans="2:5">
      <c r="B119" s="58"/>
      <c r="D119" s="58"/>
      <c r="E119" s="58"/>
    </row>
    <row r="120" spans="2:5">
      <c r="B120" s="58"/>
      <c r="D120" s="58"/>
      <c r="E120" s="58"/>
    </row>
    <row r="121" spans="2:5">
      <c r="B121" s="58"/>
      <c r="D121" s="58"/>
      <c r="E121" s="58"/>
    </row>
    <row r="122" spans="2:5">
      <c r="B122" s="58"/>
      <c r="D122" s="58"/>
      <c r="E122" s="58"/>
    </row>
    <row r="123" spans="2:5">
      <c r="B123" s="58"/>
      <c r="D123" s="58"/>
      <c r="E123" s="58"/>
    </row>
    <row r="124" spans="2:5">
      <c r="B124" s="58"/>
      <c r="D124" s="58"/>
      <c r="E124" s="58"/>
    </row>
    <row r="125" spans="2:5">
      <c r="B125" s="58"/>
      <c r="D125" s="58"/>
      <c r="E125" s="58"/>
    </row>
    <row r="126" spans="2:5">
      <c r="B126" s="58"/>
      <c r="D126" s="58"/>
      <c r="E126" s="58"/>
    </row>
    <row r="127" spans="2:5">
      <c r="B127" s="58"/>
      <c r="D127" s="58"/>
      <c r="E127" s="58"/>
    </row>
    <row r="128" spans="2:5">
      <c r="B128" s="58"/>
      <c r="D128" s="58"/>
      <c r="E128" s="58"/>
    </row>
    <row r="129" spans="2:8">
      <c r="B129" s="58"/>
      <c r="D129" s="58"/>
      <c r="E129" s="58"/>
    </row>
    <row r="130" spans="2:8">
      <c r="B130" s="58"/>
      <c r="D130" s="58"/>
      <c r="E130" s="58"/>
    </row>
    <row r="131" spans="2:8">
      <c r="B131" s="58"/>
      <c r="D131" s="58"/>
      <c r="E131" s="58"/>
    </row>
    <row r="132" spans="2:8">
      <c r="B132" s="58"/>
      <c r="D132" s="58"/>
      <c r="E132" s="58"/>
    </row>
    <row r="133" spans="2:8">
      <c r="B133" s="58"/>
      <c r="D133" s="58"/>
      <c r="E133" s="58"/>
    </row>
    <row r="134" spans="2:8">
      <c r="B134" s="58"/>
      <c r="D134" s="58"/>
      <c r="E134" s="58"/>
    </row>
    <row r="135" spans="2:8">
      <c r="B135" s="58"/>
      <c r="D135" s="58"/>
      <c r="E135" s="58"/>
    </row>
    <row r="136" spans="2:8">
      <c r="B136" s="58"/>
      <c r="D136" s="58"/>
      <c r="E136" s="58"/>
    </row>
    <row r="137" spans="2:8">
      <c r="B137" s="58"/>
      <c r="D137" s="58"/>
      <c r="E137" s="58"/>
    </row>
    <row r="138" spans="2:8">
      <c r="B138" s="58"/>
      <c r="D138" s="58"/>
      <c r="E138" s="58"/>
    </row>
    <row r="139" spans="2:8">
      <c r="B139" s="58"/>
      <c r="D139" s="58"/>
      <c r="E139" s="58"/>
    </row>
    <row r="140" spans="2:8">
      <c r="B140" s="58"/>
      <c r="D140" s="58"/>
      <c r="E140" s="58"/>
    </row>
    <row r="141" spans="2:8">
      <c r="B141" s="58"/>
      <c r="D141" s="58"/>
      <c r="E141" s="58"/>
    </row>
    <row r="142" spans="2:8">
      <c r="B142" s="57"/>
      <c r="D142" s="58"/>
      <c r="E142" s="58"/>
      <c r="F142" s="56"/>
      <c r="G142" s="56"/>
      <c r="H142" s="56"/>
    </row>
    <row r="143" spans="2:8">
      <c r="B143" s="57"/>
      <c r="D143" s="58"/>
      <c r="E143" s="58"/>
      <c r="F143" s="56"/>
      <c r="G143" s="56"/>
      <c r="H143" s="56"/>
    </row>
    <row r="144" spans="2:8">
      <c r="B144" s="57"/>
      <c r="D144" s="58"/>
      <c r="E144" s="58"/>
      <c r="F144" s="54"/>
      <c r="G144" s="56"/>
      <c r="H144" s="56"/>
    </row>
    <row r="145" spans="2:8">
      <c r="B145" s="57"/>
      <c r="D145" s="58"/>
      <c r="E145" s="58"/>
      <c r="F145" s="54"/>
      <c r="G145" s="56"/>
      <c r="H145" s="56"/>
    </row>
    <row r="146" spans="2:8">
      <c r="B146" s="57"/>
      <c r="D146" s="58"/>
      <c r="E146" s="58"/>
      <c r="G146" s="56"/>
      <c r="H146" s="56"/>
    </row>
  </sheetData>
  <autoFilter ref="A4:AP66" xr:uid="{9D5872C4-D145-4FAD-918E-A1570FC086AD}"/>
  <mergeCells count="4">
    <mergeCell ref="Q3:U3"/>
    <mergeCell ref="V3:Y3"/>
    <mergeCell ref="Z3:AF3"/>
    <mergeCell ref="AG3:AN3"/>
  </mergeCells>
  <phoneticPr fontId="1" type="noConversion"/>
  <conditionalFormatting sqref="AN5:AN10">
    <cfRule type="expression" dxfId="125" priority="7" stopIfTrue="1">
      <formula>AND(COUNTIF($T$175:$U$65532, AN5)+COUNTIF($T$1:$U$12, AN5)+COUNTIF($T$14:$U$173, AN5)&gt;1,NOT(ISBLANK(AN5)))</formula>
    </cfRule>
  </conditionalFormatting>
  <conditionalFormatting sqref="AN11:AN22">
    <cfRule type="expression" dxfId="124" priority="6" stopIfTrue="1">
      <formula>AND(COUNTIF($T$168:$U$65525, AN11)+COUNTIF($T$1:$U$12, AN11)+COUNTIF($T$14:$U$166, AN11)&gt;1,NOT(ISBLANK(AN11)))</formula>
    </cfRule>
  </conditionalFormatting>
  <conditionalFormatting sqref="AN23:AN41">
    <cfRule type="expression" dxfId="123" priority="1" stopIfTrue="1">
      <formula>AND(COUNTIF($T$175:$U$65532, AN23)+COUNTIF($T$1:$U$12, AN23)+COUNTIF($T$14:$U$173, AN23)&gt;1,NOT(ISBLANK(AN23)))</formula>
    </cfRule>
  </conditionalFormatting>
  <conditionalFormatting sqref="AN42:AN57">
    <cfRule type="expression" dxfId="122" priority="4" stopIfTrue="1">
      <formula>AND(COUNTIF($T$168:$U$65525, AN42)+COUNTIF($T$1:$U$12, AN42)+COUNTIF($T$14:$U$166, AN42)&gt;1,NOT(ISBLANK(AN42)))</formula>
    </cfRule>
  </conditionalFormatting>
  <conditionalFormatting sqref="AN58:AN61">
    <cfRule type="expression" dxfId="121" priority="3" stopIfTrue="1">
      <formula>AND(COUNTIF($T$175:$U$65532, AN58)+COUNTIF($T$1:$U$12, AN58)+COUNTIF($T$14:$U$173, AN58)&gt;1,NOT(ISBLANK(AN58)))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E69A1-6C3C-4604-B54B-D2288B226C16}">
  <sheetPr codeName="Sheet2"/>
  <dimension ref="A1:L20"/>
  <sheetViews>
    <sheetView zoomScale="90" zoomScaleNormal="90" workbookViewId="0">
      <selection activeCell="B18" sqref="B18"/>
    </sheetView>
  </sheetViews>
  <sheetFormatPr defaultRowHeight="23.25"/>
  <cols>
    <col min="1" max="1" width="4.1640625" style="46" customWidth="1"/>
    <col min="2" max="2" width="34.83203125" style="46" customWidth="1"/>
    <col min="3" max="3" width="1.75" style="46" customWidth="1"/>
    <col min="4" max="4" width="3.83203125" style="46" customWidth="1"/>
    <col min="5" max="8" width="9.08203125" style="46"/>
    <col min="9" max="9" width="1.5" style="46" customWidth="1"/>
    <col min="10" max="10" width="3.5" style="46" customWidth="1"/>
    <col min="11" max="12" width="9.08203125" style="46"/>
  </cols>
  <sheetData>
    <row r="1" spans="1:11">
      <c r="A1" s="60" t="s">
        <v>728</v>
      </c>
      <c r="D1" s="60" t="s">
        <v>735</v>
      </c>
      <c r="J1" s="60" t="s">
        <v>735</v>
      </c>
    </row>
    <row r="3" spans="1:11">
      <c r="A3" s="46">
        <v>1</v>
      </c>
      <c r="B3" s="59" t="s">
        <v>719</v>
      </c>
      <c r="D3" s="46">
        <v>1</v>
      </c>
      <c r="E3" s="61" t="s">
        <v>719</v>
      </c>
      <c r="J3" s="46">
        <v>1</v>
      </c>
      <c r="K3" s="59" t="s">
        <v>719</v>
      </c>
    </row>
    <row r="4" spans="1:11">
      <c r="A4" s="46">
        <v>2</v>
      </c>
      <c r="B4" s="59" t="s">
        <v>720</v>
      </c>
      <c r="D4" s="46">
        <v>2</v>
      </c>
      <c r="E4" s="62" t="s">
        <v>720</v>
      </c>
      <c r="J4" s="46">
        <v>2</v>
      </c>
      <c r="K4" s="59" t="s">
        <v>720</v>
      </c>
    </row>
    <row r="5" spans="1:11">
      <c r="A5" s="46">
        <v>3</v>
      </c>
      <c r="B5" s="59" t="s">
        <v>721</v>
      </c>
      <c r="D5" s="46">
        <v>3</v>
      </c>
      <c r="E5" s="61" t="s">
        <v>721</v>
      </c>
      <c r="J5" s="46">
        <v>3</v>
      </c>
      <c r="K5" s="59" t="s">
        <v>721</v>
      </c>
    </row>
    <row r="6" spans="1:11">
      <c r="A6" s="46">
        <v>4</v>
      </c>
      <c r="B6" s="59" t="s">
        <v>722</v>
      </c>
      <c r="D6" s="46">
        <v>4</v>
      </c>
      <c r="E6" s="61" t="s">
        <v>722</v>
      </c>
      <c r="J6" s="46">
        <v>4</v>
      </c>
      <c r="K6" s="59" t="s">
        <v>722</v>
      </c>
    </row>
    <row r="7" spans="1:11">
      <c r="A7" s="46">
        <v>5</v>
      </c>
      <c r="B7" s="59" t="s">
        <v>723</v>
      </c>
      <c r="D7" s="46">
        <v>5</v>
      </c>
      <c r="E7" s="61" t="s">
        <v>723</v>
      </c>
      <c r="J7" s="46">
        <v>5</v>
      </c>
      <c r="K7" s="59" t="s">
        <v>723</v>
      </c>
    </row>
    <row r="8" spans="1:11">
      <c r="A8" s="46">
        <v>6</v>
      </c>
      <c r="B8" s="59" t="s">
        <v>724</v>
      </c>
      <c r="D8" s="46">
        <v>6</v>
      </c>
      <c r="E8" s="60" t="s">
        <v>729</v>
      </c>
      <c r="J8" s="46">
        <v>6</v>
      </c>
      <c r="K8" s="46" t="s">
        <v>738</v>
      </c>
    </row>
    <row r="9" spans="1:11">
      <c r="A9" s="46">
        <v>7</v>
      </c>
      <c r="B9" s="59" t="s">
        <v>725</v>
      </c>
      <c r="D9" s="46">
        <v>7</v>
      </c>
      <c r="E9" s="60" t="s">
        <v>730</v>
      </c>
      <c r="J9" s="46">
        <v>7</v>
      </c>
      <c r="K9" s="46" t="s">
        <v>739</v>
      </c>
    </row>
    <row r="10" spans="1:11">
      <c r="A10" s="46">
        <v>8</v>
      </c>
      <c r="B10" s="59" t="s">
        <v>727</v>
      </c>
      <c r="D10" s="46">
        <v>8</v>
      </c>
      <c r="E10" s="60" t="s">
        <v>731</v>
      </c>
      <c r="J10" s="46">
        <v>8</v>
      </c>
      <c r="K10" s="59" t="s">
        <v>726</v>
      </c>
    </row>
    <row r="11" spans="1:11">
      <c r="A11" s="46">
        <v>9</v>
      </c>
      <c r="B11" s="59" t="s">
        <v>727</v>
      </c>
      <c r="D11" s="46">
        <v>9</v>
      </c>
      <c r="E11" s="60" t="s">
        <v>732</v>
      </c>
      <c r="J11" s="46">
        <v>9</v>
      </c>
      <c r="K11" s="46" t="s">
        <v>737</v>
      </c>
    </row>
    <row r="12" spans="1:11">
      <c r="A12" s="46">
        <v>10</v>
      </c>
      <c r="B12" s="59" t="s">
        <v>726</v>
      </c>
      <c r="D12" s="46">
        <v>10</v>
      </c>
      <c r="E12" s="61" t="s">
        <v>726</v>
      </c>
    </row>
    <row r="13" spans="1:11">
      <c r="D13" s="46">
        <v>11</v>
      </c>
      <c r="E13" s="46" t="s">
        <v>736</v>
      </c>
    </row>
    <row r="14" spans="1:11">
      <c r="D14" s="46">
        <v>12</v>
      </c>
      <c r="E14" s="46" t="s">
        <v>737</v>
      </c>
    </row>
    <row r="17" spans="2:8">
      <c r="B17" t="s">
        <v>747</v>
      </c>
      <c r="H17" t="s">
        <v>740</v>
      </c>
    </row>
    <row r="18" spans="2:8">
      <c r="B18" t="s">
        <v>745</v>
      </c>
      <c r="H18" t="s">
        <v>741</v>
      </c>
    </row>
    <row r="19" spans="2:8">
      <c r="B19" t="s">
        <v>746</v>
      </c>
      <c r="H19" t="s">
        <v>743</v>
      </c>
    </row>
    <row r="20" spans="2:8">
      <c r="H20" t="s">
        <v>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DD1C-F9AC-40D5-A754-70F5D1BE7BD4}">
  <sheetPr codeName="Sheet3"/>
  <dimension ref="A1"/>
  <sheetViews>
    <sheetView workbookViewId="0"/>
  </sheetViews>
  <sheetFormatPr defaultRowHeight="23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0527-AB0F-4092-BD2B-4C82A1AA5932}">
  <sheetPr codeName="Sheet4"/>
  <dimension ref="A1:I24"/>
  <sheetViews>
    <sheetView topLeftCell="A13" workbookViewId="0">
      <selection activeCell="G15" sqref="G15"/>
    </sheetView>
  </sheetViews>
  <sheetFormatPr defaultRowHeight="23.25"/>
  <cols>
    <col min="1" max="1" width="9.08203125" style="47"/>
    <col min="2" max="2" width="10.1640625" style="47" bestFit="1" customWidth="1"/>
    <col min="3" max="3" width="6.6640625" style="47" bestFit="1" customWidth="1"/>
    <col min="4" max="5" width="3.58203125" customWidth="1"/>
  </cols>
  <sheetData>
    <row r="1" spans="1:9">
      <c r="A1" s="63" t="s">
        <v>0</v>
      </c>
      <c r="B1" s="63" t="s">
        <v>138</v>
      </c>
      <c r="C1" s="63" t="s">
        <v>748</v>
      </c>
      <c r="F1" s="63" t="s">
        <v>0</v>
      </c>
      <c r="G1" s="63" t="s">
        <v>1</v>
      </c>
      <c r="H1" s="63" t="s">
        <v>748</v>
      </c>
      <c r="I1" s="63" t="s">
        <v>472</v>
      </c>
    </row>
    <row r="2" spans="1:9">
      <c r="A2" s="47" t="s">
        <v>520</v>
      </c>
      <c r="B2" s="47">
        <v>3049436</v>
      </c>
      <c r="C2" s="47" t="s">
        <v>145</v>
      </c>
      <c r="F2" s="47" t="s">
        <v>543</v>
      </c>
      <c r="G2" s="47" t="s">
        <v>169</v>
      </c>
      <c r="H2" s="47" t="s">
        <v>163</v>
      </c>
      <c r="I2" s="47" t="s">
        <v>146</v>
      </c>
    </row>
    <row r="3" spans="1:9">
      <c r="A3" s="47" t="s">
        <v>521</v>
      </c>
      <c r="B3" s="47">
        <v>3050766</v>
      </c>
      <c r="C3" s="47" t="s">
        <v>145</v>
      </c>
      <c r="F3" s="47" t="s">
        <v>544</v>
      </c>
      <c r="G3" s="47" t="s">
        <v>170</v>
      </c>
      <c r="H3" s="47" t="s">
        <v>145</v>
      </c>
      <c r="I3" s="47" t="s">
        <v>153</v>
      </c>
    </row>
    <row r="4" spans="1:9">
      <c r="A4" s="47" t="s">
        <v>522</v>
      </c>
      <c r="B4" s="47">
        <v>3049425</v>
      </c>
      <c r="C4" s="47" t="s">
        <v>145</v>
      </c>
      <c r="F4" s="47" t="s">
        <v>546</v>
      </c>
      <c r="G4" s="47" t="s">
        <v>171</v>
      </c>
      <c r="H4" s="47" t="s">
        <v>145</v>
      </c>
      <c r="I4" s="47" t="s">
        <v>155</v>
      </c>
    </row>
    <row r="5" spans="1:9">
      <c r="A5" s="47" t="s">
        <v>523</v>
      </c>
      <c r="B5" s="47">
        <v>3046107</v>
      </c>
      <c r="C5" s="47" t="s">
        <v>145</v>
      </c>
      <c r="F5" s="47" t="s">
        <v>547</v>
      </c>
      <c r="G5" s="47" t="s">
        <v>172</v>
      </c>
      <c r="H5" s="47" t="s">
        <v>145</v>
      </c>
      <c r="I5" s="47" t="s">
        <v>155</v>
      </c>
    </row>
    <row r="6" spans="1:9">
      <c r="A6" s="47" t="s">
        <v>524</v>
      </c>
      <c r="B6" s="47">
        <v>3048831</v>
      </c>
      <c r="C6" s="47" t="s">
        <v>145</v>
      </c>
      <c r="F6" s="47" t="s">
        <v>548</v>
      </c>
      <c r="G6" s="47" t="s">
        <v>173</v>
      </c>
      <c r="H6" s="47" t="s">
        <v>145</v>
      </c>
      <c r="I6" s="47" t="s">
        <v>155</v>
      </c>
    </row>
    <row r="7" spans="1:9">
      <c r="A7" s="47" t="s">
        <v>525</v>
      </c>
      <c r="B7" s="47">
        <v>3049424</v>
      </c>
      <c r="C7" s="47" t="s">
        <v>145</v>
      </c>
      <c r="F7" s="47" t="s">
        <v>549</v>
      </c>
      <c r="G7" s="47" t="s">
        <v>174</v>
      </c>
      <c r="H7" s="47" t="s">
        <v>145</v>
      </c>
      <c r="I7" s="47" t="s">
        <v>157</v>
      </c>
    </row>
    <row r="8" spans="1:9">
      <c r="A8" s="47" t="s">
        <v>526</v>
      </c>
      <c r="B8" s="47">
        <v>3046121</v>
      </c>
      <c r="C8" s="47" t="s">
        <v>145</v>
      </c>
      <c r="F8" s="47" t="s">
        <v>550</v>
      </c>
      <c r="G8" s="47" t="s">
        <v>175</v>
      </c>
      <c r="H8" s="47" t="s">
        <v>145</v>
      </c>
      <c r="I8" s="47" t="s">
        <v>157</v>
      </c>
    </row>
    <row r="9" spans="1:9">
      <c r="A9" s="47" t="s">
        <v>527</v>
      </c>
      <c r="B9" s="47">
        <v>3049429</v>
      </c>
      <c r="C9" s="47" t="s">
        <v>145</v>
      </c>
      <c r="F9" s="47" t="s">
        <v>545</v>
      </c>
      <c r="G9" s="47" t="s">
        <v>176</v>
      </c>
      <c r="H9" s="47" t="s">
        <v>145</v>
      </c>
      <c r="I9" s="47" t="s">
        <v>157</v>
      </c>
    </row>
    <row r="10" spans="1:9">
      <c r="A10" s="47" t="s">
        <v>528</v>
      </c>
      <c r="B10" s="47">
        <v>3048824</v>
      </c>
      <c r="C10" s="47" t="s">
        <v>145</v>
      </c>
      <c r="F10" s="47" t="s">
        <v>551</v>
      </c>
      <c r="G10" s="47" t="s">
        <v>177</v>
      </c>
      <c r="H10" s="47" t="s">
        <v>145</v>
      </c>
      <c r="I10" s="47" t="s">
        <v>157</v>
      </c>
    </row>
    <row r="11" spans="1:9">
      <c r="A11" s="47" t="s">
        <v>529</v>
      </c>
      <c r="B11" s="47">
        <v>3049411</v>
      </c>
      <c r="C11" s="47" t="s">
        <v>145</v>
      </c>
      <c r="F11" s="47" t="s">
        <v>552</v>
      </c>
      <c r="G11" s="47" t="s">
        <v>178</v>
      </c>
      <c r="H11" s="47" t="s">
        <v>145</v>
      </c>
      <c r="I11" s="47" t="s">
        <v>157</v>
      </c>
    </row>
    <row r="12" spans="1:9">
      <c r="A12" s="47" t="s">
        <v>530</v>
      </c>
      <c r="B12" s="47">
        <v>3048805</v>
      </c>
      <c r="C12" s="47" t="s">
        <v>145</v>
      </c>
      <c r="F12" s="47" t="s">
        <v>553</v>
      </c>
      <c r="G12" s="47" t="s">
        <v>179</v>
      </c>
      <c r="H12" s="47" t="s">
        <v>145</v>
      </c>
      <c r="I12" s="47" t="s">
        <v>157</v>
      </c>
    </row>
    <row r="13" spans="1:9">
      <c r="A13" s="47" t="s">
        <v>531</v>
      </c>
      <c r="B13" s="47">
        <v>3048821</v>
      </c>
      <c r="C13" s="47" t="s">
        <v>145</v>
      </c>
      <c r="F13" s="47" t="s">
        <v>554</v>
      </c>
      <c r="G13" s="47" t="s">
        <v>180</v>
      </c>
      <c r="H13" s="47" t="s">
        <v>145</v>
      </c>
      <c r="I13" s="47" t="s">
        <v>157</v>
      </c>
    </row>
    <row r="14" spans="1:9">
      <c r="A14" s="47" t="s">
        <v>532</v>
      </c>
      <c r="B14" s="47">
        <v>3049414</v>
      </c>
      <c r="C14" s="47" t="s">
        <v>145</v>
      </c>
      <c r="F14" s="47" t="s">
        <v>555</v>
      </c>
      <c r="G14" s="47" t="s">
        <v>181</v>
      </c>
      <c r="H14" s="47" t="s">
        <v>145</v>
      </c>
      <c r="I14" s="47" t="s">
        <v>157</v>
      </c>
    </row>
    <row r="15" spans="1:9">
      <c r="A15" s="47" t="s">
        <v>533</v>
      </c>
      <c r="B15" s="47">
        <v>3046108</v>
      </c>
      <c r="C15" s="47" t="s">
        <v>145</v>
      </c>
      <c r="F15" s="47" t="s">
        <v>556</v>
      </c>
      <c r="G15" s="47" t="s">
        <v>182</v>
      </c>
      <c r="H15" s="47" t="s">
        <v>145</v>
      </c>
      <c r="I15" s="47" t="s">
        <v>157</v>
      </c>
    </row>
    <row r="16" spans="1:9">
      <c r="A16" s="47" t="s">
        <v>534</v>
      </c>
      <c r="B16" s="47">
        <v>3048825</v>
      </c>
      <c r="C16" s="47" t="s">
        <v>145</v>
      </c>
      <c r="F16" s="47" t="s">
        <v>557</v>
      </c>
      <c r="G16" s="47" t="s">
        <v>183</v>
      </c>
      <c r="H16" s="47" t="s">
        <v>145</v>
      </c>
      <c r="I16" s="47" t="s">
        <v>156</v>
      </c>
    </row>
    <row r="17" spans="1:9">
      <c r="A17" s="47" t="s">
        <v>535</v>
      </c>
      <c r="B17" s="47">
        <v>3049430</v>
      </c>
      <c r="C17" s="47" t="s">
        <v>145</v>
      </c>
      <c r="F17" s="47" t="s">
        <v>558</v>
      </c>
      <c r="G17" s="47" t="s">
        <v>184</v>
      </c>
      <c r="H17" s="47" t="s">
        <v>145</v>
      </c>
      <c r="I17" s="47" t="s">
        <v>156</v>
      </c>
    </row>
    <row r="18" spans="1:9">
      <c r="A18" s="47" t="s">
        <v>536</v>
      </c>
      <c r="B18" s="47">
        <v>3049418</v>
      </c>
      <c r="C18" s="47" t="s">
        <v>145</v>
      </c>
      <c r="F18" s="47" t="s">
        <v>559</v>
      </c>
      <c r="G18" s="47" t="s">
        <v>185</v>
      </c>
      <c r="H18" s="47" t="s">
        <v>145</v>
      </c>
      <c r="I18" s="47" t="s">
        <v>158</v>
      </c>
    </row>
    <row r="19" spans="1:9">
      <c r="A19" s="47" t="s">
        <v>537</v>
      </c>
      <c r="B19" s="47">
        <v>3049438</v>
      </c>
      <c r="C19" s="47" t="s">
        <v>145</v>
      </c>
      <c r="F19" s="47" t="s">
        <v>560</v>
      </c>
      <c r="G19" s="47" t="s">
        <v>186</v>
      </c>
      <c r="H19" s="47" t="s">
        <v>145</v>
      </c>
      <c r="I19" s="47" t="s">
        <v>158</v>
      </c>
    </row>
    <row r="20" spans="1:9">
      <c r="A20" s="47" t="s">
        <v>538</v>
      </c>
      <c r="B20" s="47">
        <v>3047348</v>
      </c>
      <c r="C20" s="47" t="s">
        <v>163</v>
      </c>
      <c r="F20" s="47" t="s">
        <v>561</v>
      </c>
      <c r="G20" s="47" t="s">
        <v>187</v>
      </c>
      <c r="H20" s="47" t="s">
        <v>159</v>
      </c>
      <c r="I20" s="47" t="s">
        <v>168</v>
      </c>
    </row>
    <row r="21" spans="1:9">
      <c r="A21" s="47" t="s">
        <v>539</v>
      </c>
      <c r="B21" s="47">
        <v>3046092</v>
      </c>
      <c r="C21" s="47" t="s">
        <v>163</v>
      </c>
      <c r="F21" s="47" t="s">
        <v>562</v>
      </c>
      <c r="G21" s="47" t="s">
        <v>188</v>
      </c>
      <c r="H21" s="47" t="s">
        <v>159</v>
      </c>
      <c r="I21" s="47" t="s">
        <v>168</v>
      </c>
    </row>
    <row r="22" spans="1:9">
      <c r="A22" s="47" t="s">
        <v>540</v>
      </c>
      <c r="B22" s="47" t="s">
        <v>192</v>
      </c>
      <c r="C22" s="47" t="s">
        <v>159</v>
      </c>
      <c r="F22" s="47" t="s">
        <v>563</v>
      </c>
      <c r="G22" s="47" t="s">
        <v>189</v>
      </c>
      <c r="H22" s="47" t="s">
        <v>159</v>
      </c>
      <c r="I22" s="47" t="s">
        <v>168</v>
      </c>
    </row>
    <row r="23" spans="1:9">
      <c r="A23" s="47" t="s">
        <v>541</v>
      </c>
      <c r="B23" s="47" t="s">
        <v>193</v>
      </c>
      <c r="C23" s="47" t="s">
        <v>159</v>
      </c>
      <c r="F23" s="47" t="s">
        <v>564</v>
      </c>
      <c r="G23" s="47" t="s">
        <v>190</v>
      </c>
      <c r="H23" s="47" t="s">
        <v>163</v>
      </c>
      <c r="I23" s="47" t="s">
        <v>166</v>
      </c>
    </row>
    <row r="24" spans="1:9">
      <c r="A24" s="47" t="s">
        <v>542</v>
      </c>
      <c r="B24" s="47" t="s">
        <v>194</v>
      </c>
      <c r="C24" s="47" t="s">
        <v>159</v>
      </c>
      <c r="F24" s="47" t="s">
        <v>565</v>
      </c>
      <c r="G24" s="47" t="s">
        <v>191</v>
      </c>
      <c r="H24" s="47" t="s">
        <v>145</v>
      </c>
      <c r="I24" s="47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19C4-67CE-4895-8BEE-A4695F93269C}">
  <sheetPr codeName="Sheet5"/>
  <dimension ref="A1:AP162"/>
  <sheetViews>
    <sheetView topLeftCell="H1" workbookViewId="0">
      <selection activeCell="X22" sqref="X22"/>
    </sheetView>
  </sheetViews>
  <sheetFormatPr defaultColWidth="5.5" defaultRowHeight="15"/>
  <cols>
    <col min="1" max="1" width="3.83203125" style="8" customWidth="1"/>
    <col min="2" max="2" width="3" style="8" bestFit="1" customWidth="1"/>
    <col min="3" max="3" width="3.08203125" style="8" bestFit="1" customWidth="1"/>
    <col min="4" max="4" width="3.83203125" style="8" customWidth="1"/>
    <col min="5" max="5" width="6.83203125" style="8" bestFit="1" customWidth="1"/>
    <col min="6" max="6" width="11.08203125" style="8" customWidth="1"/>
    <col min="7" max="7" width="13.5" style="8" customWidth="1"/>
    <col min="8" max="8" width="4.75" style="8" bestFit="1" customWidth="1"/>
    <col min="9" max="9" width="5.1640625" style="8" bestFit="1" customWidth="1"/>
    <col min="10" max="10" width="4.75" style="8" bestFit="1" customWidth="1"/>
    <col min="11" max="11" width="5.1640625" style="8" bestFit="1" customWidth="1"/>
    <col min="12" max="12" width="4.75" style="8" bestFit="1" customWidth="1"/>
    <col min="13" max="13" width="5.1640625" style="8" bestFit="1" customWidth="1"/>
    <col min="14" max="14" width="4.75" style="8" bestFit="1" customWidth="1"/>
    <col min="15" max="15" width="5.1640625" style="8" bestFit="1" customWidth="1"/>
    <col min="16" max="16" width="4.75" style="8" bestFit="1" customWidth="1"/>
    <col min="17" max="17" width="5.1640625" style="8" bestFit="1" customWidth="1"/>
    <col min="18" max="19" width="6.58203125" style="8" bestFit="1" customWidth="1"/>
    <col min="20" max="20" width="4.75" style="8" bestFit="1" customWidth="1"/>
    <col min="21" max="21" width="5.1640625" style="8" bestFit="1" customWidth="1"/>
    <col min="22" max="22" width="4.75" style="8" bestFit="1" customWidth="1"/>
    <col min="23" max="23" width="5.1640625" style="8" bestFit="1" customWidth="1"/>
    <col min="24" max="24" width="4.75" style="8" bestFit="1" customWidth="1"/>
    <col min="25" max="25" width="5.1640625" style="8" bestFit="1" customWidth="1"/>
    <col min="26" max="26" width="4.25" style="8" customWidth="1"/>
    <col min="27" max="27" width="4" style="8" bestFit="1" customWidth="1"/>
    <col min="28" max="30" width="5.1640625" style="8" customWidth="1"/>
    <col min="31" max="31" width="10.58203125" style="8" customWidth="1"/>
    <col min="32" max="32" width="7.25" style="8" bestFit="1" customWidth="1"/>
    <col min="33" max="34" width="4.1640625" style="8" bestFit="1" customWidth="1"/>
    <col min="35" max="35" width="6.9140625" style="8" customWidth="1"/>
    <col min="36" max="36" width="10.5" style="8" customWidth="1"/>
    <col min="37" max="37" width="12.1640625" style="8" customWidth="1"/>
    <col min="38" max="40" width="5.08203125" style="8" customWidth="1"/>
    <col min="41" max="41" width="4.5" style="8" customWidth="1"/>
    <col min="42" max="42" width="62.1640625" style="9" bestFit="1" customWidth="1"/>
    <col min="43" max="16384" width="5.5" style="1"/>
  </cols>
  <sheetData>
    <row r="1" spans="1:42" ht="25.5" customHeight="1">
      <c r="A1" s="80" t="s">
        <v>200</v>
      </c>
      <c r="B1" s="80" t="s">
        <v>143</v>
      </c>
      <c r="C1" s="80"/>
      <c r="D1" s="80" t="s">
        <v>142</v>
      </c>
      <c r="E1" s="80" t="s">
        <v>201</v>
      </c>
      <c r="F1" s="80" t="s">
        <v>138</v>
      </c>
      <c r="G1" s="80" t="s">
        <v>202</v>
      </c>
      <c r="H1" s="82" t="s">
        <v>203</v>
      </c>
      <c r="I1" s="82"/>
      <c r="J1" s="82"/>
      <c r="K1" s="82"/>
      <c r="L1" s="82" t="s">
        <v>204</v>
      </c>
      <c r="M1" s="82"/>
      <c r="N1" s="82"/>
      <c r="O1" s="82"/>
      <c r="P1" s="80" t="s">
        <v>205</v>
      </c>
      <c r="Q1" s="80"/>
      <c r="R1" s="82" t="s">
        <v>206</v>
      </c>
      <c r="S1" s="82"/>
      <c r="T1" s="82"/>
      <c r="U1" s="82"/>
      <c r="V1" s="82"/>
      <c r="W1" s="82"/>
      <c r="X1" s="82"/>
      <c r="Y1" s="82"/>
      <c r="Z1" s="80" t="s">
        <v>207</v>
      </c>
      <c r="AA1" s="80" t="s">
        <v>208</v>
      </c>
      <c r="AB1" s="81" t="s">
        <v>209</v>
      </c>
      <c r="AC1" s="81" t="s">
        <v>210</v>
      </c>
      <c r="AD1" s="81" t="s">
        <v>211</v>
      </c>
      <c r="AE1" s="81" t="s">
        <v>212</v>
      </c>
      <c r="AF1" s="80" t="s">
        <v>213</v>
      </c>
      <c r="AG1" s="80"/>
      <c r="AH1" s="80"/>
      <c r="AI1" s="80"/>
      <c r="AJ1" s="80"/>
      <c r="AK1" s="81" t="s">
        <v>214</v>
      </c>
      <c r="AL1" s="81" t="s">
        <v>215</v>
      </c>
      <c r="AM1" s="81" t="s">
        <v>216</v>
      </c>
      <c r="AN1" s="81" t="s">
        <v>217</v>
      </c>
      <c r="AO1" s="81" t="s">
        <v>218</v>
      </c>
      <c r="AP1" s="80" t="s">
        <v>219</v>
      </c>
    </row>
    <row r="2" spans="1:42" s="2" customFormat="1" ht="28.5" customHeight="1">
      <c r="A2" s="80"/>
      <c r="B2" s="80"/>
      <c r="C2" s="80"/>
      <c r="D2" s="80"/>
      <c r="E2" s="80"/>
      <c r="F2" s="80"/>
      <c r="G2" s="80"/>
      <c r="H2" s="80" t="s">
        <v>220</v>
      </c>
      <c r="I2" s="80"/>
      <c r="J2" s="80" t="s">
        <v>221</v>
      </c>
      <c r="K2" s="80"/>
      <c r="L2" s="80" t="s">
        <v>222</v>
      </c>
      <c r="M2" s="80"/>
      <c r="N2" s="80" t="s">
        <v>223</v>
      </c>
      <c r="O2" s="80"/>
      <c r="P2" s="80"/>
      <c r="Q2" s="80"/>
      <c r="R2" s="80" t="s">
        <v>224</v>
      </c>
      <c r="S2" s="80"/>
      <c r="T2" s="80" t="s">
        <v>225</v>
      </c>
      <c r="U2" s="80"/>
      <c r="V2" s="80" t="s">
        <v>226</v>
      </c>
      <c r="W2" s="80"/>
      <c r="X2" s="80" t="s">
        <v>227</v>
      </c>
      <c r="Y2" s="80"/>
      <c r="Z2" s="80"/>
      <c r="AA2" s="80"/>
      <c r="AB2" s="81"/>
      <c r="AC2" s="81"/>
      <c r="AD2" s="81"/>
      <c r="AE2" s="81"/>
      <c r="AF2" s="80" t="s">
        <v>228</v>
      </c>
      <c r="AG2" s="80"/>
      <c r="AH2" s="80"/>
      <c r="AI2" s="80" t="s">
        <v>229</v>
      </c>
      <c r="AJ2" s="80" t="s">
        <v>230</v>
      </c>
      <c r="AK2" s="81"/>
      <c r="AL2" s="81"/>
      <c r="AM2" s="81"/>
      <c r="AN2" s="81"/>
      <c r="AO2" s="81"/>
      <c r="AP2" s="80"/>
    </row>
    <row r="3" spans="1:42" s="2" customFormat="1" ht="25.5" customHeight="1">
      <c r="A3" s="80"/>
      <c r="B3" s="80"/>
      <c r="C3" s="80"/>
      <c r="D3" s="80"/>
      <c r="E3" s="80"/>
      <c r="F3" s="80"/>
      <c r="G3" s="80"/>
      <c r="H3" s="3" t="s">
        <v>231</v>
      </c>
      <c r="I3" s="3" t="s">
        <v>232</v>
      </c>
      <c r="J3" s="3" t="s">
        <v>231</v>
      </c>
      <c r="K3" s="3" t="s">
        <v>232</v>
      </c>
      <c r="L3" s="3" t="s">
        <v>231</v>
      </c>
      <c r="M3" s="3" t="s">
        <v>232</v>
      </c>
      <c r="N3" s="3" t="s">
        <v>231</v>
      </c>
      <c r="O3" s="3" t="s">
        <v>232</v>
      </c>
      <c r="P3" s="3" t="s">
        <v>231</v>
      </c>
      <c r="Q3" s="3" t="s">
        <v>232</v>
      </c>
      <c r="R3" s="3" t="s">
        <v>233</v>
      </c>
      <c r="S3" s="3" t="s">
        <v>234</v>
      </c>
      <c r="T3" s="3" t="s">
        <v>231</v>
      </c>
      <c r="U3" s="3" t="s">
        <v>232</v>
      </c>
      <c r="V3" s="3" t="s">
        <v>231</v>
      </c>
      <c r="W3" s="3" t="s">
        <v>232</v>
      </c>
      <c r="X3" s="3" t="s">
        <v>231</v>
      </c>
      <c r="Y3" s="3" t="s">
        <v>232</v>
      </c>
      <c r="Z3" s="80"/>
      <c r="AA3" s="80"/>
      <c r="AB3" s="81"/>
      <c r="AC3" s="81"/>
      <c r="AD3" s="81"/>
      <c r="AE3" s="81"/>
      <c r="AF3" s="3" t="s">
        <v>235</v>
      </c>
      <c r="AG3" s="3" t="s">
        <v>236</v>
      </c>
      <c r="AH3" s="3" t="s">
        <v>237</v>
      </c>
      <c r="AI3" s="80"/>
      <c r="AJ3" s="80"/>
      <c r="AK3" s="81"/>
      <c r="AL3" s="81"/>
      <c r="AM3" s="81"/>
      <c r="AN3" s="81"/>
      <c r="AO3" s="81"/>
      <c r="AP3" s="80"/>
    </row>
    <row r="4" spans="1:42">
      <c r="A4" s="4">
        <v>1</v>
      </c>
      <c r="B4" s="4" t="s">
        <v>147</v>
      </c>
      <c r="C4" s="4" t="s">
        <v>152</v>
      </c>
      <c r="D4" s="4" t="s">
        <v>146</v>
      </c>
      <c r="E4" s="4" t="s">
        <v>2</v>
      </c>
      <c r="F4" s="4">
        <v>3048820</v>
      </c>
      <c r="G4" s="4" t="s">
        <v>238</v>
      </c>
      <c r="H4" s="4">
        <v>-25</v>
      </c>
      <c r="I4" s="4">
        <v>0</v>
      </c>
      <c r="J4" s="4" t="s">
        <v>239</v>
      </c>
      <c r="K4" s="4">
        <v>20</v>
      </c>
      <c r="L4" s="4">
        <v>25</v>
      </c>
      <c r="M4" s="4">
        <f t="shared" ref="M4:M67" si="0">((($K4-$I4)/($J4-$H4))*(L4-$H4))+$I4</f>
        <v>8</v>
      </c>
      <c r="N4" s="4" t="s">
        <v>240</v>
      </c>
      <c r="O4" s="4">
        <f t="shared" ref="O4:O67" si="1">((($K4-$I4)/($J4-$H4))*(N4-$H4))+$I4</f>
        <v>12</v>
      </c>
      <c r="P4" s="4">
        <v>25</v>
      </c>
      <c r="Q4" s="4">
        <f t="shared" ref="Q4:Q67" si="2">((($K4-$I4)/($J4-$H4))*(P4-$H4))+$I4</f>
        <v>8</v>
      </c>
      <c r="R4" s="4">
        <v>3.6</v>
      </c>
      <c r="S4" s="4">
        <v>21.5</v>
      </c>
      <c r="T4" s="4">
        <v>-12.5</v>
      </c>
      <c r="U4" s="4">
        <f t="shared" ref="U4:U67" si="3">IF($T4="N/A","N/A",(($S4-$I4)/($X4-$H4))*(T4-$H4)+$I4)</f>
        <v>2</v>
      </c>
      <c r="V4" s="5">
        <v>-17.1875</v>
      </c>
      <c r="W4" s="4">
        <f t="shared" ref="W4:W67" si="4">(($S4-$I4)/($X4-$H4))*(V4-$H4)+$I4</f>
        <v>1.25</v>
      </c>
      <c r="X4" s="5">
        <v>109.375</v>
      </c>
      <c r="Y4" s="4">
        <f t="shared" ref="Y4:Y67" si="5">(($S4-$I4)/($X4-$H4))*(X4-$H4)+$I4</f>
        <v>21.5</v>
      </c>
      <c r="Z4" s="4" t="s">
        <v>241</v>
      </c>
      <c r="AA4" s="4" t="s">
        <v>242</v>
      </c>
      <c r="AB4" s="4" t="s">
        <v>243</v>
      </c>
      <c r="AC4" s="4">
        <v>400</v>
      </c>
      <c r="AD4" s="4" t="s">
        <v>244</v>
      </c>
      <c r="AE4" s="4" t="s">
        <v>245</v>
      </c>
      <c r="AF4" s="4" t="s">
        <v>246</v>
      </c>
      <c r="AG4" s="4">
        <v>0.8</v>
      </c>
      <c r="AH4" s="4"/>
      <c r="AI4" s="4" t="s">
        <v>244</v>
      </c>
      <c r="AJ4" s="4" t="s">
        <v>244</v>
      </c>
      <c r="AK4" s="4" t="s">
        <v>247</v>
      </c>
      <c r="AL4" s="4">
        <v>1.8</v>
      </c>
      <c r="AM4" s="4" t="s">
        <v>246</v>
      </c>
      <c r="AN4" s="4" t="s">
        <v>246</v>
      </c>
      <c r="AO4" s="4">
        <v>2</v>
      </c>
      <c r="AP4" s="6" t="s">
        <v>248</v>
      </c>
    </row>
    <row r="5" spans="1:42">
      <c r="A5" s="4">
        <v>2</v>
      </c>
      <c r="B5" s="4" t="s">
        <v>147</v>
      </c>
      <c r="C5" s="4" t="s">
        <v>152</v>
      </c>
      <c r="D5" s="4" t="s">
        <v>146</v>
      </c>
      <c r="E5" s="4" t="s">
        <v>3</v>
      </c>
      <c r="F5" s="4">
        <v>3046101</v>
      </c>
      <c r="G5" s="4" t="s">
        <v>249</v>
      </c>
      <c r="H5" s="4">
        <v>-25</v>
      </c>
      <c r="I5" s="4">
        <v>0</v>
      </c>
      <c r="J5" s="4" t="s">
        <v>239</v>
      </c>
      <c r="K5" s="4">
        <v>20</v>
      </c>
      <c r="L5" s="4" t="s">
        <v>250</v>
      </c>
      <c r="M5" s="4">
        <f t="shared" si="0"/>
        <v>8</v>
      </c>
      <c r="N5" s="4" t="s">
        <v>240</v>
      </c>
      <c r="O5" s="4">
        <f t="shared" si="1"/>
        <v>12</v>
      </c>
      <c r="P5" s="4">
        <v>25</v>
      </c>
      <c r="Q5" s="4">
        <f t="shared" si="2"/>
        <v>8</v>
      </c>
      <c r="R5" s="4">
        <v>3.6</v>
      </c>
      <c r="S5" s="4">
        <v>21.5</v>
      </c>
      <c r="T5" s="4">
        <v>-12.5</v>
      </c>
      <c r="U5" s="4">
        <f t="shared" si="3"/>
        <v>2</v>
      </c>
      <c r="V5" s="5">
        <v>-17.1875</v>
      </c>
      <c r="W5" s="4">
        <f t="shared" si="4"/>
        <v>1.25</v>
      </c>
      <c r="X5" s="5">
        <v>109.375</v>
      </c>
      <c r="Y5" s="4">
        <f t="shared" si="5"/>
        <v>21.5</v>
      </c>
      <c r="Z5" s="4" t="s">
        <v>241</v>
      </c>
      <c r="AA5" s="4" t="s">
        <v>242</v>
      </c>
      <c r="AB5" s="4" t="s">
        <v>243</v>
      </c>
      <c r="AC5" s="4">
        <v>400</v>
      </c>
      <c r="AD5" s="4" t="s">
        <v>244</v>
      </c>
      <c r="AE5" s="4" t="s">
        <v>245</v>
      </c>
      <c r="AF5" s="4" t="s">
        <v>246</v>
      </c>
      <c r="AG5" s="4">
        <v>0.8</v>
      </c>
      <c r="AH5" s="4"/>
      <c r="AI5" s="4" t="s">
        <v>244</v>
      </c>
      <c r="AJ5" s="4" t="s">
        <v>244</v>
      </c>
      <c r="AK5" s="4" t="s">
        <v>247</v>
      </c>
      <c r="AL5" s="4">
        <v>0.8</v>
      </c>
      <c r="AM5" s="4" t="s">
        <v>246</v>
      </c>
      <c r="AN5" s="4" t="s">
        <v>246</v>
      </c>
      <c r="AO5" s="4">
        <v>2</v>
      </c>
      <c r="AP5" s="6" t="s">
        <v>248</v>
      </c>
    </row>
    <row r="6" spans="1:42">
      <c r="A6" s="4">
        <v>3</v>
      </c>
      <c r="B6" s="4" t="s">
        <v>147</v>
      </c>
      <c r="C6" s="4" t="s">
        <v>152</v>
      </c>
      <c r="D6" s="4" t="s">
        <v>146</v>
      </c>
      <c r="E6" s="4" t="s">
        <v>4</v>
      </c>
      <c r="F6" s="4">
        <v>3046099</v>
      </c>
      <c r="G6" s="4" t="s">
        <v>251</v>
      </c>
      <c r="H6" s="4">
        <v>-25</v>
      </c>
      <c r="I6" s="4">
        <v>0</v>
      </c>
      <c r="J6" s="4" t="s">
        <v>239</v>
      </c>
      <c r="K6" s="4">
        <v>20</v>
      </c>
      <c r="L6" s="4" t="s">
        <v>250</v>
      </c>
      <c r="M6" s="4">
        <f t="shared" si="0"/>
        <v>8</v>
      </c>
      <c r="N6" s="4" t="s">
        <v>240</v>
      </c>
      <c r="O6" s="4">
        <f t="shared" si="1"/>
        <v>12</v>
      </c>
      <c r="P6" s="4">
        <v>25</v>
      </c>
      <c r="Q6" s="4">
        <f t="shared" si="2"/>
        <v>8</v>
      </c>
      <c r="R6" s="4">
        <v>3.6</v>
      </c>
      <c r="S6" s="4">
        <v>21.5</v>
      </c>
      <c r="T6" s="4">
        <v>-12.5</v>
      </c>
      <c r="U6" s="4">
        <f t="shared" si="3"/>
        <v>2</v>
      </c>
      <c r="V6" s="5">
        <v>-17.1875</v>
      </c>
      <c r="W6" s="4">
        <f t="shared" si="4"/>
        <v>1.25</v>
      </c>
      <c r="X6" s="5">
        <v>109.375</v>
      </c>
      <c r="Y6" s="4">
        <f t="shared" si="5"/>
        <v>21.5</v>
      </c>
      <c r="Z6" s="4" t="s">
        <v>241</v>
      </c>
      <c r="AA6" s="4" t="s">
        <v>242</v>
      </c>
      <c r="AB6" s="4" t="s">
        <v>243</v>
      </c>
      <c r="AC6" s="4">
        <v>400</v>
      </c>
      <c r="AD6" s="4" t="s">
        <v>244</v>
      </c>
      <c r="AE6" s="4" t="s">
        <v>245</v>
      </c>
      <c r="AF6" s="4" t="s">
        <v>246</v>
      </c>
      <c r="AG6" s="4">
        <v>0.8</v>
      </c>
      <c r="AH6" s="4"/>
      <c r="AI6" s="4" t="s">
        <v>244</v>
      </c>
      <c r="AJ6" s="4" t="s">
        <v>244</v>
      </c>
      <c r="AK6" s="4" t="s">
        <v>247</v>
      </c>
      <c r="AL6" s="4">
        <v>0.8</v>
      </c>
      <c r="AM6" s="4" t="s">
        <v>244</v>
      </c>
      <c r="AN6" s="4" t="s">
        <v>244</v>
      </c>
      <c r="AO6" s="4" t="s">
        <v>244</v>
      </c>
      <c r="AP6" s="6" t="s">
        <v>248</v>
      </c>
    </row>
    <row r="7" spans="1:42">
      <c r="A7" s="4">
        <v>4</v>
      </c>
      <c r="B7" s="4" t="s">
        <v>147</v>
      </c>
      <c r="C7" s="4" t="s">
        <v>152</v>
      </c>
      <c r="D7" s="4" t="s">
        <v>146</v>
      </c>
      <c r="E7" s="4" t="s">
        <v>5</v>
      </c>
      <c r="F7" s="4">
        <v>3046098</v>
      </c>
      <c r="G7" s="4" t="s">
        <v>252</v>
      </c>
      <c r="H7" s="4">
        <v>-25</v>
      </c>
      <c r="I7" s="4">
        <v>0</v>
      </c>
      <c r="J7" s="4" t="s">
        <v>239</v>
      </c>
      <c r="K7" s="4">
        <v>20</v>
      </c>
      <c r="L7" s="4" t="s">
        <v>250</v>
      </c>
      <c r="M7" s="4">
        <f t="shared" si="0"/>
        <v>8</v>
      </c>
      <c r="N7" s="4" t="s">
        <v>240</v>
      </c>
      <c r="O7" s="4">
        <f t="shared" si="1"/>
        <v>12</v>
      </c>
      <c r="P7" s="4">
        <v>25</v>
      </c>
      <c r="Q7" s="4">
        <f t="shared" si="2"/>
        <v>8</v>
      </c>
      <c r="R7" s="4">
        <v>3.6</v>
      </c>
      <c r="S7" s="4">
        <v>21.5</v>
      </c>
      <c r="T7" s="4">
        <v>-12.5</v>
      </c>
      <c r="U7" s="4">
        <f t="shared" si="3"/>
        <v>2</v>
      </c>
      <c r="V7" s="5">
        <v>-17.1875</v>
      </c>
      <c r="W7" s="4">
        <f t="shared" si="4"/>
        <v>1.25</v>
      </c>
      <c r="X7" s="5">
        <v>109.375</v>
      </c>
      <c r="Y7" s="4">
        <f t="shared" si="5"/>
        <v>21.5</v>
      </c>
      <c r="Z7" s="4" t="s">
        <v>241</v>
      </c>
      <c r="AA7" s="4" t="s">
        <v>242</v>
      </c>
      <c r="AB7" s="4" t="s">
        <v>243</v>
      </c>
      <c r="AC7" s="4">
        <v>400</v>
      </c>
      <c r="AD7" s="4" t="s">
        <v>244</v>
      </c>
      <c r="AE7" s="4" t="s">
        <v>245</v>
      </c>
      <c r="AF7" s="4" t="s">
        <v>246</v>
      </c>
      <c r="AG7" s="4">
        <v>0.8</v>
      </c>
      <c r="AH7" s="4"/>
      <c r="AI7" s="4" t="s">
        <v>244</v>
      </c>
      <c r="AJ7" s="4" t="s">
        <v>244</v>
      </c>
      <c r="AK7" s="4" t="s">
        <v>247</v>
      </c>
      <c r="AL7" s="4">
        <v>1.8</v>
      </c>
      <c r="AM7" s="4" t="s">
        <v>246</v>
      </c>
      <c r="AN7" s="4" t="s">
        <v>246</v>
      </c>
      <c r="AO7" s="4">
        <v>2</v>
      </c>
      <c r="AP7" s="6" t="s">
        <v>248</v>
      </c>
    </row>
    <row r="8" spans="1:42">
      <c r="A8" s="4">
        <v>5</v>
      </c>
      <c r="B8" s="4" t="s">
        <v>147</v>
      </c>
      <c r="C8" s="4" t="s">
        <v>152</v>
      </c>
      <c r="D8" s="4" t="s">
        <v>146</v>
      </c>
      <c r="E8" s="4" t="s">
        <v>6</v>
      </c>
      <c r="F8" s="4">
        <v>3050785</v>
      </c>
      <c r="G8" s="4" t="s">
        <v>253</v>
      </c>
      <c r="H8" s="4">
        <v>-25</v>
      </c>
      <c r="I8" s="4">
        <v>0</v>
      </c>
      <c r="J8" s="4" t="s">
        <v>239</v>
      </c>
      <c r="K8" s="4">
        <v>20</v>
      </c>
      <c r="L8" s="4" t="s">
        <v>250</v>
      </c>
      <c r="M8" s="4">
        <f t="shared" si="0"/>
        <v>8</v>
      </c>
      <c r="N8" s="4" t="s">
        <v>240</v>
      </c>
      <c r="O8" s="4">
        <f t="shared" si="1"/>
        <v>12</v>
      </c>
      <c r="P8" s="4">
        <v>25</v>
      </c>
      <c r="Q8" s="4">
        <f t="shared" si="2"/>
        <v>8</v>
      </c>
      <c r="R8" s="4">
        <v>3.6</v>
      </c>
      <c r="S8" s="4">
        <v>21.5</v>
      </c>
      <c r="T8" s="4">
        <v>-12.5</v>
      </c>
      <c r="U8" s="4">
        <f t="shared" si="3"/>
        <v>2</v>
      </c>
      <c r="V8" s="5">
        <v>-17.1875</v>
      </c>
      <c r="W8" s="4">
        <f t="shared" si="4"/>
        <v>1.25</v>
      </c>
      <c r="X8" s="5">
        <v>109.375</v>
      </c>
      <c r="Y8" s="4">
        <f t="shared" si="5"/>
        <v>21.5</v>
      </c>
      <c r="Z8" s="4" t="s">
        <v>241</v>
      </c>
      <c r="AA8" s="4" t="s">
        <v>242</v>
      </c>
      <c r="AB8" s="4" t="s">
        <v>243</v>
      </c>
      <c r="AC8" s="4">
        <v>400</v>
      </c>
      <c r="AD8" s="4" t="s">
        <v>244</v>
      </c>
      <c r="AE8" s="4" t="s">
        <v>245</v>
      </c>
      <c r="AF8" s="4" t="s">
        <v>246</v>
      </c>
      <c r="AG8" s="4">
        <v>0.8</v>
      </c>
      <c r="AH8" s="4"/>
      <c r="AI8" s="4" t="s">
        <v>244</v>
      </c>
      <c r="AJ8" s="4" t="s">
        <v>244</v>
      </c>
      <c r="AK8" s="4" t="s">
        <v>247</v>
      </c>
      <c r="AL8" s="4" t="s">
        <v>244</v>
      </c>
      <c r="AM8" s="4" t="s">
        <v>244</v>
      </c>
      <c r="AN8" s="4" t="s">
        <v>244</v>
      </c>
      <c r="AO8" s="4" t="s">
        <v>244</v>
      </c>
      <c r="AP8" s="6" t="s">
        <v>248</v>
      </c>
    </row>
    <row r="9" spans="1:42">
      <c r="A9" s="4">
        <v>6</v>
      </c>
      <c r="B9" s="4" t="s">
        <v>147</v>
      </c>
      <c r="C9" s="4" t="s">
        <v>152</v>
      </c>
      <c r="D9" s="4" t="s">
        <v>146</v>
      </c>
      <c r="E9" s="4" t="s">
        <v>7</v>
      </c>
      <c r="F9" s="4">
        <v>3050804</v>
      </c>
      <c r="G9" s="4" t="s">
        <v>254</v>
      </c>
      <c r="H9" s="4">
        <v>-25</v>
      </c>
      <c r="I9" s="4">
        <v>0</v>
      </c>
      <c r="J9" s="4" t="s">
        <v>239</v>
      </c>
      <c r="K9" s="4">
        <v>20</v>
      </c>
      <c r="L9" s="4" t="s">
        <v>250</v>
      </c>
      <c r="M9" s="4">
        <f t="shared" si="0"/>
        <v>8</v>
      </c>
      <c r="N9" s="4" t="s">
        <v>240</v>
      </c>
      <c r="O9" s="4">
        <f t="shared" si="1"/>
        <v>12</v>
      </c>
      <c r="P9" s="4">
        <v>25</v>
      </c>
      <c r="Q9" s="4">
        <f t="shared" si="2"/>
        <v>8</v>
      </c>
      <c r="R9" s="4">
        <v>3.6</v>
      </c>
      <c r="S9" s="4">
        <v>21.5</v>
      </c>
      <c r="T9" s="4">
        <v>-12.5</v>
      </c>
      <c r="U9" s="4">
        <f t="shared" si="3"/>
        <v>2</v>
      </c>
      <c r="V9" s="5">
        <v>-17.1875</v>
      </c>
      <c r="W9" s="4">
        <f t="shared" si="4"/>
        <v>1.25</v>
      </c>
      <c r="X9" s="5">
        <v>109.375</v>
      </c>
      <c r="Y9" s="4">
        <f t="shared" si="5"/>
        <v>21.5</v>
      </c>
      <c r="Z9" s="4" t="s">
        <v>241</v>
      </c>
      <c r="AA9" s="4" t="s">
        <v>242</v>
      </c>
      <c r="AB9" s="4" t="s">
        <v>255</v>
      </c>
      <c r="AC9" s="4">
        <v>400</v>
      </c>
      <c r="AD9" s="4" t="s">
        <v>244</v>
      </c>
      <c r="AE9" s="4" t="s">
        <v>245</v>
      </c>
      <c r="AF9" s="4" t="s">
        <v>246</v>
      </c>
      <c r="AG9" s="4">
        <v>0.8</v>
      </c>
      <c r="AH9" s="4"/>
      <c r="AI9" s="4" t="s">
        <v>244</v>
      </c>
      <c r="AJ9" s="4" t="s">
        <v>244</v>
      </c>
      <c r="AK9" s="4" t="s">
        <v>247</v>
      </c>
      <c r="AL9" s="4">
        <v>2.8</v>
      </c>
      <c r="AM9" s="4" t="s">
        <v>246</v>
      </c>
      <c r="AN9" s="4" t="s">
        <v>246</v>
      </c>
      <c r="AO9" s="4">
        <v>2</v>
      </c>
      <c r="AP9" s="6" t="s">
        <v>248</v>
      </c>
    </row>
    <row r="10" spans="1:42">
      <c r="A10" s="4">
        <v>7</v>
      </c>
      <c r="B10" s="4" t="s">
        <v>147</v>
      </c>
      <c r="C10" s="4" t="s">
        <v>152</v>
      </c>
      <c r="D10" s="4" t="s">
        <v>146</v>
      </c>
      <c r="E10" s="4" t="s">
        <v>8</v>
      </c>
      <c r="F10" s="4">
        <v>3048810</v>
      </c>
      <c r="G10" s="4" t="s">
        <v>256</v>
      </c>
      <c r="H10" s="4">
        <v>-25</v>
      </c>
      <c r="I10" s="4">
        <v>0</v>
      </c>
      <c r="J10" s="4" t="s">
        <v>239</v>
      </c>
      <c r="K10" s="4">
        <v>20</v>
      </c>
      <c r="L10" s="4" t="s">
        <v>250</v>
      </c>
      <c r="M10" s="4">
        <f t="shared" si="0"/>
        <v>8</v>
      </c>
      <c r="N10" s="4" t="s">
        <v>240</v>
      </c>
      <c r="O10" s="4">
        <f t="shared" si="1"/>
        <v>12</v>
      </c>
      <c r="P10" s="4">
        <v>25</v>
      </c>
      <c r="Q10" s="4">
        <f t="shared" si="2"/>
        <v>8</v>
      </c>
      <c r="R10" s="4">
        <v>3.6</v>
      </c>
      <c r="S10" s="4">
        <v>21.5</v>
      </c>
      <c r="T10" s="4">
        <v>-12.5</v>
      </c>
      <c r="U10" s="4">
        <f t="shared" si="3"/>
        <v>2</v>
      </c>
      <c r="V10" s="5">
        <v>-17.1875</v>
      </c>
      <c r="W10" s="4">
        <f t="shared" si="4"/>
        <v>1.25</v>
      </c>
      <c r="X10" s="5">
        <v>109.375</v>
      </c>
      <c r="Y10" s="4">
        <f t="shared" si="5"/>
        <v>21.5</v>
      </c>
      <c r="Z10" s="4" t="s">
        <v>241</v>
      </c>
      <c r="AA10" s="4" t="s">
        <v>242</v>
      </c>
      <c r="AB10" s="4" t="s">
        <v>255</v>
      </c>
      <c r="AC10" s="4">
        <v>400</v>
      </c>
      <c r="AD10" s="4" t="s">
        <v>244</v>
      </c>
      <c r="AE10" s="4" t="s">
        <v>245</v>
      </c>
      <c r="AF10" s="4" t="s">
        <v>246</v>
      </c>
      <c r="AG10" s="4">
        <v>0.8</v>
      </c>
      <c r="AH10" s="4"/>
      <c r="AI10" s="4" t="s">
        <v>244</v>
      </c>
      <c r="AJ10" s="4" t="s">
        <v>244</v>
      </c>
      <c r="AK10" s="4" t="s">
        <v>247</v>
      </c>
      <c r="AL10" s="4" t="s">
        <v>244</v>
      </c>
      <c r="AM10" s="4" t="s">
        <v>244</v>
      </c>
      <c r="AN10" s="4" t="s">
        <v>244</v>
      </c>
      <c r="AO10" s="4" t="s">
        <v>244</v>
      </c>
      <c r="AP10" s="6" t="s">
        <v>248</v>
      </c>
    </row>
    <row r="11" spans="1:42">
      <c r="A11" s="4">
        <v>8</v>
      </c>
      <c r="B11" s="4" t="s">
        <v>147</v>
      </c>
      <c r="C11" s="4" t="s">
        <v>152</v>
      </c>
      <c r="D11" s="4" t="s">
        <v>146</v>
      </c>
      <c r="E11" s="4" t="s">
        <v>9</v>
      </c>
      <c r="F11" s="4">
        <v>3048828</v>
      </c>
      <c r="G11" s="4" t="s">
        <v>257</v>
      </c>
      <c r="H11" s="4">
        <v>-25</v>
      </c>
      <c r="I11" s="4">
        <v>0</v>
      </c>
      <c r="J11" s="4" t="s">
        <v>239</v>
      </c>
      <c r="K11" s="4">
        <v>20</v>
      </c>
      <c r="L11" s="4" t="s">
        <v>250</v>
      </c>
      <c r="M11" s="4">
        <f t="shared" si="0"/>
        <v>8</v>
      </c>
      <c r="N11" s="4" t="s">
        <v>240</v>
      </c>
      <c r="O11" s="4">
        <f t="shared" si="1"/>
        <v>12</v>
      </c>
      <c r="P11" s="4">
        <v>25</v>
      </c>
      <c r="Q11" s="4">
        <f t="shared" si="2"/>
        <v>8</v>
      </c>
      <c r="R11" s="4">
        <v>3.6</v>
      </c>
      <c r="S11" s="4">
        <v>21.5</v>
      </c>
      <c r="T11" s="4">
        <v>-12.5</v>
      </c>
      <c r="U11" s="4">
        <f t="shared" si="3"/>
        <v>2</v>
      </c>
      <c r="V11" s="5">
        <v>-17.1875</v>
      </c>
      <c r="W11" s="4">
        <f t="shared" si="4"/>
        <v>1.25</v>
      </c>
      <c r="X11" s="5">
        <v>109.375</v>
      </c>
      <c r="Y11" s="4">
        <f t="shared" si="5"/>
        <v>21.5</v>
      </c>
      <c r="Z11" s="4" t="s">
        <v>241</v>
      </c>
      <c r="AA11" s="4" t="s">
        <v>242</v>
      </c>
      <c r="AB11" s="4" t="s">
        <v>258</v>
      </c>
      <c r="AC11" s="4">
        <v>400</v>
      </c>
      <c r="AD11" s="4" t="s">
        <v>244</v>
      </c>
      <c r="AE11" s="4" t="s">
        <v>245</v>
      </c>
      <c r="AF11" s="4" t="s">
        <v>246</v>
      </c>
      <c r="AG11" s="4">
        <v>0.8</v>
      </c>
      <c r="AH11" s="4"/>
      <c r="AI11" s="4" t="s">
        <v>244</v>
      </c>
      <c r="AJ11" s="4" t="s">
        <v>244</v>
      </c>
      <c r="AK11" s="4" t="s">
        <v>247</v>
      </c>
      <c r="AL11" s="4" t="s">
        <v>244</v>
      </c>
      <c r="AM11" s="4" t="s">
        <v>244</v>
      </c>
      <c r="AN11" s="4" t="s">
        <v>244</v>
      </c>
      <c r="AO11" s="4" t="s">
        <v>244</v>
      </c>
      <c r="AP11" s="6" t="s">
        <v>248</v>
      </c>
    </row>
    <row r="12" spans="1:42">
      <c r="A12" s="4">
        <v>9</v>
      </c>
      <c r="B12" s="4" t="s">
        <v>147</v>
      </c>
      <c r="C12" s="4" t="s">
        <v>152</v>
      </c>
      <c r="D12" s="4" t="s">
        <v>146</v>
      </c>
      <c r="E12" s="4" t="s">
        <v>10</v>
      </c>
      <c r="F12" s="4">
        <v>3049423</v>
      </c>
      <c r="G12" s="4" t="s">
        <v>259</v>
      </c>
      <c r="H12" s="4">
        <v>-25</v>
      </c>
      <c r="I12" s="4">
        <v>0</v>
      </c>
      <c r="J12" s="4" t="s">
        <v>239</v>
      </c>
      <c r="K12" s="4">
        <v>20</v>
      </c>
      <c r="L12" s="4" t="s">
        <v>250</v>
      </c>
      <c r="M12" s="4">
        <f t="shared" si="0"/>
        <v>8</v>
      </c>
      <c r="N12" s="4" t="s">
        <v>240</v>
      </c>
      <c r="O12" s="4">
        <f t="shared" si="1"/>
        <v>12</v>
      </c>
      <c r="P12" s="4">
        <v>25</v>
      </c>
      <c r="Q12" s="4">
        <f t="shared" si="2"/>
        <v>8</v>
      </c>
      <c r="R12" s="4">
        <v>3.6</v>
      </c>
      <c r="S12" s="4">
        <v>21.5</v>
      </c>
      <c r="T12" s="4">
        <v>-12.5</v>
      </c>
      <c r="U12" s="4">
        <f t="shared" si="3"/>
        <v>2</v>
      </c>
      <c r="V12" s="5">
        <v>-17.1875</v>
      </c>
      <c r="W12" s="4">
        <f t="shared" si="4"/>
        <v>1.25</v>
      </c>
      <c r="X12" s="5">
        <v>109.375</v>
      </c>
      <c r="Y12" s="4">
        <f t="shared" si="5"/>
        <v>21.5</v>
      </c>
      <c r="Z12" s="4" t="s">
        <v>241</v>
      </c>
      <c r="AA12" s="4" t="s">
        <v>242</v>
      </c>
      <c r="AB12" s="4" t="s">
        <v>258</v>
      </c>
      <c r="AC12" s="4">
        <v>400</v>
      </c>
      <c r="AD12" s="4" t="s">
        <v>244</v>
      </c>
      <c r="AE12" s="4" t="s">
        <v>245</v>
      </c>
      <c r="AF12" s="4" t="s">
        <v>246</v>
      </c>
      <c r="AG12" s="4">
        <v>0.8</v>
      </c>
      <c r="AH12" s="4"/>
      <c r="AI12" s="4" t="s">
        <v>244</v>
      </c>
      <c r="AJ12" s="4" t="s">
        <v>244</v>
      </c>
      <c r="AK12" s="4" t="s">
        <v>247</v>
      </c>
      <c r="AL12" s="4" t="s">
        <v>244</v>
      </c>
      <c r="AM12" s="4" t="s">
        <v>244</v>
      </c>
      <c r="AN12" s="4" t="s">
        <v>244</v>
      </c>
      <c r="AO12" s="4" t="s">
        <v>244</v>
      </c>
      <c r="AP12" s="6" t="s">
        <v>248</v>
      </c>
    </row>
    <row r="13" spans="1:42">
      <c r="A13" s="4">
        <v>10</v>
      </c>
      <c r="B13" s="4" t="s">
        <v>147</v>
      </c>
      <c r="C13" s="4" t="s">
        <v>152</v>
      </c>
      <c r="D13" s="4" t="s">
        <v>146</v>
      </c>
      <c r="E13" s="4" t="s">
        <v>11</v>
      </c>
      <c r="F13" s="4">
        <v>3050767</v>
      </c>
      <c r="G13" s="4" t="s">
        <v>260</v>
      </c>
      <c r="H13" s="4">
        <v>-25</v>
      </c>
      <c r="I13" s="4">
        <v>0</v>
      </c>
      <c r="J13" s="4" t="s">
        <v>239</v>
      </c>
      <c r="K13" s="4">
        <v>20</v>
      </c>
      <c r="L13" s="4" t="s">
        <v>250</v>
      </c>
      <c r="M13" s="4">
        <f t="shared" si="0"/>
        <v>8</v>
      </c>
      <c r="N13" s="4" t="s">
        <v>240</v>
      </c>
      <c r="O13" s="4">
        <f t="shared" si="1"/>
        <v>12</v>
      </c>
      <c r="P13" s="4">
        <v>25</v>
      </c>
      <c r="Q13" s="4">
        <f t="shared" si="2"/>
        <v>8</v>
      </c>
      <c r="R13" s="4">
        <v>3.6</v>
      </c>
      <c r="S13" s="4">
        <v>21.5</v>
      </c>
      <c r="T13" s="4">
        <v>-12.5</v>
      </c>
      <c r="U13" s="4">
        <f t="shared" si="3"/>
        <v>2</v>
      </c>
      <c r="V13" s="5">
        <v>-17.1875</v>
      </c>
      <c r="W13" s="4">
        <f t="shared" si="4"/>
        <v>1.25</v>
      </c>
      <c r="X13" s="5">
        <v>109.375</v>
      </c>
      <c r="Y13" s="4">
        <f t="shared" si="5"/>
        <v>21.5</v>
      </c>
      <c r="Z13" s="4" t="s">
        <v>241</v>
      </c>
      <c r="AA13" s="4" t="s">
        <v>242</v>
      </c>
      <c r="AB13" s="4" t="s">
        <v>243</v>
      </c>
      <c r="AC13" s="4">
        <v>400</v>
      </c>
      <c r="AD13" s="4" t="s">
        <v>244</v>
      </c>
      <c r="AE13" s="4" t="s">
        <v>245</v>
      </c>
      <c r="AF13" s="4" t="s">
        <v>246</v>
      </c>
      <c r="AG13" s="4">
        <v>0.8</v>
      </c>
      <c r="AH13" s="4"/>
      <c r="AI13" s="4" t="s">
        <v>244</v>
      </c>
      <c r="AJ13" s="4" t="s">
        <v>244</v>
      </c>
      <c r="AK13" s="4" t="s">
        <v>247</v>
      </c>
      <c r="AL13" s="4">
        <v>1.8</v>
      </c>
      <c r="AM13" s="4" t="s">
        <v>244</v>
      </c>
      <c r="AN13" s="4" t="s">
        <v>244</v>
      </c>
      <c r="AO13" s="4" t="s">
        <v>244</v>
      </c>
      <c r="AP13" s="6" t="s">
        <v>248</v>
      </c>
    </row>
    <row r="14" spans="1:42">
      <c r="A14" s="4">
        <v>11</v>
      </c>
      <c r="B14" s="4" t="s">
        <v>147</v>
      </c>
      <c r="C14" s="4" t="s">
        <v>152</v>
      </c>
      <c r="D14" s="4" t="s">
        <v>146</v>
      </c>
      <c r="E14" s="4" t="s">
        <v>52</v>
      </c>
      <c r="F14" s="4" t="s">
        <v>261</v>
      </c>
      <c r="G14" s="4" t="s">
        <v>262</v>
      </c>
      <c r="H14" s="4" t="s">
        <v>263</v>
      </c>
      <c r="I14" s="4">
        <v>0</v>
      </c>
      <c r="J14" s="4">
        <v>50</v>
      </c>
      <c r="K14" s="4">
        <v>20</v>
      </c>
      <c r="L14" s="4" t="s">
        <v>264</v>
      </c>
      <c r="M14" s="4">
        <f t="shared" si="0"/>
        <v>7.2</v>
      </c>
      <c r="N14" s="4" t="s">
        <v>164</v>
      </c>
      <c r="O14" s="4">
        <f t="shared" si="1"/>
        <v>8.8000000000000007</v>
      </c>
      <c r="P14" s="4">
        <v>10</v>
      </c>
      <c r="Q14" s="4">
        <f t="shared" si="2"/>
        <v>7.2</v>
      </c>
      <c r="R14" s="4">
        <v>3.6</v>
      </c>
      <c r="S14" s="4">
        <v>21.5</v>
      </c>
      <c r="T14" s="4" t="s">
        <v>244</v>
      </c>
      <c r="U14" s="4" t="str">
        <f t="shared" si="3"/>
        <v>N/A</v>
      </c>
      <c r="V14" s="5">
        <v>-3.125</v>
      </c>
      <c r="W14" s="4">
        <f t="shared" si="4"/>
        <v>3</v>
      </c>
      <c r="X14" s="5">
        <v>54.6875</v>
      </c>
      <c r="Y14" s="4">
        <f t="shared" si="5"/>
        <v>21.5</v>
      </c>
      <c r="Z14" s="4" t="s">
        <v>265</v>
      </c>
      <c r="AA14" s="4" t="s">
        <v>266</v>
      </c>
      <c r="AB14" s="4" t="s">
        <v>267</v>
      </c>
      <c r="AC14" s="4">
        <v>1280</v>
      </c>
      <c r="AD14" s="4" t="s">
        <v>244</v>
      </c>
      <c r="AE14" s="4" t="s">
        <v>245</v>
      </c>
      <c r="AF14" s="4" t="s">
        <v>268</v>
      </c>
      <c r="AG14" s="4"/>
      <c r="AH14" s="4"/>
      <c r="AI14" s="4" t="s">
        <v>244</v>
      </c>
      <c r="AJ14" s="4" t="s">
        <v>244</v>
      </c>
      <c r="AK14" s="4" t="s">
        <v>244</v>
      </c>
      <c r="AL14" s="4" t="s">
        <v>244</v>
      </c>
      <c r="AM14" s="4" t="s">
        <v>244</v>
      </c>
      <c r="AN14" s="4" t="s">
        <v>244</v>
      </c>
      <c r="AO14" s="4" t="s">
        <v>244</v>
      </c>
      <c r="AP14" s="6" t="s">
        <v>269</v>
      </c>
    </row>
    <row r="15" spans="1:42">
      <c r="A15" s="4">
        <v>12</v>
      </c>
      <c r="B15" s="4" t="s">
        <v>147</v>
      </c>
      <c r="C15" s="4" t="s">
        <v>152</v>
      </c>
      <c r="D15" s="4" t="s">
        <v>146</v>
      </c>
      <c r="E15" s="4" t="s">
        <v>67</v>
      </c>
      <c r="F15" s="4">
        <v>3048032</v>
      </c>
      <c r="G15" s="4" t="s">
        <v>270</v>
      </c>
      <c r="H15" s="4">
        <v>-25</v>
      </c>
      <c r="I15" s="4">
        <v>0</v>
      </c>
      <c r="J15" s="4" t="s">
        <v>239</v>
      </c>
      <c r="K15" s="4">
        <v>20</v>
      </c>
      <c r="L15" s="4" t="s">
        <v>250</v>
      </c>
      <c r="M15" s="4">
        <f t="shared" si="0"/>
        <v>8</v>
      </c>
      <c r="N15" s="4" t="s">
        <v>240</v>
      </c>
      <c r="O15" s="4">
        <f t="shared" si="1"/>
        <v>12</v>
      </c>
      <c r="P15" s="4">
        <v>25</v>
      </c>
      <c r="Q15" s="4">
        <f t="shared" si="2"/>
        <v>8</v>
      </c>
      <c r="R15" s="4">
        <v>3.6</v>
      </c>
      <c r="S15" s="4">
        <v>21.5</v>
      </c>
      <c r="T15" s="4" t="s">
        <v>244</v>
      </c>
      <c r="U15" s="4" t="str">
        <f t="shared" si="3"/>
        <v>N/A</v>
      </c>
      <c r="V15" s="5">
        <v>-17.1875</v>
      </c>
      <c r="W15" s="4">
        <f t="shared" si="4"/>
        <v>1.25</v>
      </c>
      <c r="X15" s="5">
        <v>109.375</v>
      </c>
      <c r="Y15" s="4">
        <f t="shared" si="5"/>
        <v>21.5</v>
      </c>
      <c r="Z15" s="4" t="s">
        <v>271</v>
      </c>
      <c r="AA15" s="4" t="s">
        <v>242</v>
      </c>
      <c r="AB15" s="4" t="s">
        <v>272</v>
      </c>
      <c r="AC15" s="4">
        <v>400</v>
      </c>
      <c r="AD15" s="4" t="s">
        <v>273</v>
      </c>
      <c r="AE15" s="4" t="s">
        <v>245</v>
      </c>
      <c r="AF15" s="4" t="s">
        <v>268</v>
      </c>
      <c r="AG15" s="4"/>
      <c r="AH15" s="4"/>
      <c r="AI15" s="4" t="s">
        <v>244</v>
      </c>
      <c r="AJ15" s="4" t="s">
        <v>244</v>
      </c>
      <c r="AK15" s="4" t="s">
        <v>244</v>
      </c>
      <c r="AL15" s="4" t="s">
        <v>244</v>
      </c>
      <c r="AM15" s="4" t="s">
        <v>244</v>
      </c>
      <c r="AN15" s="4" t="s">
        <v>244</v>
      </c>
      <c r="AO15" s="4" t="s">
        <v>244</v>
      </c>
      <c r="AP15" s="6" t="s">
        <v>248</v>
      </c>
    </row>
    <row r="16" spans="1:42">
      <c r="A16" s="4">
        <v>13</v>
      </c>
      <c r="B16" s="4" t="s">
        <v>147</v>
      </c>
      <c r="C16" s="4" t="s">
        <v>152</v>
      </c>
      <c r="D16" s="4" t="s">
        <v>146</v>
      </c>
      <c r="E16" s="4" t="s">
        <v>69</v>
      </c>
      <c r="F16" s="4">
        <v>3041318</v>
      </c>
      <c r="G16" s="4" t="s">
        <v>274</v>
      </c>
      <c r="H16" s="4" t="s">
        <v>263</v>
      </c>
      <c r="I16" s="4">
        <v>0</v>
      </c>
      <c r="J16" s="4">
        <v>50</v>
      </c>
      <c r="K16" s="4">
        <v>20</v>
      </c>
      <c r="L16" s="4" t="s">
        <v>264</v>
      </c>
      <c r="M16" s="4">
        <f t="shared" si="0"/>
        <v>7.2</v>
      </c>
      <c r="N16" s="4" t="s">
        <v>164</v>
      </c>
      <c r="O16" s="4">
        <f t="shared" si="1"/>
        <v>8.8000000000000007</v>
      </c>
      <c r="P16" s="4">
        <v>10</v>
      </c>
      <c r="Q16" s="4">
        <f t="shared" si="2"/>
        <v>7.2</v>
      </c>
      <c r="R16" s="4">
        <v>3.6</v>
      </c>
      <c r="S16" s="4">
        <v>21.5</v>
      </c>
      <c r="T16" s="4" t="s">
        <v>244</v>
      </c>
      <c r="U16" s="4" t="str">
        <f t="shared" si="3"/>
        <v>N/A</v>
      </c>
      <c r="V16" s="5">
        <v>-8.59375</v>
      </c>
      <c r="W16" s="4">
        <f t="shared" si="4"/>
        <v>1.25</v>
      </c>
      <c r="X16" s="5">
        <v>54.6875</v>
      </c>
      <c r="Y16" s="4">
        <f t="shared" si="5"/>
        <v>21.5</v>
      </c>
      <c r="Z16" s="4" t="s">
        <v>265</v>
      </c>
      <c r="AA16" s="4" t="s">
        <v>242</v>
      </c>
      <c r="AB16" s="4" t="s">
        <v>275</v>
      </c>
      <c r="AC16" s="4">
        <v>400</v>
      </c>
      <c r="AD16" s="4" t="s">
        <v>244</v>
      </c>
      <c r="AE16" s="4" t="s">
        <v>276</v>
      </c>
      <c r="AF16" s="4" t="s">
        <v>246</v>
      </c>
      <c r="AG16" s="4">
        <v>1.2</v>
      </c>
      <c r="AH16" s="4"/>
      <c r="AI16" s="4" t="s">
        <v>244</v>
      </c>
      <c r="AJ16" s="4" t="s">
        <v>244</v>
      </c>
      <c r="AK16" s="4" t="s">
        <v>277</v>
      </c>
      <c r="AL16" s="4">
        <v>1</v>
      </c>
      <c r="AM16" s="4" t="s">
        <v>246</v>
      </c>
      <c r="AN16" s="4" t="s">
        <v>246</v>
      </c>
      <c r="AO16" s="4">
        <v>2</v>
      </c>
      <c r="AP16" s="6" t="s">
        <v>248</v>
      </c>
    </row>
    <row r="17" spans="1:42">
      <c r="A17" s="4">
        <v>14</v>
      </c>
      <c r="B17" s="4" t="s">
        <v>147</v>
      </c>
      <c r="C17" s="4" t="s">
        <v>152</v>
      </c>
      <c r="D17" s="4" t="s">
        <v>146</v>
      </c>
      <c r="E17" s="4" t="s">
        <v>70</v>
      </c>
      <c r="F17" s="4">
        <v>3041383</v>
      </c>
      <c r="G17" s="4" t="s">
        <v>274</v>
      </c>
      <c r="H17" s="4" t="s">
        <v>263</v>
      </c>
      <c r="I17" s="4">
        <v>0</v>
      </c>
      <c r="J17" s="4">
        <v>50</v>
      </c>
      <c r="K17" s="4">
        <v>20</v>
      </c>
      <c r="L17" s="4" t="s">
        <v>264</v>
      </c>
      <c r="M17" s="4">
        <f t="shared" si="0"/>
        <v>7.2</v>
      </c>
      <c r="N17" s="4" t="s">
        <v>164</v>
      </c>
      <c r="O17" s="4">
        <f t="shared" si="1"/>
        <v>8.8000000000000007</v>
      </c>
      <c r="P17" s="4">
        <v>10</v>
      </c>
      <c r="Q17" s="4">
        <f t="shared" si="2"/>
        <v>7.2</v>
      </c>
      <c r="R17" s="4">
        <v>3.6</v>
      </c>
      <c r="S17" s="4">
        <v>21.5</v>
      </c>
      <c r="T17" s="4" t="s">
        <v>244</v>
      </c>
      <c r="U17" s="4" t="str">
        <f t="shared" si="3"/>
        <v>N/A</v>
      </c>
      <c r="V17" s="5">
        <v>-8.59375</v>
      </c>
      <c r="W17" s="4">
        <f t="shared" si="4"/>
        <v>1.25</v>
      </c>
      <c r="X17" s="5">
        <v>54.6875</v>
      </c>
      <c r="Y17" s="4">
        <f t="shared" si="5"/>
        <v>21.5</v>
      </c>
      <c r="Z17" s="4" t="s">
        <v>265</v>
      </c>
      <c r="AA17" s="4" t="s">
        <v>242</v>
      </c>
      <c r="AB17" s="4" t="s">
        <v>275</v>
      </c>
      <c r="AC17" s="4">
        <v>400</v>
      </c>
      <c r="AD17" s="4" t="s">
        <v>244</v>
      </c>
      <c r="AE17" s="4" t="s">
        <v>276</v>
      </c>
      <c r="AF17" s="4" t="s">
        <v>246</v>
      </c>
      <c r="AG17" s="4">
        <v>1.2</v>
      </c>
      <c r="AH17" s="4"/>
      <c r="AI17" s="4" t="s">
        <v>244</v>
      </c>
      <c r="AJ17" s="4" t="s">
        <v>244</v>
      </c>
      <c r="AK17" s="4" t="s">
        <v>277</v>
      </c>
      <c r="AL17" s="4">
        <v>1</v>
      </c>
      <c r="AM17" s="4" t="s">
        <v>246</v>
      </c>
      <c r="AN17" s="4" t="s">
        <v>246</v>
      </c>
      <c r="AO17" s="4">
        <v>2</v>
      </c>
      <c r="AP17" s="6" t="s">
        <v>248</v>
      </c>
    </row>
    <row r="18" spans="1:42">
      <c r="A18" s="4">
        <v>15</v>
      </c>
      <c r="B18" s="4" t="s">
        <v>147</v>
      </c>
      <c r="C18" s="4" t="s">
        <v>152</v>
      </c>
      <c r="D18" s="4" t="s">
        <v>146</v>
      </c>
      <c r="E18" s="4" t="s">
        <v>71</v>
      </c>
      <c r="F18" s="4">
        <v>3046075</v>
      </c>
      <c r="G18" s="4" t="s">
        <v>274</v>
      </c>
      <c r="H18" s="4" t="s">
        <v>263</v>
      </c>
      <c r="I18" s="4">
        <v>0</v>
      </c>
      <c r="J18" s="4">
        <v>50</v>
      </c>
      <c r="K18" s="4">
        <v>20</v>
      </c>
      <c r="L18" s="4" t="s">
        <v>264</v>
      </c>
      <c r="M18" s="4">
        <f t="shared" si="0"/>
        <v>7.2</v>
      </c>
      <c r="N18" s="4" t="s">
        <v>164</v>
      </c>
      <c r="O18" s="4">
        <f t="shared" si="1"/>
        <v>8.8000000000000007</v>
      </c>
      <c r="P18" s="4">
        <v>10</v>
      </c>
      <c r="Q18" s="4">
        <f t="shared" si="2"/>
        <v>7.2</v>
      </c>
      <c r="R18" s="4">
        <v>3.6</v>
      </c>
      <c r="S18" s="4">
        <v>21.5</v>
      </c>
      <c r="T18" s="4" t="s">
        <v>244</v>
      </c>
      <c r="U18" s="4" t="str">
        <f t="shared" si="3"/>
        <v>N/A</v>
      </c>
      <c r="V18" s="5">
        <v>-8.59375</v>
      </c>
      <c r="W18" s="4">
        <f t="shared" si="4"/>
        <v>1.25</v>
      </c>
      <c r="X18" s="5">
        <v>54.6875</v>
      </c>
      <c r="Y18" s="4">
        <f t="shared" si="5"/>
        <v>21.5</v>
      </c>
      <c r="Z18" s="4" t="s">
        <v>265</v>
      </c>
      <c r="AA18" s="4" t="s">
        <v>242</v>
      </c>
      <c r="AB18" s="4" t="s">
        <v>275</v>
      </c>
      <c r="AC18" s="4">
        <v>400</v>
      </c>
      <c r="AD18" s="4" t="s">
        <v>244</v>
      </c>
      <c r="AE18" s="4" t="s">
        <v>276</v>
      </c>
      <c r="AF18" s="4" t="s">
        <v>246</v>
      </c>
      <c r="AG18" s="4">
        <v>1.2</v>
      </c>
      <c r="AH18" s="4"/>
      <c r="AI18" s="4" t="s">
        <v>244</v>
      </c>
      <c r="AJ18" s="4" t="s">
        <v>244</v>
      </c>
      <c r="AK18" s="4" t="s">
        <v>277</v>
      </c>
      <c r="AL18" s="4">
        <v>1</v>
      </c>
      <c r="AM18" s="4" t="s">
        <v>246</v>
      </c>
      <c r="AN18" s="4" t="s">
        <v>246</v>
      </c>
      <c r="AO18" s="4">
        <v>2</v>
      </c>
      <c r="AP18" s="6" t="s">
        <v>248</v>
      </c>
    </row>
    <row r="19" spans="1:42">
      <c r="A19" s="4">
        <v>16</v>
      </c>
      <c r="B19" s="4" t="s">
        <v>147</v>
      </c>
      <c r="C19" s="4" t="s">
        <v>152</v>
      </c>
      <c r="D19" s="4" t="s">
        <v>146</v>
      </c>
      <c r="E19" s="4" t="s">
        <v>72</v>
      </c>
      <c r="F19" s="4">
        <v>3046084</v>
      </c>
      <c r="G19" s="4" t="s">
        <v>274</v>
      </c>
      <c r="H19" s="4" t="s">
        <v>263</v>
      </c>
      <c r="I19" s="4">
        <v>0</v>
      </c>
      <c r="J19" s="4">
        <v>50</v>
      </c>
      <c r="K19" s="4">
        <v>20</v>
      </c>
      <c r="L19" s="4" t="s">
        <v>264</v>
      </c>
      <c r="M19" s="4">
        <f t="shared" si="0"/>
        <v>7.2</v>
      </c>
      <c r="N19" s="4" t="s">
        <v>164</v>
      </c>
      <c r="O19" s="4">
        <f t="shared" si="1"/>
        <v>8.8000000000000007</v>
      </c>
      <c r="P19" s="4">
        <v>10</v>
      </c>
      <c r="Q19" s="4">
        <f t="shared" si="2"/>
        <v>7.2</v>
      </c>
      <c r="R19" s="4">
        <v>3.6</v>
      </c>
      <c r="S19" s="4">
        <v>21.5</v>
      </c>
      <c r="T19" s="4" t="s">
        <v>244</v>
      </c>
      <c r="U19" s="4" t="str">
        <f t="shared" si="3"/>
        <v>N/A</v>
      </c>
      <c r="V19" s="5">
        <v>-8.59375</v>
      </c>
      <c r="W19" s="4">
        <f t="shared" si="4"/>
        <v>1.25</v>
      </c>
      <c r="X19" s="5">
        <v>54.6875</v>
      </c>
      <c r="Y19" s="4">
        <f t="shared" si="5"/>
        <v>21.5</v>
      </c>
      <c r="Z19" s="4" t="s">
        <v>265</v>
      </c>
      <c r="AA19" s="4" t="s">
        <v>242</v>
      </c>
      <c r="AB19" s="4" t="s">
        <v>275</v>
      </c>
      <c r="AC19" s="4">
        <v>400</v>
      </c>
      <c r="AD19" s="4" t="s">
        <v>244</v>
      </c>
      <c r="AE19" s="4" t="s">
        <v>276</v>
      </c>
      <c r="AF19" s="4" t="s">
        <v>246</v>
      </c>
      <c r="AG19" s="4">
        <v>1.2</v>
      </c>
      <c r="AH19" s="4"/>
      <c r="AI19" s="4" t="s">
        <v>244</v>
      </c>
      <c r="AJ19" s="4" t="s">
        <v>244</v>
      </c>
      <c r="AK19" s="4" t="s">
        <v>277</v>
      </c>
      <c r="AL19" s="4">
        <v>1</v>
      </c>
      <c r="AM19" s="4" t="s">
        <v>246</v>
      </c>
      <c r="AN19" s="4" t="s">
        <v>246</v>
      </c>
      <c r="AO19" s="4">
        <v>2</v>
      </c>
      <c r="AP19" s="6" t="s">
        <v>248</v>
      </c>
    </row>
    <row r="20" spans="1:42">
      <c r="A20" s="4">
        <v>17</v>
      </c>
      <c r="B20" s="4" t="s">
        <v>147</v>
      </c>
      <c r="C20" s="4" t="s">
        <v>152</v>
      </c>
      <c r="D20" s="4" t="s">
        <v>146</v>
      </c>
      <c r="E20" s="4" t="s">
        <v>169</v>
      </c>
      <c r="F20" s="4" t="s">
        <v>278</v>
      </c>
      <c r="G20" s="4" t="s">
        <v>279</v>
      </c>
      <c r="H20" s="4" t="s">
        <v>263</v>
      </c>
      <c r="I20" s="4">
        <v>0</v>
      </c>
      <c r="J20" s="4">
        <v>50</v>
      </c>
      <c r="K20" s="4">
        <v>20</v>
      </c>
      <c r="L20" s="4" t="s">
        <v>264</v>
      </c>
      <c r="M20" s="4">
        <f t="shared" si="0"/>
        <v>7.2</v>
      </c>
      <c r="N20" s="4" t="s">
        <v>164</v>
      </c>
      <c r="O20" s="4">
        <f t="shared" si="1"/>
        <v>8.8000000000000007</v>
      </c>
      <c r="P20" s="4">
        <v>10</v>
      </c>
      <c r="Q20" s="4">
        <f t="shared" si="2"/>
        <v>7.2</v>
      </c>
      <c r="R20" s="4">
        <v>3.6</v>
      </c>
      <c r="S20" s="4">
        <v>21.5</v>
      </c>
      <c r="T20" s="4" t="s">
        <v>244</v>
      </c>
      <c r="U20" s="4" t="str">
        <f t="shared" si="3"/>
        <v>N/A</v>
      </c>
      <c r="V20" s="5">
        <v>-8.59375</v>
      </c>
      <c r="W20" s="4">
        <f t="shared" si="4"/>
        <v>1.25</v>
      </c>
      <c r="X20" s="5">
        <v>54.6875</v>
      </c>
      <c r="Y20" s="4">
        <f t="shared" si="5"/>
        <v>21.5</v>
      </c>
      <c r="Z20" s="4" t="s">
        <v>265</v>
      </c>
      <c r="AA20" s="4" t="s">
        <v>242</v>
      </c>
      <c r="AB20" s="4" t="s">
        <v>280</v>
      </c>
      <c r="AC20" s="4">
        <v>400</v>
      </c>
      <c r="AD20" s="4" t="s">
        <v>244</v>
      </c>
      <c r="AE20" s="4" t="s">
        <v>245</v>
      </c>
      <c r="AF20" s="4" t="s">
        <v>268</v>
      </c>
      <c r="AG20" s="4"/>
      <c r="AH20" s="4"/>
      <c r="AI20" s="4" t="s">
        <v>244</v>
      </c>
      <c r="AJ20" s="4" t="s">
        <v>244</v>
      </c>
      <c r="AK20" s="4" t="s">
        <v>244</v>
      </c>
      <c r="AL20" s="4" t="s">
        <v>244</v>
      </c>
      <c r="AM20" s="4" t="s">
        <v>244</v>
      </c>
      <c r="AN20" s="4" t="s">
        <v>244</v>
      </c>
      <c r="AO20" s="4" t="s">
        <v>244</v>
      </c>
      <c r="AP20" s="6" t="s">
        <v>281</v>
      </c>
    </row>
    <row r="21" spans="1:42">
      <c r="A21" s="4">
        <v>18</v>
      </c>
      <c r="B21" s="4" t="s">
        <v>147</v>
      </c>
      <c r="C21" s="4" t="s">
        <v>152</v>
      </c>
      <c r="D21" s="4" t="s">
        <v>146</v>
      </c>
      <c r="E21" s="4" t="s">
        <v>73</v>
      </c>
      <c r="F21" s="4">
        <v>3047355</v>
      </c>
      <c r="G21" s="4" t="s">
        <v>282</v>
      </c>
      <c r="H21" s="4" t="s">
        <v>263</v>
      </c>
      <c r="I21" s="4">
        <v>0</v>
      </c>
      <c r="J21" s="4">
        <v>50</v>
      </c>
      <c r="K21" s="4">
        <v>20</v>
      </c>
      <c r="L21" s="4" t="s">
        <v>264</v>
      </c>
      <c r="M21" s="4">
        <f t="shared" si="0"/>
        <v>7.2</v>
      </c>
      <c r="N21" s="4" t="s">
        <v>164</v>
      </c>
      <c r="O21" s="4">
        <f t="shared" si="1"/>
        <v>8.8000000000000007</v>
      </c>
      <c r="P21" s="4">
        <v>10</v>
      </c>
      <c r="Q21" s="4">
        <f t="shared" si="2"/>
        <v>7.2</v>
      </c>
      <c r="R21" s="4">
        <v>3.6</v>
      </c>
      <c r="S21" s="4">
        <v>21.5</v>
      </c>
      <c r="T21" s="4" t="s">
        <v>244</v>
      </c>
      <c r="U21" s="4" t="str">
        <f t="shared" si="3"/>
        <v>N/A</v>
      </c>
      <c r="V21" s="5">
        <v>-8.59375</v>
      </c>
      <c r="W21" s="4">
        <f t="shared" si="4"/>
        <v>1.25</v>
      </c>
      <c r="X21" s="5">
        <v>54.6875</v>
      </c>
      <c r="Y21" s="4">
        <f t="shared" si="5"/>
        <v>21.5</v>
      </c>
      <c r="Z21" s="4" t="s">
        <v>265</v>
      </c>
      <c r="AA21" s="4" t="s">
        <v>242</v>
      </c>
      <c r="AB21" s="4" t="s">
        <v>275</v>
      </c>
      <c r="AC21" s="4">
        <v>400</v>
      </c>
      <c r="AD21" s="4" t="s">
        <v>244</v>
      </c>
      <c r="AE21" s="4" t="s">
        <v>276</v>
      </c>
      <c r="AF21" s="4" t="s">
        <v>246</v>
      </c>
      <c r="AG21" s="4">
        <v>1.2</v>
      </c>
      <c r="AH21" s="4"/>
      <c r="AI21" s="4" t="s">
        <v>244</v>
      </c>
      <c r="AJ21" s="4" t="s">
        <v>244</v>
      </c>
      <c r="AK21" s="4" t="s">
        <v>283</v>
      </c>
      <c r="AL21" s="4">
        <v>2</v>
      </c>
      <c r="AM21" s="4" t="s">
        <v>246</v>
      </c>
      <c r="AN21" s="4" t="s">
        <v>246</v>
      </c>
      <c r="AO21" s="4">
        <v>2</v>
      </c>
      <c r="AP21" s="6" t="s">
        <v>248</v>
      </c>
    </row>
    <row r="22" spans="1:42">
      <c r="A22" s="4">
        <v>19</v>
      </c>
      <c r="B22" s="4" t="s">
        <v>147</v>
      </c>
      <c r="C22" s="4" t="s">
        <v>152</v>
      </c>
      <c r="D22" s="4" t="s">
        <v>148</v>
      </c>
      <c r="E22" s="4" t="s">
        <v>12</v>
      </c>
      <c r="F22" s="4">
        <v>3046113</v>
      </c>
      <c r="G22" s="4" t="s">
        <v>284</v>
      </c>
      <c r="H22" s="4">
        <v>-25</v>
      </c>
      <c r="I22" s="4">
        <v>0</v>
      </c>
      <c r="J22" s="4" t="s">
        <v>239</v>
      </c>
      <c r="K22" s="4">
        <v>20</v>
      </c>
      <c r="L22" s="4" t="s">
        <v>250</v>
      </c>
      <c r="M22" s="4">
        <f t="shared" si="0"/>
        <v>8</v>
      </c>
      <c r="N22" s="4" t="s">
        <v>240</v>
      </c>
      <c r="O22" s="4">
        <f t="shared" si="1"/>
        <v>12</v>
      </c>
      <c r="P22" s="4">
        <v>25</v>
      </c>
      <c r="Q22" s="4">
        <f t="shared" si="2"/>
        <v>8</v>
      </c>
      <c r="R22" s="4">
        <v>3.6</v>
      </c>
      <c r="S22" s="4">
        <v>21.5</v>
      </c>
      <c r="T22" s="4">
        <v>-12.5</v>
      </c>
      <c r="U22" s="4">
        <f t="shared" si="3"/>
        <v>2</v>
      </c>
      <c r="V22" s="5">
        <v>-17.1875</v>
      </c>
      <c r="W22" s="4">
        <f t="shared" si="4"/>
        <v>1.25</v>
      </c>
      <c r="X22" s="5">
        <v>109.375</v>
      </c>
      <c r="Y22" s="4">
        <f t="shared" si="5"/>
        <v>21.5</v>
      </c>
      <c r="Z22" s="4" t="s">
        <v>241</v>
      </c>
      <c r="AA22" s="4" t="s">
        <v>242</v>
      </c>
      <c r="AB22" s="4" t="s">
        <v>285</v>
      </c>
      <c r="AC22" s="4">
        <v>400</v>
      </c>
      <c r="AD22" s="4" t="s">
        <v>244</v>
      </c>
      <c r="AE22" s="4" t="s">
        <v>245</v>
      </c>
      <c r="AF22" s="4" t="s">
        <v>246</v>
      </c>
      <c r="AG22" s="4">
        <v>0.8</v>
      </c>
      <c r="AH22" s="4"/>
      <c r="AI22" s="4" t="s">
        <v>244</v>
      </c>
      <c r="AJ22" s="4" t="s">
        <v>244</v>
      </c>
      <c r="AK22" s="4" t="s">
        <v>277</v>
      </c>
      <c r="AL22" s="4">
        <v>0.8</v>
      </c>
      <c r="AM22" s="4" t="s">
        <v>246</v>
      </c>
      <c r="AN22" s="4" t="s">
        <v>246</v>
      </c>
      <c r="AO22" s="4">
        <v>2</v>
      </c>
      <c r="AP22" s="6" t="s">
        <v>248</v>
      </c>
    </row>
    <row r="23" spans="1:42">
      <c r="A23" s="4">
        <v>20</v>
      </c>
      <c r="B23" s="4" t="s">
        <v>147</v>
      </c>
      <c r="C23" s="4" t="s">
        <v>152</v>
      </c>
      <c r="D23" s="4" t="s">
        <v>148</v>
      </c>
      <c r="E23" s="4" t="s">
        <v>13</v>
      </c>
      <c r="F23" s="4">
        <v>3048829</v>
      </c>
      <c r="G23" s="4" t="s">
        <v>284</v>
      </c>
      <c r="H23" s="4">
        <v>-25</v>
      </c>
      <c r="I23" s="4">
        <v>0</v>
      </c>
      <c r="J23" s="4" t="s">
        <v>239</v>
      </c>
      <c r="K23" s="4">
        <v>20</v>
      </c>
      <c r="L23" s="4" t="s">
        <v>250</v>
      </c>
      <c r="M23" s="4">
        <f t="shared" si="0"/>
        <v>8</v>
      </c>
      <c r="N23" s="4" t="s">
        <v>240</v>
      </c>
      <c r="O23" s="4">
        <f t="shared" si="1"/>
        <v>12</v>
      </c>
      <c r="P23" s="4">
        <v>25</v>
      </c>
      <c r="Q23" s="4">
        <f t="shared" si="2"/>
        <v>8</v>
      </c>
      <c r="R23" s="4">
        <v>3.6</v>
      </c>
      <c r="S23" s="4">
        <v>21.5</v>
      </c>
      <c r="T23" s="4">
        <v>-12.5</v>
      </c>
      <c r="U23" s="4">
        <f t="shared" si="3"/>
        <v>2</v>
      </c>
      <c r="V23" s="5">
        <v>-17.1875</v>
      </c>
      <c r="W23" s="4">
        <f t="shared" si="4"/>
        <v>1.25</v>
      </c>
      <c r="X23" s="5">
        <v>109.375</v>
      </c>
      <c r="Y23" s="4">
        <f t="shared" si="5"/>
        <v>21.5</v>
      </c>
      <c r="Z23" s="4" t="s">
        <v>241</v>
      </c>
      <c r="AA23" s="4" t="s">
        <v>242</v>
      </c>
      <c r="AB23" s="4" t="s">
        <v>285</v>
      </c>
      <c r="AC23" s="4">
        <v>400</v>
      </c>
      <c r="AD23" s="4" t="s">
        <v>244</v>
      </c>
      <c r="AE23" s="4" t="s">
        <v>245</v>
      </c>
      <c r="AF23" s="4" t="s">
        <v>246</v>
      </c>
      <c r="AG23" s="4">
        <v>0.8</v>
      </c>
      <c r="AH23" s="4"/>
      <c r="AI23" s="4" t="s">
        <v>244</v>
      </c>
      <c r="AJ23" s="4" t="s">
        <v>244</v>
      </c>
      <c r="AK23" s="4" t="s">
        <v>277</v>
      </c>
      <c r="AL23" s="4">
        <v>0.8</v>
      </c>
      <c r="AM23" s="4" t="s">
        <v>246</v>
      </c>
      <c r="AN23" s="4" t="s">
        <v>246</v>
      </c>
      <c r="AO23" s="4">
        <v>2</v>
      </c>
      <c r="AP23" s="6" t="s">
        <v>248</v>
      </c>
    </row>
    <row r="24" spans="1:42">
      <c r="A24" s="4">
        <v>21</v>
      </c>
      <c r="B24" s="4" t="s">
        <v>147</v>
      </c>
      <c r="C24" s="4" t="s">
        <v>152</v>
      </c>
      <c r="D24" s="4" t="s">
        <v>148</v>
      </c>
      <c r="E24" s="4" t="s">
        <v>14</v>
      </c>
      <c r="F24" s="4">
        <v>3049419</v>
      </c>
      <c r="G24" s="4" t="s">
        <v>284</v>
      </c>
      <c r="H24" s="4">
        <v>-25</v>
      </c>
      <c r="I24" s="4">
        <v>0</v>
      </c>
      <c r="J24" s="4" t="s">
        <v>239</v>
      </c>
      <c r="K24" s="4">
        <v>20</v>
      </c>
      <c r="L24" s="4" t="s">
        <v>250</v>
      </c>
      <c r="M24" s="4">
        <f t="shared" si="0"/>
        <v>8</v>
      </c>
      <c r="N24" s="4" t="s">
        <v>240</v>
      </c>
      <c r="O24" s="4">
        <f t="shared" si="1"/>
        <v>12</v>
      </c>
      <c r="P24" s="4">
        <v>25</v>
      </c>
      <c r="Q24" s="4">
        <f t="shared" si="2"/>
        <v>8</v>
      </c>
      <c r="R24" s="4">
        <v>3.6</v>
      </c>
      <c r="S24" s="4">
        <v>21.5</v>
      </c>
      <c r="T24" s="4">
        <v>-12.5</v>
      </c>
      <c r="U24" s="4">
        <f t="shared" si="3"/>
        <v>2</v>
      </c>
      <c r="V24" s="5">
        <v>-17.1875</v>
      </c>
      <c r="W24" s="4">
        <f t="shared" si="4"/>
        <v>1.25</v>
      </c>
      <c r="X24" s="5">
        <v>109.375</v>
      </c>
      <c r="Y24" s="4">
        <f t="shared" si="5"/>
        <v>21.5</v>
      </c>
      <c r="Z24" s="4" t="s">
        <v>241</v>
      </c>
      <c r="AA24" s="4" t="s">
        <v>242</v>
      </c>
      <c r="AB24" s="4" t="s">
        <v>285</v>
      </c>
      <c r="AC24" s="4">
        <v>400</v>
      </c>
      <c r="AD24" s="4" t="s">
        <v>244</v>
      </c>
      <c r="AE24" s="4" t="s">
        <v>245</v>
      </c>
      <c r="AF24" s="4" t="s">
        <v>246</v>
      </c>
      <c r="AG24" s="4">
        <v>0.8</v>
      </c>
      <c r="AH24" s="4"/>
      <c r="AI24" s="4" t="s">
        <v>244</v>
      </c>
      <c r="AJ24" s="4" t="s">
        <v>244</v>
      </c>
      <c r="AK24" s="4" t="s">
        <v>277</v>
      </c>
      <c r="AL24" s="4">
        <v>0.8</v>
      </c>
      <c r="AM24" s="4" t="s">
        <v>246</v>
      </c>
      <c r="AN24" s="4" t="s">
        <v>246</v>
      </c>
      <c r="AO24" s="4">
        <v>2</v>
      </c>
      <c r="AP24" s="6" t="s">
        <v>248</v>
      </c>
    </row>
    <row r="25" spans="1:42">
      <c r="A25" s="4">
        <v>22</v>
      </c>
      <c r="B25" s="4" t="s">
        <v>147</v>
      </c>
      <c r="C25" s="4" t="s">
        <v>152</v>
      </c>
      <c r="D25" s="4" t="s">
        <v>148</v>
      </c>
      <c r="E25" s="4" t="s">
        <v>15</v>
      </c>
      <c r="F25" s="4">
        <v>3049437</v>
      </c>
      <c r="G25" s="4" t="s">
        <v>284</v>
      </c>
      <c r="H25" s="4">
        <v>-25</v>
      </c>
      <c r="I25" s="4">
        <v>0</v>
      </c>
      <c r="J25" s="4" t="s">
        <v>239</v>
      </c>
      <c r="K25" s="4">
        <v>20</v>
      </c>
      <c r="L25" s="4" t="s">
        <v>250</v>
      </c>
      <c r="M25" s="4">
        <f t="shared" si="0"/>
        <v>8</v>
      </c>
      <c r="N25" s="4" t="s">
        <v>240</v>
      </c>
      <c r="O25" s="4">
        <f t="shared" si="1"/>
        <v>12</v>
      </c>
      <c r="P25" s="4">
        <v>25</v>
      </c>
      <c r="Q25" s="4">
        <f t="shared" si="2"/>
        <v>8</v>
      </c>
      <c r="R25" s="4">
        <v>3.6</v>
      </c>
      <c r="S25" s="4">
        <v>21.5</v>
      </c>
      <c r="T25" s="4">
        <v>-12.5</v>
      </c>
      <c r="U25" s="4">
        <f t="shared" si="3"/>
        <v>2</v>
      </c>
      <c r="V25" s="5">
        <v>-17.1875</v>
      </c>
      <c r="W25" s="4">
        <f t="shared" si="4"/>
        <v>1.25</v>
      </c>
      <c r="X25" s="5">
        <v>109.375</v>
      </c>
      <c r="Y25" s="4">
        <f t="shared" si="5"/>
        <v>21.5</v>
      </c>
      <c r="Z25" s="4" t="s">
        <v>241</v>
      </c>
      <c r="AA25" s="4" t="s">
        <v>242</v>
      </c>
      <c r="AB25" s="4" t="s">
        <v>285</v>
      </c>
      <c r="AC25" s="4">
        <v>400</v>
      </c>
      <c r="AD25" s="4" t="s">
        <v>244</v>
      </c>
      <c r="AE25" s="4" t="s">
        <v>245</v>
      </c>
      <c r="AF25" s="4" t="s">
        <v>246</v>
      </c>
      <c r="AG25" s="4">
        <v>0.8</v>
      </c>
      <c r="AH25" s="4"/>
      <c r="AI25" s="4" t="s">
        <v>244</v>
      </c>
      <c r="AJ25" s="4" t="s">
        <v>244</v>
      </c>
      <c r="AK25" s="4" t="s">
        <v>277</v>
      </c>
      <c r="AL25" s="4">
        <v>0.8</v>
      </c>
      <c r="AM25" s="4" t="s">
        <v>246</v>
      </c>
      <c r="AN25" s="4" t="s">
        <v>246</v>
      </c>
      <c r="AO25" s="4">
        <v>2</v>
      </c>
      <c r="AP25" s="6" t="s">
        <v>248</v>
      </c>
    </row>
    <row r="26" spans="1:42">
      <c r="A26" s="4">
        <v>23</v>
      </c>
      <c r="B26" s="4" t="s">
        <v>147</v>
      </c>
      <c r="C26" s="4" t="s">
        <v>152</v>
      </c>
      <c r="D26" s="4" t="s">
        <v>164</v>
      </c>
      <c r="E26" s="4" t="s">
        <v>79</v>
      </c>
      <c r="F26" s="4">
        <v>3047392</v>
      </c>
      <c r="G26" s="4" t="s">
        <v>286</v>
      </c>
      <c r="H26" s="4" t="s">
        <v>263</v>
      </c>
      <c r="I26" s="4">
        <v>0</v>
      </c>
      <c r="J26" s="4">
        <v>50</v>
      </c>
      <c r="K26" s="4">
        <v>20</v>
      </c>
      <c r="L26" s="4" t="s">
        <v>264</v>
      </c>
      <c r="M26" s="4">
        <f t="shared" si="0"/>
        <v>7.2</v>
      </c>
      <c r="N26" s="4" t="s">
        <v>164</v>
      </c>
      <c r="O26" s="4">
        <f t="shared" si="1"/>
        <v>8.8000000000000007</v>
      </c>
      <c r="P26" s="4">
        <v>10</v>
      </c>
      <c r="Q26" s="4">
        <f t="shared" si="2"/>
        <v>7.2</v>
      </c>
      <c r="R26" s="4">
        <v>3.6</v>
      </c>
      <c r="S26" s="4">
        <v>21.5</v>
      </c>
      <c r="T26" s="4" t="s">
        <v>244</v>
      </c>
      <c r="U26" s="4" t="str">
        <f t="shared" si="3"/>
        <v>N/A</v>
      </c>
      <c r="V26" s="5">
        <v>-8.59375</v>
      </c>
      <c r="W26" s="4">
        <f t="shared" si="4"/>
        <v>1.25</v>
      </c>
      <c r="X26" s="5">
        <v>54.6875</v>
      </c>
      <c r="Y26" s="4">
        <f t="shared" si="5"/>
        <v>21.5</v>
      </c>
      <c r="Z26" s="4" t="s">
        <v>265</v>
      </c>
      <c r="AA26" s="4" t="s">
        <v>242</v>
      </c>
      <c r="AB26" s="4" t="s">
        <v>287</v>
      </c>
      <c r="AC26" s="4">
        <v>1400</v>
      </c>
      <c r="AD26" s="4" t="s">
        <v>244</v>
      </c>
      <c r="AE26" s="4" t="s">
        <v>245</v>
      </c>
      <c r="AF26" s="4" t="s">
        <v>246</v>
      </c>
      <c r="AG26" s="4">
        <v>0.8</v>
      </c>
      <c r="AH26" s="4"/>
      <c r="AI26" s="4" t="s">
        <v>244</v>
      </c>
      <c r="AJ26" s="4" t="s">
        <v>244</v>
      </c>
      <c r="AK26" s="4" t="s">
        <v>247</v>
      </c>
      <c r="AL26" s="4">
        <v>2</v>
      </c>
      <c r="AM26" s="4" t="s">
        <v>244</v>
      </c>
      <c r="AN26" s="4" t="s">
        <v>244</v>
      </c>
      <c r="AO26" s="4" t="s">
        <v>244</v>
      </c>
      <c r="AP26" s="6" t="s">
        <v>248</v>
      </c>
    </row>
    <row r="27" spans="1:42">
      <c r="A27" s="4">
        <v>24</v>
      </c>
      <c r="B27" s="4" t="s">
        <v>150</v>
      </c>
      <c r="C27" s="4" t="s">
        <v>152</v>
      </c>
      <c r="D27" s="4" t="s">
        <v>149</v>
      </c>
      <c r="E27" s="4" t="s">
        <v>16</v>
      </c>
      <c r="F27" s="4">
        <v>3048816</v>
      </c>
      <c r="G27" s="4" t="s">
        <v>288</v>
      </c>
      <c r="H27" s="4">
        <v>-25</v>
      </c>
      <c r="I27" s="4">
        <v>0</v>
      </c>
      <c r="J27" s="4" t="s">
        <v>239</v>
      </c>
      <c r="K27" s="4">
        <v>20</v>
      </c>
      <c r="L27" s="4" t="s">
        <v>250</v>
      </c>
      <c r="M27" s="4">
        <f t="shared" si="0"/>
        <v>8</v>
      </c>
      <c r="N27" s="4" t="s">
        <v>240</v>
      </c>
      <c r="O27" s="4">
        <f t="shared" si="1"/>
        <v>12</v>
      </c>
      <c r="P27" s="4">
        <v>25</v>
      </c>
      <c r="Q27" s="4">
        <f t="shared" si="2"/>
        <v>8</v>
      </c>
      <c r="R27" s="4">
        <v>3.6</v>
      </c>
      <c r="S27" s="4">
        <v>21.5</v>
      </c>
      <c r="T27" s="4">
        <v>-12.5</v>
      </c>
      <c r="U27" s="4">
        <f t="shared" si="3"/>
        <v>2</v>
      </c>
      <c r="V27" s="5">
        <v>-17.1875</v>
      </c>
      <c r="W27" s="4">
        <f t="shared" si="4"/>
        <v>1.25</v>
      </c>
      <c r="X27" s="5">
        <v>109.375</v>
      </c>
      <c r="Y27" s="4">
        <f t="shared" si="5"/>
        <v>21.5</v>
      </c>
      <c r="Z27" s="4" t="s">
        <v>241</v>
      </c>
      <c r="AA27" s="4" t="s">
        <v>242</v>
      </c>
      <c r="AB27" s="4" t="s">
        <v>243</v>
      </c>
      <c r="AC27" s="4">
        <v>450</v>
      </c>
      <c r="AD27" s="4" t="s">
        <v>244</v>
      </c>
      <c r="AE27" s="4" t="s">
        <v>245</v>
      </c>
      <c r="AF27" s="4" t="s">
        <v>246</v>
      </c>
      <c r="AG27" s="4">
        <v>0.8</v>
      </c>
      <c r="AH27" s="4"/>
      <c r="AI27" s="4" t="s">
        <v>244</v>
      </c>
      <c r="AJ27" s="4" t="s">
        <v>244</v>
      </c>
      <c r="AK27" s="4" t="s">
        <v>247</v>
      </c>
      <c r="AL27" s="4" t="s">
        <v>244</v>
      </c>
      <c r="AM27" s="4" t="s">
        <v>244</v>
      </c>
      <c r="AN27" s="4" t="s">
        <v>244</v>
      </c>
      <c r="AO27" s="4" t="s">
        <v>244</v>
      </c>
      <c r="AP27" s="6" t="s">
        <v>248</v>
      </c>
    </row>
    <row r="28" spans="1:42">
      <c r="A28" s="4">
        <v>25</v>
      </c>
      <c r="B28" s="4" t="s">
        <v>150</v>
      </c>
      <c r="C28" s="4" t="s">
        <v>152</v>
      </c>
      <c r="D28" s="4" t="s">
        <v>149</v>
      </c>
      <c r="E28" s="4" t="s">
        <v>53</v>
      </c>
      <c r="F28" s="4">
        <v>3048028</v>
      </c>
      <c r="G28" s="4" t="s">
        <v>289</v>
      </c>
      <c r="H28" s="4">
        <v>-25</v>
      </c>
      <c r="I28" s="4">
        <v>0</v>
      </c>
      <c r="J28" s="4" t="s">
        <v>239</v>
      </c>
      <c r="K28" s="4">
        <v>20</v>
      </c>
      <c r="L28" s="4" t="s">
        <v>250</v>
      </c>
      <c r="M28" s="4">
        <f t="shared" si="0"/>
        <v>8</v>
      </c>
      <c r="N28" s="4" t="s">
        <v>240</v>
      </c>
      <c r="O28" s="4">
        <f t="shared" si="1"/>
        <v>12</v>
      </c>
      <c r="P28" s="4">
        <v>25</v>
      </c>
      <c r="Q28" s="4">
        <f t="shared" si="2"/>
        <v>8</v>
      </c>
      <c r="R28" s="4">
        <v>3.6</v>
      </c>
      <c r="S28" s="4">
        <v>21.5</v>
      </c>
      <c r="T28" s="4" t="s">
        <v>244</v>
      </c>
      <c r="U28" s="4" t="str">
        <f t="shared" si="3"/>
        <v>N/A</v>
      </c>
      <c r="V28" s="5">
        <v>-17.1875</v>
      </c>
      <c r="W28" s="4">
        <f t="shared" si="4"/>
        <v>1.25</v>
      </c>
      <c r="X28" s="5">
        <v>109.375</v>
      </c>
      <c r="Y28" s="4">
        <f t="shared" si="5"/>
        <v>21.5</v>
      </c>
      <c r="Z28" s="4" t="s">
        <v>271</v>
      </c>
      <c r="AA28" s="4" t="s">
        <v>242</v>
      </c>
      <c r="AB28" s="4" t="s">
        <v>290</v>
      </c>
      <c r="AC28" s="4">
        <v>450</v>
      </c>
      <c r="AD28" s="4" t="s">
        <v>244</v>
      </c>
      <c r="AE28" s="4" t="s">
        <v>245</v>
      </c>
      <c r="AF28" s="4" t="s">
        <v>246</v>
      </c>
      <c r="AG28" s="4">
        <v>0.7</v>
      </c>
      <c r="AH28" s="4">
        <v>0.45</v>
      </c>
      <c r="AI28" s="4" t="s">
        <v>244</v>
      </c>
      <c r="AJ28" s="4" t="s">
        <v>244</v>
      </c>
      <c r="AK28" s="4" t="s">
        <v>283</v>
      </c>
      <c r="AL28" s="4">
        <v>2</v>
      </c>
      <c r="AM28" s="4" t="s">
        <v>244</v>
      </c>
      <c r="AN28" s="4" t="s">
        <v>244</v>
      </c>
      <c r="AO28" s="4" t="s">
        <v>244</v>
      </c>
      <c r="AP28" s="6" t="s">
        <v>248</v>
      </c>
    </row>
    <row r="29" spans="1:42">
      <c r="A29" s="4">
        <v>26</v>
      </c>
      <c r="B29" s="4" t="s">
        <v>150</v>
      </c>
      <c r="C29" s="4" t="s">
        <v>152</v>
      </c>
      <c r="D29" s="4" t="s">
        <v>149</v>
      </c>
      <c r="E29" s="4" t="s">
        <v>54</v>
      </c>
      <c r="F29" s="4">
        <v>3048010</v>
      </c>
      <c r="G29" s="4" t="s">
        <v>291</v>
      </c>
      <c r="H29" s="4">
        <v>-25</v>
      </c>
      <c r="I29" s="4">
        <v>0</v>
      </c>
      <c r="J29" s="4" t="s">
        <v>239</v>
      </c>
      <c r="K29" s="4">
        <v>20</v>
      </c>
      <c r="L29" s="4" t="s">
        <v>250</v>
      </c>
      <c r="M29" s="4">
        <f t="shared" si="0"/>
        <v>8</v>
      </c>
      <c r="N29" s="4" t="s">
        <v>240</v>
      </c>
      <c r="O29" s="4">
        <f t="shared" si="1"/>
        <v>12</v>
      </c>
      <c r="P29" s="4">
        <v>25</v>
      </c>
      <c r="Q29" s="4">
        <f t="shared" si="2"/>
        <v>8</v>
      </c>
      <c r="R29" s="4">
        <v>3.6</v>
      </c>
      <c r="S29" s="4">
        <v>21.5</v>
      </c>
      <c r="T29" s="4" t="s">
        <v>244</v>
      </c>
      <c r="U29" s="4" t="str">
        <f t="shared" si="3"/>
        <v>N/A</v>
      </c>
      <c r="V29" s="5">
        <v>-17.1875</v>
      </c>
      <c r="W29" s="4">
        <f t="shared" si="4"/>
        <v>1.25</v>
      </c>
      <c r="X29" s="5">
        <v>109.375</v>
      </c>
      <c r="Y29" s="4">
        <f t="shared" si="5"/>
        <v>21.5</v>
      </c>
      <c r="Z29" s="4" t="s">
        <v>271</v>
      </c>
      <c r="AA29" s="4" t="s">
        <v>242</v>
      </c>
      <c r="AB29" s="4" t="s">
        <v>290</v>
      </c>
      <c r="AC29" s="4">
        <v>450</v>
      </c>
      <c r="AD29" s="4" t="s">
        <v>244</v>
      </c>
      <c r="AE29" s="4" t="s">
        <v>245</v>
      </c>
      <c r="AF29" s="4" t="s">
        <v>246</v>
      </c>
      <c r="AG29" s="4">
        <v>0.7</v>
      </c>
      <c r="AH29" s="4">
        <v>0.45</v>
      </c>
      <c r="AI29" s="4" t="s">
        <v>244</v>
      </c>
      <c r="AJ29" s="4" t="s">
        <v>244</v>
      </c>
      <c r="AK29" s="4" t="s">
        <v>283</v>
      </c>
      <c r="AL29" s="4">
        <v>2</v>
      </c>
      <c r="AM29" s="4" t="s">
        <v>244</v>
      </c>
      <c r="AN29" s="4" t="s">
        <v>244</v>
      </c>
      <c r="AO29" s="4" t="s">
        <v>244</v>
      </c>
      <c r="AP29" s="6" t="s">
        <v>248</v>
      </c>
    </row>
    <row r="30" spans="1:42">
      <c r="A30" s="4">
        <v>27</v>
      </c>
      <c r="B30" s="4" t="s">
        <v>150</v>
      </c>
      <c r="C30" s="4" t="s">
        <v>152</v>
      </c>
      <c r="D30" s="4" t="s">
        <v>149</v>
      </c>
      <c r="E30" s="4" t="s">
        <v>55</v>
      </c>
      <c r="F30" s="4">
        <v>3048022</v>
      </c>
      <c r="G30" s="4" t="s">
        <v>292</v>
      </c>
      <c r="H30" s="4">
        <v>-25</v>
      </c>
      <c r="I30" s="4">
        <v>0</v>
      </c>
      <c r="J30" s="4" t="s">
        <v>239</v>
      </c>
      <c r="K30" s="4">
        <v>20</v>
      </c>
      <c r="L30" s="4" t="s">
        <v>250</v>
      </c>
      <c r="M30" s="4">
        <f t="shared" si="0"/>
        <v>8</v>
      </c>
      <c r="N30" s="4" t="s">
        <v>240</v>
      </c>
      <c r="O30" s="4">
        <f t="shared" si="1"/>
        <v>12</v>
      </c>
      <c r="P30" s="4">
        <v>25</v>
      </c>
      <c r="Q30" s="4">
        <f t="shared" si="2"/>
        <v>8</v>
      </c>
      <c r="R30" s="4">
        <v>3.6</v>
      </c>
      <c r="S30" s="4">
        <v>21.5</v>
      </c>
      <c r="T30" s="4" t="s">
        <v>244</v>
      </c>
      <c r="U30" s="4" t="str">
        <f t="shared" si="3"/>
        <v>N/A</v>
      </c>
      <c r="V30" s="5">
        <v>-17.1875</v>
      </c>
      <c r="W30" s="4">
        <f t="shared" si="4"/>
        <v>1.25</v>
      </c>
      <c r="X30" s="5">
        <v>109.375</v>
      </c>
      <c r="Y30" s="4">
        <f t="shared" si="5"/>
        <v>21.5</v>
      </c>
      <c r="Z30" s="4" t="s">
        <v>271</v>
      </c>
      <c r="AA30" s="4" t="s">
        <v>242</v>
      </c>
      <c r="AB30" s="4" t="s">
        <v>290</v>
      </c>
      <c r="AC30" s="4" t="s">
        <v>290</v>
      </c>
      <c r="AD30" s="4" t="s">
        <v>273</v>
      </c>
      <c r="AE30" s="4" t="s">
        <v>245</v>
      </c>
      <c r="AF30" s="4" t="s">
        <v>268</v>
      </c>
      <c r="AG30" s="4"/>
      <c r="AH30" s="4"/>
      <c r="AI30" s="4" t="s">
        <v>244</v>
      </c>
      <c r="AJ30" s="4" t="s">
        <v>244</v>
      </c>
      <c r="AK30" s="4" t="s">
        <v>244</v>
      </c>
      <c r="AL30" s="4" t="s">
        <v>244</v>
      </c>
      <c r="AM30" s="4" t="s">
        <v>244</v>
      </c>
      <c r="AN30" s="4" t="s">
        <v>244</v>
      </c>
      <c r="AO30" s="4" t="s">
        <v>244</v>
      </c>
      <c r="AP30" s="6" t="s">
        <v>248</v>
      </c>
    </row>
    <row r="31" spans="1:42">
      <c r="A31" s="4">
        <v>28</v>
      </c>
      <c r="B31" s="4" t="s">
        <v>150</v>
      </c>
      <c r="C31" s="4" t="s">
        <v>152</v>
      </c>
      <c r="D31" s="4" t="s">
        <v>149</v>
      </c>
      <c r="E31" s="4" t="s">
        <v>61</v>
      </c>
      <c r="F31" s="4">
        <v>3048033</v>
      </c>
      <c r="G31" s="4" t="s">
        <v>293</v>
      </c>
      <c r="H31" s="4">
        <v>-25</v>
      </c>
      <c r="I31" s="4">
        <v>0</v>
      </c>
      <c r="J31" s="4" t="s">
        <v>239</v>
      </c>
      <c r="K31" s="4">
        <v>20</v>
      </c>
      <c r="L31" s="4" t="s">
        <v>250</v>
      </c>
      <c r="M31" s="4">
        <f t="shared" si="0"/>
        <v>8</v>
      </c>
      <c r="N31" s="4" t="s">
        <v>240</v>
      </c>
      <c r="O31" s="4">
        <f t="shared" si="1"/>
        <v>12</v>
      </c>
      <c r="P31" s="4">
        <v>25</v>
      </c>
      <c r="Q31" s="4">
        <f t="shared" si="2"/>
        <v>8</v>
      </c>
      <c r="R31" s="4">
        <v>3.6</v>
      </c>
      <c r="S31" s="4">
        <v>21.5</v>
      </c>
      <c r="T31" s="4" t="s">
        <v>244</v>
      </c>
      <c r="U31" s="4" t="str">
        <f t="shared" si="3"/>
        <v>N/A</v>
      </c>
      <c r="V31" s="5">
        <v>-17.1875</v>
      </c>
      <c r="W31" s="4">
        <f t="shared" si="4"/>
        <v>1.25</v>
      </c>
      <c r="X31" s="5">
        <v>109.375</v>
      </c>
      <c r="Y31" s="4">
        <f t="shared" si="5"/>
        <v>21.5</v>
      </c>
      <c r="Z31" s="4" t="s">
        <v>271</v>
      </c>
      <c r="AA31" s="4" t="s">
        <v>242</v>
      </c>
      <c r="AB31" s="4" t="s">
        <v>290</v>
      </c>
      <c r="AC31" s="4" t="s">
        <v>290</v>
      </c>
      <c r="AD31" s="4" t="s">
        <v>294</v>
      </c>
      <c r="AE31" s="4" t="s">
        <v>245</v>
      </c>
      <c r="AF31" s="4" t="s">
        <v>268</v>
      </c>
      <c r="AG31" s="4"/>
      <c r="AH31" s="4"/>
      <c r="AI31" s="4" t="s">
        <v>244</v>
      </c>
      <c r="AJ31" s="4" t="s">
        <v>244</v>
      </c>
      <c r="AK31" s="4" t="s">
        <v>244</v>
      </c>
      <c r="AL31" s="4" t="s">
        <v>244</v>
      </c>
      <c r="AM31" s="4" t="s">
        <v>244</v>
      </c>
      <c r="AN31" s="4" t="s">
        <v>244</v>
      </c>
      <c r="AO31" s="4" t="s">
        <v>244</v>
      </c>
      <c r="AP31" s="6" t="s">
        <v>248</v>
      </c>
    </row>
    <row r="32" spans="1:42">
      <c r="A32" s="4">
        <v>29</v>
      </c>
      <c r="B32" s="4" t="s">
        <v>150</v>
      </c>
      <c r="C32" s="4" t="s">
        <v>152</v>
      </c>
      <c r="D32" s="4" t="s">
        <v>149</v>
      </c>
      <c r="E32" s="4" t="s">
        <v>62</v>
      </c>
      <c r="F32" s="4">
        <v>3048017</v>
      </c>
      <c r="G32" s="4" t="s">
        <v>293</v>
      </c>
      <c r="H32" s="4">
        <v>-25</v>
      </c>
      <c r="I32" s="4">
        <v>0</v>
      </c>
      <c r="J32" s="4" t="s">
        <v>239</v>
      </c>
      <c r="K32" s="4">
        <v>20</v>
      </c>
      <c r="L32" s="4" t="s">
        <v>250</v>
      </c>
      <c r="M32" s="4">
        <f t="shared" si="0"/>
        <v>8</v>
      </c>
      <c r="N32" s="4" t="s">
        <v>240</v>
      </c>
      <c r="O32" s="4">
        <f t="shared" si="1"/>
        <v>12</v>
      </c>
      <c r="P32" s="4">
        <v>25</v>
      </c>
      <c r="Q32" s="4">
        <f t="shared" si="2"/>
        <v>8</v>
      </c>
      <c r="R32" s="4">
        <v>3.6</v>
      </c>
      <c r="S32" s="4">
        <v>21.5</v>
      </c>
      <c r="T32" s="4" t="s">
        <v>244</v>
      </c>
      <c r="U32" s="4" t="str">
        <f t="shared" si="3"/>
        <v>N/A</v>
      </c>
      <c r="V32" s="5">
        <v>-17.1875</v>
      </c>
      <c r="W32" s="4">
        <f t="shared" si="4"/>
        <v>1.25</v>
      </c>
      <c r="X32" s="5">
        <v>109.375</v>
      </c>
      <c r="Y32" s="4">
        <f t="shared" si="5"/>
        <v>21.5</v>
      </c>
      <c r="Z32" s="4" t="s">
        <v>271</v>
      </c>
      <c r="AA32" s="4" t="s">
        <v>242</v>
      </c>
      <c r="AB32" s="4" t="s">
        <v>290</v>
      </c>
      <c r="AC32" s="4" t="s">
        <v>290</v>
      </c>
      <c r="AD32" s="4" t="s">
        <v>294</v>
      </c>
      <c r="AE32" s="4" t="s">
        <v>245</v>
      </c>
      <c r="AF32" s="4" t="s">
        <v>268</v>
      </c>
      <c r="AG32" s="4"/>
      <c r="AH32" s="4"/>
      <c r="AI32" s="4" t="s">
        <v>244</v>
      </c>
      <c r="AJ32" s="4" t="s">
        <v>244</v>
      </c>
      <c r="AK32" s="4" t="s">
        <v>244</v>
      </c>
      <c r="AL32" s="4" t="s">
        <v>244</v>
      </c>
      <c r="AM32" s="4" t="s">
        <v>244</v>
      </c>
      <c r="AN32" s="4" t="s">
        <v>244</v>
      </c>
      <c r="AO32" s="4" t="s">
        <v>244</v>
      </c>
      <c r="AP32" s="6" t="s">
        <v>248</v>
      </c>
    </row>
    <row r="33" spans="1:42">
      <c r="A33" s="4">
        <v>30</v>
      </c>
      <c r="B33" s="4" t="s">
        <v>150</v>
      </c>
      <c r="C33" s="4" t="s">
        <v>152</v>
      </c>
      <c r="D33" s="4" t="s">
        <v>149</v>
      </c>
      <c r="E33" s="4" t="s">
        <v>63</v>
      </c>
      <c r="F33" s="4">
        <v>3048030</v>
      </c>
      <c r="G33" s="4" t="s">
        <v>293</v>
      </c>
      <c r="H33" s="4">
        <v>-25</v>
      </c>
      <c r="I33" s="4">
        <v>0</v>
      </c>
      <c r="J33" s="4" t="s">
        <v>239</v>
      </c>
      <c r="K33" s="4">
        <v>20</v>
      </c>
      <c r="L33" s="4" t="s">
        <v>250</v>
      </c>
      <c r="M33" s="4">
        <f t="shared" si="0"/>
        <v>8</v>
      </c>
      <c r="N33" s="4" t="s">
        <v>240</v>
      </c>
      <c r="O33" s="4">
        <f t="shared" si="1"/>
        <v>12</v>
      </c>
      <c r="P33" s="4">
        <v>25</v>
      </c>
      <c r="Q33" s="4">
        <f t="shared" si="2"/>
        <v>8</v>
      </c>
      <c r="R33" s="4">
        <v>3.6</v>
      </c>
      <c r="S33" s="4">
        <v>21.5</v>
      </c>
      <c r="T33" s="4" t="s">
        <v>244</v>
      </c>
      <c r="U33" s="4" t="str">
        <f t="shared" si="3"/>
        <v>N/A</v>
      </c>
      <c r="V33" s="5">
        <v>-17.1875</v>
      </c>
      <c r="W33" s="4">
        <f t="shared" si="4"/>
        <v>1.25</v>
      </c>
      <c r="X33" s="5">
        <v>109.375</v>
      </c>
      <c r="Y33" s="4">
        <f t="shared" si="5"/>
        <v>21.5</v>
      </c>
      <c r="Z33" s="4" t="s">
        <v>271</v>
      </c>
      <c r="AA33" s="4" t="s">
        <v>242</v>
      </c>
      <c r="AB33" s="4" t="s">
        <v>290</v>
      </c>
      <c r="AC33" s="4" t="s">
        <v>290</v>
      </c>
      <c r="AD33" s="4" t="s">
        <v>294</v>
      </c>
      <c r="AE33" s="4" t="s">
        <v>245</v>
      </c>
      <c r="AF33" s="4" t="s">
        <v>268</v>
      </c>
      <c r="AG33" s="4"/>
      <c r="AH33" s="4"/>
      <c r="AI33" s="4" t="s">
        <v>244</v>
      </c>
      <c r="AJ33" s="4" t="s">
        <v>244</v>
      </c>
      <c r="AK33" s="4" t="s">
        <v>244</v>
      </c>
      <c r="AL33" s="4" t="s">
        <v>244</v>
      </c>
      <c r="AM33" s="4" t="s">
        <v>244</v>
      </c>
      <c r="AN33" s="4" t="s">
        <v>244</v>
      </c>
      <c r="AO33" s="4" t="s">
        <v>244</v>
      </c>
      <c r="AP33" s="6" t="s">
        <v>248</v>
      </c>
    </row>
    <row r="34" spans="1:42">
      <c r="A34" s="4">
        <v>31</v>
      </c>
      <c r="B34" s="4" t="s">
        <v>150</v>
      </c>
      <c r="C34" s="4" t="s">
        <v>152</v>
      </c>
      <c r="D34" s="4" t="s">
        <v>149</v>
      </c>
      <c r="E34" s="4" t="s">
        <v>64</v>
      </c>
      <c r="F34" s="4">
        <v>3048020</v>
      </c>
      <c r="G34" s="4" t="s">
        <v>295</v>
      </c>
      <c r="H34" s="4">
        <v>-25</v>
      </c>
      <c r="I34" s="4">
        <v>0</v>
      </c>
      <c r="J34" s="4" t="s">
        <v>239</v>
      </c>
      <c r="K34" s="4">
        <v>20</v>
      </c>
      <c r="L34" s="4" t="s">
        <v>250</v>
      </c>
      <c r="M34" s="4">
        <f t="shared" si="0"/>
        <v>8</v>
      </c>
      <c r="N34" s="4" t="s">
        <v>240</v>
      </c>
      <c r="O34" s="4">
        <f t="shared" si="1"/>
        <v>12</v>
      </c>
      <c r="P34" s="4">
        <v>25</v>
      </c>
      <c r="Q34" s="4">
        <f t="shared" si="2"/>
        <v>8</v>
      </c>
      <c r="R34" s="4">
        <v>3.6</v>
      </c>
      <c r="S34" s="4">
        <v>21.5</v>
      </c>
      <c r="T34" s="4" t="s">
        <v>244</v>
      </c>
      <c r="U34" s="4" t="str">
        <f t="shared" si="3"/>
        <v>N/A</v>
      </c>
      <c r="V34" s="5">
        <v>-17.1875</v>
      </c>
      <c r="W34" s="4">
        <f t="shared" si="4"/>
        <v>1.25</v>
      </c>
      <c r="X34" s="5">
        <v>109.375</v>
      </c>
      <c r="Y34" s="4">
        <f t="shared" si="5"/>
        <v>21.5</v>
      </c>
      <c r="Z34" s="4" t="s">
        <v>271</v>
      </c>
      <c r="AA34" s="4" t="s">
        <v>242</v>
      </c>
      <c r="AB34" s="4" t="s">
        <v>296</v>
      </c>
      <c r="AC34" s="4">
        <v>4535</v>
      </c>
      <c r="AD34" s="4" t="s">
        <v>297</v>
      </c>
      <c r="AE34" s="4" t="s">
        <v>245</v>
      </c>
      <c r="AF34" s="4" t="s">
        <v>268</v>
      </c>
      <c r="AG34" s="4"/>
      <c r="AH34" s="4"/>
      <c r="AI34" s="4" t="s">
        <v>244</v>
      </c>
      <c r="AJ34" s="4" t="s">
        <v>244</v>
      </c>
      <c r="AK34" s="4" t="s">
        <v>244</v>
      </c>
      <c r="AL34" s="4" t="s">
        <v>244</v>
      </c>
      <c r="AM34" s="4" t="s">
        <v>244</v>
      </c>
      <c r="AN34" s="4" t="s">
        <v>244</v>
      </c>
      <c r="AO34" s="4" t="s">
        <v>244</v>
      </c>
      <c r="AP34" s="6" t="s">
        <v>248</v>
      </c>
    </row>
    <row r="35" spans="1:42">
      <c r="A35" s="4">
        <v>32</v>
      </c>
      <c r="B35" s="4" t="s">
        <v>150</v>
      </c>
      <c r="C35" s="4" t="s">
        <v>152</v>
      </c>
      <c r="D35" s="4" t="s">
        <v>149</v>
      </c>
      <c r="E35" s="4" t="s">
        <v>74</v>
      </c>
      <c r="F35" s="4">
        <v>3047309</v>
      </c>
      <c r="G35" s="4" t="s">
        <v>298</v>
      </c>
      <c r="H35" s="4" t="s">
        <v>263</v>
      </c>
      <c r="I35" s="4">
        <v>0</v>
      </c>
      <c r="J35" s="4">
        <v>50</v>
      </c>
      <c r="K35" s="4">
        <v>20</v>
      </c>
      <c r="L35" s="4" t="s">
        <v>264</v>
      </c>
      <c r="M35" s="4">
        <f t="shared" si="0"/>
        <v>7.2</v>
      </c>
      <c r="N35" s="4" t="s">
        <v>164</v>
      </c>
      <c r="O35" s="4">
        <f t="shared" si="1"/>
        <v>8.8000000000000007</v>
      </c>
      <c r="P35" s="4">
        <v>10</v>
      </c>
      <c r="Q35" s="4">
        <f t="shared" si="2"/>
        <v>7.2</v>
      </c>
      <c r="R35" s="4">
        <v>3.6</v>
      </c>
      <c r="S35" s="4">
        <v>21.5</v>
      </c>
      <c r="T35" s="4" t="s">
        <v>244</v>
      </c>
      <c r="U35" s="4" t="str">
        <f t="shared" si="3"/>
        <v>N/A</v>
      </c>
      <c r="V35" s="5">
        <v>-8.59375</v>
      </c>
      <c r="W35" s="4">
        <f t="shared" si="4"/>
        <v>1.25</v>
      </c>
      <c r="X35" s="5">
        <v>54.6875</v>
      </c>
      <c r="Y35" s="4">
        <f t="shared" si="5"/>
        <v>21.5</v>
      </c>
      <c r="Z35" s="4" t="s">
        <v>265</v>
      </c>
      <c r="AA35" s="4" t="s">
        <v>242</v>
      </c>
      <c r="AB35" s="4" t="s">
        <v>299</v>
      </c>
      <c r="AC35" s="4">
        <v>450</v>
      </c>
      <c r="AD35" s="4" t="s">
        <v>244</v>
      </c>
      <c r="AE35" s="4" t="s">
        <v>276</v>
      </c>
      <c r="AF35" s="4" t="s">
        <v>246</v>
      </c>
      <c r="AG35" s="4">
        <v>1.2</v>
      </c>
      <c r="AH35" s="4"/>
      <c r="AI35" s="4" t="s">
        <v>244</v>
      </c>
      <c r="AJ35" s="4" t="s">
        <v>244</v>
      </c>
      <c r="AK35" s="4" t="s">
        <v>247</v>
      </c>
      <c r="AL35" s="4">
        <v>2</v>
      </c>
      <c r="AM35" s="4" t="s">
        <v>244</v>
      </c>
      <c r="AN35" s="4" t="s">
        <v>244</v>
      </c>
      <c r="AO35" s="4" t="s">
        <v>244</v>
      </c>
      <c r="AP35" s="6" t="s">
        <v>248</v>
      </c>
    </row>
    <row r="36" spans="1:42">
      <c r="A36" s="4">
        <v>33</v>
      </c>
      <c r="B36" s="4" t="s">
        <v>150</v>
      </c>
      <c r="C36" s="4" t="s">
        <v>152</v>
      </c>
      <c r="D36" s="4" t="s">
        <v>149</v>
      </c>
      <c r="E36" s="4" t="s">
        <v>75</v>
      </c>
      <c r="F36" s="4">
        <v>3046083</v>
      </c>
      <c r="G36" s="4" t="s">
        <v>300</v>
      </c>
      <c r="H36" s="4" t="s">
        <v>263</v>
      </c>
      <c r="I36" s="4">
        <v>0</v>
      </c>
      <c r="J36" s="4">
        <v>50</v>
      </c>
      <c r="K36" s="4">
        <v>20</v>
      </c>
      <c r="L36" s="4" t="s">
        <v>264</v>
      </c>
      <c r="M36" s="4">
        <f t="shared" si="0"/>
        <v>7.2</v>
      </c>
      <c r="N36" s="4" t="s">
        <v>164</v>
      </c>
      <c r="O36" s="4">
        <f t="shared" si="1"/>
        <v>8.8000000000000007</v>
      </c>
      <c r="P36" s="4">
        <v>10</v>
      </c>
      <c r="Q36" s="4">
        <f t="shared" si="2"/>
        <v>7.2</v>
      </c>
      <c r="R36" s="4">
        <v>3.6</v>
      </c>
      <c r="S36" s="4">
        <v>21.5</v>
      </c>
      <c r="T36" s="4" t="s">
        <v>244</v>
      </c>
      <c r="U36" s="4" t="str">
        <f t="shared" si="3"/>
        <v>N/A</v>
      </c>
      <c r="V36" s="5">
        <v>-8.59375</v>
      </c>
      <c r="W36" s="4">
        <f t="shared" si="4"/>
        <v>1.25</v>
      </c>
      <c r="X36" s="5">
        <v>54.6875</v>
      </c>
      <c r="Y36" s="4">
        <f t="shared" si="5"/>
        <v>21.5</v>
      </c>
      <c r="Z36" s="4" t="s">
        <v>265</v>
      </c>
      <c r="AA36" s="4" t="s">
        <v>242</v>
      </c>
      <c r="AB36" s="4" t="s">
        <v>301</v>
      </c>
      <c r="AC36" s="4">
        <v>450</v>
      </c>
      <c r="AD36" s="4" t="s">
        <v>244</v>
      </c>
      <c r="AE36" s="4" t="s">
        <v>276</v>
      </c>
      <c r="AF36" s="4" t="s">
        <v>246</v>
      </c>
      <c r="AG36" s="4">
        <v>1.2</v>
      </c>
      <c r="AH36" s="4"/>
      <c r="AI36" s="4" t="s">
        <v>244</v>
      </c>
      <c r="AJ36" s="4" t="s">
        <v>244</v>
      </c>
      <c r="AK36" s="4" t="s">
        <v>247</v>
      </c>
      <c r="AL36" s="4" t="s">
        <v>244</v>
      </c>
      <c r="AM36" s="4" t="s">
        <v>244</v>
      </c>
      <c r="AN36" s="4" t="s">
        <v>244</v>
      </c>
      <c r="AO36" s="4" t="s">
        <v>244</v>
      </c>
      <c r="AP36" s="6" t="s">
        <v>248</v>
      </c>
    </row>
    <row r="37" spans="1:42">
      <c r="A37" s="4">
        <v>34</v>
      </c>
      <c r="B37" s="4" t="s">
        <v>150</v>
      </c>
      <c r="C37" s="4" t="s">
        <v>152</v>
      </c>
      <c r="D37" s="4" t="s">
        <v>149</v>
      </c>
      <c r="E37" s="4" t="s">
        <v>76</v>
      </c>
      <c r="F37" s="4">
        <v>3047395</v>
      </c>
      <c r="G37" s="4" t="s">
        <v>302</v>
      </c>
      <c r="H37" s="4" t="s">
        <v>263</v>
      </c>
      <c r="I37" s="4">
        <v>0</v>
      </c>
      <c r="J37" s="4">
        <v>50</v>
      </c>
      <c r="K37" s="4">
        <v>20</v>
      </c>
      <c r="L37" s="4" t="s">
        <v>264</v>
      </c>
      <c r="M37" s="4">
        <f t="shared" si="0"/>
        <v>7.2</v>
      </c>
      <c r="N37" s="4" t="s">
        <v>164</v>
      </c>
      <c r="O37" s="4">
        <f t="shared" si="1"/>
        <v>8.8000000000000007</v>
      </c>
      <c r="P37" s="4">
        <v>10</v>
      </c>
      <c r="Q37" s="4">
        <f t="shared" si="2"/>
        <v>7.2</v>
      </c>
      <c r="R37" s="4">
        <v>3.6</v>
      </c>
      <c r="S37" s="4">
        <v>21.5</v>
      </c>
      <c r="T37" s="4" t="s">
        <v>244</v>
      </c>
      <c r="U37" s="4" t="str">
        <f t="shared" si="3"/>
        <v>N/A</v>
      </c>
      <c r="V37" s="5">
        <v>-8.59375</v>
      </c>
      <c r="W37" s="4">
        <f t="shared" si="4"/>
        <v>1.25</v>
      </c>
      <c r="X37" s="5">
        <v>54.6875</v>
      </c>
      <c r="Y37" s="4">
        <f t="shared" si="5"/>
        <v>21.5</v>
      </c>
      <c r="Z37" s="4" t="s">
        <v>265</v>
      </c>
      <c r="AA37" s="4" t="s">
        <v>242</v>
      </c>
      <c r="AB37" s="4" t="s">
        <v>303</v>
      </c>
      <c r="AC37" s="4">
        <v>370</v>
      </c>
      <c r="AD37" s="4" t="s">
        <v>244</v>
      </c>
      <c r="AE37" s="4" t="s">
        <v>276</v>
      </c>
      <c r="AF37" s="4" t="s">
        <v>246</v>
      </c>
      <c r="AG37" s="4">
        <v>1.2</v>
      </c>
      <c r="AH37" s="4"/>
      <c r="AI37" s="4" t="s">
        <v>244</v>
      </c>
      <c r="AJ37" s="4" t="s">
        <v>244</v>
      </c>
      <c r="AK37" s="4" t="s">
        <v>277</v>
      </c>
      <c r="AL37" s="4">
        <v>1</v>
      </c>
      <c r="AM37" s="4" t="s">
        <v>246</v>
      </c>
      <c r="AN37" s="4" t="s">
        <v>246</v>
      </c>
      <c r="AO37" s="4">
        <v>2</v>
      </c>
      <c r="AP37" s="6" t="s">
        <v>248</v>
      </c>
    </row>
    <row r="38" spans="1:42">
      <c r="A38" s="4">
        <v>35</v>
      </c>
      <c r="B38" s="4" t="s">
        <v>150</v>
      </c>
      <c r="C38" s="4" t="s">
        <v>152</v>
      </c>
      <c r="D38" s="4" t="s">
        <v>149</v>
      </c>
      <c r="E38" s="4" t="s">
        <v>77</v>
      </c>
      <c r="F38" s="4">
        <v>3046078</v>
      </c>
      <c r="G38" s="4" t="s">
        <v>302</v>
      </c>
      <c r="H38" s="4" t="s">
        <v>263</v>
      </c>
      <c r="I38" s="4">
        <v>0</v>
      </c>
      <c r="J38" s="4">
        <v>50</v>
      </c>
      <c r="K38" s="4">
        <v>20</v>
      </c>
      <c r="L38" s="4" t="s">
        <v>264</v>
      </c>
      <c r="M38" s="4">
        <f t="shared" si="0"/>
        <v>7.2</v>
      </c>
      <c r="N38" s="4" t="s">
        <v>164</v>
      </c>
      <c r="O38" s="4">
        <f t="shared" si="1"/>
        <v>8.8000000000000007</v>
      </c>
      <c r="P38" s="4">
        <v>10</v>
      </c>
      <c r="Q38" s="4">
        <f t="shared" si="2"/>
        <v>7.2</v>
      </c>
      <c r="R38" s="4">
        <v>3.6</v>
      </c>
      <c r="S38" s="4">
        <v>21.5</v>
      </c>
      <c r="T38" s="4" t="s">
        <v>244</v>
      </c>
      <c r="U38" s="4" t="str">
        <f t="shared" si="3"/>
        <v>N/A</v>
      </c>
      <c r="V38" s="5">
        <v>-8.59375</v>
      </c>
      <c r="W38" s="4">
        <f t="shared" si="4"/>
        <v>1.25</v>
      </c>
      <c r="X38" s="5">
        <v>54.6875</v>
      </c>
      <c r="Y38" s="4">
        <f t="shared" si="5"/>
        <v>21.5</v>
      </c>
      <c r="Z38" s="4" t="s">
        <v>265</v>
      </c>
      <c r="AA38" s="4" t="s">
        <v>242</v>
      </c>
      <c r="AB38" s="4" t="s">
        <v>304</v>
      </c>
      <c r="AC38" s="4">
        <v>330</v>
      </c>
      <c r="AD38" s="4" t="s">
        <v>244</v>
      </c>
      <c r="AE38" s="4" t="s">
        <v>276</v>
      </c>
      <c r="AF38" s="4" t="s">
        <v>246</v>
      </c>
      <c r="AG38" s="4">
        <v>1.2</v>
      </c>
      <c r="AH38" s="4"/>
      <c r="AI38" s="4" t="s">
        <v>244</v>
      </c>
      <c r="AJ38" s="4" t="s">
        <v>244</v>
      </c>
      <c r="AK38" s="4" t="s">
        <v>277</v>
      </c>
      <c r="AL38" s="4">
        <v>1</v>
      </c>
      <c r="AM38" s="4" t="s">
        <v>246</v>
      </c>
      <c r="AN38" s="4" t="s">
        <v>246</v>
      </c>
      <c r="AO38" s="4">
        <v>2</v>
      </c>
      <c r="AP38" s="6" t="s">
        <v>248</v>
      </c>
    </row>
    <row r="39" spans="1:42">
      <c r="A39" s="4">
        <v>36</v>
      </c>
      <c r="B39" s="4" t="s">
        <v>150</v>
      </c>
      <c r="C39" s="4" t="s">
        <v>152</v>
      </c>
      <c r="D39" s="4" t="s">
        <v>149</v>
      </c>
      <c r="E39" s="4" t="s">
        <v>78</v>
      </c>
      <c r="F39" s="4">
        <v>3046088</v>
      </c>
      <c r="G39" s="4" t="s">
        <v>302</v>
      </c>
      <c r="H39" s="4" t="s">
        <v>263</v>
      </c>
      <c r="I39" s="4">
        <v>0</v>
      </c>
      <c r="J39" s="4">
        <v>50</v>
      </c>
      <c r="K39" s="4">
        <v>20</v>
      </c>
      <c r="L39" s="4" t="s">
        <v>264</v>
      </c>
      <c r="M39" s="4">
        <f t="shared" si="0"/>
        <v>7.2</v>
      </c>
      <c r="N39" s="4" t="s">
        <v>164</v>
      </c>
      <c r="O39" s="4">
        <f t="shared" si="1"/>
        <v>8.8000000000000007</v>
      </c>
      <c r="P39" s="4">
        <v>10</v>
      </c>
      <c r="Q39" s="4">
        <f t="shared" si="2"/>
        <v>7.2</v>
      </c>
      <c r="R39" s="4">
        <v>3.6</v>
      </c>
      <c r="S39" s="4">
        <v>21.5</v>
      </c>
      <c r="T39" s="4" t="s">
        <v>244</v>
      </c>
      <c r="U39" s="4" t="str">
        <f t="shared" si="3"/>
        <v>N/A</v>
      </c>
      <c r="V39" s="5">
        <v>-8.59375</v>
      </c>
      <c r="W39" s="4">
        <f t="shared" si="4"/>
        <v>1.25</v>
      </c>
      <c r="X39" s="5">
        <v>54.6875</v>
      </c>
      <c r="Y39" s="4">
        <f t="shared" si="5"/>
        <v>21.5</v>
      </c>
      <c r="Z39" s="4" t="s">
        <v>265</v>
      </c>
      <c r="AA39" s="4" t="s">
        <v>242</v>
      </c>
      <c r="AB39" s="4" t="s">
        <v>303</v>
      </c>
      <c r="AC39" s="4">
        <v>370</v>
      </c>
      <c r="AD39" s="4" t="s">
        <v>244</v>
      </c>
      <c r="AE39" s="4" t="s">
        <v>276</v>
      </c>
      <c r="AF39" s="4" t="s">
        <v>246</v>
      </c>
      <c r="AG39" s="4">
        <v>1.2</v>
      </c>
      <c r="AH39" s="4"/>
      <c r="AI39" s="4" t="s">
        <v>244</v>
      </c>
      <c r="AJ39" s="4" t="s">
        <v>244</v>
      </c>
      <c r="AK39" s="4" t="s">
        <v>277</v>
      </c>
      <c r="AL39" s="4">
        <v>1</v>
      </c>
      <c r="AM39" s="4" t="s">
        <v>246</v>
      </c>
      <c r="AN39" s="4" t="s">
        <v>246</v>
      </c>
      <c r="AO39" s="4">
        <v>2</v>
      </c>
      <c r="AP39" s="6" t="s">
        <v>248</v>
      </c>
    </row>
    <row r="40" spans="1:42">
      <c r="A40" s="4">
        <v>37</v>
      </c>
      <c r="B40" s="4" t="s">
        <v>150</v>
      </c>
      <c r="C40" s="4" t="s">
        <v>152</v>
      </c>
      <c r="D40" s="4" t="s">
        <v>151</v>
      </c>
      <c r="E40" s="4" t="s">
        <v>17</v>
      </c>
      <c r="F40" s="4">
        <v>3048813</v>
      </c>
      <c r="G40" s="4" t="s">
        <v>305</v>
      </c>
      <c r="H40" s="4">
        <v>-25</v>
      </c>
      <c r="I40" s="4">
        <v>0</v>
      </c>
      <c r="J40" s="4" t="s">
        <v>239</v>
      </c>
      <c r="K40" s="4">
        <v>20</v>
      </c>
      <c r="L40" s="4" t="s">
        <v>250</v>
      </c>
      <c r="M40" s="4">
        <f t="shared" si="0"/>
        <v>8</v>
      </c>
      <c r="N40" s="4" t="s">
        <v>240</v>
      </c>
      <c r="O40" s="4">
        <f t="shared" si="1"/>
        <v>12</v>
      </c>
      <c r="P40" s="4">
        <v>25</v>
      </c>
      <c r="Q40" s="4">
        <f t="shared" si="2"/>
        <v>8</v>
      </c>
      <c r="R40" s="4">
        <v>3.6</v>
      </c>
      <c r="S40" s="4">
        <v>21.5</v>
      </c>
      <c r="T40" s="4">
        <v>-12.5</v>
      </c>
      <c r="U40" s="4">
        <f t="shared" si="3"/>
        <v>2</v>
      </c>
      <c r="V40" s="5">
        <v>-17.1875</v>
      </c>
      <c r="W40" s="4">
        <f t="shared" si="4"/>
        <v>1.25</v>
      </c>
      <c r="X40" s="5">
        <v>109.375</v>
      </c>
      <c r="Y40" s="4">
        <f t="shared" si="5"/>
        <v>21.5</v>
      </c>
      <c r="Z40" s="4" t="s">
        <v>241</v>
      </c>
      <c r="AA40" s="4" t="s">
        <v>242</v>
      </c>
      <c r="AB40" s="4" t="s">
        <v>306</v>
      </c>
      <c r="AC40" s="4">
        <v>450</v>
      </c>
      <c r="AD40" s="4" t="s">
        <v>244</v>
      </c>
      <c r="AE40" s="4" t="s">
        <v>245</v>
      </c>
      <c r="AF40" s="4" t="s">
        <v>246</v>
      </c>
      <c r="AG40" s="4">
        <v>0.8</v>
      </c>
      <c r="AH40" s="4"/>
      <c r="AI40" s="4" t="s">
        <v>244</v>
      </c>
      <c r="AJ40" s="4" t="s">
        <v>244</v>
      </c>
      <c r="AK40" s="4" t="s">
        <v>247</v>
      </c>
      <c r="AL40" s="4">
        <v>0.8</v>
      </c>
      <c r="AM40" s="4" t="s">
        <v>246</v>
      </c>
      <c r="AN40" s="4" t="s">
        <v>246</v>
      </c>
      <c r="AO40" s="4">
        <v>2</v>
      </c>
      <c r="AP40" s="6" t="s">
        <v>248</v>
      </c>
    </row>
    <row r="41" spans="1:42">
      <c r="A41" s="4">
        <v>38</v>
      </c>
      <c r="B41" s="4" t="s">
        <v>150</v>
      </c>
      <c r="C41" s="4" t="s">
        <v>152</v>
      </c>
      <c r="D41" s="4" t="s">
        <v>151</v>
      </c>
      <c r="E41" s="4" t="s">
        <v>18</v>
      </c>
      <c r="F41" s="4">
        <v>3046115</v>
      </c>
      <c r="G41" s="4" t="s">
        <v>307</v>
      </c>
      <c r="H41" s="4">
        <v>-25</v>
      </c>
      <c r="I41" s="4">
        <v>0</v>
      </c>
      <c r="J41" s="4" t="s">
        <v>239</v>
      </c>
      <c r="K41" s="4">
        <v>20</v>
      </c>
      <c r="L41" s="4" t="s">
        <v>250</v>
      </c>
      <c r="M41" s="4">
        <f t="shared" si="0"/>
        <v>8</v>
      </c>
      <c r="N41" s="4" t="s">
        <v>240</v>
      </c>
      <c r="O41" s="4">
        <f t="shared" si="1"/>
        <v>12</v>
      </c>
      <c r="P41" s="4">
        <v>25</v>
      </c>
      <c r="Q41" s="4">
        <f t="shared" si="2"/>
        <v>8</v>
      </c>
      <c r="R41" s="4">
        <v>3.6</v>
      </c>
      <c r="S41" s="4">
        <v>21.5</v>
      </c>
      <c r="T41" s="4">
        <v>-12.5</v>
      </c>
      <c r="U41" s="4">
        <f t="shared" si="3"/>
        <v>2</v>
      </c>
      <c r="V41" s="5">
        <v>-17.1875</v>
      </c>
      <c r="W41" s="4">
        <f t="shared" si="4"/>
        <v>1.25</v>
      </c>
      <c r="X41" s="5">
        <v>109.375</v>
      </c>
      <c r="Y41" s="4">
        <f t="shared" si="5"/>
        <v>21.5</v>
      </c>
      <c r="Z41" s="4" t="s">
        <v>241</v>
      </c>
      <c r="AA41" s="4" t="s">
        <v>242</v>
      </c>
      <c r="AB41" s="4" t="s">
        <v>255</v>
      </c>
      <c r="AC41" s="4">
        <v>450</v>
      </c>
      <c r="AD41" s="4" t="s">
        <v>244</v>
      </c>
      <c r="AE41" s="4" t="s">
        <v>245</v>
      </c>
      <c r="AF41" s="4" t="s">
        <v>246</v>
      </c>
      <c r="AG41" s="4">
        <v>0.8</v>
      </c>
      <c r="AH41" s="4"/>
      <c r="AI41" s="4" t="s">
        <v>244</v>
      </c>
      <c r="AJ41" s="4" t="s">
        <v>244</v>
      </c>
      <c r="AK41" s="4" t="s">
        <v>247</v>
      </c>
      <c r="AL41" s="4" t="s">
        <v>244</v>
      </c>
      <c r="AM41" s="4" t="s">
        <v>244</v>
      </c>
      <c r="AN41" s="4" t="s">
        <v>244</v>
      </c>
      <c r="AO41" s="4" t="s">
        <v>244</v>
      </c>
      <c r="AP41" s="6" t="s">
        <v>248</v>
      </c>
    </row>
    <row r="42" spans="1:42">
      <c r="A42" s="4">
        <v>39</v>
      </c>
      <c r="B42" s="4" t="s">
        <v>150</v>
      </c>
      <c r="C42" s="4" t="s">
        <v>152</v>
      </c>
      <c r="D42" s="4" t="s">
        <v>151</v>
      </c>
      <c r="E42" s="4" t="s">
        <v>19</v>
      </c>
      <c r="F42" s="4">
        <v>3048808</v>
      </c>
      <c r="G42" s="4" t="s">
        <v>308</v>
      </c>
      <c r="H42" s="4">
        <v>-25</v>
      </c>
      <c r="I42" s="4">
        <v>0</v>
      </c>
      <c r="J42" s="4" t="s">
        <v>239</v>
      </c>
      <c r="K42" s="4">
        <v>20</v>
      </c>
      <c r="L42" s="4" t="s">
        <v>250</v>
      </c>
      <c r="M42" s="4">
        <f t="shared" si="0"/>
        <v>8</v>
      </c>
      <c r="N42" s="4" t="s">
        <v>240</v>
      </c>
      <c r="O42" s="4">
        <f t="shared" si="1"/>
        <v>12</v>
      </c>
      <c r="P42" s="4">
        <v>25</v>
      </c>
      <c r="Q42" s="4">
        <f t="shared" si="2"/>
        <v>8</v>
      </c>
      <c r="R42" s="4">
        <v>3.6</v>
      </c>
      <c r="S42" s="4">
        <v>21.5</v>
      </c>
      <c r="T42" s="4">
        <v>-12.5</v>
      </c>
      <c r="U42" s="4">
        <f t="shared" si="3"/>
        <v>2</v>
      </c>
      <c r="V42" s="5">
        <v>-17.1875</v>
      </c>
      <c r="W42" s="4">
        <f t="shared" si="4"/>
        <v>1.25</v>
      </c>
      <c r="X42" s="5">
        <v>109.375</v>
      </c>
      <c r="Y42" s="4">
        <f t="shared" si="5"/>
        <v>21.5</v>
      </c>
      <c r="Z42" s="4" t="s">
        <v>241</v>
      </c>
      <c r="AA42" s="4" t="s">
        <v>242</v>
      </c>
      <c r="AB42" s="4" t="s">
        <v>309</v>
      </c>
      <c r="AC42" s="4">
        <v>450</v>
      </c>
      <c r="AD42" s="4" t="s">
        <v>244</v>
      </c>
      <c r="AE42" s="4" t="s">
        <v>276</v>
      </c>
      <c r="AF42" s="4" t="s">
        <v>246</v>
      </c>
      <c r="AG42" s="4">
        <v>0.8</v>
      </c>
      <c r="AH42" s="4"/>
      <c r="AI42" s="4" t="s">
        <v>244</v>
      </c>
      <c r="AJ42" s="4" t="s">
        <v>244</v>
      </c>
      <c r="AK42" s="4" t="s">
        <v>247</v>
      </c>
      <c r="AL42" s="4">
        <v>2.8</v>
      </c>
      <c r="AM42" s="4" t="s">
        <v>246</v>
      </c>
      <c r="AN42" s="4" t="s">
        <v>246</v>
      </c>
      <c r="AO42" s="4">
        <v>2</v>
      </c>
      <c r="AP42" s="6" t="s">
        <v>248</v>
      </c>
    </row>
    <row r="43" spans="1:42">
      <c r="A43" s="4">
        <v>40</v>
      </c>
      <c r="B43" s="4" t="s">
        <v>150</v>
      </c>
      <c r="C43" s="4" t="s">
        <v>152</v>
      </c>
      <c r="D43" s="4" t="s">
        <v>151</v>
      </c>
      <c r="E43" s="4" t="s">
        <v>20</v>
      </c>
      <c r="F43" s="4">
        <v>3048830</v>
      </c>
      <c r="G43" s="4" t="s">
        <v>310</v>
      </c>
      <c r="H43" s="4">
        <v>-25</v>
      </c>
      <c r="I43" s="4">
        <v>0</v>
      </c>
      <c r="J43" s="4" t="s">
        <v>239</v>
      </c>
      <c r="K43" s="4">
        <v>20</v>
      </c>
      <c r="L43" s="4" t="s">
        <v>250</v>
      </c>
      <c r="M43" s="4">
        <f t="shared" si="0"/>
        <v>8</v>
      </c>
      <c r="N43" s="4" t="s">
        <v>240</v>
      </c>
      <c r="O43" s="4">
        <f t="shared" si="1"/>
        <v>12</v>
      </c>
      <c r="P43" s="4">
        <v>25</v>
      </c>
      <c r="Q43" s="4">
        <f t="shared" si="2"/>
        <v>8</v>
      </c>
      <c r="R43" s="4">
        <v>3.6</v>
      </c>
      <c r="S43" s="4">
        <v>21.5</v>
      </c>
      <c r="T43" s="4">
        <v>-12.5</v>
      </c>
      <c r="U43" s="4">
        <f t="shared" si="3"/>
        <v>2</v>
      </c>
      <c r="V43" s="5">
        <v>-17.1875</v>
      </c>
      <c r="W43" s="4">
        <f t="shared" si="4"/>
        <v>1.25</v>
      </c>
      <c r="X43" s="5">
        <v>109.375</v>
      </c>
      <c r="Y43" s="4">
        <f t="shared" si="5"/>
        <v>21.5</v>
      </c>
      <c r="Z43" s="4" t="s">
        <v>241</v>
      </c>
      <c r="AA43" s="4" t="s">
        <v>242</v>
      </c>
      <c r="AB43" s="4" t="s">
        <v>309</v>
      </c>
      <c r="AC43" s="4">
        <v>450</v>
      </c>
      <c r="AD43" s="4" t="s">
        <v>244</v>
      </c>
      <c r="AE43" s="4" t="s">
        <v>245</v>
      </c>
      <c r="AF43" s="4" t="s">
        <v>246</v>
      </c>
      <c r="AG43" s="4">
        <v>0.8</v>
      </c>
      <c r="AH43" s="4"/>
      <c r="AI43" s="4" t="s">
        <v>244</v>
      </c>
      <c r="AJ43" s="4" t="s">
        <v>244</v>
      </c>
      <c r="AK43" s="4" t="s">
        <v>247</v>
      </c>
      <c r="AL43" s="4" t="s">
        <v>244</v>
      </c>
      <c r="AM43" s="4" t="s">
        <v>244</v>
      </c>
      <c r="AN43" s="4" t="s">
        <v>244</v>
      </c>
      <c r="AO43" s="4" t="s">
        <v>244</v>
      </c>
      <c r="AP43" s="6" t="s">
        <v>248</v>
      </c>
    </row>
    <row r="44" spans="1:42">
      <c r="A44" s="4">
        <v>41</v>
      </c>
      <c r="B44" s="4" t="s">
        <v>150</v>
      </c>
      <c r="C44" s="4" t="s">
        <v>152</v>
      </c>
      <c r="D44" s="4" t="s">
        <v>151</v>
      </c>
      <c r="E44" s="4" t="s">
        <v>23</v>
      </c>
      <c r="F44" s="4">
        <v>3050789</v>
      </c>
      <c r="G44" s="4" t="s">
        <v>311</v>
      </c>
      <c r="H44" s="4">
        <v>-25</v>
      </c>
      <c r="I44" s="4">
        <v>0</v>
      </c>
      <c r="J44" s="4" t="s">
        <v>239</v>
      </c>
      <c r="K44" s="4">
        <v>20</v>
      </c>
      <c r="L44" s="4" t="s">
        <v>250</v>
      </c>
      <c r="M44" s="4">
        <f t="shared" si="0"/>
        <v>8</v>
      </c>
      <c r="N44" s="4" t="s">
        <v>240</v>
      </c>
      <c r="O44" s="4">
        <f t="shared" si="1"/>
        <v>12</v>
      </c>
      <c r="P44" s="4">
        <v>25</v>
      </c>
      <c r="Q44" s="4">
        <f t="shared" si="2"/>
        <v>8</v>
      </c>
      <c r="R44" s="4">
        <v>3.6</v>
      </c>
      <c r="S44" s="4">
        <v>21.5</v>
      </c>
      <c r="T44" s="4">
        <v>-12.5</v>
      </c>
      <c r="U44" s="4">
        <f t="shared" si="3"/>
        <v>2</v>
      </c>
      <c r="V44" s="5">
        <v>-17.1875</v>
      </c>
      <c r="W44" s="4">
        <f t="shared" si="4"/>
        <v>1.25</v>
      </c>
      <c r="X44" s="5">
        <v>109.375</v>
      </c>
      <c r="Y44" s="4">
        <f t="shared" si="5"/>
        <v>21.5</v>
      </c>
      <c r="Z44" s="4" t="s">
        <v>241</v>
      </c>
      <c r="AA44" s="4" t="s">
        <v>242</v>
      </c>
      <c r="AB44" s="4" t="s">
        <v>312</v>
      </c>
      <c r="AC44" s="4">
        <v>1555</v>
      </c>
      <c r="AD44" s="4" t="s">
        <v>244</v>
      </c>
      <c r="AE44" s="4" t="s">
        <v>245</v>
      </c>
      <c r="AF44" s="4" t="s">
        <v>268</v>
      </c>
      <c r="AG44" s="4"/>
      <c r="AH44" s="4"/>
      <c r="AI44" s="4" t="s">
        <v>244</v>
      </c>
      <c r="AJ44" s="4" t="s">
        <v>244</v>
      </c>
      <c r="AK44" s="4" t="s">
        <v>244</v>
      </c>
      <c r="AL44" s="4" t="s">
        <v>244</v>
      </c>
      <c r="AM44" s="4" t="s">
        <v>244</v>
      </c>
      <c r="AN44" s="4" t="s">
        <v>244</v>
      </c>
      <c r="AO44" s="4" t="s">
        <v>244</v>
      </c>
      <c r="AP44" s="6" t="s">
        <v>248</v>
      </c>
    </row>
    <row r="45" spans="1:42">
      <c r="A45" s="4">
        <v>42</v>
      </c>
      <c r="B45" s="4" t="s">
        <v>150</v>
      </c>
      <c r="C45" s="4" t="s">
        <v>152</v>
      </c>
      <c r="D45" s="4" t="s">
        <v>151</v>
      </c>
      <c r="E45" s="4" t="s">
        <v>56</v>
      </c>
      <c r="F45" s="4">
        <v>3048024</v>
      </c>
      <c r="G45" s="4" t="s">
        <v>313</v>
      </c>
      <c r="H45" s="4">
        <v>-25</v>
      </c>
      <c r="I45" s="4">
        <v>0</v>
      </c>
      <c r="J45" s="4" t="s">
        <v>239</v>
      </c>
      <c r="K45" s="4">
        <v>20</v>
      </c>
      <c r="L45" s="4" t="s">
        <v>250</v>
      </c>
      <c r="M45" s="4">
        <f t="shared" si="0"/>
        <v>8</v>
      </c>
      <c r="N45" s="4" t="s">
        <v>240</v>
      </c>
      <c r="O45" s="4">
        <f t="shared" si="1"/>
        <v>12</v>
      </c>
      <c r="P45" s="4">
        <v>25</v>
      </c>
      <c r="Q45" s="4">
        <f t="shared" si="2"/>
        <v>8</v>
      </c>
      <c r="R45" s="4">
        <v>3.6</v>
      </c>
      <c r="S45" s="4">
        <v>21.5</v>
      </c>
      <c r="T45" s="4" t="s">
        <v>244</v>
      </c>
      <c r="U45" s="4" t="str">
        <f t="shared" si="3"/>
        <v>N/A</v>
      </c>
      <c r="V45" s="5">
        <v>-17.1875</v>
      </c>
      <c r="W45" s="4">
        <f t="shared" si="4"/>
        <v>1.25</v>
      </c>
      <c r="X45" s="5">
        <v>109.375</v>
      </c>
      <c r="Y45" s="4">
        <f t="shared" si="5"/>
        <v>21.5</v>
      </c>
      <c r="Z45" s="4" t="s">
        <v>271</v>
      </c>
      <c r="AA45" s="4" t="s">
        <v>242</v>
      </c>
      <c r="AB45" s="4" t="s">
        <v>290</v>
      </c>
      <c r="AC45" s="4">
        <v>4500</v>
      </c>
      <c r="AD45" s="4" t="s">
        <v>244</v>
      </c>
      <c r="AE45" s="4" t="s">
        <v>245</v>
      </c>
      <c r="AF45" s="4" t="s">
        <v>246</v>
      </c>
      <c r="AG45" s="4">
        <v>0.7</v>
      </c>
      <c r="AH45" s="4">
        <v>0.45</v>
      </c>
      <c r="AI45" s="4" t="s">
        <v>244</v>
      </c>
      <c r="AJ45" s="4" t="s">
        <v>244</v>
      </c>
      <c r="AK45" s="4" t="s">
        <v>283</v>
      </c>
      <c r="AL45" s="4">
        <v>2</v>
      </c>
      <c r="AM45" s="4" t="s">
        <v>246</v>
      </c>
      <c r="AN45" s="4" t="s">
        <v>246</v>
      </c>
      <c r="AO45" s="4">
        <v>2</v>
      </c>
      <c r="AP45" s="6" t="s">
        <v>248</v>
      </c>
    </row>
    <row r="46" spans="1:42">
      <c r="A46" s="4">
        <v>43</v>
      </c>
      <c r="B46" s="4" t="s">
        <v>150</v>
      </c>
      <c r="C46" s="4" t="s">
        <v>152</v>
      </c>
      <c r="D46" s="4" t="s">
        <v>151</v>
      </c>
      <c r="E46" s="4" t="s">
        <v>57</v>
      </c>
      <c r="F46" s="4">
        <v>3048053</v>
      </c>
      <c r="G46" s="4" t="s">
        <v>314</v>
      </c>
      <c r="H46" s="4">
        <v>-25</v>
      </c>
      <c r="I46" s="4">
        <v>0</v>
      </c>
      <c r="J46" s="4" t="s">
        <v>239</v>
      </c>
      <c r="K46" s="4">
        <v>20</v>
      </c>
      <c r="L46" s="4" t="s">
        <v>250</v>
      </c>
      <c r="M46" s="4">
        <f t="shared" si="0"/>
        <v>8</v>
      </c>
      <c r="N46" s="4" t="s">
        <v>240</v>
      </c>
      <c r="O46" s="4">
        <f t="shared" si="1"/>
        <v>12</v>
      </c>
      <c r="P46" s="4">
        <v>25</v>
      </c>
      <c r="Q46" s="4">
        <f t="shared" si="2"/>
        <v>8</v>
      </c>
      <c r="R46" s="4">
        <v>3.6</v>
      </c>
      <c r="S46" s="4">
        <v>21.5</v>
      </c>
      <c r="T46" s="4" t="s">
        <v>244</v>
      </c>
      <c r="U46" s="4" t="str">
        <f t="shared" si="3"/>
        <v>N/A</v>
      </c>
      <c r="V46" s="5">
        <v>-17.1875</v>
      </c>
      <c r="W46" s="4">
        <f t="shared" si="4"/>
        <v>1.25</v>
      </c>
      <c r="X46" s="5">
        <v>109.375</v>
      </c>
      <c r="Y46" s="4">
        <f t="shared" si="5"/>
        <v>21.5</v>
      </c>
      <c r="Z46" s="4" t="s">
        <v>271</v>
      </c>
      <c r="AA46" s="4" t="s">
        <v>242</v>
      </c>
      <c r="AB46" s="4" t="s">
        <v>315</v>
      </c>
      <c r="AC46" s="4">
        <v>430</v>
      </c>
      <c r="AD46" s="4" t="s">
        <v>244</v>
      </c>
      <c r="AE46" s="4" t="s">
        <v>245</v>
      </c>
      <c r="AF46" s="4" t="s">
        <v>246</v>
      </c>
      <c r="AG46" s="4">
        <v>0.8</v>
      </c>
      <c r="AH46" s="4"/>
      <c r="AI46" s="4" t="s">
        <v>244</v>
      </c>
      <c r="AJ46" s="4" t="s">
        <v>244</v>
      </c>
      <c r="AK46" s="4" t="s">
        <v>283</v>
      </c>
      <c r="AL46" s="4" t="s">
        <v>244</v>
      </c>
      <c r="AM46" s="4" t="s">
        <v>244</v>
      </c>
      <c r="AN46" s="4" t="s">
        <v>244</v>
      </c>
      <c r="AO46" s="4" t="s">
        <v>244</v>
      </c>
      <c r="AP46" s="6" t="s">
        <v>248</v>
      </c>
    </row>
    <row r="47" spans="1:42">
      <c r="A47" s="4">
        <v>44</v>
      </c>
      <c r="B47" s="4" t="s">
        <v>150</v>
      </c>
      <c r="C47" s="4" t="s">
        <v>152</v>
      </c>
      <c r="D47" s="4" t="s">
        <v>151</v>
      </c>
      <c r="E47" s="4" t="s">
        <v>58</v>
      </c>
      <c r="F47" s="4">
        <v>3048027</v>
      </c>
      <c r="G47" s="4" t="s">
        <v>314</v>
      </c>
      <c r="H47" s="4">
        <v>-25</v>
      </c>
      <c r="I47" s="4">
        <v>0</v>
      </c>
      <c r="J47" s="4" t="s">
        <v>239</v>
      </c>
      <c r="K47" s="4">
        <v>20</v>
      </c>
      <c r="L47" s="4" t="s">
        <v>250</v>
      </c>
      <c r="M47" s="4">
        <f t="shared" si="0"/>
        <v>8</v>
      </c>
      <c r="N47" s="4" t="s">
        <v>240</v>
      </c>
      <c r="O47" s="4">
        <f t="shared" si="1"/>
        <v>12</v>
      </c>
      <c r="P47" s="4">
        <v>25</v>
      </c>
      <c r="Q47" s="4">
        <f t="shared" si="2"/>
        <v>8</v>
      </c>
      <c r="R47" s="4">
        <v>3.6</v>
      </c>
      <c r="S47" s="4">
        <v>21.5</v>
      </c>
      <c r="T47" s="4" t="s">
        <v>244</v>
      </c>
      <c r="U47" s="4" t="str">
        <f t="shared" si="3"/>
        <v>N/A</v>
      </c>
      <c r="V47" s="5">
        <v>-17.1875</v>
      </c>
      <c r="W47" s="4">
        <f t="shared" si="4"/>
        <v>1.25</v>
      </c>
      <c r="X47" s="5">
        <v>109.375</v>
      </c>
      <c r="Y47" s="4">
        <f t="shared" si="5"/>
        <v>21.5</v>
      </c>
      <c r="Z47" s="4" t="s">
        <v>271</v>
      </c>
      <c r="AA47" s="4" t="s">
        <v>242</v>
      </c>
      <c r="AB47" s="4" t="s">
        <v>316</v>
      </c>
      <c r="AC47" s="4">
        <v>450</v>
      </c>
      <c r="AD47" s="4" t="s">
        <v>244</v>
      </c>
      <c r="AE47" s="4" t="s">
        <v>245</v>
      </c>
      <c r="AF47" s="4" t="s">
        <v>246</v>
      </c>
      <c r="AG47" s="4">
        <v>0.8</v>
      </c>
      <c r="AH47" s="4"/>
      <c r="AI47" s="4" t="s">
        <v>244</v>
      </c>
      <c r="AJ47" s="4" t="s">
        <v>244</v>
      </c>
      <c r="AK47" s="4" t="s">
        <v>277</v>
      </c>
      <c r="AL47" s="4" t="s">
        <v>244</v>
      </c>
      <c r="AM47" s="4" t="s">
        <v>244</v>
      </c>
      <c r="AN47" s="4" t="s">
        <v>244</v>
      </c>
      <c r="AO47" s="4" t="s">
        <v>244</v>
      </c>
      <c r="AP47" s="6" t="s">
        <v>248</v>
      </c>
    </row>
    <row r="48" spans="1:42">
      <c r="A48" s="4">
        <v>45</v>
      </c>
      <c r="B48" s="4" t="s">
        <v>150</v>
      </c>
      <c r="C48" s="4" t="s">
        <v>152</v>
      </c>
      <c r="D48" s="4" t="s">
        <v>151</v>
      </c>
      <c r="E48" s="4" t="s">
        <v>59</v>
      </c>
      <c r="F48" s="4">
        <v>3048006</v>
      </c>
      <c r="G48" s="4" t="s">
        <v>314</v>
      </c>
      <c r="H48" s="4">
        <v>-25</v>
      </c>
      <c r="I48" s="4">
        <v>0</v>
      </c>
      <c r="J48" s="4" t="s">
        <v>239</v>
      </c>
      <c r="K48" s="4">
        <v>20</v>
      </c>
      <c r="L48" s="4" t="s">
        <v>250</v>
      </c>
      <c r="M48" s="4">
        <f t="shared" si="0"/>
        <v>8</v>
      </c>
      <c r="N48" s="4" t="s">
        <v>240</v>
      </c>
      <c r="O48" s="4">
        <f t="shared" si="1"/>
        <v>12</v>
      </c>
      <c r="P48" s="4">
        <v>25</v>
      </c>
      <c r="Q48" s="4">
        <f t="shared" si="2"/>
        <v>8</v>
      </c>
      <c r="R48" s="4">
        <v>3.6</v>
      </c>
      <c r="S48" s="4">
        <v>21.5</v>
      </c>
      <c r="T48" s="4" t="s">
        <v>244</v>
      </c>
      <c r="U48" s="4" t="str">
        <f t="shared" si="3"/>
        <v>N/A</v>
      </c>
      <c r="V48" s="5">
        <v>-17.1875</v>
      </c>
      <c r="W48" s="4">
        <f t="shared" si="4"/>
        <v>1.25</v>
      </c>
      <c r="X48" s="5">
        <v>109.375</v>
      </c>
      <c r="Y48" s="4">
        <f t="shared" si="5"/>
        <v>21.5</v>
      </c>
      <c r="Z48" s="4" t="s">
        <v>271</v>
      </c>
      <c r="AA48" s="4" t="s">
        <v>242</v>
      </c>
      <c r="AB48" s="4" t="s">
        <v>317</v>
      </c>
      <c r="AC48" s="4">
        <v>400</v>
      </c>
      <c r="AD48" s="4" t="s">
        <v>244</v>
      </c>
      <c r="AE48" s="4" t="s">
        <v>245</v>
      </c>
      <c r="AF48" s="4" t="s">
        <v>246</v>
      </c>
      <c r="AG48" s="4">
        <v>0.8</v>
      </c>
      <c r="AH48" s="4"/>
      <c r="AI48" s="4" t="s">
        <v>244</v>
      </c>
      <c r="AJ48" s="4" t="s">
        <v>244</v>
      </c>
      <c r="AK48" s="4" t="s">
        <v>277</v>
      </c>
      <c r="AL48" s="4" t="s">
        <v>244</v>
      </c>
      <c r="AM48" s="4" t="s">
        <v>244</v>
      </c>
      <c r="AN48" s="4" t="s">
        <v>244</v>
      </c>
      <c r="AO48" s="4" t="s">
        <v>244</v>
      </c>
      <c r="AP48" s="6" t="s">
        <v>248</v>
      </c>
    </row>
    <row r="49" spans="1:42">
      <c r="A49" s="4">
        <v>46</v>
      </c>
      <c r="B49" s="4" t="s">
        <v>150</v>
      </c>
      <c r="C49" s="4" t="s">
        <v>152</v>
      </c>
      <c r="D49" s="4" t="s">
        <v>151</v>
      </c>
      <c r="E49" s="4" t="s">
        <v>60</v>
      </c>
      <c r="F49" s="4">
        <v>3048026</v>
      </c>
      <c r="G49" s="4" t="s">
        <v>314</v>
      </c>
      <c r="H49" s="4">
        <v>-25</v>
      </c>
      <c r="I49" s="4">
        <v>0</v>
      </c>
      <c r="J49" s="4" t="s">
        <v>239</v>
      </c>
      <c r="K49" s="4">
        <v>20</v>
      </c>
      <c r="L49" s="4" t="s">
        <v>250</v>
      </c>
      <c r="M49" s="4">
        <f t="shared" si="0"/>
        <v>8</v>
      </c>
      <c r="N49" s="4" t="s">
        <v>240</v>
      </c>
      <c r="O49" s="4">
        <f t="shared" si="1"/>
        <v>12</v>
      </c>
      <c r="P49" s="4">
        <v>25</v>
      </c>
      <c r="Q49" s="4">
        <f t="shared" si="2"/>
        <v>8</v>
      </c>
      <c r="R49" s="4">
        <v>3.6</v>
      </c>
      <c r="S49" s="4">
        <v>21.5</v>
      </c>
      <c r="T49" s="4" t="s">
        <v>244</v>
      </c>
      <c r="U49" s="4" t="str">
        <f t="shared" si="3"/>
        <v>N/A</v>
      </c>
      <c r="V49" s="5">
        <v>-17.1875</v>
      </c>
      <c r="W49" s="4">
        <f t="shared" si="4"/>
        <v>1.25</v>
      </c>
      <c r="X49" s="5">
        <v>109.375</v>
      </c>
      <c r="Y49" s="4">
        <f t="shared" si="5"/>
        <v>21.5</v>
      </c>
      <c r="Z49" s="4" t="s">
        <v>271</v>
      </c>
      <c r="AA49" s="4" t="s">
        <v>242</v>
      </c>
      <c r="AB49" s="4" t="s">
        <v>318</v>
      </c>
      <c r="AC49" s="4">
        <v>450</v>
      </c>
      <c r="AD49" s="4" t="s">
        <v>244</v>
      </c>
      <c r="AE49" s="4" t="s">
        <v>245</v>
      </c>
      <c r="AF49" s="4" t="s">
        <v>246</v>
      </c>
      <c r="AG49" s="4">
        <v>0.8</v>
      </c>
      <c r="AH49" s="4"/>
      <c r="AI49" s="4" t="s">
        <v>244</v>
      </c>
      <c r="AJ49" s="4" t="s">
        <v>244</v>
      </c>
      <c r="AK49" s="4" t="s">
        <v>283</v>
      </c>
      <c r="AL49" s="4" t="s">
        <v>244</v>
      </c>
      <c r="AM49" s="4" t="s">
        <v>244</v>
      </c>
      <c r="AN49" s="4" t="s">
        <v>244</v>
      </c>
      <c r="AO49" s="4" t="s">
        <v>244</v>
      </c>
      <c r="AP49" s="6" t="s">
        <v>248</v>
      </c>
    </row>
    <row r="50" spans="1:42">
      <c r="A50" s="4">
        <v>47</v>
      </c>
      <c r="B50" s="4" t="s">
        <v>150</v>
      </c>
      <c r="C50" s="4" t="s">
        <v>152</v>
      </c>
      <c r="D50" s="4" t="s">
        <v>151</v>
      </c>
      <c r="E50" s="4" t="s">
        <v>65</v>
      </c>
      <c r="F50" s="4">
        <v>3048018</v>
      </c>
      <c r="G50" s="4" t="s">
        <v>319</v>
      </c>
      <c r="H50" s="4">
        <v>-25</v>
      </c>
      <c r="I50" s="4">
        <v>0</v>
      </c>
      <c r="J50" s="4" t="s">
        <v>239</v>
      </c>
      <c r="K50" s="4">
        <v>20</v>
      </c>
      <c r="L50" s="4" t="s">
        <v>250</v>
      </c>
      <c r="M50" s="4">
        <f t="shared" si="0"/>
        <v>8</v>
      </c>
      <c r="N50" s="4" t="s">
        <v>240</v>
      </c>
      <c r="O50" s="4">
        <f t="shared" si="1"/>
        <v>12</v>
      </c>
      <c r="P50" s="4">
        <v>25</v>
      </c>
      <c r="Q50" s="4">
        <f t="shared" si="2"/>
        <v>8</v>
      </c>
      <c r="R50" s="4">
        <v>3.6</v>
      </c>
      <c r="S50" s="4">
        <v>21.5</v>
      </c>
      <c r="T50" s="4" t="s">
        <v>244</v>
      </c>
      <c r="U50" s="4" t="str">
        <f t="shared" si="3"/>
        <v>N/A</v>
      </c>
      <c r="V50" s="5">
        <v>-17.1875</v>
      </c>
      <c r="W50" s="4">
        <f t="shared" si="4"/>
        <v>1.25</v>
      </c>
      <c r="X50" s="5">
        <v>109.375</v>
      </c>
      <c r="Y50" s="4">
        <f t="shared" si="5"/>
        <v>21.5</v>
      </c>
      <c r="Z50" s="4" t="s">
        <v>271</v>
      </c>
      <c r="AA50" s="4" t="s">
        <v>242</v>
      </c>
      <c r="AB50" s="4" t="s">
        <v>290</v>
      </c>
      <c r="AC50" s="4">
        <v>450</v>
      </c>
      <c r="AD50" s="4" t="s">
        <v>244</v>
      </c>
      <c r="AE50" s="4" t="s">
        <v>245</v>
      </c>
      <c r="AF50" s="4" t="s">
        <v>246</v>
      </c>
      <c r="AG50" s="4">
        <v>0.7</v>
      </c>
      <c r="AH50" s="4">
        <v>0.45</v>
      </c>
      <c r="AI50" s="4" t="s">
        <v>244</v>
      </c>
      <c r="AJ50" s="4" t="s">
        <v>244</v>
      </c>
      <c r="AK50" s="4" t="s">
        <v>283</v>
      </c>
      <c r="AL50" s="4">
        <v>2</v>
      </c>
      <c r="AM50" s="4" t="s">
        <v>246</v>
      </c>
      <c r="AN50" s="4" t="s">
        <v>246</v>
      </c>
      <c r="AO50" s="4">
        <v>2</v>
      </c>
      <c r="AP50" s="6" t="s">
        <v>248</v>
      </c>
    </row>
    <row r="51" spans="1:42">
      <c r="A51" s="4">
        <v>48</v>
      </c>
      <c r="B51" s="4" t="s">
        <v>150</v>
      </c>
      <c r="C51" s="4" t="s">
        <v>152</v>
      </c>
      <c r="D51" s="4" t="s">
        <v>151</v>
      </c>
      <c r="E51" s="4" t="s">
        <v>66</v>
      </c>
      <c r="F51" s="4">
        <v>3048025</v>
      </c>
      <c r="G51" s="4" t="s">
        <v>320</v>
      </c>
      <c r="H51" s="4">
        <v>-25</v>
      </c>
      <c r="I51" s="4">
        <v>0</v>
      </c>
      <c r="J51" s="4" t="s">
        <v>239</v>
      </c>
      <c r="K51" s="4">
        <v>20</v>
      </c>
      <c r="L51" s="4" t="s">
        <v>250</v>
      </c>
      <c r="M51" s="4">
        <f t="shared" si="0"/>
        <v>8</v>
      </c>
      <c r="N51" s="4" t="s">
        <v>240</v>
      </c>
      <c r="O51" s="4">
        <f t="shared" si="1"/>
        <v>12</v>
      </c>
      <c r="P51" s="4">
        <v>25</v>
      </c>
      <c r="Q51" s="4">
        <f t="shared" si="2"/>
        <v>8</v>
      </c>
      <c r="R51" s="4">
        <v>3.6</v>
      </c>
      <c r="S51" s="4">
        <v>21.5</v>
      </c>
      <c r="T51" s="4" t="s">
        <v>244</v>
      </c>
      <c r="U51" s="4" t="str">
        <f t="shared" si="3"/>
        <v>N/A</v>
      </c>
      <c r="V51" s="5">
        <v>-17.1875</v>
      </c>
      <c r="W51" s="4">
        <f t="shared" si="4"/>
        <v>1.25</v>
      </c>
      <c r="X51" s="5">
        <v>109.375</v>
      </c>
      <c r="Y51" s="4">
        <f t="shared" si="5"/>
        <v>21.5</v>
      </c>
      <c r="Z51" s="4" t="s">
        <v>271</v>
      </c>
      <c r="AA51" s="4" t="s">
        <v>242</v>
      </c>
      <c r="AB51" s="4" t="s">
        <v>290</v>
      </c>
      <c r="AC51" s="4" t="s">
        <v>290</v>
      </c>
      <c r="AD51" s="4" t="s">
        <v>321</v>
      </c>
      <c r="AE51" s="4" t="s">
        <v>245</v>
      </c>
      <c r="AF51" s="4" t="s">
        <v>268</v>
      </c>
      <c r="AG51" s="4"/>
      <c r="AH51" s="4"/>
      <c r="AI51" s="4" t="s">
        <v>244</v>
      </c>
      <c r="AJ51" s="4" t="s">
        <v>244</v>
      </c>
      <c r="AK51" s="4" t="s">
        <v>244</v>
      </c>
      <c r="AL51" s="4" t="s">
        <v>244</v>
      </c>
      <c r="AM51" s="4" t="s">
        <v>244</v>
      </c>
      <c r="AN51" s="4" t="s">
        <v>244</v>
      </c>
      <c r="AO51" s="4" t="s">
        <v>244</v>
      </c>
      <c r="AP51" s="6" t="s">
        <v>248</v>
      </c>
    </row>
    <row r="52" spans="1:42">
      <c r="A52" s="4">
        <v>49</v>
      </c>
      <c r="B52" s="4" t="s">
        <v>154</v>
      </c>
      <c r="C52" s="4" t="s">
        <v>322</v>
      </c>
      <c r="D52" s="4" t="s">
        <v>153</v>
      </c>
      <c r="E52" s="4" t="s">
        <v>24</v>
      </c>
      <c r="F52" s="4">
        <v>3048819</v>
      </c>
      <c r="G52" s="4" t="s">
        <v>323</v>
      </c>
      <c r="H52" s="4">
        <v>-25</v>
      </c>
      <c r="I52" s="4">
        <v>0</v>
      </c>
      <c r="J52" s="4" t="s">
        <v>239</v>
      </c>
      <c r="K52" s="4">
        <v>20</v>
      </c>
      <c r="L52" s="4" t="s">
        <v>250</v>
      </c>
      <c r="M52" s="4">
        <f t="shared" si="0"/>
        <v>8</v>
      </c>
      <c r="N52" s="4" t="s">
        <v>240</v>
      </c>
      <c r="O52" s="4">
        <f t="shared" si="1"/>
        <v>12</v>
      </c>
      <c r="P52" s="4">
        <v>50</v>
      </c>
      <c r="Q52" s="4">
        <f t="shared" si="2"/>
        <v>12</v>
      </c>
      <c r="R52" s="4">
        <v>3.6</v>
      </c>
      <c r="S52" s="4">
        <v>21.5</v>
      </c>
      <c r="T52" s="4">
        <v>-12.5</v>
      </c>
      <c r="U52" s="4">
        <f t="shared" si="3"/>
        <v>2</v>
      </c>
      <c r="V52" s="5">
        <v>-17.1875</v>
      </c>
      <c r="W52" s="4">
        <f t="shared" si="4"/>
        <v>1.25</v>
      </c>
      <c r="X52" s="5">
        <v>109.375</v>
      </c>
      <c r="Y52" s="4">
        <f t="shared" si="5"/>
        <v>21.5</v>
      </c>
      <c r="Z52" s="4" t="s">
        <v>241</v>
      </c>
      <c r="AA52" s="4" t="s">
        <v>242</v>
      </c>
      <c r="AB52" s="4" t="s">
        <v>324</v>
      </c>
      <c r="AC52" s="4">
        <v>1000</v>
      </c>
      <c r="AD52" s="4" t="s">
        <v>244</v>
      </c>
      <c r="AE52" s="4" t="s">
        <v>245</v>
      </c>
      <c r="AF52" s="4" t="s">
        <v>246</v>
      </c>
      <c r="AG52" s="4">
        <v>1.2</v>
      </c>
      <c r="AH52" s="4"/>
      <c r="AI52" s="4" t="s">
        <v>244</v>
      </c>
      <c r="AJ52" s="4" t="s">
        <v>244</v>
      </c>
      <c r="AK52" s="4" t="s">
        <v>247</v>
      </c>
      <c r="AL52" s="4">
        <v>1</v>
      </c>
      <c r="AM52" s="4" t="s">
        <v>246</v>
      </c>
      <c r="AN52" s="4" t="s">
        <v>246</v>
      </c>
      <c r="AO52" s="4">
        <v>2</v>
      </c>
      <c r="AP52" s="6" t="s">
        <v>248</v>
      </c>
    </row>
    <row r="53" spans="1:42">
      <c r="A53" s="4">
        <v>50</v>
      </c>
      <c r="B53" s="4" t="s">
        <v>154</v>
      </c>
      <c r="C53" s="4" t="s">
        <v>322</v>
      </c>
      <c r="D53" s="4" t="s">
        <v>153</v>
      </c>
      <c r="E53" s="4" t="s">
        <v>170</v>
      </c>
      <c r="F53" s="4" t="s">
        <v>278</v>
      </c>
      <c r="G53" s="4" t="s">
        <v>325</v>
      </c>
      <c r="H53" s="4">
        <v>-25</v>
      </c>
      <c r="I53" s="4">
        <v>0</v>
      </c>
      <c r="J53" s="4" t="s">
        <v>239</v>
      </c>
      <c r="K53" s="4">
        <v>20</v>
      </c>
      <c r="L53" s="4" t="s">
        <v>250</v>
      </c>
      <c r="M53" s="4">
        <f t="shared" si="0"/>
        <v>8</v>
      </c>
      <c r="N53" s="4" t="s">
        <v>240</v>
      </c>
      <c r="O53" s="4">
        <f t="shared" si="1"/>
        <v>12</v>
      </c>
      <c r="P53" s="4">
        <v>50</v>
      </c>
      <c r="Q53" s="4">
        <f t="shared" si="2"/>
        <v>12</v>
      </c>
      <c r="R53" s="4">
        <v>3.6</v>
      </c>
      <c r="S53" s="4">
        <v>21.5</v>
      </c>
      <c r="T53" s="4">
        <v>-12.5</v>
      </c>
      <c r="U53" s="4">
        <f t="shared" si="3"/>
        <v>2</v>
      </c>
      <c r="V53" s="5">
        <v>-17.1875</v>
      </c>
      <c r="W53" s="4">
        <f t="shared" si="4"/>
        <v>1.25</v>
      </c>
      <c r="X53" s="5">
        <v>109.375</v>
      </c>
      <c r="Y53" s="4">
        <f t="shared" si="5"/>
        <v>21.5</v>
      </c>
      <c r="Z53" s="4" t="s">
        <v>241</v>
      </c>
      <c r="AA53" s="4" t="s">
        <v>242</v>
      </c>
      <c r="AB53" s="4">
        <v>865</v>
      </c>
      <c r="AC53" s="4">
        <v>1000</v>
      </c>
      <c r="AD53" s="4" t="s">
        <v>244</v>
      </c>
      <c r="AE53" s="4" t="s">
        <v>245</v>
      </c>
      <c r="AF53" s="4" t="s">
        <v>268</v>
      </c>
      <c r="AG53" s="4"/>
      <c r="AH53" s="4"/>
      <c r="AI53" s="4" t="s">
        <v>244</v>
      </c>
      <c r="AJ53" s="4" t="s">
        <v>244</v>
      </c>
      <c r="AK53" s="4" t="s">
        <v>244</v>
      </c>
      <c r="AL53" s="4" t="s">
        <v>244</v>
      </c>
      <c r="AM53" s="4" t="s">
        <v>244</v>
      </c>
      <c r="AN53" s="4" t="s">
        <v>244</v>
      </c>
      <c r="AO53" s="4" t="s">
        <v>244</v>
      </c>
      <c r="AP53" s="6" t="s">
        <v>326</v>
      </c>
    </row>
    <row r="54" spans="1:42">
      <c r="A54" s="4">
        <v>51</v>
      </c>
      <c r="B54" s="4" t="s">
        <v>154</v>
      </c>
      <c r="C54" s="4" t="s">
        <v>322</v>
      </c>
      <c r="D54" s="4" t="s">
        <v>153</v>
      </c>
      <c r="E54" s="4" t="s">
        <v>50</v>
      </c>
      <c r="F54" s="4">
        <v>3049432</v>
      </c>
      <c r="G54" s="4" t="s">
        <v>327</v>
      </c>
      <c r="H54" s="4">
        <v>-25</v>
      </c>
      <c r="I54" s="4">
        <v>0</v>
      </c>
      <c r="J54" s="4" t="s">
        <v>239</v>
      </c>
      <c r="K54" s="4">
        <v>20</v>
      </c>
      <c r="L54" s="4" t="s">
        <v>250</v>
      </c>
      <c r="M54" s="4">
        <f t="shared" si="0"/>
        <v>8</v>
      </c>
      <c r="N54" s="4" t="s">
        <v>240</v>
      </c>
      <c r="O54" s="4">
        <f t="shared" si="1"/>
        <v>12</v>
      </c>
      <c r="P54" s="4">
        <v>50</v>
      </c>
      <c r="Q54" s="4">
        <f t="shared" si="2"/>
        <v>12</v>
      </c>
      <c r="R54" s="4">
        <v>3.6</v>
      </c>
      <c r="S54" s="4">
        <v>21.5</v>
      </c>
      <c r="T54" s="4">
        <v>-12.5</v>
      </c>
      <c r="U54" s="4">
        <f t="shared" si="3"/>
        <v>2</v>
      </c>
      <c r="V54" s="5">
        <v>-17.1875</v>
      </c>
      <c r="W54" s="4">
        <f t="shared" si="4"/>
        <v>1.25</v>
      </c>
      <c r="X54" s="5">
        <v>109.375</v>
      </c>
      <c r="Y54" s="4">
        <f t="shared" si="5"/>
        <v>21.5</v>
      </c>
      <c r="Z54" s="4" t="s">
        <v>241</v>
      </c>
      <c r="AA54" s="4" t="s">
        <v>242</v>
      </c>
      <c r="AB54" s="4">
        <v>965</v>
      </c>
      <c r="AC54" s="4">
        <v>1000</v>
      </c>
      <c r="AD54" s="4" t="s">
        <v>244</v>
      </c>
      <c r="AE54" s="4" t="s">
        <v>245</v>
      </c>
      <c r="AF54" s="4" t="s">
        <v>246</v>
      </c>
      <c r="AG54" s="4">
        <v>1.2</v>
      </c>
      <c r="AH54" s="4"/>
      <c r="AI54" s="4" t="s">
        <v>244</v>
      </c>
      <c r="AJ54" s="4">
        <v>2</v>
      </c>
      <c r="AK54" s="4" t="s">
        <v>247</v>
      </c>
      <c r="AL54" s="4">
        <v>1</v>
      </c>
      <c r="AM54" s="4" t="s">
        <v>246</v>
      </c>
      <c r="AN54" s="4" t="s">
        <v>246</v>
      </c>
      <c r="AO54" s="4">
        <v>2</v>
      </c>
      <c r="AP54" s="6" t="s">
        <v>326</v>
      </c>
    </row>
    <row r="55" spans="1:42">
      <c r="A55" s="4">
        <v>52</v>
      </c>
      <c r="B55" s="4" t="s">
        <v>154</v>
      </c>
      <c r="C55" s="4" t="s">
        <v>322</v>
      </c>
      <c r="D55" s="4" t="s">
        <v>153</v>
      </c>
      <c r="E55" s="4" t="s">
        <v>51</v>
      </c>
      <c r="F55" s="4">
        <v>3050790</v>
      </c>
      <c r="G55" s="4" t="s">
        <v>328</v>
      </c>
      <c r="H55" s="4">
        <v>-25</v>
      </c>
      <c r="I55" s="4">
        <v>0</v>
      </c>
      <c r="J55" s="4" t="s">
        <v>239</v>
      </c>
      <c r="K55" s="4">
        <v>20</v>
      </c>
      <c r="L55" s="4" t="s">
        <v>250</v>
      </c>
      <c r="M55" s="4">
        <f t="shared" si="0"/>
        <v>8</v>
      </c>
      <c r="N55" s="4" t="s">
        <v>240</v>
      </c>
      <c r="O55" s="4">
        <f t="shared" si="1"/>
        <v>12</v>
      </c>
      <c r="P55" s="4">
        <v>50</v>
      </c>
      <c r="Q55" s="4">
        <f t="shared" si="2"/>
        <v>12</v>
      </c>
      <c r="R55" s="4">
        <v>3.6</v>
      </c>
      <c r="S55" s="4">
        <v>21.5</v>
      </c>
      <c r="T55" s="4">
        <v>-12.5</v>
      </c>
      <c r="U55" s="4">
        <f t="shared" si="3"/>
        <v>2</v>
      </c>
      <c r="V55" s="5">
        <v>-17.1875</v>
      </c>
      <c r="W55" s="4">
        <f t="shared" si="4"/>
        <v>1.25</v>
      </c>
      <c r="X55" s="5">
        <v>109.375</v>
      </c>
      <c r="Y55" s="4">
        <f t="shared" si="5"/>
        <v>21.5</v>
      </c>
      <c r="Z55" s="4" t="s">
        <v>241</v>
      </c>
      <c r="AA55" s="4" t="s">
        <v>242</v>
      </c>
      <c r="AB55" s="4">
        <v>870</v>
      </c>
      <c r="AC55" s="4">
        <v>1000</v>
      </c>
      <c r="AD55" s="4" t="s">
        <v>244</v>
      </c>
      <c r="AE55" s="4" t="s">
        <v>245</v>
      </c>
      <c r="AF55" s="4" t="s">
        <v>246</v>
      </c>
      <c r="AG55" s="4">
        <v>1.2</v>
      </c>
      <c r="AH55" s="4"/>
      <c r="AI55" s="4" t="s">
        <v>244</v>
      </c>
      <c r="AJ55" s="4" t="s">
        <v>244</v>
      </c>
      <c r="AK55" s="4" t="s">
        <v>247</v>
      </c>
      <c r="AL55" s="4">
        <v>1</v>
      </c>
      <c r="AM55" s="4" t="s">
        <v>246</v>
      </c>
      <c r="AN55" s="4" t="s">
        <v>246</v>
      </c>
      <c r="AO55" s="4">
        <v>2</v>
      </c>
      <c r="AP55" s="6" t="s">
        <v>326</v>
      </c>
    </row>
    <row r="56" spans="1:42">
      <c r="A56" s="4">
        <v>53</v>
      </c>
      <c r="B56" s="4" t="s">
        <v>154</v>
      </c>
      <c r="C56" s="4" t="s">
        <v>322</v>
      </c>
      <c r="D56" s="4" t="s">
        <v>155</v>
      </c>
      <c r="E56" s="4" t="s">
        <v>171</v>
      </c>
      <c r="F56" s="4" t="s">
        <v>278</v>
      </c>
      <c r="G56" s="4" t="s">
        <v>329</v>
      </c>
      <c r="H56" s="4">
        <v>-25</v>
      </c>
      <c r="I56" s="4">
        <v>0</v>
      </c>
      <c r="J56" s="4" t="s">
        <v>239</v>
      </c>
      <c r="K56" s="4">
        <v>20</v>
      </c>
      <c r="L56" s="4" t="s">
        <v>250</v>
      </c>
      <c r="M56" s="4">
        <f t="shared" si="0"/>
        <v>8</v>
      </c>
      <c r="N56" s="4" t="s">
        <v>240</v>
      </c>
      <c r="O56" s="4">
        <f t="shared" si="1"/>
        <v>12</v>
      </c>
      <c r="P56" s="4">
        <v>50</v>
      </c>
      <c r="Q56" s="4">
        <f t="shared" si="2"/>
        <v>12</v>
      </c>
      <c r="R56" s="4">
        <v>3.6</v>
      </c>
      <c r="S56" s="4">
        <v>21.5</v>
      </c>
      <c r="T56" s="4">
        <v>-12.5</v>
      </c>
      <c r="U56" s="4">
        <f t="shared" si="3"/>
        <v>2</v>
      </c>
      <c r="V56" s="5">
        <v>-17.1875</v>
      </c>
      <c r="W56" s="4">
        <f t="shared" si="4"/>
        <v>1.25</v>
      </c>
      <c r="X56" s="5">
        <v>109.375</v>
      </c>
      <c r="Y56" s="4">
        <f t="shared" si="5"/>
        <v>21.5</v>
      </c>
      <c r="Z56" s="4" t="s">
        <v>241</v>
      </c>
      <c r="AA56" s="4" t="s">
        <v>242</v>
      </c>
      <c r="AB56" s="4">
        <v>950</v>
      </c>
      <c r="AC56" s="4">
        <v>1000</v>
      </c>
      <c r="AD56" s="4" t="s">
        <v>244</v>
      </c>
      <c r="AE56" s="4" t="s">
        <v>245</v>
      </c>
      <c r="AF56" s="4" t="s">
        <v>246</v>
      </c>
      <c r="AG56" s="4">
        <v>1.2</v>
      </c>
      <c r="AH56" s="4"/>
      <c r="AI56" s="4" t="s">
        <v>244</v>
      </c>
      <c r="AJ56" s="4">
        <v>2</v>
      </c>
      <c r="AK56" s="4" t="s">
        <v>330</v>
      </c>
      <c r="AL56" s="4" t="s">
        <v>244</v>
      </c>
      <c r="AM56" s="4" t="s">
        <v>244</v>
      </c>
      <c r="AN56" s="4" t="s">
        <v>244</v>
      </c>
      <c r="AO56" s="4" t="s">
        <v>244</v>
      </c>
      <c r="AP56" s="6" t="s">
        <v>326</v>
      </c>
    </row>
    <row r="57" spans="1:42">
      <c r="A57" s="4">
        <v>54</v>
      </c>
      <c r="B57" s="4" t="s">
        <v>154</v>
      </c>
      <c r="C57" s="4" t="s">
        <v>322</v>
      </c>
      <c r="D57" s="4" t="s">
        <v>155</v>
      </c>
      <c r="E57" s="4" t="s">
        <v>25</v>
      </c>
      <c r="F57" s="4">
        <v>3050796</v>
      </c>
      <c r="G57" s="4" t="s">
        <v>331</v>
      </c>
      <c r="H57" s="4">
        <v>-25</v>
      </c>
      <c r="I57" s="4">
        <v>0</v>
      </c>
      <c r="J57" s="4" t="s">
        <v>239</v>
      </c>
      <c r="K57" s="4">
        <v>20</v>
      </c>
      <c r="L57" s="4" t="s">
        <v>250</v>
      </c>
      <c r="M57" s="4">
        <f t="shared" si="0"/>
        <v>8</v>
      </c>
      <c r="N57" s="4" t="s">
        <v>240</v>
      </c>
      <c r="O57" s="4">
        <f t="shared" si="1"/>
        <v>12</v>
      </c>
      <c r="P57" s="4">
        <v>50</v>
      </c>
      <c r="Q57" s="4">
        <f t="shared" si="2"/>
        <v>12</v>
      </c>
      <c r="R57" s="4">
        <v>3.6</v>
      </c>
      <c r="S57" s="4">
        <v>21.5</v>
      </c>
      <c r="T57" s="4">
        <v>-12.5</v>
      </c>
      <c r="U57" s="4">
        <f t="shared" si="3"/>
        <v>2</v>
      </c>
      <c r="V57" s="5">
        <v>-17.1875</v>
      </c>
      <c r="W57" s="4">
        <f t="shared" si="4"/>
        <v>1.25</v>
      </c>
      <c r="X57" s="5">
        <v>109.375</v>
      </c>
      <c r="Y57" s="4">
        <f t="shared" si="5"/>
        <v>21.5</v>
      </c>
      <c r="Z57" s="4" t="s">
        <v>241</v>
      </c>
      <c r="AA57" s="4" t="s">
        <v>242</v>
      </c>
      <c r="AB57" s="4">
        <v>990</v>
      </c>
      <c r="AC57" s="4">
        <v>1000</v>
      </c>
      <c r="AD57" s="4" t="s">
        <v>244</v>
      </c>
      <c r="AE57" s="4" t="s">
        <v>245</v>
      </c>
      <c r="AF57" s="4" t="s">
        <v>246</v>
      </c>
      <c r="AG57" s="4">
        <v>1.2</v>
      </c>
      <c r="AH57" s="4"/>
      <c r="AI57" s="4" t="s">
        <v>244</v>
      </c>
      <c r="AJ57" s="4">
        <v>2</v>
      </c>
      <c r="AK57" s="4" t="s">
        <v>330</v>
      </c>
      <c r="AL57" s="4" t="s">
        <v>244</v>
      </c>
      <c r="AM57" s="4" t="s">
        <v>244</v>
      </c>
      <c r="AN57" s="4" t="s">
        <v>244</v>
      </c>
      <c r="AO57" s="4" t="s">
        <v>244</v>
      </c>
      <c r="AP57" s="6" t="s">
        <v>326</v>
      </c>
    </row>
    <row r="58" spans="1:42">
      <c r="A58" s="4">
        <v>55</v>
      </c>
      <c r="B58" s="4" t="s">
        <v>154</v>
      </c>
      <c r="C58" s="4" t="s">
        <v>322</v>
      </c>
      <c r="D58" s="4" t="s">
        <v>155</v>
      </c>
      <c r="E58" s="4" t="s">
        <v>26</v>
      </c>
      <c r="F58" s="4">
        <v>3048804</v>
      </c>
      <c r="G58" s="4" t="s">
        <v>331</v>
      </c>
      <c r="H58" s="4">
        <v>-25</v>
      </c>
      <c r="I58" s="4">
        <v>0</v>
      </c>
      <c r="J58" s="4" t="s">
        <v>239</v>
      </c>
      <c r="K58" s="4">
        <v>20</v>
      </c>
      <c r="L58" s="4" t="s">
        <v>250</v>
      </c>
      <c r="M58" s="4">
        <f t="shared" si="0"/>
        <v>8</v>
      </c>
      <c r="N58" s="4" t="s">
        <v>240</v>
      </c>
      <c r="O58" s="4">
        <f t="shared" si="1"/>
        <v>12</v>
      </c>
      <c r="P58" s="4">
        <v>50</v>
      </c>
      <c r="Q58" s="4">
        <f t="shared" si="2"/>
        <v>12</v>
      </c>
      <c r="R58" s="4">
        <v>3.6</v>
      </c>
      <c r="S58" s="4">
        <v>21.5</v>
      </c>
      <c r="T58" s="4">
        <v>-12.5</v>
      </c>
      <c r="U58" s="4">
        <f t="shared" si="3"/>
        <v>2</v>
      </c>
      <c r="V58" s="5">
        <v>-17.1875</v>
      </c>
      <c r="W58" s="4">
        <f t="shared" si="4"/>
        <v>1.25</v>
      </c>
      <c r="X58" s="5">
        <v>109.375</v>
      </c>
      <c r="Y58" s="4">
        <f t="shared" si="5"/>
        <v>21.5</v>
      </c>
      <c r="Z58" s="4" t="s">
        <v>241</v>
      </c>
      <c r="AA58" s="4" t="s">
        <v>242</v>
      </c>
      <c r="AB58" s="4">
        <v>900</v>
      </c>
      <c r="AC58" s="4">
        <v>1000</v>
      </c>
      <c r="AD58" s="4" t="s">
        <v>244</v>
      </c>
      <c r="AE58" s="4" t="s">
        <v>245</v>
      </c>
      <c r="AF58" s="4" t="s">
        <v>268</v>
      </c>
      <c r="AG58" s="4"/>
      <c r="AH58" s="4"/>
      <c r="AI58" s="4" t="s">
        <v>244</v>
      </c>
      <c r="AJ58" s="4" t="s">
        <v>244</v>
      </c>
      <c r="AK58" s="4" t="s">
        <v>244</v>
      </c>
      <c r="AL58" s="4" t="s">
        <v>244</v>
      </c>
      <c r="AM58" s="4" t="s">
        <v>244</v>
      </c>
      <c r="AN58" s="4" t="s">
        <v>244</v>
      </c>
      <c r="AO58" s="4" t="s">
        <v>244</v>
      </c>
      <c r="AP58" s="6" t="s">
        <v>326</v>
      </c>
    </row>
    <row r="59" spans="1:42">
      <c r="A59" s="4">
        <v>56</v>
      </c>
      <c r="B59" s="4" t="s">
        <v>154</v>
      </c>
      <c r="C59" s="4" t="s">
        <v>322</v>
      </c>
      <c r="D59" s="4" t="s">
        <v>155</v>
      </c>
      <c r="E59" s="4" t="s">
        <v>27</v>
      </c>
      <c r="F59" s="4">
        <v>3048814</v>
      </c>
      <c r="G59" s="4" t="s">
        <v>332</v>
      </c>
      <c r="H59" s="4">
        <v>-25</v>
      </c>
      <c r="I59" s="4">
        <v>0</v>
      </c>
      <c r="J59" s="4" t="s">
        <v>239</v>
      </c>
      <c r="K59" s="4">
        <v>20</v>
      </c>
      <c r="L59" s="4" t="s">
        <v>250</v>
      </c>
      <c r="M59" s="4">
        <f t="shared" si="0"/>
        <v>8</v>
      </c>
      <c r="N59" s="4" t="s">
        <v>240</v>
      </c>
      <c r="O59" s="4">
        <f t="shared" si="1"/>
        <v>12</v>
      </c>
      <c r="P59" s="4">
        <v>50</v>
      </c>
      <c r="Q59" s="4">
        <f t="shared" si="2"/>
        <v>12</v>
      </c>
      <c r="R59" s="4">
        <v>3.6</v>
      </c>
      <c r="S59" s="4">
        <v>21.5</v>
      </c>
      <c r="T59" s="4">
        <v>-12.5</v>
      </c>
      <c r="U59" s="4">
        <f t="shared" si="3"/>
        <v>2</v>
      </c>
      <c r="V59" s="5">
        <v>-17.1875</v>
      </c>
      <c r="W59" s="4">
        <f t="shared" si="4"/>
        <v>1.25</v>
      </c>
      <c r="X59" s="5">
        <v>109.375</v>
      </c>
      <c r="Y59" s="4">
        <f t="shared" si="5"/>
        <v>21.5</v>
      </c>
      <c r="Z59" s="4" t="s">
        <v>241</v>
      </c>
      <c r="AA59" s="4" t="s">
        <v>242</v>
      </c>
      <c r="AB59" s="4">
        <v>1030</v>
      </c>
      <c r="AC59" s="4">
        <v>1000</v>
      </c>
      <c r="AD59" s="4" t="s">
        <v>244</v>
      </c>
      <c r="AE59" s="4" t="s">
        <v>245</v>
      </c>
      <c r="AF59" s="4" t="s">
        <v>246</v>
      </c>
      <c r="AG59" s="4">
        <v>1.2</v>
      </c>
      <c r="AH59" s="4"/>
      <c r="AI59" s="4" t="s">
        <v>244</v>
      </c>
      <c r="AJ59" s="4">
        <v>2</v>
      </c>
      <c r="AK59" s="4" t="s">
        <v>330</v>
      </c>
      <c r="AL59" s="4" t="s">
        <v>244</v>
      </c>
      <c r="AM59" s="4" t="s">
        <v>244</v>
      </c>
      <c r="AN59" s="4" t="s">
        <v>244</v>
      </c>
      <c r="AO59" s="4" t="s">
        <v>244</v>
      </c>
      <c r="AP59" s="6" t="s">
        <v>326</v>
      </c>
    </row>
    <row r="60" spans="1:42">
      <c r="A60" s="4">
        <v>57</v>
      </c>
      <c r="B60" s="4" t="s">
        <v>154</v>
      </c>
      <c r="C60" s="4" t="s">
        <v>322</v>
      </c>
      <c r="D60" s="4" t="s">
        <v>155</v>
      </c>
      <c r="E60" s="4" t="s">
        <v>172</v>
      </c>
      <c r="F60" s="4" t="s">
        <v>278</v>
      </c>
      <c r="G60" s="4" t="s">
        <v>333</v>
      </c>
      <c r="H60" s="4">
        <v>-25</v>
      </c>
      <c r="I60" s="4">
        <v>0</v>
      </c>
      <c r="J60" s="4" t="s">
        <v>239</v>
      </c>
      <c r="K60" s="4">
        <v>20</v>
      </c>
      <c r="L60" s="4" t="s">
        <v>250</v>
      </c>
      <c r="M60" s="4">
        <f t="shared" si="0"/>
        <v>8</v>
      </c>
      <c r="N60" s="4" t="s">
        <v>240</v>
      </c>
      <c r="O60" s="4">
        <f t="shared" si="1"/>
        <v>12</v>
      </c>
      <c r="P60" s="4">
        <v>50</v>
      </c>
      <c r="Q60" s="4">
        <f t="shared" si="2"/>
        <v>12</v>
      </c>
      <c r="R60" s="4">
        <v>3.6</v>
      </c>
      <c r="S60" s="4">
        <v>21.5</v>
      </c>
      <c r="T60" s="4">
        <v>-12.5</v>
      </c>
      <c r="U60" s="4">
        <f t="shared" si="3"/>
        <v>2</v>
      </c>
      <c r="V60" s="5">
        <v>-17.1875</v>
      </c>
      <c r="W60" s="4">
        <f t="shared" si="4"/>
        <v>1.25</v>
      </c>
      <c r="X60" s="5">
        <v>109.375</v>
      </c>
      <c r="Y60" s="4">
        <f t="shared" si="5"/>
        <v>21.5</v>
      </c>
      <c r="Z60" s="4" t="s">
        <v>241</v>
      </c>
      <c r="AA60" s="4" t="s">
        <v>242</v>
      </c>
      <c r="AB60" s="4">
        <v>1030</v>
      </c>
      <c r="AC60" s="4">
        <v>1000</v>
      </c>
      <c r="AD60" s="4" t="s">
        <v>244</v>
      </c>
      <c r="AE60" s="4" t="s">
        <v>245</v>
      </c>
      <c r="AF60" s="4" t="s">
        <v>246</v>
      </c>
      <c r="AG60" s="4">
        <v>1.2</v>
      </c>
      <c r="AH60" s="4"/>
      <c r="AI60" s="4" t="s">
        <v>244</v>
      </c>
      <c r="AJ60" s="4">
        <v>2</v>
      </c>
      <c r="AK60" s="4" t="s">
        <v>330</v>
      </c>
      <c r="AL60" s="4" t="s">
        <v>244</v>
      </c>
      <c r="AM60" s="4" t="s">
        <v>244</v>
      </c>
      <c r="AN60" s="4" t="s">
        <v>244</v>
      </c>
      <c r="AO60" s="4" t="s">
        <v>244</v>
      </c>
      <c r="AP60" s="6" t="s">
        <v>326</v>
      </c>
    </row>
    <row r="61" spans="1:42">
      <c r="A61" s="4">
        <v>58</v>
      </c>
      <c r="B61" s="4" t="s">
        <v>154</v>
      </c>
      <c r="C61" s="4" t="s">
        <v>322</v>
      </c>
      <c r="D61" s="4" t="s">
        <v>155</v>
      </c>
      <c r="E61" s="4" t="s">
        <v>45</v>
      </c>
      <c r="F61" s="4">
        <v>3046097</v>
      </c>
      <c r="G61" s="4" t="s">
        <v>334</v>
      </c>
      <c r="H61" s="4">
        <v>-25</v>
      </c>
      <c r="I61" s="4">
        <v>0</v>
      </c>
      <c r="J61" s="4" t="s">
        <v>239</v>
      </c>
      <c r="K61" s="4">
        <v>20</v>
      </c>
      <c r="L61" s="4" t="s">
        <v>250</v>
      </c>
      <c r="M61" s="4">
        <f t="shared" si="0"/>
        <v>8</v>
      </c>
      <c r="N61" s="4" t="s">
        <v>240</v>
      </c>
      <c r="O61" s="4">
        <f t="shared" si="1"/>
        <v>12</v>
      </c>
      <c r="P61" s="4">
        <v>50</v>
      </c>
      <c r="Q61" s="4">
        <f t="shared" si="2"/>
        <v>12</v>
      </c>
      <c r="R61" s="4">
        <v>3.6</v>
      </c>
      <c r="S61" s="4">
        <v>21.5</v>
      </c>
      <c r="T61" s="4">
        <v>-12.5</v>
      </c>
      <c r="U61" s="4">
        <f t="shared" si="3"/>
        <v>2</v>
      </c>
      <c r="V61" s="5">
        <v>-17.1875</v>
      </c>
      <c r="W61" s="4">
        <f t="shared" si="4"/>
        <v>1.25</v>
      </c>
      <c r="X61" s="5">
        <v>109.375</v>
      </c>
      <c r="Y61" s="4">
        <f t="shared" si="5"/>
        <v>21.5</v>
      </c>
      <c r="Z61" s="4" t="s">
        <v>241</v>
      </c>
      <c r="AA61" s="4" t="s">
        <v>242</v>
      </c>
      <c r="AB61" s="4">
        <v>880</v>
      </c>
      <c r="AC61" s="4">
        <v>1000</v>
      </c>
      <c r="AD61" s="4" t="s">
        <v>244</v>
      </c>
      <c r="AE61" s="4" t="s">
        <v>245</v>
      </c>
      <c r="AF61" s="4" t="s">
        <v>268</v>
      </c>
      <c r="AG61" s="4"/>
      <c r="AH61" s="4"/>
      <c r="AI61" s="4" t="s">
        <v>244</v>
      </c>
      <c r="AJ61" s="4" t="s">
        <v>244</v>
      </c>
      <c r="AK61" s="4" t="s">
        <v>244</v>
      </c>
      <c r="AL61" s="4" t="s">
        <v>244</v>
      </c>
      <c r="AM61" s="4" t="s">
        <v>244</v>
      </c>
      <c r="AN61" s="4" t="s">
        <v>244</v>
      </c>
      <c r="AO61" s="4" t="s">
        <v>244</v>
      </c>
      <c r="AP61" s="6" t="s">
        <v>326</v>
      </c>
    </row>
    <row r="62" spans="1:42">
      <c r="A62" s="4">
        <v>59</v>
      </c>
      <c r="B62" s="4" t="s">
        <v>154</v>
      </c>
      <c r="C62" s="4" t="s">
        <v>322</v>
      </c>
      <c r="D62" s="4" t="s">
        <v>155</v>
      </c>
      <c r="E62" s="4" t="s">
        <v>46</v>
      </c>
      <c r="F62" s="4">
        <v>3049934</v>
      </c>
      <c r="G62" s="4" t="s">
        <v>335</v>
      </c>
      <c r="H62" s="4">
        <v>-25</v>
      </c>
      <c r="I62" s="4">
        <v>0</v>
      </c>
      <c r="J62" s="4" t="s">
        <v>239</v>
      </c>
      <c r="K62" s="4">
        <v>20</v>
      </c>
      <c r="L62" s="4" t="s">
        <v>250</v>
      </c>
      <c r="M62" s="4">
        <f t="shared" si="0"/>
        <v>8</v>
      </c>
      <c r="N62" s="4" t="s">
        <v>240</v>
      </c>
      <c r="O62" s="4">
        <f t="shared" si="1"/>
        <v>12</v>
      </c>
      <c r="P62" s="4">
        <v>50</v>
      </c>
      <c r="Q62" s="4">
        <f t="shared" si="2"/>
        <v>12</v>
      </c>
      <c r="R62" s="4">
        <v>3.6</v>
      </c>
      <c r="S62" s="4">
        <v>21.5</v>
      </c>
      <c r="T62" s="4">
        <v>-12.5</v>
      </c>
      <c r="U62" s="4">
        <f t="shared" si="3"/>
        <v>2</v>
      </c>
      <c r="V62" s="5">
        <v>-17.1875</v>
      </c>
      <c r="W62" s="4">
        <f t="shared" si="4"/>
        <v>1.25</v>
      </c>
      <c r="X62" s="5">
        <v>109.375</v>
      </c>
      <c r="Y62" s="4">
        <f t="shared" si="5"/>
        <v>21.5</v>
      </c>
      <c r="Z62" s="4" t="s">
        <v>241</v>
      </c>
      <c r="AA62" s="4" t="s">
        <v>242</v>
      </c>
      <c r="AB62" s="4">
        <v>865</v>
      </c>
      <c r="AC62" s="4">
        <v>1000</v>
      </c>
      <c r="AD62" s="4" t="s">
        <v>244</v>
      </c>
      <c r="AE62" s="4" t="s">
        <v>245</v>
      </c>
      <c r="AF62" s="4" t="s">
        <v>268</v>
      </c>
      <c r="AG62" s="4"/>
      <c r="AH62" s="4"/>
      <c r="AI62" s="4" t="s">
        <v>244</v>
      </c>
      <c r="AJ62" s="4" t="s">
        <v>244</v>
      </c>
      <c r="AK62" s="4" t="s">
        <v>244</v>
      </c>
      <c r="AL62" s="4" t="s">
        <v>244</v>
      </c>
      <c r="AM62" s="4" t="s">
        <v>244</v>
      </c>
      <c r="AN62" s="4" t="s">
        <v>244</v>
      </c>
      <c r="AO62" s="4" t="s">
        <v>244</v>
      </c>
      <c r="AP62" s="6" t="s">
        <v>326</v>
      </c>
    </row>
    <row r="63" spans="1:42">
      <c r="A63" s="4">
        <v>60</v>
      </c>
      <c r="B63" s="4" t="s">
        <v>154</v>
      </c>
      <c r="C63" s="4" t="s">
        <v>322</v>
      </c>
      <c r="D63" s="4" t="s">
        <v>155</v>
      </c>
      <c r="E63" s="4" t="s">
        <v>173</v>
      </c>
      <c r="F63" s="4" t="s">
        <v>278</v>
      </c>
      <c r="G63" s="4" t="s">
        <v>336</v>
      </c>
      <c r="H63" s="4">
        <v>-25</v>
      </c>
      <c r="I63" s="4">
        <v>0</v>
      </c>
      <c r="J63" s="4" t="s">
        <v>239</v>
      </c>
      <c r="K63" s="4">
        <v>20</v>
      </c>
      <c r="L63" s="4" t="s">
        <v>250</v>
      </c>
      <c r="M63" s="4">
        <f t="shared" si="0"/>
        <v>8</v>
      </c>
      <c r="N63" s="4" t="s">
        <v>240</v>
      </c>
      <c r="O63" s="4">
        <f t="shared" si="1"/>
        <v>12</v>
      </c>
      <c r="P63" s="4">
        <v>50</v>
      </c>
      <c r="Q63" s="4">
        <f t="shared" si="2"/>
        <v>12</v>
      </c>
      <c r="R63" s="4">
        <v>3.6</v>
      </c>
      <c r="S63" s="4">
        <v>21.5</v>
      </c>
      <c r="T63" s="4">
        <v>-12.5</v>
      </c>
      <c r="U63" s="4">
        <f t="shared" si="3"/>
        <v>2</v>
      </c>
      <c r="V63" s="5">
        <v>-17.1875</v>
      </c>
      <c r="W63" s="4">
        <f t="shared" si="4"/>
        <v>1.25</v>
      </c>
      <c r="X63" s="5">
        <v>109.375</v>
      </c>
      <c r="Y63" s="4">
        <f t="shared" si="5"/>
        <v>21.5</v>
      </c>
      <c r="Z63" s="4" t="s">
        <v>241</v>
      </c>
      <c r="AA63" s="4" t="s">
        <v>242</v>
      </c>
      <c r="AB63" s="4">
        <v>740</v>
      </c>
      <c r="AC63" s="4">
        <v>1000</v>
      </c>
      <c r="AD63" s="4" t="s">
        <v>244</v>
      </c>
      <c r="AE63" s="4" t="s">
        <v>245</v>
      </c>
      <c r="AF63" s="4" t="s">
        <v>268</v>
      </c>
      <c r="AG63" s="4"/>
      <c r="AH63" s="4"/>
      <c r="AI63" s="4" t="s">
        <v>244</v>
      </c>
      <c r="AJ63" s="4" t="s">
        <v>244</v>
      </c>
      <c r="AK63" s="4" t="s">
        <v>244</v>
      </c>
      <c r="AL63" s="4" t="s">
        <v>244</v>
      </c>
      <c r="AM63" s="4" t="s">
        <v>244</v>
      </c>
      <c r="AN63" s="4" t="s">
        <v>244</v>
      </c>
      <c r="AO63" s="4" t="s">
        <v>244</v>
      </c>
      <c r="AP63" s="6" t="s">
        <v>337</v>
      </c>
    </row>
    <row r="64" spans="1:42">
      <c r="A64" s="4">
        <v>61</v>
      </c>
      <c r="B64" s="4" t="s">
        <v>154</v>
      </c>
      <c r="C64" s="4" t="s">
        <v>322</v>
      </c>
      <c r="D64" s="4" t="s">
        <v>155</v>
      </c>
      <c r="E64" s="4" t="s">
        <v>47</v>
      </c>
      <c r="F64" s="4">
        <v>3046120</v>
      </c>
      <c r="G64" s="4" t="s">
        <v>336</v>
      </c>
      <c r="H64" s="4">
        <v>-25</v>
      </c>
      <c r="I64" s="4">
        <v>0</v>
      </c>
      <c r="J64" s="4" t="s">
        <v>239</v>
      </c>
      <c r="K64" s="4">
        <v>20</v>
      </c>
      <c r="L64" s="4" t="s">
        <v>250</v>
      </c>
      <c r="M64" s="4">
        <f t="shared" si="0"/>
        <v>8</v>
      </c>
      <c r="N64" s="4" t="s">
        <v>240</v>
      </c>
      <c r="O64" s="4">
        <f t="shared" si="1"/>
        <v>12</v>
      </c>
      <c r="P64" s="4">
        <v>50</v>
      </c>
      <c r="Q64" s="4">
        <f t="shared" si="2"/>
        <v>12</v>
      </c>
      <c r="R64" s="4">
        <v>3.6</v>
      </c>
      <c r="S64" s="4">
        <v>21.5</v>
      </c>
      <c r="T64" s="4">
        <v>-12.5</v>
      </c>
      <c r="U64" s="4">
        <f t="shared" si="3"/>
        <v>2</v>
      </c>
      <c r="V64" s="5">
        <v>-17.1875</v>
      </c>
      <c r="W64" s="4">
        <f t="shared" si="4"/>
        <v>1.25</v>
      </c>
      <c r="X64" s="5">
        <v>109.375</v>
      </c>
      <c r="Y64" s="4">
        <f t="shared" si="5"/>
        <v>21.5</v>
      </c>
      <c r="Z64" s="4" t="s">
        <v>241</v>
      </c>
      <c r="AA64" s="4" t="s">
        <v>242</v>
      </c>
      <c r="AB64" s="4">
        <v>930</v>
      </c>
      <c r="AC64" s="4">
        <v>1000</v>
      </c>
      <c r="AD64" s="4" t="s">
        <v>244</v>
      </c>
      <c r="AE64" s="4" t="s">
        <v>245</v>
      </c>
      <c r="AF64" s="4" t="s">
        <v>246</v>
      </c>
      <c r="AG64" s="4">
        <v>1.2</v>
      </c>
      <c r="AH64" s="4"/>
      <c r="AI64" s="4" t="s">
        <v>244</v>
      </c>
      <c r="AJ64" s="4">
        <v>2</v>
      </c>
      <c r="AK64" s="4" t="s">
        <v>330</v>
      </c>
      <c r="AL64" s="4" t="s">
        <v>244</v>
      </c>
      <c r="AM64" s="4" t="s">
        <v>246</v>
      </c>
      <c r="AN64" s="4" t="s">
        <v>246</v>
      </c>
      <c r="AO64" s="4">
        <v>2</v>
      </c>
      <c r="AP64" s="6" t="s">
        <v>326</v>
      </c>
    </row>
    <row r="65" spans="1:42">
      <c r="A65" s="4">
        <v>62</v>
      </c>
      <c r="B65" s="4" t="s">
        <v>154</v>
      </c>
      <c r="C65" s="4" t="s">
        <v>322</v>
      </c>
      <c r="D65" s="4" t="s">
        <v>157</v>
      </c>
      <c r="E65" s="4" t="s">
        <v>34</v>
      </c>
      <c r="F65" s="4">
        <v>3046117</v>
      </c>
      <c r="G65" s="4" t="s">
        <v>338</v>
      </c>
      <c r="H65" s="4">
        <v>-25</v>
      </c>
      <c r="I65" s="4">
        <v>0</v>
      </c>
      <c r="J65" s="4" t="s">
        <v>239</v>
      </c>
      <c r="K65" s="4">
        <v>20</v>
      </c>
      <c r="L65" s="4" t="s">
        <v>250</v>
      </c>
      <c r="M65" s="4">
        <f t="shared" si="0"/>
        <v>8</v>
      </c>
      <c r="N65" s="4" t="s">
        <v>240</v>
      </c>
      <c r="O65" s="4">
        <f t="shared" si="1"/>
        <v>12</v>
      </c>
      <c r="P65" s="4">
        <v>50</v>
      </c>
      <c r="Q65" s="4">
        <f t="shared" si="2"/>
        <v>12</v>
      </c>
      <c r="R65" s="4">
        <v>3.6</v>
      </c>
      <c r="S65" s="4">
        <v>21.5</v>
      </c>
      <c r="T65" s="4">
        <v>-12.5</v>
      </c>
      <c r="U65" s="4">
        <f t="shared" si="3"/>
        <v>2</v>
      </c>
      <c r="V65" s="5">
        <v>-17.1875</v>
      </c>
      <c r="W65" s="4">
        <f t="shared" si="4"/>
        <v>1.25</v>
      </c>
      <c r="X65" s="5">
        <v>109.375</v>
      </c>
      <c r="Y65" s="4">
        <f t="shared" si="5"/>
        <v>21.5</v>
      </c>
      <c r="Z65" s="4" t="s">
        <v>241</v>
      </c>
      <c r="AA65" s="4" t="s">
        <v>242</v>
      </c>
      <c r="AB65" s="4">
        <v>900</v>
      </c>
      <c r="AC65" s="4">
        <v>1000</v>
      </c>
      <c r="AD65" s="4" t="s">
        <v>244</v>
      </c>
      <c r="AE65" s="4" t="s">
        <v>245</v>
      </c>
      <c r="AF65" s="4" t="s">
        <v>268</v>
      </c>
      <c r="AG65" s="4"/>
      <c r="AH65" s="4"/>
      <c r="AI65" s="4" t="s">
        <v>244</v>
      </c>
      <c r="AJ65" s="4" t="s">
        <v>244</v>
      </c>
      <c r="AK65" s="4" t="s">
        <v>244</v>
      </c>
      <c r="AL65" s="4" t="s">
        <v>244</v>
      </c>
      <c r="AM65" s="4" t="s">
        <v>244</v>
      </c>
      <c r="AN65" s="4" t="s">
        <v>244</v>
      </c>
      <c r="AO65" s="4" t="s">
        <v>244</v>
      </c>
      <c r="AP65" s="6" t="s">
        <v>326</v>
      </c>
    </row>
    <row r="66" spans="1:42">
      <c r="A66" s="4">
        <v>63</v>
      </c>
      <c r="B66" s="4" t="s">
        <v>154</v>
      </c>
      <c r="C66" s="4" t="s">
        <v>322</v>
      </c>
      <c r="D66" s="4" t="s">
        <v>157</v>
      </c>
      <c r="E66" s="4" t="s">
        <v>35</v>
      </c>
      <c r="F66" s="4">
        <v>3046118</v>
      </c>
      <c r="G66" s="4" t="s">
        <v>339</v>
      </c>
      <c r="H66" s="4">
        <v>-25</v>
      </c>
      <c r="I66" s="4">
        <v>0</v>
      </c>
      <c r="J66" s="4" t="s">
        <v>239</v>
      </c>
      <c r="K66" s="4">
        <v>20</v>
      </c>
      <c r="L66" s="4" t="s">
        <v>250</v>
      </c>
      <c r="M66" s="4">
        <f t="shared" si="0"/>
        <v>8</v>
      </c>
      <c r="N66" s="4" t="s">
        <v>240</v>
      </c>
      <c r="O66" s="4">
        <f t="shared" si="1"/>
        <v>12</v>
      </c>
      <c r="P66" s="4">
        <v>50</v>
      </c>
      <c r="Q66" s="4">
        <f t="shared" si="2"/>
        <v>12</v>
      </c>
      <c r="R66" s="4">
        <v>3.6</v>
      </c>
      <c r="S66" s="4">
        <v>21.5</v>
      </c>
      <c r="T66" s="4">
        <v>-12.5</v>
      </c>
      <c r="U66" s="4">
        <f t="shared" si="3"/>
        <v>2</v>
      </c>
      <c r="V66" s="5">
        <v>-17.1875</v>
      </c>
      <c r="W66" s="4">
        <f t="shared" si="4"/>
        <v>1.25</v>
      </c>
      <c r="X66" s="5">
        <v>109.375</v>
      </c>
      <c r="Y66" s="4">
        <f t="shared" si="5"/>
        <v>21.5</v>
      </c>
      <c r="Z66" s="4" t="s">
        <v>241</v>
      </c>
      <c r="AA66" s="4" t="s">
        <v>242</v>
      </c>
      <c r="AB66" s="4">
        <v>950</v>
      </c>
      <c r="AC66" s="4">
        <v>1000</v>
      </c>
      <c r="AD66" s="4" t="s">
        <v>244</v>
      </c>
      <c r="AE66" s="4" t="s">
        <v>245</v>
      </c>
      <c r="AF66" s="4" t="s">
        <v>246</v>
      </c>
      <c r="AG66" s="4">
        <v>1.2</v>
      </c>
      <c r="AH66" s="4"/>
      <c r="AI66" s="4" t="s">
        <v>244</v>
      </c>
      <c r="AJ66" s="4">
        <v>2</v>
      </c>
      <c r="AK66" s="4" t="s">
        <v>340</v>
      </c>
      <c r="AL66" s="4" t="s">
        <v>244</v>
      </c>
      <c r="AM66" s="4" t="s">
        <v>244</v>
      </c>
      <c r="AN66" s="4" t="s">
        <v>244</v>
      </c>
      <c r="AO66" s="4" t="s">
        <v>244</v>
      </c>
      <c r="AP66" s="6" t="s">
        <v>326</v>
      </c>
    </row>
    <row r="67" spans="1:42">
      <c r="A67" s="4">
        <v>64</v>
      </c>
      <c r="B67" s="4" t="s">
        <v>154</v>
      </c>
      <c r="C67" s="4" t="s">
        <v>322</v>
      </c>
      <c r="D67" s="4" t="s">
        <v>157</v>
      </c>
      <c r="E67" s="4" t="s">
        <v>37</v>
      </c>
      <c r="F67" s="4">
        <v>3048827</v>
      </c>
      <c r="G67" s="4" t="s">
        <v>341</v>
      </c>
      <c r="H67" s="4">
        <v>-25</v>
      </c>
      <c r="I67" s="4">
        <v>0</v>
      </c>
      <c r="J67" s="4" t="s">
        <v>239</v>
      </c>
      <c r="K67" s="4">
        <v>20</v>
      </c>
      <c r="L67" s="4" t="s">
        <v>250</v>
      </c>
      <c r="M67" s="4">
        <f t="shared" si="0"/>
        <v>8</v>
      </c>
      <c r="N67" s="4" t="s">
        <v>240</v>
      </c>
      <c r="O67" s="4">
        <f t="shared" si="1"/>
        <v>12</v>
      </c>
      <c r="P67" s="4">
        <v>50</v>
      </c>
      <c r="Q67" s="4">
        <f t="shared" si="2"/>
        <v>12</v>
      </c>
      <c r="R67" s="4">
        <v>3.6</v>
      </c>
      <c r="S67" s="4">
        <v>21.5</v>
      </c>
      <c r="T67" s="4">
        <v>-12.5</v>
      </c>
      <c r="U67" s="4">
        <f t="shared" si="3"/>
        <v>2</v>
      </c>
      <c r="V67" s="5">
        <v>-17.1875</v>
      </c>
      <c r="W67" s="4">
        <f t="shared" si="4"/>
        <v>1.25</v>
      </c>
      <c r="X67" s="5">
        <v>109.375</v>
      </c>
      <c r="Y67" s="4">
        <f t="shared" si="5"/>
        <v>21.5</v>
      </c>
      <c r="Z67" s="4" t="s">
        <v>241</v>
      </c>
      <c r="AA67" s="4" t="s">
        <v>242</v>
      </c>
      <c r="AB67" s="4">
        <v>890</v>
      </c>
      <c r="AC67" s="4">
        <v>1000</v>
      </c>
      <c r="AD67" s="4" t="s">
        <v>244</v>
      </c>
      <c r="AE67" s="4" t="s">
        <v>245</v>
      </c>
      <c r="AF67" s="4" t="s">
        <v>268</v>
      </c>
      <c r="AG67" s="4"/>
      <c r="AH67" s="4"/>
      <c r="AI67" s="4" t="s">
        <v>244</v>
      </c>
      <c r="AJ67" s="4" t="s">
        <v>244</v>
      </c>
      <c r="AK67" s="4" t="s">
        <v>244</v>
      </c>
      <c r="AL67" s="4" t="s">
        <v>244</v>
      </c>
      <c r="AM67" s="4" t="s">
        <v>244</v>
      </c>
      <c r="AN67" s="4" t="s">
        <v>244</v>
      </c>
      <c r="AO67" s="4" t="s">
        <v>244</v>
      </c>
      <c r="AP67" s="6" t="s">
        <v>326</v>
      </c>
    </row>
    <row r="68" spans="1:42">
      <c r="A68" s="4">
        <v>65</v>
      </c>
      <c r="B68" s="4" t="s">
        <v>154</v>
      </c>
      <c r="C68" s="4" t="s">
        <v>322</v>
      </c>
      <c r="D68" s="4" t="s">
        <v>157</v>
      </c>
      <c r="E68" s="4" t="s">
        <v>38</v>
      </c>
      <c r="F68" s="4">
        <v>3048832</v>
      </c>
      <c r="G68" s="4" t="s">
        <v>342</v>
      </c>
      <c r="H68" s="4">
        <v>-25</v>
      </c>
      <c r="I68" s="4">
        <v>0</v>
      </c>
      <c r="J68" s="4" t="s">
        <v>239</v>
      </c>
      <c r="K68" s="4">
        <v>20</v>
      </c>
      <c r="L68" s="4" t="s">
        <v>250</v>
      </c>
      <c r="M68" s="4">
        <f t="shared" ref="M68:M131" si="6">((($K68-$I68)/($J68-$H68))*(L68-$H68))+$I68</f>
        <v>8</v>
      </c>
      <c r="N68" s="4" t="s">
        <v>240</v>
      </c>
      <c r="O68" s="4">
        <f t="shared" ref="O68:O131" si="7">((($K68-$I68)/($J68-$H68))*(N68-$H68))+$I68</f>
        <v>12</v>
      </c>
      <c r="P68" s="4">
        <v>50</v>
      </c>
      <c r="Q68" s="4">
        <f t="shared" ref="Q68:Q131" si="8">((($K68-$I68)/($J68-$H68))*(P68-$H68))+$I68</f>
        <v>12</v>
      </c>
      <c r="R68" s="4">
        <v>3.6</v>
      </c>
      <c r="S68" s="4">
        <v>21.5</v>
      </c>
      <c r="T68" s="4">
        <v>-12.5</v>
      </c>
      <c r="U68" s="4">
        <f t="shared" ref="U68:U131" si="9">IF($T68="N/A","N/A",(($S68-$I68)/($X68-$H68))*(T68-$H68)+$I68)</f>
        <v>2</v>
      </c>
      <c r="V68" s="5">
        <v>-17.1875</v>
      </c>
      <c r="W68" s="4">
        <f t="shared" ref="W68:W131" si="10">(($S68-$I68)/($X68-$H68))*(V68-$H68)+$I68</f>
        <v>1.25</v>
      </c>
      <c r="X68" s="5">
        <v>109.375</v>
      </c>
      <c r="Y68" s="4">
        <f t="shared" ref="Y68:Y131" si="11">(($S68-$I68)/($X68-$H68))*(X68-$H68)+$I68</f>
        <v>21.5</v>
      </c>
      <c r="Z68" s="4" t="s">
        <v>241</v>
      </c>
      <c r="AA68" s="4" t="s">
        <v>242</v>
      </c>
      <c r="AB68" s="4">
        <v>875</v>
      </c>
      <c r="AC68" s="4">
        <v>1000</v>
      </c>
      <c r="AD68" s="4" t="s">
        <v>244</v>
      </c>
      <c r="AE68" s="4" t="s">
        <v>245</v>
      </c>
      <c r="AF68" s="4" t="s">
        <v>268</v>
      </c>
      <c r="AG68" s="4"/>
      <c r="AH68" s="4"/>
      <c r="AI68" s="4" t="s">
        <v>244</v>
      </c>
      <c r="AJ68" s="4" t="s">
        <v>244</v>
      </c>
      <c r="AK68" s="4" t="s">
        <v>244</v>
      </c>
      <c r="AL68" s="4" t="s">
        <v>244</v>
      </c>
      <c r="AM68" s="4" t="s">
        <v>244</v>
      </c>
      <c r="AN68" s="4" t="s">
        <v>244</v>
      </c>
      <c r="AO68" s="4" t="s">
        <v>244</v>
      </c>
      <c r="AP68" s="6" t="s">
        <v>326</v>
      </c>
    </row>
    <row r="69" spans="1:42">
      <c r="A69" s="4">
        <v>66</v>
      </c>
      <c r="B69" s="4" t="s">
        <v>154</v>
      </c>
      <c r="C69" s="4" t="s">
        <v>322</v>
      </c>
      <c r="D69" s="4" t="s">
        <v>157</v>
      </c>
      <c r="E69" s="4" t="s">
        <v>39</v>
      </c>
      <c r="F69" s="4">
        <v>3050792</v>
      </c>
      <c r="G69" s="4" t="s">
        <v>342</v>
      </c>
      <c r="H69" s="4">
        <v>-25</v>
      </c>
      <c r="I69" s="4">
        <v>0</v>
      </c>
      <c r="J69" s="4" t="s">
        <v>239</v>
      </c>
      <c r="K69" s="4">
        <v>20</v>
      </c>
      <c r="L69" s="4" t="s">
        <v>250</v>
      </c>
      <c r="M69" s="4">
        <f t="shared" si="6"/>
        <v>8</v>
      </c>
      <c r="N69" s="4" t="s">
        <v>240</v>
      </c>
      <c r="O69" s="4">
        <f t="shared" si="7"/>
        <v>12</v>
      </c>
      <c r="P69" s="4">
        <v>50</v>
      </c>
      <c r="Q69" s="4">
        <f t="shared" si="8"/>
        <v>12</v>
      </c>
      <c r="R69" s="4">
        <v>3.6</v>
      </c>
      <c r="S69" s="4">
        <v>21.5</v>
      </c>
      <c r="T69" s="4">
        <v>-12.5</v>
      </c>
      <c r="U69" s="4">
        <f t="shared" si="9"/>
        <v>2</v>
      </c>
      <c r="V69" s="5">
        <v>-17.1875</v>
      </c>
      <c r="W69" s="4">
        <f t="shared" si="10"/>
        <v>1.25</v>
      </c>
      <c r="X69" s="5">
        <v>109.375</v>
      </c>
      <c r="Y69" s="4">
        <f t="shared" si="11"/>
        <v>21.5</v>
      </c>
      <c r="Z69" s="4" t="s">
        <v>241</v>
      </c>
      <c r="AA69" s="4" t="s">
        <v>242</v>
      </c>
      <c r="AB69" s="4">
        <v>875</v>
      </c>
      <c r="AC69" s="4">
        <v>1000</v>
      </c>
      <c r="AD69" s="4" t="s">
        <v>244</v>
      </c>
      <c r="AE69" s="4" t="s">
        <v>245</v>
      </c>
      <c r="AF69" s="4" t="s">
        <v>268</v>
      </c>
      <c r="AG69" s="4"/>
      <c r="AH69" s="4"/>
      <c r="AI69" s="4" t="s">
        <v>244</v>
      </c>
      <c r="AJ69" s="4" t="s">
        <v>244</v>
      </c>
      <c r="AK69" s="4" t="s">
        <v>244</v>
      </c>
      <c r="AL69" s="4" t="s">
        <v>244</v>
      </c>
      <c r="AM69" s="4" t="s">
        <v>244</v>
      </c>
      <c r="AN69" s="4" t="s">
        <v>244</v>
      </c>
      <c r="AO69" s="4" t="s">
        <v>244</v>
      </c>
      <c r="AP69" s="6" t="s">
        <v>326</v>
      </c>
    </row>
    <row r="70" spans="1:42">
      <c r="A70" s="4">
        <v>67</v>
      </c>
      <c r="B70" s="4" t="s">
        <v>154</v>
      </c>
      <c r="C70" s="4" t="s">
        <v>322</v>
      </c>
      <c r="D70" s="4" t="s">
        <v>157</v>
      </c>
      <c r="E70" s="4" t="s">
        <v>40</v>
      </c>
      <c r="F70" s="4">
        <v>3050774</v>
      </c>
      <c r="G70" s="4" t="s">
        <v>343</v>
      </c>
      <c r="H70" s="4">
        <v>-25</v>
      </c>
      <c r="I70" s="4">
        <v>0</v>
      </c>
      <c r="J70" s="4" t="s">
        <v>239</v>
      </c>
      <c r="K70" s="4">
        <v>20</v>
      </c>
      <c r="L70" s="4" t="s">
        <v>250</v>
      </c>
      <c r="M70" s="4">
        <f t="shared" si="6"/>
        <v>8</v>
      </c>
      <c r="N70" s="4" t="s">
        <v>240</v>
      </c>
      <c r="O70" s="4">
        <f t="shared" si="7"/>
        <v>12</v>
      </c>
      <c r="P70" s="4">
        <v>50</v>
      </c>
      <c r="Q70" s="4">
        <f t="shared" si="8"/>
        <v>12</v>
      </c>
      <c r="R70" s="4">
        <v>3.6</v>
      </c>
      <c r="S70" s="4">
        <v>21.5</v>
      </c>
      <c r="T70" s="4">
        <v>-12.5</v>
      </c>
      <c r="U70" s="4">
        <f t="shared" si="9"/>
        <v>2</v>
      </c>
      <c r="V70" s="5">
        <v>-17.1875</v>
      </c>
      <c r="W70" s="4">
        <f t="shared" si="10"/>
        <v>1.25</v>
      </c>
      <c r="X70" s="5">
        <v>109.375</v>
      </c>
      <c r="Y70" s="4">
        <f t="shared" si="11"/>
        <v>21.5</v>
      </c>
      <c r="Z70" s="4" t="s">
        <v>241</v>
      </c>
      <c r="AA70" s="4" t="s">
        <v>242</v>
      </c>
      <c r="AB70" s="4">
        <v>870</v>
      </c>
      <c r="AC70" s="4">
        <v>1000</v>
      </c>
      <c r="AD70" s="4" t="s">
        <v>244</v>
      </c>
      <c r="AE70" s="4" t="s">
        <v>245</v>
      </c>
      <c r="AF70" s="4" t="s">
        <v>268</v>
      </c>
      <c r="AG70" s="4"/>
      <c r="AH70" s="4"/>
      <c r="AI70" s="4" t="s">
        <v>244</v>
      </c>
      <c r="AJ70" s="4" t="s">
        <v>244</v>
      </c>
      <c r="AK70" s="4" t="s">
        <v>244</v>
      </c>
      <c r="AL70" s="4" t="s">
        <v>244</v>
      </c>
      <c r="AM70" s="4" t="s">
        <v>244</v>
      </c>
      <c r="AN70" s="4" t="s">
        <v>244</v>
      </c>
      <c r="AO70" s="4" t="s">
        <v>244</v>
      </c>
      <c r="AP70" s="6" t="s">
        <v>326</v>
      </c>
    </row>
    <row r="71" spans="1:42">
      <c r="A71" s="4">
        <v>68</v>
      </c>
      <c r="B71" s="4" t="s">
        <v>154</v>
      </c>
      <c r="C71" s="4" t="s">
        <v>322</v>
      </c>
      <c r="D71" s="4" t="s">
        <v>157</v>
      </c>
      <c r="E71" s="4" t="s">
        <v>41</v>
      </c>
      <c r="F71" s="4">
        <v>3049435</v>
      </c>
      <c r="G71" s="4" t="s">
        <v>343</v>
      </c>
      <c r="H71" s="4">
        <v>-25</v>
      </c>
      <c r="I71" s="4">
        <v>0</v>
      </c>
      <c r="J71" s="4" t="s">
        <v>239</v>
      </c>
      <c r="K71" s="4">
        <v>20</v>
      </c>
      <c r="L71" s="4" t="s">
        <v>250</v>
      </c>
      <c r="M71" s="4">
        <f t="shared" si="6"/>
        <v>8</v>
      </c>
      <c r="N71" s="4" t="s">
        <v>240</v>
      </c>
      <c r="O71" s="4">
        <f t="shared" si="7"/>
        <v>12</v>
      </c>
      <c r="P71" s="4">
        <v>50</v>
      </c>
      <c r="Q71" s="4">
        <f t="shared" si="8"/>
        <v>12</v>
      </c>
      <c r="R71" s="4">
        <v>3.6</v>
      </c>
      <c r="S71" s="4">
        <v>21.5</v>
      </c>
      <c r="T71" s="4">
        <v>-12.5</v>
      </c>
      <c r="U71" s="4">
        <f t="shared" si="9"/>
        <v>2</v>
      </c>
      <c r="V71" s="5">
        <v>-17.1875</v>
      </c>
      <c r="W71" s="4">
        <f t="shared" si="10"/>
        <v>1.25</v>
      </c>
      <c r="X71" s="5">
        <v>109.375</v>
      </c>
      <c r="Y71" s="4">
        <f t="shared" si="11"/>
        <v>21.5</v>
      </c>
      <c r="Z71" s="4" t="s">
        <v>241</v>
      </c>
      <c r="AA71" s="4" t="s">
        <v>242</v>
      </c>
      <c r="AB71" s="4">
        <v>860</v>
      </c>
      <c r="AC71" s="4">
        <v>1000</v>
      </c>
      <c r="AD71" s="4" t="s">
        <v>244</v>
      </c>
      <c r="AE71" s="4" t="s">
        <v>245</v>
      </c>
      <c r="AF71" s="4" t="s">
        <v>268</v>
      </c>
      <c r="AG71" s="4"/>
      <c r="AH71" s="4"/>
      <c r="AI71" s="4" t="s">
        <v>244</v>
      </c>
      <c r="AJ71" s="4" t="s">
        <v>244</v>
      </c>
      <c r="AK71" s="4" t="s">
        <v>244</v>
      </c>
      <c r="AL71" s="4" t="s">
        <v>244</v>
      </c>
      <c r="AM71" s="4" t="s">
        <v>244</v>
      </c>
      <c r="AN71" s="4" t="s">
        <v>244</v>
      </c>
      <c r="AO71" s="4" t="s">
        <v>244</v>
      </c>
      <c r="AP71" s="6" t="s">
        <v>326</v>
      </c>
    </row>
    <row r="72" spans="1:42">
      <c r="A72" s="4">
        <v>69</v>
      </c>
      <c r="B72" s="4" t="s">
        <v>154</v>
      </c>
      <c r="C72" s="4" t="s">
        <v>322</v>
      </c>
      <c r="D72" s="4" t="s">
        <v>157</v>
      </c>
      <c r="E72" s="4" t="s">
        <v>42</v>
      </c>
      <c r="F72" s="4">
        <v>3049428</v>
      </c>
      <c r="G72" s="4" t="s">
        <v>343</v>
      </c>
      <c r="H72" s="4">
        <v>-25</v>
      </c>
      <c r="I72" s="4">
        <v>0</v>
      </c>
      <c r="J72" s="4" t="s">
        <v>239</v>
      </c>
      <c r="K72" s="4">
        <v>20</v>
      </c>
      <c r="L72" s="4" t="s">
        <v>250</v>
      </c>
      <c r="M72" s="4">
        <f t="shared" si="6"/>
        <v>8</v>
      </c>
      <c r="N72" s="4" t="s">
        <v>240</v>
      </c>
      <c r="O72" s="4">
        <f t="shared" si="7"/>
        <v>12</v>
      </c>
      <c r="P72" s="4">
        <v>50</v>
      </c>
      <c r="Q72" s="4">
        <f t="shared" si="8"/>
        <v>12</v>
      </c>
      <c r="R72" s="4">
        <v>3.6</v>
      </c>
      <c r="S72" s="4">
        <v>21.5</v>
      </c>
      <c r="T72" s="4">
        <v>-12.5</v>
      </c>
      <c r="U72" s="4">
        <f t="shared" si="9"/>
        <v>2</v>
      </c>
      <c r="V72" s="5">
        <v>-17.1875</v>
      </c>
      <c r="W72" s="4">
        <f t="shared" si="10"/>
        <v>1.25</v>
      </c>
      <c r="X72" s="5">
        <v>109.375</v>
      </c>
      <c r="Y72" s="4">
        <f t="shared" si="11"/>
        <v>21.5</v>
      </c>
      <c r="Z72" s="4" t="s">
        <v>241</v>
      </c>
      <c r="AA72" s="4" t="s">
        <v>242</v>
      </c>
      <c r="AB72" s="4">
        <v>870</v>
      </c>
      <c r="AC72" s="4">
        <v>1000</v>
      </c>
      <c r="AD72" s="4" t="s">
        <v>244</v>
      </c>
      <c r="AE72" s="4" t="s">
        <v>245</v>
      </c>
      <c r="AF72" s="4" t="s">
        <v>268</v>
      </c>
      <c r="AG72" s="4"/>
      <c r="AH72" s="4"/>
      <c r="AI72" s="4" t="s">
        <v>244</v>
      </c>
      <c r="AJ72" s="4" t="s">
        <v>244</v>
      </c>
      <c r="AK72" s="4" t="s">
        <v>244</v>
      </c>
      <c r="AL72" s="4" t="s">
        <v>244</v>
      </c>
      <c r="AM72" s="4" t="s">
        <v>244</v>
      </c>
      <c r="AN72" s="4" t="s">
        <v>244</v>
      </c>
      <c r="AO72" s="4" t="s">
        <v>244</v>
      </c>
      <c r="AP72" s="6" t="s">
        <v>326</v>
      </c>
    </row>
    <row r="73" spans="1:42">
      <c r="A73" s="4">
        <v>70</v>
      </c>
      <c r="B73" s="4" t="s">
        <v>154</v>
      </c>
      <c r="C73" s="4" t="s">
        <v>322</v>
      </c>
      <c r="D73" s="4" t="s">
        <v>157</v>
      </c>
      <c r="E73" s="4" t="s">
        <v>43</v>
      </c>
      <c r="F73" s="4">
        <v>3049427</v>
      </c>
      <c r="G73" s="4" t="s">
        <v>344</v>
      </c>
      <c r="H73" s="4">
        <v>-25</v>
      </c>
      <c r="I73" s="4">
        <v>0</v>
      </c>
      <c r="J73" s="4" t="s">
        <v>239</v>
      </c>
      <c r="K73" s="4">
        <v>20</v>
      </c>
      <c r="L73" s="4" t="s">
        <v>250</v>
      </c>
      <c r="M73" s="4">
        <f t="shared" si="6"/>
        <v>8</v>
      </c>
      <c r="N73" s="4" t="s">
        <v>240</v>
      </c>
      <c r="O73" s="4">
        <f t="shared" si="7"/>
        <v>12</v>
      </c>
      <c r="P73" s="4">
        <v>50</v>
      </c>
      <c r="Q73" s="4">
        <f t="shared" si="8"/>
        <v>12</v>
      </c>
      <c r="R73" s="4">
        <v>3.6</v>
      </c>
      <c r="S73" s="4">
        <v>21.5</v>
      </c>
      <c r="T73" s="4">
        <v>-12.5</v>
      </c>
      <c r="U73" s="4">
        <f t="shared" si="9"/>
        <v>2</v>
      </c>
      <c r="V73" s="5">
        <v>-17.1875</v>
      </c>
      <c r="W73" s="4">
        <f t="shared" si="10"/>
        <v>1.25</v>
      </c>
      <c r="X73" s="5">
        <v>109.375</v>
      </c>
      <c r="Y73" s="4">
        <f t="shared" si="11"/>
        <v>21.5</v>
      </c>
      <c r="Z73" s="4" t="s">
        <v>241</v>
      </c>
      <c r="AA73" s="4" t="s">
        <v>242</v>
      </c>
      <c r="AB73" s="4">
        <v>880</v>
      </c>
      <c r="AC73" s="4">
        <v>1000</v>
      </c>
      <c r="AD73" s="4" t="s">
        <v>244</v>
      </c>
      <c r="AE73" s="4" t="s">
        <v>245</v>
      </c>
      <c r="AF73" s="4" t="s">
        <v>268</v>
      </c>
      <c r="AG73" s="4"/>
      <c r="AH73" s="4"/>
      <c r="AI73" s="4" t="s">
        <v>244</v>
      </c>
      <c r="AJ73" s="4" t="s">
        <v>244</v>
      </c>
      <c r="AK73" s="4" t="s">
        <v>244</v>
      </c>
      <c r="AL73" s="4" t="s">
        <v>244</v>
      </c>
      <c r="AM73" s="4" t="s">
        <v>244</v>
      </c>
      <c r="AN73" s="4" t="s">
        <v>244</v>
      </c>
      <c r="AO73" s="4" t="s">
        <v>244</v>
      </c>
      <c r="AP73" s="6" t="s">
        <v>326</v>
      </c>
    </row>
    <row r="74" spans="1:42">
      <c r="A74" s="4">
        <v>71</v>
      </c>
      <c r="B74" s="4" t="s">
        <v>154</v>
      </c>
      <c r="C74" s="4" t="s">
        <v>322</v>
      </c>
      <c r="D74" s="4" t="s">
        <v>157</v>
      </c>
      <c r="E74" s="4" t="s">
        <v>174</v>
      </c>
      <c r="F74" s="4" t="s">
        <v>278</v>
      </c>
      <c r="G74" s="4" t="s">
        <v>345</v>
      </c>
      <c r="H74" s="4">
        <v>-25</v>
      </c>
      <c r="I74" s="4">
        <v>0</v>
      </c>
      <c r="J74" s="4" t="s">
        <v>239</v>
      </c>
      <c r="K74" s="4">
        <v>20</v>
      </c>
      <c r="L74" s="4" t="s">
        <v>250</v>
      </c>
      <c r="M74" s="4">
        <f t="shared" si="6"/>
        <v>8</v>
      </c>
      <c r="N74" s="4" t="s">
        <v>240</v>
      </c>
      <c r="O74" s="4">
        <f t="shared" si="7"/>
        <v>12</v>
      </c>
      <c r="P74" s="4">
        <v>50</v>
      </c>
      <c r="Q74" s="4">
        <f t="shared" si="8"/>
        <v>12</v>
      </c>
      <c r="R74" s="4">
        <v>3.6</v>
      </c>
      <c r="S74" s="4">
        <v>21.5</v>
      </c>
      <c r="T74" s="4">
        <v>-12.5</v>
      </c>
      <c r="U74" s="4">
        <f t="shared" si="9"/>
        <v>2</v>
      </c>
      <c r="V74" s="5">
        <v>-17.1875</v>
      </c>
      <c r="W74" s="4">
        <f t="shared" si="10"/>
        <v>1.25</v>
      </c>
      <c r="X74" s="5">
        <v>109.375</v>
      </c>
      <c r="Y74" s="4">
        <f t="shared" si="11"/>
        <v>21.5</v>
      </c>
      <c r="Z74" s="4" t="s">
        <v>241</v>
      </c>
      <c r="AA74" s="4" t="s">
        <v>242</v>
      </c>
      <c r="AB74" s="4">
        <v>925</v>
      </c>
      <c r="AC74" s="4">
        <v>1000</v>
      </c>
      <c r="AD74" s="4" t="s">
        <v>244</v>
      </c>
      <c r="AE74" s="4" t="s">
        <v>245</v>
      </c>
      <c r="AF74" s="4" t="s">
        <v>268</v>
      </c>
      <c r="AG74" s="4"/>
      <c r="AH74" s="4"/>
      <c r="AI74" s="4" t="s">
        <v>244</v>
      </c>
      <c r="AJ74" s="4" t="s">
        <v>244</v>
      </c>
      <c r="AK74" s="4" t="s">
        <v>244</v>
      </c>
      <c r="AL74" s="4" t="s">
        <v>244</v>
      </c>
      <c r="AM74" s="4" t="s">
        <v>244</v>
      </c>
      <c r="AN74" s="4" t="s">
        <v>244</v>
      </c>
      <c r="AO74" s="4" t="s">
        <v>244</v>
      </c>
      <c r="AP74" s="6" t="s">
        <v>326</v>
      </c>
    </row>
    <row r="75" spans="1:42">
      <c r="A75" s="4">
        <v>72</v>
      </c>
      <c r="B75" s="4" t="s">
        <v>154</v>
      </c>
      <c r="C75" s="4" t="s">
        <v>322</v>
      </c>
      <c r="D75" s="4" t="s">
        <v>157</v>
      </c>
      <c r="E75" s="4" t="s">
        <v>175</v>
      </c>
      <c r="F75" s="4" t="s">
        <v>278</v>
      </c>
      <c r="G75" s="4" t="s">
        <v>346</v>
      </c>
      <c r="H75" s="4">
        <v>-25</v>
      </c>
      <c r="I75" s="4">
        <v>0</v>
      </c>
      <c r="J75" s="4" t="s">
        <v>239</v>
      </c>
      <c r="K75" s="4">
        <v>20</v>
      </c>
      <c r="L75" s="4" t="s">
        <v>250</v>
      </c>
      <c r="M75" s="4">
        <f t="shared" si="6"/>
        <v>8</v>
      </c>
      <c r="N75" s="4" t="s">
        <v>240</v>
      </c>
      <c r="O75" s="4">
        <f t="shared" si="7"/>
        <v>12</v>
      </c>
      <c r="P75" s="4">
        <v>50</v>
      </c>
      <c r="Q75" s="4">
        <f t="shared" si="8"/>
        <v>12</v>
      </c>
      <c r="R75" s="4">
        <v>3.6</v>
      </c>
      <c r="S75" s="4">
        <v>21.5</v>
      </c>
      <c r="T75" s="4">
        <v>-12.5</v>
      </c>
      <c r="U75" s="4">
        <f t="shared" si="9"/>
        <v>2</v>
      </c>
      <c r="V75" s="5">
        <v>-17.1875</v>
      </c>
      <c r="W75" s="4">
        <f t="shared" si="10"/>
        <v>1.25</v>
      </c>
      <c r="X75" s="5">
        <v>109.375</v>
      </c>
      <c r="Y75" s="4">
        <f t="shared" si="11"/>
        <v>21.5</v>
      </c>
      <c r="Z75" s="4" t="s">
        <v>241</v>
      </c>
      <c r="AA75" s="4" t="s">
        <v>242</v>
      </c>
      <c r="AB75" s="4">
        <v>880</v>
      </c>
      <c r="AC75" s="4">
        <v>1000</v>
      </c>
      <c r="AD75" s="4" t="s">
        <v>244</v>
      </c>
      <c r="AE75" s="4" t="s">
        <v>245</v>
      </c>
      <c r="AF75" s="4" t="s">
        <v>268</v>
      </c>
      <c r="AG75" s="4"/>
      <c r="AH75" s="4"/>
      <c r="AI75" s="4" t="s">
        <v>244</v>
      </c>
      <c r="AJ75" s="4" t="s">
        <v>244</v>
      </c>
      <c r="AK75" s="4" t="s">
        <v>244</v>
      </c>
      <c r="AL75" s="4" t="s">
        <v>244</v>
      </c>
      <c r="AM75" s="4" t="s">
        <v>244</v>
      </c>
      <c r="AN75" s="4" t="s">
        <v>244</v>
      </c>
      <c r="AO75" s="4" t="s">
        <v>244</v>
      </c>
      <c r="AP75" s="6" t="s">
        <v>326</v>
      </c>
    </row>
    <row r="76" spans="1:42">
      <c r="A76" s="4">
        <v>73</v>
      </c>
      <c r="B76" s="4" t="s">
        <v>154</v>
      </c>
      <c r="C76" s="4" t="s">
        <v>322</v>
      </c>
      <c r="D76" s="4" t="s">
        <v>157</v>
      </c>
      <c r="E76" s="4" t="s">
        <v>176</v>
      </c>
      <c r="F76" s="4" t="s">
        <v>278</v>
      </c>
      <c r="G76" s="4" t="s">
        <v>347</v>
      </c>
      <c r="H76" s="4">
        <v>-25</v>
      </c>
      <c r="I76" s="4">
        <v>0</v>
      </c>
      <c r="J76" s="4" t="s">
        <v>239</v>
      </c>
      <c r="K76" s="4">
        <v>20</v>
      </c>
      <c r="L76" s="4" t="s">
        <v>250</v>
      </c>
      <c r="M76" s="4">
        <f t="shared" si="6"/>
        <v>8</v>
      </c>
      <c r="N76" s="4" t="s">
        <v>240</v>
      </c>
      <c r="O76" s="4">
        <f t="shared" si="7"/>
        <v>12</v>
      </c>
      <c r="P76" s="4">
        <v>50</v>
      </c>
      <c r="Q76" s="4">
        <f t="shared" si="8"/>
        <v>12</v>
      </c>
      <c r="R76" s="4">
        <v>3.6</v>
      </c>
      <c r="S76" s="4">
        <v>21.5</v>
      </c>
      <c r="T76" s="4">
        <v>-12.5</v>
      </c>
      <c r="U76" s="4">
        <f t="shared" si="9"/>
        <v>2</v>
      </c>
      <c r="V76" s="5">
        <v>-17.1875</v>
      </c>
      <c r="W76" s="4">
        <f t="shared" si="10"/>
        <v>1.25</v>
      </c>
      <c r="X76" s="5">
        <v>109.375</v>
      </c>
      <c r="Y76" s="4">
        <f t="shared" si="11"/>
        <v>21.5</v>
      </c>
      <c r="Z76" s="4" t="s">
        <v>241</v>
      </c>
      <c r="AA76" s="4" t="s">
        <v>242</v>
      </c>
      <c r="AB76" s="4">
        <v>915</v>
      </c>
      <c r="AC76" s="4">
        <v>1000</v>
      </c>
      <c r="AD76" s="4" t="s">
        <v>244</v>
      </c>
      <c r="AE76" s="4" t="s">
        <v>245</v>
      </c>
      <c r="AF76" s="4" t="s">
        <v>268</v>
      </c>
      <c r="AG76" s="4"/>
      <c r="AH76" s="4"/>
      <c r="AI76" s="4" t="s">
        <v>244</v>
      </c>
      <c r="AJ76" s="4" t="s">
        <v>244</v>
      </c>
      <c r="AK76" s="4" t="s">
        <v>244</v>
      </c>
      <c r="AL76" s="4" t="s">
        <v>244</v>
      </c>
      <c r="AM76" s="4" t="s">
        <v>244</v>
      </c>
      <c r="AN76" s="4" t="s">
        <v>244</v>
      </c>
      <c r="AO76" s="4" t="s">
        <v>244</v>
      </c>
      <c r="AP76" s="6" t="s">
        <v>337</v>
      </c>
    </row>
    <row r="77" spans="1:42">
      <c r="A77" s="4">
        <v>74</v>
      </c>
      <c r="B77" s="4" t="s">
        <v>154</v>
      </c>
      <c r="C77" s="4" t="s">
        <v>322</v>
      </c>
      <c r="D77" s="4" t="s">
        <v>157</v>
      </c>
      <c r="E77" s="4" t="s">
        <v>177</v>
      </c>
      <c r="F77" s="4" t="s">
        <v>278</v>
      </c>
      <c r="G77" s="4" t="s">
        <v>347</v>
      </c>
      <c r="H77" s="4">
        <v>-25</v>
      </c>
      <c r="I77" s="4">
        <v>0</v>
      </c>
      <c r="J77" s="4" t="s">
        <v>239</v>
      </c>
      <c r="K77" s="4">
        <v>20</v>
      </c>
      <c r="L77" s="4" t="s">
        <v>250</v>
      </c>
      <c r="M77" s="4">
        <f t="shared" si="6"/>
        <v>8</v>
      </c>
      <c r="N77" s="4" t="s">
        <v>240</v>
      </c>
      <c r="O77" s="4">
        <f t="shared" si="7"/>
        <v>12</v>
      </c>
      <c r="P77" s="4">
        <v>50</v>
      </c>
      <c r="Q77" s="4">
        <f t="shared" si="8"/>
        <v>12</v>
      </c>
      <c r="R77" s="4">
        <v>3.6</v>
      </c>
      <c r="S77" s="4">
        <v>21.5</v>
      </c>
      <c r="T77" s="4">
        <v>-12.5</v>
      </c>
      <c r="U77" s="4">
        <f t="shared" si="9"/>
        <v>2</v>
      </c>
      <c r="V77" s="5">
        <v>-17.1875</v>
      </c>
      <c r="W77" s="4">
        <f t="shared" si="10"/>
        <v>1.25</v>
      </c>
      <c r="X77" s="5">
        <v>109.375</v>
      </c>
      <c r="Y77" s="4">
        <f t="shared" si="11"/>
        <v>21.5</v>
      </c>
      <c r="Z77" s="4" t="s">
        <v>241</v>
      </c>
      <c r="AA77" s="4" t="s">
        <v>242</v>
      </c>
      <c r="AB77" s="4">
        <v>880</v>
      </c>
      <c r="AC77" s="4">
        <v>1000</v>
      </c>
      <c r="AD77" s="4" t="s">
        <v>244</v>
      </c>
      <c r="AE77" s="4" t="s">
        <v>245</v>
      </c>
      <c r="AF77" s="4" t="s">
        <v>268</v>
      </c>
      <c r="AG77" s="4"/>
      <c r="AH77" s="4"/>
      <c r="AI77" s="4" t="s">
        <v>244</v>
      </c>
      <c r="AJ77" s="4" t="s">
        <v>244</v>
      </c>
      <c r="AK77" s="4" t="s">
        <v>244</v>
      </c>
      <c r="AL77" s="4" t="s">
        <v>244</v>
      </c>
      <c r="AM77" s="4" t="s">
        <v>244</v>
      </c>
      <c r="AN77" s="4" t="s">
        <v>244</v>
      </c>
      <c r="AO77" s="4" t="s">
        <v>244</v>
      </c>
      <c r="AP77" s="6" t="s">
        <v>326</v>
      </c>
    </row>
    <row r="78" spans="1:42">
      <c r="A78" s="4">
        <v>75</v>
      </c>
      <c r="B78" s="4" t="s">
        <v>154</v>
      </c>
      <c r="C78" s="4" t="s">
        <v>322</v>
      </c>
      <c r="D78" s="4" t="s">
        <v>157</v>
      </c>
      <c r="E78" s="4" t="s">
        <v>178</v>
      </c>
      <c r="F78" s="4" t="s">
        <v>278</v>
      </c>
      <c r="G78" s="4" t="s">
        <v>348</v>
      </c>
      <c r="H78" s="4">
        <v>-25</v>
      </c>
      <c r="I78" s="4">
        <v>0</v>
      </c>
      <c r="J78" s="4" t="s">
        <v>239</v>
      </c>
      <c r="K78" s="4">
        <v>20</v>
      </c>
      <c r="L78" s="4" t="s">
        <v>250</v>
      </c>
      <c r="M78" s="4">
        <f t="shared" si="6"/>
        <v>8</v>
      </c>
      <c r="N78" s="4" t="s">
        <v>240</v>
      </c>
      <c r="O78" s="4">
        <f t="shared" si="7"/>
        <v>12</v>
      </c>
      <c r="P78" s="4">
        <v>50</v>
      </c>
      <c r="Q78" s="4">
        <f t="shared" si="8"/>
        <v>12</v>
      </c>
      <c r="R78" s="4">
        <v>3.6</v>
      </c>
      <c r="S78" s="4">
        <v>21.5</v>
      </c>
      <c r="T78" s="4">
        <v>-12.5</v>
      </c>
      <c r="U78" s="4">
        <f t="shared" si="9"/>
        <v>2</v>
      </c>
      <c r="V78" s="5">
        <v>-17.1875</v>
      </c>
      <c r="W78" s="4">
        <f t="shared" si="10"/>
        <v>1.25</v>
      </c>
      <c r="X78" s="5">
        <v>109.375</v>
      </c>
      <c r="Y78" s="4">
        <f t="shared" si="11"/>
        <v>21.5</v>
      </c>
      <c r="Z78" s="4" t="s">
        <v>241</v>
      </c>
      <c r="AA78" s="4" t="s">
        <v>242</v>
      </c>
      <c r="AB78" s="4">
        <v>920</v>
      </c>
      <c r="AC78" s="4">
        <v>1000</v>
      </c>
      <c r="AD78" s="4" t="s">
        <v>244</v>
      </c>
      <c r="AE78" s="4" t="s">
        <v>245</v>
      </c>
      <c r="AF78" s="4" t="s">
        <v>268</v>
      </c>
      <c r="AG78" s="4"/>
      <c r="AH78" s="4"/>
      <c r="AI78" s="4" t="s">
        <v>244</v>
      </c>
      <c r="AJ78" s="4" t="s">
        <v>244</v>
      </c>
      <c r="AK78" s="4" t="s">
        <v>244</v>
      </c>
      <c r="AL78" s="4" t="s">
        <v>244</v>
      </c>
      <c r="AM78" s="4" t="s">
        <v>244</v>
      </c>
      <c r="AN78" s="4" t="s">
        <v>244</v>
      </c>
      <c r="AO78" s="4" t="s">
        <v>244</v>
      </c>
      <c r="AP78" s="6" t="s">
        <v>337</v>
      </c>
    </row>
    <row r="79" spans="1:42">
      <c r="A79" s="4">
        <v>76</v>
      </c>
      <c r="B79" s="4" t="s">
        <v>154</v>
      </c>
      <c r="C79" s="4" t="s">
        <v>322</v>
      </c>
      <c r="D79" s="4" t="s">
        <v>157</v>
      </c>
      <c r="E79" s="4" t="s">
        <v>179</v>
      </c>
      <c r="F79" s="4" t="s">
        <v>278</v>
      </c>
      <c r="G79" s="4" t="s">
        <v>349</v>
      </c>
      <c r="H79" s="4">
        <v>-25</v>
      </c>
      <c r="I79" s="4">
        <v>0</v>
      </c>
      <c r="J79" s="4" t="s">
        <v>239</v>
      </c>
      <c r="K79" s="4">
        <v>20</v>
      </c>
      <c r="L79" s="4" t="s">
        <v>250</v>
      </c>
      <c r="M79" s="4">
        <f t="shared" si="6"/>
        <v>8</v>
      </c>
      <c r="N79" s="4" t="s">
        <v>240</v>
      </c>
      <c r="O79" s="4">
        <f t="shared" si="7"/>
        <v>12</v>
      </c>
      <c r="P79" s="4">
        <v>50</v>
      </c>
      <c r="Q79" s="4">
        <f t="shared" si="8"/>
        <v>12</v>
      </c>
      <c r="R79" s="4">
        <v>3.6</v>
      </c>
      <c r="S79" s="4">
        <v>21.5</v>
      </c>
      <c r="T79" s="4">
        <v>-12.5</v>
      </c>
      <c r="U79" s="4">
        <f t="shared" si="9"/>
        <v>2</v>
      </c>
      <c r="V79" s="5">
        <v>-17.1875</v>
      </c>
      <c r="W79" s="4">
        <f t="shared" si="10"/>
        <v>1.25</v>
      </c>
      <c r="X79" s="5">
        <v>109.375</v>
      </c>
      <c r="Y79" s="4">
        <f t="shared" si="11"/>
        <v>21.5</v>
      </c>
      <c r="Z79" s="4" t="s">
        <v>241</v>
      </c>
      <c r="AA79" s="4" t="s">
        <v>242</v>
      </c>
      <c r="AB79" s="4">
        <v>910</v>
      </c>
      <c r="AC79" s="4">
        <v>1000</v>
      </c>
      <c r="AD79" s="4" t="s">
        <v>244</v>
      </c>
      <c r="AE79" s="4" t="s">
        <v>245</v>
      </c>
      <c r="AF79" s="4" t="s">
        <v>268</v>
      </c>
      <c r="AG79" s="4"/>
      <c r="AH79" s="4"/>
      <c r="AI79" s="4" t="s">
        <v>244</v>
      </c>
      <c r="AJ79" s="4" t="s">
        <v>244</v>
      </c>
      <c r="AK79" s="4" t="s">
        <v>244</v>
      </c>
      <c r="AL79" s="4" t="s">
        <v>244</v>
      </c>
      <c r="AM79" s="4" t="s">
        <v>244</v>
      </c>
      <c r="AN79" s="4" t="s">
        <v>244</v>
      </c>
      <c r="AO79" s="4" t="s">
        <v>244</v>
      </c>
      <c r="AP79" s="6" t="s">
        <v>337</v>
      </c>
    </row>
    <row r="80" spans="1:42">
      <c r="A80" s="4">
        <v>77</v>
      </c>
      <c r="B80" s="4" t="s">
        <v>154</v>
      </c>
      <c r="C80" s="4" t="s">
        <v>322</v>
      </c>
      <c r="D80" s="4" t="s">
        <v>157</v>
      </c>
      <c r="E80" s="4" t="s">
        <v>180</v>
      </c>
      <c r="F80" s="4" t="s">
        <v>278</v>
      </c>
      <c r="G80" s="4" t="s">
        <v>350</v>
      </c>
      <c r="H80" s="4">
        <v>-25</v>
      </c>
      <c r="I80" s="4">
        <v>0</v>
      </c>
      <c r="J80" s="4" t="s">
        <v>239</v>
      </c>
      <c r="K80" s="4">
        <v>20</v>
      </c>
      <c r="L80" s="4" t="s">
        <v>250</v>
      </c>
      <c r="M80" s="4">
        <f t="shared" si="6"/>
        <v>8</v>
      </c>
      <c r="N80" s="4" t="s">
        <v>240</v>
      </c>
      <c r="O80" s="4">
        <f t="shared" si="7"/>
        <v>12</v>
      </c>
      <c r="P80" s="4">
        <v>50</v>
      </c>
      <c r="Q80" s="4">
        <f t="shared" si="8"/>
        <v>12</v>
      </c>
      <c r="R80" s="4">
        <v>3.6</v>
      </c>
      <c r="S80" s="4">
        <v>21.5</v>
      </c>
      <c r="T80" s="4">
        <v>-12.5</v>
      </c>
      <c r="U80" s="4">
        <f t="shared" si="9"/>
        <v>2</v>
      </c>
      <c r="V80" s="5">
        <v>-17.1875</v>
      </c>
      <c r="W80" s="4">
        <f t="shared" si="10"/>
        <v>1.25</v>
      </c>
      <c r="X80" s="5">
        <v>109.375</v>
      </c>
      <c r="Y80" s="4">
        <f t="shared" si="11"/>
        <v>21.5</v>
      </c>
      <c r="Z80" s="4" t="s">
        <v>241</v>
      </c>
      <c r="AA80" s="4" t="s">
        <v>242</v>
      </c>
      <c r="AB80" s="4">
        <v>920</v>
      </c>
      <c r="AC80" s="4">
        <v>1000</v>
      </c>
      <c r="AD80" s="4" t="s">
        <v>244</v>
      </c>
      <c r="AE80" s="4" t="s">
        <v>245</v>
      </c>
      <c r="AF80" s="4" t="s">
        <v>268</v>
      </c>
      <c r="AG80" s="4"/>
      <c r="AH80" s="4"/>
      <c r="AI80" s="4" t="s">
        <v>244</v>
      </c>
      <c r="AJ80" s="4" t="s">
        <v>244</v>
      </c>
      <c r="AK80" s="4" t="s">
        <v>244</v>
      </c>
      <c r="AL80" s="4" t="s">
        <v>244</v>
      </c>
      <c r="AM80" s="4" t="s">
        <v>244</v>
      </c>
      <c r="AN80" s="4" t="s">
        <v>244</v>
      </c>
      <c r="AO80" s="4" t="s">
        <v>244</v>
      </c>
      <c r="AP80" s="6" t="s">
        <v>337</v>
      </c>
    </row>
    <row r="81" spans="1:42">
      <c r="A81" s="4">
        <v>78</v>
      </c>
      <c r="B81" s="4" t="s">
        <v>154</v>
      </c>
      <c r="C81" s="4" t="s">
        <v>322</v>
      </c>
      <c r="D81" s="4" t="s">
        <v>157</v>
      </c>
      <c r="E81" s="4" t="s">
        <v>181</v>
      </c>
      <c r="F81" s="4" t="s">
        <v>278</v>
      </c>
      <c r="G81" s="4" t="s">
        <v>351</v>
      </c>
      <c r="H81" s="4">
        <v>-25</v>
      </c>
      <c r="I81" s="4">
        <v>0</v>
      </c>
      <c r="J81" s="4" t="s">
        <v>239</v>
      </c>
      <c r="K81" s="4">
        <v>20</v>
      </c>
      <c r="L81" s="4" t="s">
        <v>250</v>
      </c>
      <c r="M81" s="4">
        <f t="shared" si="6"/>
        <v>8</v>
      </c>
      <c r="N81" s="4" t="s">
        <v>240</v>
      </c>
      <c r="O81" s="4">
        <f t="shared" si="7"/>
        <v>12</v>
      </c>
      <c r="P81" s="4">
        <v>50</v>
      </c>
      <c r="Q81" s="4">
        <f t="shared" si="8"/>
        <v>12</v>
      </c>
      <c r="R81" s="4">
        <v>3.6</v>
      </c>
      <c r="S81" s="4">
        <v>21.5</v>
      </c>
      <c r="T81" s="4">
        <v>-12.5</v>
      </c>
      <c r="U81" s="4">
        <f t="shared" si="9"/>
        <v>2</v>
      </c>
      <c r="V81" s="5">
        <v>-17.1875</v>
      </c>
      <c r="W81" s="4">
        <f t="shared" si="10"/>
        <v>1.25</v>
      </c>
      <c r="X81" s="5">
        <v>109.375</v>
      </c>
      <c r="Y81" s="4">
        <f t="shared" si="11"/>
        <v>21.5</v>
      </c>
      <c r="Z81" s="4" t="s">
        <v>241</v>
      </c>
      <c r="AA81" s="4" t="s">
        <v>242</v>
      </c>
      <c r="AB81" s="4">
        <v>905</v>
      </c>
      <c r="AC81" s="4">
        <v>1000</v>
      </c>
      <c r="AD81" s="4" t="s">
        <v>244</v>
      </c>
      <c r="AE81" s="4" t="s">
        <v>245</v>
      </c>
      <c r="AF81" s="4" t="s">
        <v>268</v>
      </c>
      <c r="AG81" s="4"/>
      <c r="AH81" s="4"/>
      <c r="AI81" s="4" t="s">
        <v>244</v>
      </c>
      <c r="AJ81" s="4" t="s">
        <v>244</v>
      </c>
      <c r="AK81" s="4" t="s">
        <v>244</v>
      </c>
      <c r="AL81" s="4" t="s">
        <v>244</v>
      </c>
      <c r="AM81" s="4" t="s">
        <v>244</v>
      </c>
      <c r="AN81" s="4" t="s">
        <v>244</v>
      </c>
      <c r="AO81" s="4" t="s">
        <v>244</v>
      </c>
      <c r="AP81" s="6" t="s">
        <v>326</v>
      </c>
    </row>
    <row r="82" spans="1:42">
      <c r="A82" s="4">
        <v>79</v>
      </c>
      <c r="B82" s="4" t="s">
        <v>154</v>
      </c>
      <c r="C82" s="4" t="s">
        <v>322</v>
      </c>
      <c r="D82" s="4" t="s">
        <v>157</v>
      </c>
      <c r="E82" s="4" t="s">
        <v>182</v>
      </c>
      <c r="F82" s="4" t="s">
        <v>278</v>
      </c>
      <c r="G82" s="4" t="s">
        <v>351</v>
      </c>
      <c r="H82" s="4">
        <v>-25</v>
      </c>
      <c r="I82" s="4">
        <v>0</v>
      </c>
      <c r="J82" s="4" t="s">
        <v>239</v>
      </c>
      <c r="K82" s="4">
        <v>20</v>
      </c>
      <c r="L82" s="4" t="s">
        <v>250</v>
      </c>
      <c r="M82" s="4">
        <f t="shared" si="6"/>
        <v>8</v>
      </c>
      <c r="N82" s="4" t="s">
        <v>240</v>
      </c>
      <c r="O82" s="4">
        <f t="shared" si="7"/>
        <v>12</v>
      </c>
      <c r="P82" s="4">
        <v>50</v>
      </c>
      <c r="Q82" s="4">
        <f t="shared" si="8"/>
        <v>12</v>
      </c>
      <c r="R82" s="4">
        <v>3.6</v>
      </c>
      <c r="S82" s="4">
        <v>21.5</v>
      </c>
      <c r="T82" s="4">
        <v>-12.5</v>
      </c>
      <c r="U82" s="4">
        <f t="shared" si="9"/>
        <v>2</v>
      </c>
      <c r="V82" s="5">
        <v>-17.1875</v>
      </c>
      <c r="W82" s="4">
        <f t="shared" si="10"/>
        <v>1.25</v>
      </c>
      <c r="X82" s="5">
        <v>109.375</v>
      </c>
      <c r="Y82" s="4">
        <f t="shared" si="11"/>
        <v>21.5</v>
      </c>
      <c r="Z82" s="4" t="s">
        <v>241</v>
      </c>
      <c r="AA82" s="4" t="s">
        <v>242</v>
      </c>
      <c r="AB82" s="4">
        <v>890</v>
      </c>
      <c r="AC82" s="4">
        <v>1000</v>
      </c>
      <c r="AD82" s="4" t="s">
        <v>244</v>
      </c>
      <c r="AE82" s="4" t="s">
        <v>245</v>
      </c>
      <c r="AF82" s="4" t="s">
        <v>268</v>
      </c>
      <c r="AG82" s="4"/>
      <c r="AH82" s="4"/>
      <c r="AI82" s="4" t="s">
        <v>244</v>
      </c>
      <c r="AJ82" s="4" t="s">
        <v>244</v>
      </c>
      <c r="AK82" s="4" t="s">
        <v>244</v>
      </c>
      <c r="AL82" s="4" t="s">
        <v>244</v>
      </c>
      <c r="AM82" s="4" t="s">
        <v>244</v>
      </c>
      <c r="AN82" s="4" t="s">
        <v>244</v>
      </c>
      <c r="AO82" s="4" t="s">
        <v>244</v>
      </c>
      <c r="AP82" s="6" t="s">
        <v>337</v>
      </c>
    </row>
    <row r="83" spans="1:42">
      <c r="A83" s="4">
        <v>80</v>
      </c>
      <c r="B83" s="4" t="s">
        <v>154</v>
      </c>
      <c r="C83" s="4" t="s">
        <v>352</v>
      </c>
      <c r="D83" s="4" t="s">
        <v>156</v>
      </c>
      <c r="E83" s="4" t="s">
        <v>48</v>
      </c>
      <c r="F83" s="4">
        <v>3049416</v>
      </c>
      <c r="G83" s="4" t="s">
        <v>353</v>
      </c>
      <c r="H83" s="4">
        <v>-25</v>
      </c>
      <c r="I83" s="4">
        <v>0</v>
      </c>
      <c r="J83" s="4" t="s">
        <v>239</v>
      </c>
      <c r="K83" s="4">
        <v>20</v>
      </c>
      <c r="L83" s="4" t="s">
        <v>250</v>
      </c>
      <c r="M83" s="4">
        <f t="shared" si="6"/>
        <v>8</v>
      </c>
      <c r="N83" s="4" t="s">
        <v>240</v>
      </c>
      <c r="O83" s="4">
        <f t="shared" si="7"/>
        <v>12</v>
      </c>
      <c r="P83" s="4">
        <v>50</v>
      </c>
      <c r="Q83" s="4">
        <f t="shared" si="8"/>
        <v>12</v>
      </c>
      <c r="R83" s="4">
        <v>3.6</v>
      </c>
      <c r="S83" s="4">
        <v>21.5</v>
      </c>
      <c r="T83" s="4">
        <v>-12.5</v>
      </c>
      <c r="U83" s="4">
        <f t="shared" si="9"/>
        <v>2</v>
      </c>
      <c r="V83" s="5">
        <v>-17.1875</v>
      </c>
      <c r="W83" s="4">
        <f t="shared" si="10"/>
        <v>1.25</v>
      </c>
      <c r="X83" s="5">
        <v>109.375</v>
      </c>
      <c r="Y83" s="4">
        <f t="shared" si="11"/>
        <v>21.5</v>
      </c>
      <c r="Z83" s="4" t="s">
        <v>241</v>
      </c>
      <c r="AA83" s="4" t="s">
        <v>242</v>
      </c>
      <c r="AB83" s="4" t="s">
        <v>306</v>
      </c>
      <c r="AC83" s="4" t="s">
        <v>354</v>
      </c>
      <c r="AD83" s="4" t="s">
        <v>244</v>
      </c>
      <c r="AE83" s="4" t="s">
        <v>245</v>
      </c>
      <c r="AF83" s="4" t="s">
        <v>246</v>
      </c>
      <c r="AG83" s="4">
        <v>0.8</v>
      </c>
      <c r="AH83" s="4"/>
      <c r="AI83" s="4" t="s">
        <v>244</v>
      </c>
      <c r="AJ83" s="4">
        <v>2</v>
      </c>
      <c r="AK83" s="4" t="s">
        <v>283</v>
      </c>
      <c r="AL83" s="4">
        <v>1</v>
      </c>
      <c r="AM83" s="4" t="s">
        <v>244</v>
      </c>
      <c r="AN83" s="4" t="s">
        <v>244</v>
      </c>
      <c r="AO83" s="4" t="s">
        <v>244</v>
      </c>
      <c r="AP83" s="6" t="s">
        <v>248</v>
      </c>
    </row>
    <row r="84" spans="1:42">
      <c r="A84" s="4">
        <v>81</v>
      </c>
      <c r="B84" s="4" t="s">
        <v>154</v>
      </c>
      <c r="C84" s="4" t="s">
        <v>322</v>
      </c>
      <c r="D84" s="4" t="s">
        <v>156</v>
      </c>
      <c r="E84" s="4" t="s">
        <v>28</v>
      </c>
      <c r="F84" s="4">
        <v>3050762</v>
      </c>
      <c r="G84" s="4" t="s">
        <v>355</v>
      </c>
      <c r="H84" s="4">
        <v>-25</v>
      </c>
      <c r="I84" s="4">
        <v>0</v>
      </c>
      <c r="J84" s="4" t="s">
        <v>239</v>
      </c>
      <c r="K84" s="4">
        <v>20</v>
      </c>
      <c r="L84" s="4" t="s">
        <v>250</v>
      </c>
      <c r="M84" s="4">
        <f t="shared" si="6"/>
        <v>8</v>
      </c>
      <c r="N84" s="4" t="s">
        <v>240</v>
      </c>
      <c r="O84" s="4">
        <f t="shared" si="7"/>
        <v>12</v>
      </c>
      <c r="P84" s="4">
        <v>50</v>
      </c>
      <c r="Q84" s="4">
        <f t="shared" si="8"/>
        <v>12</v>
      </c>
      <c r="R84" s="4">
        <v>3.6</v>
      </c>
      <c r="S84" s="4">
        <v>21.5</v>
      </c>
      <c r="T84" s="4">
        <v>-12.5</v>
      </c>
      <c r="U84" s="4">
        <f t="shared" si="9"/>
        <v>2</v>
      </c>
      <c r="V84" s="5">
        <v>-17.1875</v>
      </c>
      <c r="W84" s="4">
        <f t="shared" si="10"/>
        <v>1.25</v>
      </c>
      <c r="X84" s="5">
        <v>109.375</v>
      </c>
      <c r="Y84" s="4">
        <f t="shared" si="11"/>
        <v>21.5</v>
      </c>
      <c r="Z84" s="4" t="s">
        <v>241</v>
      </c>
      <c r="AA84" s="4" t="s">
        <v>242</v>
      </c>
      <c r="AB84" s="4">
        <v>910</v>
      </c>
      <c r="AC84" s="4">
        <v>1000</v>
      </c>
      <c r="AD84" s="4" t="s">
        <v>244</v>
      </c>
      <c r="AE84" s="4" t="s">
        <v>245</v>
      </c>
      <c r="AF84" s="4" t="s">
        <v>268</v>
      </c>
      <c r="AG84" s="4"/>
      <c r="AH84" s="4"/>
      <c r="AI84" s="4" t="s">
        <v>244</v>
      </c>
      <c r="AJ84" s="4" t="s">
        <v>244</v>
      </c>
      <c r="AK84" s="4" t="s">
        <v>244</v>
      </c>
      <c r="AL84" s="4" t="s">
        <v>244</v>
      </c>
      <c r="AM84" s="4" t="s">
        <v>244</v>
      </c>
      <c r="AN84" s="4" t="s">
        <v>244</v>
      </c>
      <c r="AO84" s="4" t="s">
        <v>244</v>
      </c>
      <c r="AP84" s="6" t="s">
        <v>326</v>
      </c>
    </row>
    <row r="85" spans="1:42">
      <c r="A85" s="4">
        <v>82</v>
      </c>
      <c r="B85" s="4" t="s">
        <v>154</v>
      </c>
      <c r="C85" s="4" t="s">
        <v>322</v>
      </c>
      <c r="D85" s="4" t="s">
        <v>156</v>
      </c>
      <c r="E85" s="4" t="s">
        <v>29</v>
      </c>
      <c r="F85" s="4">
        <v>3046077</v>
      </c>
      <c r="G85" s="4" t="s">
        <v>355</v>
      </c>
      <c r="H85" s="4">
        <v>-25</v>
      </c>
      <c r="I85" s="4">
        <v>0</v>
      </c>
      <c r="J85" s="4" t="s">
        <v>239</v>
      </c>
      <c r="K85" s="4">
        <v>20</v>
      </c>
      <c r="L85" s="4" t="s">
        <v>250</v>
      </c>
      <c r="M85" s="4">
        <f t="shared" si="6"/>
        <v>8</v>
      </c>
      <c r="N85" s="4" t="s">
        <v>240</v>
      </c>
      <c r="O85" s="4">
        <f t="shared" si="7"/>
        <v>12</v>
      </c>
      <c r="P85" s="4">
        <v>50</v>
      </c>
      <c r="Q85" s="4">
        <f t="shared" si="8"/>
        <v>12</v>
      </c>
      <c r="R85" s="4">
        <v>3.6</v>
      </c>
      <c r="S85" s="4">
        <v>21.5</v>
      </c>
      <c r="T85" s="4">
        <v>-12.5</v>
      </c>
      <c r="U85" s="4">
        <f t="shared" si="9"/>
        <v>2</v>
      </c>
      <c r="V85" s="5">
        <v>-17.1875</v>
      </c>
      <c r="W85" s="4">
        <f t="shared" si="10"/>
        <v>1.25</v>
      </c>
      <c r="X85" s="5">
        <v>109.375</v>
      </c>
      <c r="Y85" s="4">
        <f t="shared" si="11"/>
        <v>21.5</v>
      </c>
      <c r="Z85" s="4" t="s">
        <v>241</v>
      </c>
      <c r="AA85" s="4" t="s">
        <v>242</v>
      </c>
      <c r="AB85" s="4">
        <v>930</v>
      </c>
      <c r="AC85" s="4">
        <v>1000</v>
      </c>
      <c r="AD85" s="4" t="s">
        <v>244</v>
      </c>
      <c r="AE85" s="4" t="s">
        <v>245</v>
      </c>
      <c r="AF85" s="4" t="s">
        <v>268</v>
      </c>
      <c r="AG85" s="4"/>
      <c r="AH85" s="4"/>
      <c r="AI85" s="4" t="s">
        <v>244</v>
      </c>
      <c r="AJ85" s="4" t="s">
        <v>244</v>
      </c>
      <c r="AK85" s="4" t="s">
        <v>244</v>
      </c>
      <c r="AL85" s="4" t="s">
        <v>244</v>
      </c>
      <c r="AM85" s="4" t="s">
        <v>244</v>
      </c>
      <c r="AN85" s="4" t="s">
        <v>244</v>
      </c>
      <c r="AO85" s="4" t="s">
        <v>244</v>
      </c>
      <c r="AP85" s="6" t="s">
        <v>326</v>
      </c>
    </row>
    <row r="86" spans="1:42">
      <c r="A86" s="4">
        <v>83</v>
      </c>
      <c r="B86" s="4" t="s">
        <v>154</v>
      </c>
      <c r="C86" s="4" t="s">
        <v>322</v>
      </c>
      <c r="D86" s="4" t="s">
        <v>156</v>
      </c>
      <c r="E86" s="4" t="s">
        <v>183</v>
      </c>
      <c r="F86" s="4" t="s">
        <v>278</v>
      </c>
      <c r="G86" s="4" t="s">
        <v>356</v>
      </c>
      <c r="H86" s="4">
        <v>-25</v>
      </c>
      <c r="I86" s="4">
        <v>0</v>
      </c>
      <c r="J86" s="4" t="s">
        <v>239</v>
      </c>
      <c r="K86" s="4">
        <v>20</v>
      </c>
      <c r="L86" s="4" t="s">
        <v>250</v>
      </c>
      <c r="M86" s="4">
        <f t="shared" si="6"/>
        <v>8</v>
      </c>
      <c r="N86" s="4" t="s">
        <v>240</v>
      </c>
      <c r="O86" s="4">
        <f t="shared" si="7"/>
        <v>12</v>
      </c>
      <c r="P86" s="4">
        <v>50</v>
      </c>
      <c r="Q86" s="4">
        <f t="shared" si="8"/>
        <v>12</v>
      </c>
      <c r="R86" s="4">
        <v>3.6</v>
      </c>
      <c r="S86" s="4">
        <v>21.5</v>
      </c>
      <c r="T86" s="4">
        <v>-12.5</v>
      </c>
      <c r="U86" s="4">
        <f t="shared" si="9"/>
        <v>2</v>
      </c>
      <c r="V86" s="5">
        <v>-17.1875</v>
      </c>
      <c r="W86" s="4">
        <f t="shared" si="10"/>
        <v>1.25</v>
      </c>
      <c r="X86" s="5">
        <v>109.375</v>
      </c>
      <c r="Y86" s="4">
        <f t="shared" si="11"/>
        <v>21.5</v>
      </c>
      <c r="Z86" s="4" t="s">
        <v>241</v>
      </c>
      <c r="AA86" s="4" t="s">
        <v>242</v>
      </c>
      <c r="AB86" s="4">
        <v>1000</v>
      </c>
      <c r="AC86" s="4">
        <v>1000</v>
      </c>
      <c r="AD86" s="4" t="s">
        <v>244</v>
      </c>
      <c r="AE86" s="4" t="s">
        <v>245</v>
      </c>
      <c r="AF86" s="4" t="s">
        <v>268</v>
      </c>
      <c r="AG86" s="4"/>
      <c r="AH86" s="4"/>
      <c r="AI86" s="4" t="s">
        <v>244</v>
      </c>
      <c r="AJ86" s="4" t="s">
        <v>244</v>
      </c>
      <c r="AK86" s="4" t="s">
        <v>244</v>
      </c>
      <c r="AL86" s="4" t="s">
        <v>244</v>
      </c>
      <c r="AM86" s="4" t="s">
        <v>244</v>
      </c>
      <c r="AN86" s="4" t="s">
        <v>244</v>
      </c>
      <c r="AO86" s="4" t="s">
        <v>244</v>
      </c>
      <c r="AP86" s="6" t="s">
        <v>337</v>
      </c>
    </row>
    <row r="87" spans="1:42">
      <c r="A87" s="4">
        <v>84</v>
      </c>
      <c r="B87" s="4" t="s">
        <v>154</v>
      </c>
      <c r="C87" s="4" t="s">
        <v>322</v>
      </c>
      <c r="D87" s="4" t="s">
        <v>156</v>
      </c>
      <c r="E87" s="4" t="s">
        <v>30</v>
      </c>
      <c r="F87" s="4">
        <v>3046094</v>
      </c>
      <c r="G87" s="4" t="s">
        <v>356</v>
      </c>
      <c r="H87" s="4">
        <v>-25</v>
      </c>
      <c r="I87" s="4">
        <v>0</v>
      </c>
      <c r="J87" s="4" t="s">
        <v>239</v>
      </c>
      <c r="K87" s="4">
        <v>20</v>
      </c>
      <c r="L87" s="4" t="s">
        <v>250</v>
      </c>
      <c r="M87" s="4">
        <f t="shared" si="6"/>
        <v>8</v>
      </c>
      <c r="N87" s="4" t="s">
        <v>240</v>
      </c>
      <c r="O87" s="4">
        <f t="shared" si="7"/>
        <v>12</v>
      </c>
      <c r="P87" s="4">
        <v>50</v>
      </c>
      <c r="Q87" s="4">
        <f t="shared" si="8"/>
        <v>12</v>
      </c>
      <c r="R87" s="4">
        <v>3.6</v>
      </c>
      <c r="S87" s="4">
        <v>21.5</v>
      </c>
      <c r="T87" s="4">
        <v>-12.5</v>
      </c>
      <c r="U87" s="4">
        <f t="shared" si="9"/>
        <v>2</v>
      </c>
      <c r="V87" s="5">
        <v>-17.1875</v>
      </c>
      <c r="W87" s="4">
        <f t="shared" si="10"/>
        <v>1.25</v>
      </c>
      <c r="X87" s="5">
        <v>109.375</v>
      </c>
      <c r="Y87" s="4">
        <f t="shared" si="11"/>
        <v>21.5</v>
      </c>
      <c r="Z87" s="4" t="s">
        <v>241</v>
      </c>
      <c r="AA87" s="4" t="s">
        <v>242</v>
      </c>
      <c r="AB87" s="4">
        <v>1000</v>
      </c>
      <c r="AC87" s="4">
        <v>1000</v>
      </c>
      <c r="AD87" s="4" t="s">
        <v>244</v>
      </c>
      <c r="AE87" s="4" t="s">
        <v>245</v>
      </c>
      <c r="AF87" s="4" t="s">
        <v>246</v>
      </c>
      <c r="AG87" s="4">
        <v>1.2</v>
      </c>
      <c r="AH87" s="4"/>
      <c r="AI87" s="4" t="s">
        <v>244</v>
      </c>
      <c r="AJ87" s="4">
        <v>2</v>
      </c>
      <c r="AK87" s="4" t="s">
        <v>330</v>
      </c>
      <c r="AL87" s="4" t="s">
        <v>244</v>
      </c>
      <c r="AM87" s="4" t="s">
        <v>357</v>
      </c>
      <c r="AN87" s="4" t="s">
        <v>244</v>
      </c>
      <c r="AO87" s="4">
        <v>2</v>
      </c>
      <c r="AP87" s="6" t="s">
        <v>326</v>
      </c>
    </row>
    <row r="88" spans="1:42">
      <c r="A88" s="4">
        <v>85</v>
      </c>
      <c r="B88" s="4" t="s">
        <v>154</v>
      </c>
      <c r="C88" s="4" t="s">
        <v>322</v>
      </c>
      <c r="D88" s="4" t="s">
        <v>156</v>
      </c>
      <c r="E88" s="4" t="s">
        <v>31</v>
      </c>
      <c r="F88" s="4">
        <v>3049439</v>
      </c>
      <c r="G88" s="4" t="s">
        <v>358</v>
      </c>
      <c r="H88" s="4">
        <v>-25</v>
      </c>
      <c r="I88" s="4">
        <v>0</v>
      </c>
      <c r="J88" s="4" t="s">
        <v>239</v>
      </c>
      <c r="K88" s="4">
        <v>20</v>
      </c>
      <c r="L88" s="4" t="s">
        <v>250</v>
      </c>
      <c r="M88" s="4">
        <f t="shared" si="6"/>
        <v>8</v>
      </c>
      <c r="N88" s="4" t="s">
        <v>240</v>
      </c>
      <c r="O88" s="4">
        <f t="shared" si="7"/>
        <v>12</v>
      </c>
      <c r="P88" s="4">
        <v>50</v>
      </c>
      <c r="Q88" s="4">
        <f t="shared" si="8"/>
        <v>12</v>
      </c>
      <c r="R88" s="4">
        <v>3.6</v>
      </c>
      <c r="S88" s="4">
        <v>21.5</v>
      </c>
      <c r="T88" s="4">
        <v>-12.5</v>
      </c>
      <c r="U88" s="4">
        <f t="shared" si="9"/>
        <v>2</v>
      </c>
      <c r="V88" s="5">
        <v>-17.1875</v>
      </c>
      <c r="W88" s="4">
        <f t="shared" si="10"/>
        <v>1.25</v>
      </c>
      <c r="X88" s="5">
        <v>109.375</v>
      </c>
      <c r="Y88" s="4">
        <f t="shared" si="11"/>
        <v>21.5</v>
      </c>
      <c r="Z88" s="4" t="s">
        <v>241</v>
      </c>
      <c r="AA88" s="4" t="s">
        <v>242</v>
      </c>
      <c r="AB88" s="4">
        <v>880</v>
      </c>
      <c r="AC88" s="4">
        <v>1000</v>
      </c>
      <c r="AD88" s="4" t="s">
        <v>244</v>
      </c>
      <c r="AE88" s="4" t="s">
        <v>245</v>
      </c>
      <c r="AF88" s="4" t="s">
        <v>268</v>
      </c>
      <c r="AG88" s="4"/>
      <c r="AH88" s="4"/>
      <c r="AI88" s="4" t="s">
        <v>244</v>
      </c>
      <c r="AJ88" s="4" t="s">
        <v>244</v>
      </c>
      <c r="AK88" s="4" t="s">
        <v>244</v>
      </c>
      <c r="AL88" s="4" t="s">
        <v>244</v>
      </c>
      <c r="AM88" s="4" t="s">
        <v>244</v>
      </c>
      <c r="AN88" s="4" t="s">
        <v>244</v>
      </c>
      <c r="AO88" s="4" t="s">
        <v>244</v>
      </c>
      <c r="AP88" s="6" t="s">
        <v>326</v>
      </c>
    </row>
    <row r="89" spans="1:42">
      <c r="A89" s="4">
        <v>86</v>
      </c>
      <c r="B89" s="4" t="s">
        <v>154</v>
      </c>
      <c r="C89" s="4" t="s">
        <v>322</v>
      </c>
      <c r="D89" s="4" t="s">
        <v>156</v>
      </c>
      <c r="E89" s="4" t="s">
        <v>32</v>
      </c>
      <c r="F89" s="4">
        <v>3050809</v>
      </c>
      <c r="G89" s="4" t="s">
        <v>359</v>
      </c>
      <c r="H89" s="4">
        <v>-25</v>
      </c>
      <c r="I89" s="4">
        <v>0</v>
      </c>
      <c r="J89" s="4" t="s">
        <v>239</v>
      </c>
      <c r="K89" s="4">
        <v>20</v>
      </c>
      <c r="L89" s="4" t="s">
        <v>250</v>
      </c>
      <c r="M89" s="4">
        <f t="shared" si="6"/>
        <v>8</v>
      </c>
      <c r="N89" s="4" t="s">
        <v>240</v>
      </c>
      <c r="O89" s="4">
        <f t="shared" si="7"/>
        <v>12</v>
      </c>
      <c r="P89" s="4">
        <v>50</v>
      </c>
      <c r="Q89" s="4">
        <f t="shared" si="8"/>
        <v>12</v>
      </c>
      <c r="R89" s="4">
        <v>3.6</v>
      </c>
      <c r="S89" s="4">
        <v>21.5</v>
      </c>
      <c r="T89" s="4">
        <v>-12.5</v>
      </c>
      <c r="U89" s="4">
        <f t="shared" si="9"/>
        <v>2</v>
      </c>
      <c r="V89" s="5">
        <v>-17.1875</v>
      </c>
      <c r="W89" s="4">
        <f t="shared" si="10"/>
        <v>1.25</v>
      </c>
      <c r="X89" s="5">
        <v>109.375</v>
      </c>
      <c r="Y89" s="4">
        <f t="shared" si="11"/>
        <v>21.5</v>
      </c>
      <c r="Z89" s="4" t="s">
        <v>241</v>
      </c>
      <c r="AA89" s="4" t="s">
        <v>242</v>
      </c>
      <c r="AB89" s="4">
        <v>880</v>
      </c>
      <c r="AC89" s="4">
        <v>1000</v>
      </c>
      <c r="AD89" s="4" t="s">
        <v>244</v>
      </c>
      <c r="AE89" s="4" t="s">
        <v>245</v>
      </c>
      <c r="AF89" s="4" t="s">
        <v>268</v>
      </c>
      <c r="AG89" s="4"/>
      <c r="AH89" s="4"/>
      <c r="AI89" s="4" t="s">
        <v>244</v>
      </c>
      <c r="AJ89" s="4" t="s">
        <v>244</v>
      </c>
      <c r="AK89" s="4" t="s">
        <v>244</v>
      </c>
      <c r="AL89" s="4" t="s">
        <v>244</v>
      </c>
      <c r="AM89" s="4" t="s">
        <v>244</v>
      </c>
      <c r="AN89" s="4" t="s">
        <v>244</v>
      </c>
      <c r="AO89" s="4" t="s">
        <v>244</v>
      </c>
      <c r="AP89" s="6" t="s">
        <v>326</v>
      </c>
    </row>
    <row r="90" spans="1:42">
      <c r="A90" s="4">
        <v>87</v>
      </c>
      <c r="B90" s="4" t="s">
        <v>154</v>
      </c>
      <c r="C90" s="4" t="s">
        <v>322</v>
      </c>
      <c r="D90" s="4" t="s">
        <v>156</v>
      </c>
      <c r="E90" s="4" t="s">
        <v>184</v>
      </c>
      <c r="F90" s="4" t="s">
        <v>278</v>
      </c>
      <c r="G90" s="4" t="s">
        <v>360</v>
      </c>
      <c r="H90" s="4">
        <v>-25</v>
      </c>
      <c r="I90" s="4">
        <v>0</v>
      </c>
      <c r="J90" s="4" t="s">
        <v>239</v>
      </c>
      <c r="K90" s="4">
        <v>20</v>
      </c>
      <c r="L90" s="4" t="s">
        <v>250</v>
      </c>
      <c r="M90" s="4">
        <f t="shared" si="6"/>
        <v>8</v>
      </c>
      <c r="N90" s="4" t="s">
        <v>240</v>
      </c>
      <c r="O90" s="4">
        <f t="shared" si="7"/>
        <v>12</v>
      </c>
      <c r="P90" s="4">
        <v>50</v>
      </c>
      <c r="Q90" s="4">
        <f t="shared" si="8"/>
        <v>12</v>
      </c>
      <c r="R90" s="4">
        <v>3.6</v>
      </c>
      <c r="S90" s="4">
        <v>21.5</v>
      </c>
      <c r="T90" s="4">
        <v>-12.5</v>
      </c>
      <c r="U90" s="4">
        <f t="shared" si="9"/>
        <v>2</v>
      </c>
      <c r="V90" s="5">
        <v>-17.1875</v>
      </c>
      <c r="W90" s="4">
        <f t="shared" si="10"/>
        <v>1.25</v>
      </c>
      <c r="X90" s="5">
        <v>109.375</v>
      </c>
      <c r="Y90" s="4">
        <f t="shared" si="11"/>
        <v>21.5</v>
      </c>
      <c r="Z90" s="4" t="s">
        <v>241</v>
      </c>
      <c r="AA90" s="4" t="s">
        <v>242</v>
      </c>
      <c r="AB90" s="4">
        <v>755</v>
      </c>
      <c r="AC90" s="4">
        <v>1000</v>
      </c>
      <c r="AD90" s="4" t="s">
        <v>244</v>
      </c>
      <c r="AE90" s="4" t="s">
        <v>245</v>
      </c>
      <c r="AF90" s="4" t="s">
        <v>268</v>
      </c>
      <c r="AG90" s="4"/>
      <c r="AH90" s="4"/>
      <c r="AI90" s="4" t="s">
        <v>244</v>
      </c>
      <c r="AJ90" s="4" t="s">
        <v>244</v>
      </c>
      <c r="AK90" s="4" t="s">
        <v>244</v>
      </c>
      <c r="AL90" s="4" t="s">
        <v>244</v>
      </c>
      <c r="AM90" s="4" t="s">
        <v>244</v>
      </c>
      <c r="AN90" s="4" t="s">
        <v>244</v>
      </c>
      <c r="AO90" s="4" t="s">
        <v>244</v>
      </c>
      <c r="AP90" s="6" t="s">
        <v>337</v>
      </c>
    </row>
    <row r="91" spans="1:42">
      <c r="A91" s="4">
        <v>88</v>
      </c>
      <c r="B91" s="4" t="s">
        <v>154</v>
      </c>
      <c r="C91" s="4" t="s">
        <v>322</v>
      </c>
      <c r="D91" s="4" t="s">
        <v>156</v>
      </c>
      <c r="E91" s="4" t="s">
        <v>33</v>
      </c>
      <c r="F91" s="4">
        <v>3046104</v>
      </c>
      <c r="G91" s="4" t="s">
        <v>361</v>
      </c>
      <c r="H91" s="4">
        <v>-25</v>
      </c>
      <c r="I91" s="4">
        <v>0</v>
      </c>
      <c r="J91" s="4" t="s">
        <v>239</v>
      </c>
      <c r="K91" s="4">
        <v>20</v>
      </c>
      <c r="L91" s="4" t="s">
        <v>250</v>
      </c>
      <c r="M91" s="4">
        <f t="shared" si="6"/>
        <v>8</v>
      </c>
      <c r="N91" s="4" t="s">
        <v>240</v>
      </c>
      <c r="O91" s="4">
        <f t="shared" si="7"/>
        <v>12</v>
      </c>
      <c r="P91" s="4">
        <v>50</v>
      </c>
      <c r="Q91" s="4">
        <f t="shared" si="8"/>
        <v>12</v>
      </c>
      <c r="R91" s="4">
        <v>3.6</v>
      </c>
      <c r="S91" s="4">
        <v>21.5</v>
      </c>
      <c r="T91" s="4">
        <v>-12.5</v>
      </c>
      <c r="U91" s="4">
        <f t="shared" si="9"/>
        <v>2</v>
      </c>
      <c r="V91" s="5">
        <v>-17.1875</v>
      </c>
      <c r="W91" s="4">
        <f t="shared" si="10"/>
        <v>1.25</v>
      </c>
      <c r="X91" s="5">
        <v>109.375</v>
      </c>
      <c r="Y91" s="4">
        <f t="shared" si="11"/>
        <v>21.5</v>
      </c>
      <c r="Z91" s="4" t="s">
        <v>241</v>
      </c>
      <c r="AA91" s="4" t="s">
        <v>242</v>
      </c>
      <c r="AB91" s="4">
        <v>900</v>
      </c>
      <c r="AC91" s="4">
        <v>1000</v>
      </c>
      <c r="AD91" s="4" t="s">
        <v>244</v>
      </c>
      <c r="AE91" s="4" t="s">
        <v>245</v>
      </c>
      <c r="AF91" s="4" t="s">
        <v>268</v>
      </c>
      <c r="AG91" s="4"/>
      <c r="AH91" s="4"/>
      <c r="AI91" s="4" t="s">
        <v>244</v>
      </c>
      <c r="AJ91" s="4" t="s">
        <v>244</v>
      </c>
      <c r="AK91" s="4" t="s">
        <v>244</v>
      </c>
      <c r="AL91" s="4" t="s">
        <v>244</v>
      </c>
      <c r="AM91" s="4" t="s">
        <v>244</v>
      </c>
      <c r="AN91" s="4" t="s">
        <v>244</v>
      </c>
      <c r="AO91" s="4" t="s">
        <v>244</v>
      </c>
      <c r="AP91" s="6" t="s">
        <v>326</v>
      </c>
    </row>
    <row r="92" spans="1:42">
      <c r="A92" s="4">
        <v>89</v>
      </c>
      <c r="B92" s="4" t="s">
        <v>154</v>
      </c>
      <c r="C92" s="4" t="s">
        <v>322</v>
      </c>
      <c r="D92" s="4" t="s">
        <v>156</v>
      </c>
      <c r="E92" s="4" t="s">
        <v>36</v>
      </c>
      <c r="F92" s="4">
        <v>3049412</v>
      </c>
      <c r="G92" s="4" t="s">
        <v>362</v>
      </c>
      <c r="H92" s="4">
        <v>-25</v>
      </c>
      <c r="I92" s="4">
        <v>0</v>
      </c>
      <c r="J92" s="4" t="s">
        <v>239</v>
      </c>
      <c r="K92" s="4">
        <v>20</v>
      </c>
      <c r="L92" s="4" t="s">
        <v>250</v>
      </c>
      <c r="M92" s="4">
        <f t="shared" si="6"/>
        <v>8</v>
      </c>
      <c r="N92" s="4" t="s">
        <v>240</v>
      </c>
      <c r="O92" s="4">
        <f t="shared" si="7"/>
        <v>12</v>
      </c>
      <c r="P92" s="4">
        <v>50</v>
      </c>
      <c r="Q92" s="4">
        <f t="shared" si="8"/>
        <v>12</v>
      </c>
      <c r="R92" s="4">
        <v>3.6</v>
      </c>
      <c r="S92" s="4">
        <v>21.5</v>
      </c>
      <c r="T92" s="4">
        <v>-12.5</v>
      </c>
      <c r="U92" s="4">
        <f t="shared" si="9"/>
        <v>2</v>
      </c>
      <c r="V92" s="5">
        <v>-17.1875</v>
      </c>
      <c r="W92" s="4">
        <f t="shared" si="10"/>
        <v>1.25</v>
      </c>
      <c r="X92" s="5">
        <v>109.375</v>
      </c>
      <c r="Y92" s="4">
        <f t="shared" si="11"/>
        <v>21.5</v>
      </c>
      <c r="Z92" s="4" t="s">
        <v>241</v>
      </c>
      <c r="AA92" s="4" t="s">
        <v>242</v>
      </c>
      <c r="AB92" s="4">
        <v>890</v>
      </c>
      <c r="AC92" s="4">
        <v>1000</v>
      </c>
      <c r="AD92" s="4" t="s">
        <v>244</v>
      </c>
      <c r="AE92" s="4" t="s">
        <v>245</v>
      </c>
      <c r="AF92" s="4" t="s">
        <v>246</v>
      </c>
      <c r="AG92" s="4">
        <v>1.2</v>
      </c>
      <c r="AH92" s="4"/>
      <c r="AI92" s="4" t="s">
        <v>244</v>
      </c>
      <c r="AJ92" s="4" t="s">
        <v>244</v>
      </c>
      <c r="AK92" s="4" t="s">
        <v>247</v>
      </c>
      <c r="AL92" s="4" t="s">
        <v>244</v>
      </c>
      <c r="AM92" s="4" t="s">
        <v>244</v>
      </c>
      <c r="AN92" s="4" t="s">
        <v>244</v>
      </c>
      <c r="AO92" s="4" t="s">
        <v>244</v>
      </c>
      <c r="AP92" s="6" t="s">
        <v>326</v>
      </c>
    </row>
    <row r="93" spans="1:42">
      <c r="A93" s="4">
        <v>90</v>
      </c>
      <c r="B93" s="4" t="s">
        <v>154</v>
      </c>
      <c r="C93" s="4" t="s">
        <v>322</v>
      </c>
      <c r="D93" s="4" t="s">
        <v>158</v>
      </c>
      <c r="E93" s="4" t="s">
        <v>44</v>
      </c>
      <c r="F93" s="4">
        <v>3048826</v>
      </c>
      <c r="G93" s="4" t="s">
        <v>363</v>
      </c>
      <c r="H93" s="4">
        <v>-25</v>
      </c>
      <c r="I93" s="4">
        <v>0</v>
      </c>
      <c r="J93" s="4" t="s">
        <v>239</v>
      </c>
      <c r="K93" s="4">
        <v>20</v>
      </c>
      <c r="L93" s="4" t="s">
        <v>250</v>
      </c>
      <c r="M93" s="4">
        <f t="shared" si="6"/>
        <v>8</v>
      </c>
      <c r="N93" s="4" t="s">
        <v>240</v>
      </c>
      <c r="O93" s="4">
        <f t="shared" si="7"/>
        <v>12</v>
      </c>
      <c r="P93" s="4">
        <v>50</v>
      </c>
      <c r="Q93" s="4">
        <f t="shared" si="8"/>
        <v>12</v>
      </c>
      <c r="R93" s="4">
        <v>3.6</v>
      </c>
      <c r="S93" s="4">
        <v>21.5</v>
      </c>
      <c r="T93" s="4">
        <v>-12.5</v>
      </c>
      <c r="U93" s="4">
        <f t="shared" si="9"/>
        <v>2</v>
      </c>
      <c r="V93" s="5">
        <v>-17.1875</v>
      </c>
      <c r="W93" s="4">
        <f t="shared" si="10"/>
        <v>1.25</v>
      </c>
      <c r="X93" s="5">
        <v>109.375</v>
      </c>
      <c r="Y93" s="4">
        <f t="shared" si="11"/>
        <v>21.5</v>
      </c>
      <c r="Z93" s="4" t="s">
        <v>241</v>
      </c>
      <c r="AA93" s="4" t="s">
        <v>242</v>
      </c>
      <c r="AB93" s="4">
        <v>890</v>
      </c>
      <c r="AC93" s="4">
        <v>1000</v>
      </c>
      <c r="AD93" s="4" t="s">
        <v>244</v>
      </c>
      <c r="AE93" s="4" t="s">
        <v>245</v>
      </c>
      <c r="AF93" s="4" t="s">
        <v>268</v>
      </c>
      <c r="AG93" s="4"/>
      <c r="AH93" s="4"/>
      <c r="AI93" s="4" t="s">
        <v>244</v>
      </c>
      <c r="AJ93" s="4" t="s">
        <v>244</v>
      </c>
      <c r="AK93" s="4" t="s">
        <v>244</v>
      </c>
      <c r="AL93" s="4" t="s">
        <v>244</v>
      </c>
      <c r="AM93" s="4" t="s">
        <v>244</v>
      </c>
      <c r="AN93" s="4" t="s">
        <v>244</v>
      </c>
      <c r="AO93" s="4" t="s">
        <v>244</v>
      </c>
      <c r="AP93" s="6" t="s">
        <v>326</v>
      </c>
    </row>
    <row r="94" spans="1:42">
      <c r="A94" s="4">
        <v>91</v>
      </c>
      <c r="B94" s="4" t="s">
        <v>154</v>
      </c>
      <c r="C94" s="4" t="s">
        <v>322</v>
      </c>
      <c r="D94" s="4" t="s">
        <v>158</v>
      </c>
      <c r="E94" s="4" t="s">
        <v>185</v>
      </c>
      <c r="F94" s="4" t="s">
        <v>278</v>
      </c>
      <c r="G94" s="4" t="s">
        <v>363</v>
      </c>
      <c r="H94" s="4">
        <v>-25</v>
      </c>
      <c r="I94" s="4">
        <v>0</v>
      </c>
      <c r="J94" s="4" t="s">
        <v>239</v>
      </c>
      <c r="K94" s="4">
        <v>20</v>
      </c>
      <c r="L94" s="4" t="s">
        <v>250</v>
      </c>
      <c r="M94" s="4">
        <f t="shared" si="6"/>
        <v>8</v>
      </c>
      <c r="N94" s="4" t="s">
        <v>240</v>
      </c>
      <c r="O94" s="4">
        <f t="shared" si="7"/>
        <v>12</v>
      </c>
      <c r="P94" s="4">
        <v>50</v>
      </c>
      <c r="Q94" s="4">
        <f t="shared" si="8"/>
        <v>12</v>
      </c>
      <c r="R94" s="4">
        <v>3.6</v>
      </c>
      <c r="S94" s="4">
        <v>21.5</v>
      </c>
      <c r="T94" s="4">
        <v>-12.5</v>
      </c>
      <c r="U94" s="4">
        <f t="shared" si="9"/>
        <v>2</v>
      </c>
      <c r="V94" s="5">
        <v>-17.1875</v>
      </c>
      <c r="W94" s="4">
        <f t="shared" si="10"/>
        <v>1.25</v>
      </c>
      <c r="X94" s="5">
        <v>109.375</v>
      </c>
      <c r="Y94" s="4">
        <f t="shared" si="11"/>
        <v>21.5</v>
      </c>
      <c r="Z94" s="4" t="s">
        <v>241</v>
      </c>
      <c r="AA94" s="4" t="s">
        <v>242</v>
      </c>
      <c r="AB94" s="4">
        <v>785</v>
      </c>
      <c r="AC94" s="4">
        <v>1000</v>
      </c>
      <c r="AD94" s="4" t="s">
        <v>244</v>
      </c>
      <c r="AE94" s="4" t="s">
        <v>245</v>
      </c>
      <c r="AF94" s="4" t="s">
        <v>268</v>
      </c>
      <c r="AG94" s="4"/>
      <c r="AH94" s="4"/>
      <c r="AI94" s="4" t="s">
        <v>244</v>
      </c>
      <c r="AJ94" s="4" t="s">
        <v>244</v>
      </c>
      <c r="AK94" s="4" t="s">
        <v>244</v>
      </c>
      <c r="AL94" s="4" t="s">
        <v>244</v>
      </c>
      <c r="AM94" s="4" t="s">
        <v>244</v>
      </c>
      <c r="AN94" s="4" t="s">
        <v>244</v>
      </c>
      <c r="AO94" s="4" t="s">
        <v>244</v>
      </c>
      <c r="AP94" s="6" t="s">
        <v>326</v>
      </c>
    </row>
    <row r="95" spans="1:42">
      <c r="A95" s="4">
        <v>92</v>
      </c>
      <c r="B95" s="4" t="s">
        <v>154</v>
      </c>
      <c r="C95" s="4" t="s">
        <v>322</v>
      </c>
      <c r="D95" s="4" t="s">
        <v>158</v>
      </c>
      <c r="E95" s="4" t="s">
        <v>186</v>
      </c>
      <c r="F95" s="4" t="s">
        <v>278</v>
      </c>
      <c r="G95" s="4" t="s">
        <v>364</v>
      </c>
      <c r="H95" s="4">
        <v>-25</v>
      </c>
      <c r="I95" s="4">
        <v>0</v>
      </c>
      <c r="J95" s="4" t="s">
        <v>239</v>
      </c>
      <c r="K95" s="4">
        <v>20</v>
      </c>
      <c r="L95" s="4" t="s">
        <v>250</v>
      </c>
      <c r="M95" s="4">
        <f t="shared" si="6"/>
        <v>8</v>
      </c>
      <c r="N95" s="4" t="s">
        <v>240</v>
      </c>
      <c r="O95" s="4">
        <f t="shared" si="7"/>
        <v>12</v>
      </c>
      <c r="P95" s="4">
        <v>50</v>
      </c>
      <c r="Q95" s="4">
        <f t="shared" si="8"/>
        <v>12</v>
      </c>
      <c r="R95" s="4">
        <v>3.6</v>
      </c>
      <c r="S95" s="4">
        <v>21.5</v>
      </c>
      <c r="T95" s="4">
        <v>-12.5</v>
      </c>
      <c r="U95" s="4">
        <f t="shared" si="9"/>
        <v>2</v>
      </c>
      <c r="V95" s="5">
        <v>-17.1875</v>
      </c>
      <c r="W95" s="4">
        <f t="shared" si="10"/>
        <v>1.25</v>
      </c>
      <c r="X95" s="5">
        <v>109.375</v>
      </c>
      <c r="Y95" s="4">
        <f t="shared" si="11"/>
        <v>21.5</v>
      </c>
      <c r="Z95" s="4" t="s">
        <v>241</v>
      </c>
      <c r="AA95" s="4" t="s">
        <v>242</v>
      </c>
      <c r="AB95" s="4">
        <v>920</v>
      </c>
      <c r="AC95" s="4">
        <v>1000</v>
      </c>
      <c r="AD95" s="4" t="s">
        <v>244</v>
      </c>
      <c r="AE95" s="4" t="s">
        <v>245</v>
      </c>
      <c r="AF95" s="4" t="s">
        <v>246</v>
      </c>
      <c r="AG95" s="4">
        <v>1.2</v>
      </c>
      <c r="AH95" s="4"/>
      <c r="AI95" s="4" t="s">
        <v>244</v>
      </c>
      <c r="AJ95" s="4">
        <v>2</v>
      </c>
      <c r="AK95" s="4" t="s">
        <v>330</v>
      </c>
      <c r="AL95" s="4" t="s">
        <v>244</v>
      </c>
      <c r="AM95" s="4" t="s">
        <v>244</v>
      </c>
      <c r="AN95" s="4" t="s">
        <v>244</v>
      </c>
      <c r="AO95" s="4" t="s">
        <v>244</v>
      </c>
      <c r="AP95" s="6" t="s">
        <v>326</v>
      </c>
    </row>
    <row r="96" spans="1:42">
      <c r="A96" s="4">
        <v>93</v>
      </c>
      <c r="B96" s="4" t="s">
        <v>154</v>
      </c>
      <c r="C96" s="4" t="s">
        <v>322</v>
      </c>
      <c r="D96" s="4" t="s">
        <v>158</v>
      </c>
      <c r="E96" s="4" t="s">
        <v>49</v>
      </c>
      <c r="F96" s="4">
        <v>3048803</v>
      </c>
      <c r="G96" s="4" t="s">
        <v>364</v>
      </c>
      <c r="H96" s="4">
        <v>-25</v>
      </c>
      <c r="I96" s="4">
        <v>0</v>
      </c>
      <c r="J96" s="4" t="s">
        <v>239</v>
      </c>
      <c r="K96" s="4">
        <v>20</v>
      </c>
      <c r="L96" s="4" t="s">
        <v>250</v>
      </c>
      <c r="M96" s="4">
        <f t="shared" si="6"/>
        <v>8</v>
      </c>
      <c r="N96" s="4" t="s">
        <v>240</v>
      </c>
      <c r="O96" s="4">
        <f t="shared" si="7"/>
        <v>12</v>
      </c>
      <c r="P96" s="4">
        <v>50</v>
      </c>
      <c r="Q96" s="4">
        <f t="shared" si="8"/>
        <v>12</v>
      </c>
      <c r="R96" s="4">
        <v>3.6</v>
      </c>
      <c r="S96" s="4">
        <v>21.5</v>
      </c>
      <c r="T96" s="4">
        <v>-12.5</v>
      </c>
      <c r="U96" s="4">
        <f t="shared" si="9"/>
        <v>2</v>
      </c>
      <c r="V96" s="5">
        <v>-17.1875</v>
      </c>
      <c r="W96" s="4">
        <f t="shared" si="10"/>
        <v>1.25</v>
      </c>
      <c r="X96" s="5">
        <v>109.375</v>
      </c>
      <c r="Y96" s="4">
        <f t="shared" si="11"/>
        <v>21.5</v>
      </c>
      <c r="Z96" s="4" t="s">
        <v>241</v>
      </c>
      <c r="AA96" s="4" t="s">
        <v>242</v>
      </c>
      <c r="AB96" s="4">
        <v>950</v>
      </c>
      <c r="AC96" s="4">
        <v>1000</v>
      </c>
      <c r="AD96" s="4" t="s">
        <v>244</v>
      </c>
      <c r="AE96" s="4" t="s">
        <v>245</v>
      </c>
      <c r="AF96" s="4" t="s">
        <v>246</v>
      </c>
      <c r="AG96" s="4">
        <v>1.2</v>
      </c>
      <c r="AH96" s="4"/>
      <c r="AI96" s="4" t="s">
        <v>244</v>
      </c>
      <c r="AJ96" s="4">
        <v>2</v>
      </c>
      <c r="AK96" s="4" t="s">
        <v>330</v>
      </c>
      <c r="AL96" s="4" t="s">
        <v>244</v>
      </c>
      <c r="AM96" s="4" t="s">
        <v>246</v>
      </c>
      <c r="AN96" s="4" t="s">
        <v>244</v>
      </c>
      <c r="AO96" s="4">
        <v>2</v>
      </c>
      <c r="AP96" s="6" t="s">
        <v>326</v>
      </c>
    </row>
    <row r="97" spans="1:42">
      <c r="A97" s="4">
        <v>94</v>
      </c>
      <c r="B97" s="4" t="s">
        <v>162</v>
      </c>
      <c r="C97" s="4" t="s">
        <v>152</v>
      </c>
      <c r="D97" s="4" t="s">
        <v>161</v>
      </c>
      <c r="E97" s="4" t="s">
        <v>68</v>
      </c>
      <c r="F97" s="4">
        <v>3048021</v>
      </c>
      <c r="G97" s="4" t="s">
        <v>365</v>
      </c>
      <c r="H97" s="4">
        <v>-25</v>
      </c>
      <c r="I97" s="4">
        <v>0</v>
      </c>
      <c r="J97" s="4" t="s">
        <v>239</v>
      </c>
      <c r="K97" s="4">
        <v>20</v>
      </c>
      <c r="L97" s="4" t="s">
        <v>250</v>
      </c>
      <c r="M97" s="4">
        <f t="shared" si="6"/>
        <v>8</v>
      </c>
      <c r="N97" s="4" t="s">
        <v>240</v>
      </c>
      <c r="O97" s="4">
        <f t="shared" si="7"/>
        <v>12</v>
      </c>
      <c r="P97" s="4">
        <v>25</v>
      </c>
      <c r="Q97" s="4">
        <f t="shared" si="8"/>
        <v>8</v>
      </c>
      <c r="R97" s="4">
        <v>3.6</v>
      </c>
      <c r="S97" s="4">
        <v>21.5</v>
      </c>
      <c r="T97" s="4" t="s">
        <v>244</v>
      </c>
      <c r="U97" s="4" t="str">
        <f t="shared" si="9"/>
        <v>N/A</v>
      </c>
      <c r="V97" s="5">
        <v>-17.1875</v>
      </c>
      <c r="W97" s="4">
        <f t="shared" si="10"/>
        <v>1.25</v>
      </c>
      <c r="X97" s="5">
        <v>109.375</v>
      </c>
      <c r="Y97" s="4">
        <f t="shared" si="11"/>
        <v>21.5</v>
      </c>
      <c r="Z97" s="4" t="s">
        <v>271</v>
      </c>
      <c r="AA97" s="4" t="s">
        <v>242</v>
      </c>
      <c r="AB97" s="4" t="s">
        <v>290</v>
      </c>
      <c r="AC97" s="4" t="s">
        <v>290</v>
      </c>
      <c r="AD97" s="4" t="s">
        <v>273</v>
      </c>
      <c r="AE97" s="4" t="s">
        <v>245</v>
      </c>
      <c r="AF97" s="4" t="s">
        <v>246</v>
      </c>
      <c r="AG97" s="4">
        <v>1.5</v>
      </c>
      <c r="AH97" s="4"/>
      <c r="AI97" s="4" t="s">
        <v>244</v>
      </c>
      <c r="AJ97" s="4">
        <v>2</v>
      </c>
      <c r="AK97" s="4" t="s">
        <v>283</v>
      </c>
      <c r="AL97" s="4">
        <v>2</v>
      </c>
      <c r="AM97" s="4" t="s">
        <v>246</v>
      </c>
      <c r="AN97" s="4" t="s">
        <v>246</v>
      </c>
      <c r="AO97" s="4">
        <v>2</v>
      </c>
      <c r="AP97" s="6" t="s">
        <v>248</v>
      </c>
    </row>
    <row r="98" spans="1:42">
      <c r="A98" s="4">
        <v>95</v>
      </c>
      <c r="B98" s="4" t="s">
        <v>162</v>
      </c>
      <c r="C98" s="4" t="s">
        <v>152</v>
      </c>
      <c r="D98" s="4" t="s">
        <v>165</v>
      </c>
      <c r="E98" s="4" t="s">
        <v>80</v>
      </c>
      <c r="F98" s="4">
        <v>3046091</v>
      </c>
      <c r="G98" s="4" t="s">
        <v>366</v>
      </c>
      <c r="H98" s="4" t="s">
        <v>263</v>
      </c>
      <c r="I98" s="4">
        <v>0</v>
      </c>
      <c r="J98" s="4">
        <v>50</v>
      </c>
      <c r="K98" s="4">
        <v>20</v>
      </c>
      <c r="L98" s="4" t="s">
        <v>264</v>
      </c>
      <c r="M98" s="4">
        <f t="shared" si="6"/>
        <v>7.2</v>
      </c>
      <c r="N98" s="4" t="s">
        <v>164</v>
      </c>
      <c r="O98" s="4">
        <f t="shared" si="7"/>
        <v>8.8000000000000007</v>
      </c>
      <c r="P98" s="4">
        <v>10</v>
      </c>
      <c r="Q98" s="4">
        <f t="shared" si="8"/>
        <v>7.2</v>
      </c>
      <c r="R98" s="4">
        <v>3.6</v>
      </c>
      <c r="S98" s="4">
        <v>21.5</v>
      </c>
      <c r="T98" s="4" t="s">
        <v>244</v>
      </c>
      <c r="U98" s="4" t="str">
        <f t="shared" si="9"/>
        <v>N/A</v>
      </c>
      <c r="V98" s="5">
        <v>-8.59375</v>
      </c>
      <c r="W98" s="4">
        <f t="shared" si="10"/>
        <v>1.25</v>
      </c>
      <c r="X98" s="5">
        <v>54.6875</v>
      </c>
      <c r="Y98" s="4">
        <f t="shared" si="11"/>
        <v>21.5</v>
      </c>
      <c r="Z98" s="4" t="s">
        <v>265</v>
      </c>
      <c r="AA98" s="4" t="s">
        <v>242</v>
      </c>
      <c r="AB98" s="4" t="s">
        <v>275</v>
      </c>
      <c r="AC98" s="4">
        <v>400</v>
      </c>
      <c r="AD98" s="4" t="s">
        <v>244</v>
      </c>
      <c r="AE98" s="4" t="s">
        <v>276</v>
      </c>
      <c r="AF98" s="4" t="s">
        <v>246</v>
      </c>
      <c r="AG98" s="4">
        <v>1.2</v>
      </c>
      <c r="AH98" s="4"/>
      <c r="AI98" s="4" t="s">
        <v>244</v>
      </c>
      <c r="AJ98" s="4" t="s">
        <v>244</v>
      </c>
      <c r="AK98" s="4" t="s">
        <v>247</v>
      </c>
      <c r="AL98" s="4">
        <v>1</v>
      </c>
      <c r="AM98" s="4" t="s">
        <v>244</v>
      </c>
      <c r="AN98" s="4" t="s">
        <v>244</v>
      </c>
      <c r="AO98" s="4" t="s">
        <v>244</v>
      </c>
      <c r="AP98" s="6" t="s">
        <v>248</v>
      </c>
    </row>
    <row r="99" spans="1:42">
      <c r="A99" s="4">
        <v>96</v>
      </c>
      <c r="B99" s="4" t="s">
        <v>162</v>
      </c>
      <c r="C99" s="4" t="s">
        <v>152</v>
      </c>
      <c r="D99" s="4" t="s">
        <v>165</v>
      </c>
      <c r="E99" s="4" t="s">
        <v>81</v>
      </c>
      <c r="F99" s="4">
        <v>3047358</v>
      </c>
      <c r="G99" s="4" t="s">
        <v>367</v>
      </c>
      <c r="H99" s="4" t="s">
        <v>263</v>
      </c>
      <c r="I99" s="4">
        <v>0</v>
      </c>
      <c r="J99" s="4">
        <v>50</v>
      </c>
      <c r="K99" s="4">
        <v>20</v>
      </c>
      <c r="L99" s="4" t="s">
        <v>264</v>
      </c>
      <c r="M99" s="4">
        <f t="shared" si="6"/>
        <v>7.2</v>
      </c>
      <c r="N99" s="4" t="s">
        <v>164</v>
      </c>
      <c r="O99" s="4">
        <f t="shared" si="7"/>
        <v>8.8000000000000007</v>
      </c>
      <c r="P99" s="4">
        <v>10</v>
      </c>
      <c r="Q99" s="4">
        <f t="shared" si="8"/>
        <v>7.2</v>
      </c>
      <c r="R99" s="4">
        <v>3.6</v>
      </c>
      <c r="S99" s="4">
        <v>21.5</v>
      </c>
      <c r="T99" s="4" t="s">
        <v>244</v>
      </c>
      <c r="U99" s="4" t="str">
        <f t="shared" si="9"/>
        <v>N/A</v>
      </c>
      <c r="V99" s="5">
        <v>-8.59375</v>
      </c>
      <c r="W99" s="4">
        <f t="shared" si="10"/>
        <v>1.25</v>
      </c>
      <c r="X99" s="5">
        <v>54.6875</v>
      </c>
      <c r="Y99" s="4">
        <f t="shared" si="11"/>
        <v>21.5</v>
      </c>
      <c r="Z99" s="4" t="s">
        <v>265</v>
      </c>
      <c r="AA99" s="4" t="s">
        <v>242</v>
      </c>
      <c r="AB99" s="4" t="s">
        <v>368</v>
      </c>
      <c r="AC99" s="4">
        <v>450</v>
      </c>
      <c r="AD99" s="4" t="s">
        <v>244</v>
      </c>
      <c r="AE99" s="4" t="s">
        <v>276</v>
      </c>
      <c r="AF99" s="4" t="s">
        <v>246</v>
      </c>
      <c r="AG99" s="4">
        <v>1.2</v>
      </c>
      <c r="AH99" s="4"/>
      <c r="AI99" s="4" t="s">
        <v>244</v>
      </c>
      <c r="AJ99" s="4" t="s">
        <v>244</v>
      </c>
      <c r="AK99" s="4" t="s">
        <v>283</v>
      </c>
      <c r="AL99" s="4">
        <v>1</v>
      </c>
      <c r="AM99" s="4" t="s">
        <v>246</v>
      </c>
      <c r="AN99" s="4" t="s">
        <v>246</v>
      </c>
      <c r="AO99" s="4">
        <v>2</v>
      </c>
      <c r="AP99" s="6" t="s">
        <v>248</v>
      </c>
    </row>
    <row r="100" spans="1:42">
      <c r="A100" s="4">
        <v>97</v>
      </c>
      <c r="B100" s="4" t="s">
        <v>167</v>
      </c>
      <c r="C100" s="4" t="s">
        <v>369</v>
      </c>
      <c r="D100" s="4" t="s">
        <v>168</v>
      </c>
      <c r="E100" s="4" t="s">
        <v>122</v>
      </c>
      <c r="F100" s="4" t="s">
        <v>370</v>
      </c>
      <c r="G100" s="4" t="s">
        <v>371</v>
      </c>
      <c r="H100" s="4" t="s">
        <v>263</v>
      </c>
      <c r="I100" s="4">
        <v>0</v>
      </c>
      <c r="J100" s="4">
        <v>50</v>
      </c>
      <c r="K100" s="4">
        <v>20</v>
      </c>
      <c r="L100" s="4" t="s">
        <v>264</v>
      </c>
      <c r="M100" s="4">
        <f t="shared" si="6"/>
        <v>7.2</v>
      </c>
      <c r="N100" s="4" t="s">
        <v>164</v>
      </c>
      <c r="O100" s="4">
        <f t="shared" si="7"/>
        <v>8.8000000000000007</v>
      </c>
      <c r="P100" s="4">
        <v>15</v>
      </c>
      <c r="Q100" s="4">
        <f t="shared" si="8"/>
        <v>8.8000000000000007</v>
      </c>
      <c r="R100" s="4">
        <v>3.6</v>
      </c>
      <c r="S100" s="4">
        <v>21.5</v>
      </c>
      <c r="T100" s="4" t="s">
        <v>244</v>
      </c>
      <c r="U100" s="4" t="str">
        <f t="shared" si="9"/>
        <v>N/A</v>
      </c>
      <c r="V100" s="5">
        <v>-3.125</v>
      </c>
      <c r="W100" s="4">
        <f t="shared" si="10"/>
        <v>3</v>
      </c>
      <c r="X100" s="5">
        <v>54.6875</v>
      </c>
      <c r="Y100" s="4">
        <f t="shared" si="11"/>
        <v>21.5</v>
      </c>
      <c r="Z100" s="4" t="s">
        <v>265</v>
      </c>
      <c r="AA100" s="4" t="s">
        <v>266</v>
      </c>
      <c r="AB100" s="4">
        <v>1200</v>
      </c>
      <c r="AC100" s="4">
        <v>1500</v>
      </c>
      <c r="AD100" s="4" t="s">
        <v>244</v>
      </c>
      <c r="AE100" s="4" t="s">
        <v>372</v>
      </c>
      <c r="AF100" s="4" t="s">
        <v>268</v>
      </c>
      <c r="AG100" s="4"/>
      <c r="AH100" s="4"/>
      <c r="AI100" s="4" t="s">
        <v>244</v>
      </c>
      <c r="AJ100" s="4" t="s">
        <v>244</v>
      </c>
      <c r="AK100" s="4" t="s">
        <v>244</v>
      </c>
      <c r="AL100" s="4" t="s">
        <v>244</v>
      </c>
      <c r="AM100" s="4" t="s">
        <v>244</v>
      </c>
      <c r="AN100" s="4" t="s">
        <v>244</v>
      </c>
      <c r="AO100" s="4" t="s">
        <v>244</v>
      </c>
      <c r="AP100" s="6" t="s">
        <v>373</v>
      </c>
    </row>
    <row r="101" spans="1:42" ht="30">
      <c r="A101" s="4">
        <v>98</v>
      </c>
      <c r="B101" s="4" t="s">
        <v>167</v>
      </c>
      <c r="C101" s="4" t="s">
        <v>369</v>
      </c>
      <c r="D101" s="4" t="s">
        <v>168</v>
      </c>
      <c r="E101" s="4" t="s">
        <v>123</v>
      </c>
      <c r="F101" s="4" t="s">
        <v>374</v>
      </c>
      <c r="G101" s="4" t="s">
        <v>375</v>
      </c>
      <c r="H101" s="4" t="s">
        <v>263</v>
      </c>
      <c r="I101" s="4">
        <v>0</v>
      </c>
      <c r="J101" s="4">
        <v>50</v>
      </c>
      <c r="K101" s="4">
        <v>20</v>
      </c>
      <c r="L101" s="4" t="s">
        <v>264</v>
      </c>
      <c r="M101" s="4">
        <f t="shared" si="6"/>
        <v>7.2</v>
      </c>
      <c r="N101" s="4" t="s">
        <v>164</v>
      </c>
      <c r="O101" s="4">
        <f t="shared" si="7"/>
        <v>8.8000000000000007</v>
      </c>
      <c r="P101" s="4">
        <v>15</v>
      </c>
      <c r="Q101" s="4">
        <f t="shared" si="8"/>
        <v>8.8000000000000007</v>
      </c>
      <c r="R101" s="4">
        <v>3.6</v>
      </c>
      <c r="S101" s="4">
        <v>21.5</v>
      </c>
      <c r="T101" s="4" t="s">
        <v>244</v>
      </c>
      <c r="U101" s="4" t="str">
        <f t="shared" si="9"/>
        <v>N/A</v>
      </c>
      <c r="V101" s="5">
        <v>-3.125</v>
      </c>
      <c r="W101" s="4">
        <f t="shared" si="10"/>
        <v>3</v>
      </c>
      <c r="X101" s="5">
        <v>54.6875</v>
      </c>
      <c r="Y101" s="4">
        <f t="shared" si="11"/>
        <v>21.5</v>
      </c>
      <c r="Z101" s="4" t="s">
        <v>265</v>
      </c>
      <c r="AA101" s="4" t="s">
        <v>266</v>
      </c>
      <c r="AB101" s="4" t="s">
        <v>376</v>
      </c>
      <c r="AC101" s="4">
        <v>1000</v>
      </c>
      <c r="AD101" s="4" t="s">
        <v>244</v>
      </c>
      <c r="AE101" s="7" t="s">
        <v>377</v>
      </c>
      <c r="AF101" s="4" t="s">
        <v>246</v>
      </c>
      <c r="AG101" s="4">
        <v>1.5</v>
      </c>
      <c r="AH101" s="4"/>
      <c r="AI101" s="4" t="s">
        <v>244</v>
      </c>
      <c r="AJ101" s="4" t="s">
        <v>244</v>
      </c>
      <c r="AK101" s="4" t="s">
        <v>247</v>
      </c>
      <c r="AL101" s="4" t="s">
        <v>244</v>
      </c>
      <c r="AM101" s="4" t="s">
        <v>244</v>
      </c>
      <c r="AN101" s="4" t="s">
        <v>244</v>
      </c>
      <c r="AO101" s="4" t="s">
        <v>244</v>
      </c>
      <c r="AP101" s="6" t="s">
        <v>248</v>
      </c>
    </row>
    <row r="102" spans="1:42" ht="30">
      <c r="A102" s="4">
        <v>99</v>
      </c>
      <c r="B102" s="4" t="s">
        <v>167</v>
      </c>
      <c r="C102" s="4" t="s">
        <v>369</v>
      </c>
      <c r="D102" s="4" t="s">
        <v>168</v>
      </c>
      <c r="E102" s="4" t="s">
        <v>124</v>
      </c>
      <c r="F102" s="4" t="s">
        <v>378</v>
      </c>
      <c r="G102" s="4" t="s">
        <v>379</v>
      </c>
      <c r="H102" s="4" t="s">
        <v>263</v>
      </c>
      <c r="I102" s="4">
        <v>0</v>
      </c>
      <c r="J102" s="4">
        <v>50</v>
      </c>
      <c r="K102" s="4">
        <v>20</v>
      </c>
      <c r="L102" s="4" t="s">
        <v>264</v>
      </c>
      <c r="M102" s="4">
        <f t="shared" si="6"/>
        <v>7.2</v>
      </c>
      <c r="N102" s="4" t="s">
        <v>164</v>
      </c>
      <c r="O102" s="4">
        <f t="shared" si="7"/>
        <v>8.8000000000000007</v>
      </c>
      <c r="P102" s="4">
        <v>15</v>
      </c>
      <c r="Q102" s="4">
        <f t="shared" si="8"/>
        <v>8.8000000000000007</v>
      </c>
      <c r="R102" s="4">
        <v>3.6</v>
      </c>
      <c r="S102" s="4">
        <v>21.5</v>
      </c>
      <c r="T102" s="4" t="s">
        <v>244</v>
      </c>
      <c r="U102" s="4" t="str">
        <f t="shared" si="9"/>
        <v>N/A</v>
      </c>
      <c r="V102" s="5">
        <v>-3.125</v>
      </c>
      <c r="W102" s="4">
        <f t="shared" si="10"/>
        <v>3</v>
      </c>
      <c r="X102" s="5">
        <v>54.6875</v>
      </c>
      <c r="Y102" s="4">
        <f t="shared" si="11"/>
        <v>21.5</v>
      </c>
      <c r="Z102" s="4" t="s">
        <v>265</v>
      </c>
      <c r="AA102" s="4" t="s">
        <v>266</v>
      </c>
      <c r="AB102" s="4" t="s">
        <v>380</v>
      </c>
      <c r="AC102" s="4">
        <v>1000</v>
      </c>
      <c r="AD102" s="4" t="s">
        <v>244</v>
      </c>
      <c r="AE102" s="7" t="s">
        <v>377</v>
      </c>
      <c r="AF102" s="4" t="s">
        <v>246</v>
      </c>
      <c r="AG102" s="4">
        <v>1.5</v>
      </c>
      <c r="AH102" s="4"/>
      <c r="AI102" s="4" t="s">
        <v>244</v>
      </c>
      <c r="AJ102" s="4" t="s">
        <v>244</v>
      </c>
      <c r="AK102" s="4" t="s">
        <v>247</v>
      </c>
      <c r="AL102" s="4" t="s">
        <v>244</v>
      </c>
      <c r="AM102" s="4" t="s">
        <v>244</v>
      </c>
      <c r="AN102" s="4" t="s">
        <v>244</v>
      </c>
      <c r="AO102" s="4" t="s">
        <v>244</v>
      </c>
      <c r="AP102" s="6" t="s">
        <v>248</v>
      </c>
    </row>
    <row r="103" spans="1:42">
      <c r="A103" s="4">
        <v>100</v>
      </c>
      <c r="B103" s="4" t="s">
        <v>167</v>
      </c>
      <c r="C103" s="4" t="s">
        <v>369</v>
      </c>
      <c r="D103" s="4" t="s">
        <v>168</v>
      </c>
      <c r="E103" s="4" t="s">
        <v>125</v>
      </c>
      <c r="F103" s="4">
        <v>3046116</v>
      </c>
      <c r="G103" s="4" t="s">
        <v>381</v>
      </c>
      <c r="H103" s="4">
        <v>-25</v>
      </c>
      <c r="I103" s="4">
        <v>0</v>
      </c>
      <c r="J103" s="4" t="s">
        <v>239</v>
      </c>
      <c r="K103" s="4">
        <v>20</v>
      </c>
      <c r="L103" s="4" t="s">
        <v>250</v>
      </c>
      <c r="M103" s="4">
        <f t="shared" si="6"/>
        <v>8</v>
      </c>
      <c r="N103" s="4" t="s">
        <v>240</v>
      </c>
      <c r="O103" s="4">
        <f t="shared" si="7"/>
        <v>12</v>
      </c>
      <c r="P103" s="4">
        <v>50</v>
      </c>
      <c r="Q103" s="4">
        <f t="shared" si="8"/>
        <v>12</v>
      </c>
      <c r="R103" s="4">
        <v>3.6</v>
      </c>
      <c r="S103" s="4">
        <v>21.5</v>
      </c>
      <c r="T103" s="4">
        <v>-12.5</v>
      </c>
      <c r="U103" s="4">
        <f t="shared" si="9"/>
        <v>2</v>
      </c>
      <c r="V103" s="5">
        <v>-17.1875</v>
      </c>
      <c r="W103" s="4">
        <f t="shared" si="10"/>
        <v>1.25</v>
      </c>
      <c r="X103" s="5">
        <v>109.375</v>
      </c>
      <c r="Y103" s="4">
        <f t="shared" si="11"/>
        <v>21.5</v>
      </c>
      <c r="Z103" s="4" t="s">
        <v>382</v>
      </c>
      <c r="AA103" s="4" t="s">
        <v>242</v>
      </c>
      <c r="AB103" s="4" t="s">
        <v>383</v>
      </c>
      <c r="AC103" s="4">
        <v>1340</v>
      </c>
      <c r="AD103" s="4" t="s">
        <v>244</v>
      </c>
      <c r="AE103" s="4" t="s">
        <v>245</v>
      </c>
      <c r="AF103" s="4" t="s">
        <v>268</v>
      </c>
      <c r="AG103" s="4"/>
      <c r="AH103" s="4"/>
      <c r="AI103" s="4" t="s">
        <v>244</v>
      </c>
      <c r="AJ103" s="4" t="s">
        <v>244</v>
      </c>
      <c r="AK103" s="4" t="s">
        <v>244</v>
      </c>
      <c r="AL103" s="4" t="s">
        <v>244</v>
      </c>
      <c r="AM103" s="4" t="s">
        <v>244</v>
      </c>
      <c r="AN103" s="4" t="s">
        <v>244</v>
      </c>
      <c r="AO103" s="4" t="s">
        <v>244</v>
      </c>
      <c r="AP103" s="6" t="s">
        <v>248</v>
      </c>
    </row>
    <row r="104" spans="1:42">
      <c r="A104" s="4">
        <v>101</v>
      </c>
      <c r="B104" s="4" t="s">
        <v>167</v>
      </c>
      <c r="C104" s="4" t="s">
        <v>369</v>
      </c>
      <c r="D104" s="4" t="s">
        <v>168</v>
      </c>
      <c r="E104" s="4" t="s">
        <v>126</v>
      </c>
      <c r="F104" s="4">
        <v>3048009</v>
      </c>
      <c r="G104" s="4" t="s">
        <v>381</v>
      </c>
      <c r="H104" s="4">
        <v>-25</v>
      </c>
      <c r="I104" s="4">
        <v>0</v>
      </c>
      <c r="J104" s="4" t="s">
        <v>239</v>
      </c>
      <c r="K104" s="4">
        <v>20</v>
      </c>
      <c r="L104" s="4" t="s">
        <v>250</v>
      </c>
      <c r="M104" s="4">
        <f t="shared" si="6"/>
        <v>8</v>
      </c>
      <c r="N104" s="4" t="s">
        <v>240</v>
      </c>
      <c r="O104" s="4">
        <f t="shared" si="7"/>
        <v>12</v>
      </c>
      <c r="P104" s="4">
        <v>50</v>
      </c>
      <c r="Q104" s="4">
        <f t="shared" si="8"/>
        <v>12</v>
      </c>
      <c r="R104" s="4">
        <v>3.6</v>
      </c>
      <c r="S104" s="4">
        <v>21.5</v>
      </c>
      <c r="T104" s="4" t="s">
        <v>244</v>
      </c>
      <c r="U104" s="4" t="str">
        <f t="shared" si="9"/>
        <v>N/A</v>
      </c>
      <c r="V104" s="5">
        <v>-17.1875</v>
      </c>
      <c r="W104" s="4">
        <f t="shared" si="10"/>
        <v>1.25</v>
      </c>
      <c r="X104" s="5">
        <v>109.375</v>
      </c>
      <c r="Y104" s="4">
        <f t="shared" si="11"/>
        <v>21.5</v>
      </c>
      <c r="Z104" s="4" t="s">
        <v>271</v>
      </c>
      <c r="AA104" s="4" t="s">
        <v>242</v>
      </c>
      <c r="AB104" s="4" t="s">
        <v>384</v>
      </c>
      <c r="AC104" s="4">
        <v>1340</v>
      </c>
      <c r="AD104" s="4" t="s">
        <v>244</v>
      </c>
      <c r="AE104" s="4" t="s">
        <v>245</v>
      </c>
      <c r="AF104" s="4" t="s">
        <v>268</v>
      </c>
      <c r="AG104" s="4"/>
      <c r="AH104" s="4"/>
      <c r="AI104" s="4" t="s">
        <v>244</v>
      </c>
      <c r="AJ104" s="4" t="s">
        <v>244</v>
      </c>
      <c r="AK104" s="4" t="s">
        <v>244</v>
      </c>
      <c r="AL104" s="4" t="s">
        <v>244</v>
      </c>
      <c r="AM104" s="4" t="s">
        <v>244</v>
      </c>
      <c r="AN104" s="4" t="s">
        <v>244</v>
      </c>
      <c r="AO104" s="4" t="s">
        <v>244</v>
      </c>
      <c r="AP104" s="6" t="s">
        <v>248</v>
      </c>
    </row>
    <row r="105" spans="1:42">
      <c r="A105" s="4">
        <v>102</v>
      </c>
      <c r="B105" s="4" t="s">
        <v>167</v>
      </c>
      <c r="C105" s="4" t="s">
        <v>369</v>
      </c>
      <c r="D105" s="4" t="s">
        <v>168</v>
      </c>
      <c r="E105" s="4" t="s">
        <v>127</v>
      </c>
      <c r="F105" s="4" t="s">
        <v>385</v>
      </c>
      <c r="G105" s="4" t="s">
        <v>386</v>
      </c>
      <c r="H105" s="4" t="s">
        <v>263</v>
      </c>
      <c r="I105" s="4">
        <v>0</v>
      </c>
      <c r="J105" s="4">
        <v>50</v>
      </c>
      <c r="K105" s="4">
        <v>20</v>
      </c>
      <c r="L105" s="4" t="s">
        <v>264</v>
      </c>
      <c r="M105" s="4">
        <f t="shared" si="6"/>
        <v>7.2</v>
      </c>
      <c r="N105" s="4" t="s">
        <v>164</v>
      </c>
      <c r="O105" s="4">
        <f t="shared" si="7"/>
        <v>8.8000000000000007</v>
      </c>
      <c r="P105" s="4">
        <v>15</v>
      </c>
      <c r="Q105" s="4">
        <f t="shared" si="8"/>
        <v>8.8000000000000007</v>
      </c>
      <c r="R105" s="4">
        <v>3.6</v>
      </c>
      <c r="S105" s="4">
        <v>21.5</v>
      </c>
      <c r="T105" s="4" t="s">
        <v>244</v>
      </c>
      <c r="U105" s="4" t="str">
        <f t="shared" si="9"/>
        <v>N/A</v>
      </c>
      <c r="V105" s="5">
        <v>-3.125</v>
      </c>
      <c r="W105" s="4">
        <f t="shared" si="10"/>
        <v>3</v>
      </c>
      <c r="X105" s="5">
        <v>54.6875</v>
      </c>
      <c r="Y105" s="4">
        <f t="shared" si="11"/>
        <v>21.5</v>
      </c>
      <c r="Z105" s="4" t="s">
        <v>265</v>
      </c>
      <c r="AA105" s="4" t="s">
        <v>266</v>
      </c>
      <c r="AB105" s="4" t="s">
        <v>376</v>
      </c>
      <c r="AC105" s="4">
        <v>1000</v>
      </c>
      <c r="AD105" s="4" t="s">
        <v>244</v>
      </c>
      <c r="AE105" s="4" t="s">
        <v>245</v>
      </c>
      <c r="AF105" s="4" t="s">
        <v>268</v>
      </c>
      <c r="AG105" s="4"/>
      <c r="AH105" s="4"/>
      <c r="AI105" s="4" t="s">
        <v>244</v>
      </c>
      <c r="AJ105" s="4" t="s">
        <v>244</v>
      </c>
      <c r="AK105" s="4" t="s">
        <v>244</v>
      </c>
      <c r="AL105" s="4" t="s">
        <v>244</v>
      </c>
      <c r="AM105" s="4" t="s">
        <v>244</v>
      </c>
      <c r="AN105" s="4" t="s">
        <v>244</v>
      </c>
      <c r="AO105" s="4" t="s">
        <v>244</v>
      </c>
      <c r="AP105" s="6" t="s">
        <v>248</v>
      </c>
    </row>
    <row r="106" spans="1:42" ht="30">
      <c r="A106" s="4">
        <v>103</v>
      </c>
      <c r="B106" s="4" t="s">
        <v>167</v>
      </c>
      <c r="C106" s="4" t="s">
        <v>369</v>
      </c>
      <c r="D106" s="4" t="s">
        <v>168</v>
      </c>
      <c r="E106" s="4" t="s">
        <v>128</v>
      </c>
      <c r="F106" s="4">
        <v>3048812</v>
      </c>
      <c r="G106" s="4" t="s">
        <v>387</v>
      </c>
      <c r="H106" s="4">
        <v>-25</v>
      </c>
      <c r="I106" s="4">
        <v>0</v>
      </c>
      <c r="J106" s="4" t="s">
        <v>239</v>
      </c>
      <c r="K106" s="4">
        <v>20</v>
      </c>
      <c r="L106" s="4" t="s">
        <v>250</v>
      </c>
      <c r="M106" s="4">
        <f t="shared" si="6"/>
        <v>8</v>
      </c>
      <c r="N106" s="4" t="s">
        <v>240</v>
      </c>
      <c r="O106" s="4">
        <f t="shared" si="7"/>
        <v>12</v>
      </c>
      <c r="P106" s="4">
        <v>50</v>
      </c>
      <c r="Q106" s="4">
        <f t="shared" si="8"/>
        <v>12</v>
      </c>
      <c r="R106" s="4">
        <v>3.6</v>
      </c>
      <c r="S106" s="4">
        <v>21.5</v>
      </c>
      <c r="T106" s="4">
        <v>-12.5</v>
      </c>
      <c r="U106" s="4">
        <f t="shared" si="9"/>
        <v>2</v>
      </c>
      <c r="V106" s="5">
        <v>-17.1875</v>
      </c>
      <c r="W106" s="4">
        <f t="shared" si="10"/>
        <v>1.25</v>
      </c>
      <c r="X106" s="5">
        <v>109.375</v>
      </c>
      <c r="Y106" s="4">
        <f t="shared" si="11"/>
        <v>21.5</v>
      </c>
      <c r="Z106" s="4" t="s">
        <v>382</v>
      </c>
      <c r="AA106" s="4" t="s">
        <v>242</v>
      </c>
      <c r="AB106" s="4">
        <v>1180</v>
      </c>
      <c r="AC106" s="4">
        <v>1310</v>
      </c>
      <c r="AD106" s="4" t="s">
        <v>244</v>
      </c>
      <c r="AE106" s="7" t="s">
        <v>377</v>
      </c>
      <c r="AF106" s="4" t="s">
        <v>246</v>
      </c>
      <c r="AG106" s="4">
        <v>1.8</v>
      </c>
      <c r="AH106" s="4"/>
      <c r="AI106" s="4" t="s">
        <v>244</v>
      </c>
      <c r="AJ106" s="4" t="s">
        <v>244</v>
      </c>
      <c r="AK106" s="4" t="s">
        <v>247</v>
      </c>
      <c r="AL106" s="4">
        <v>1</v>
      </c>
      <c r="AM106" s="4" t="s">
        <v>244</v>
      </c>
      <c r="AN106" s="4" t="s">
        <v>244</v>
      </c>
      <c r="AO106" s="4" t="s">
        <v>244</v>
      </c>
      <c r="AP106" s="6" t="s">
        <v>388</v>
      </c>
    </row>
    <row r="107" spans="1:42">
      <c r="A107" s="4">
        <v>104</v>
      </c>
      <c r="B107" s="4" t="s">
        <v>167</v>
      </c>
      <c r="C107" s="4" t="s">
        <v>369</v>
      </c>
      <c r="D107" s="4" t="s">
        <v>168</v>
      </c>
      <c r="E107" s="4" t="s">
        <v>187</v>
      </c>
      <c r="F107" s="4" t="s">
        <v>278</v>
      </c>
      <c r="G107" s="4" t="s">
        <v>387</v>
      </c>
      <c r="H107" s="4" t="s">
        <v>263</v>
      </c>
      <c r="I107" s="4">
        <v>0</v>
      </c>
      <c r="J107" s="4">
        <v>50</v>
      </c>
      <c r="K107" s="4">
        <v>20</v>
      </c>
      <c r="L107" s="4" t="s">
        <v>264</v>
      </c>
      <c r="M107" s="4">
        <f t="shared" si="6"/>
        <v>7.2</v>
      </c>
      <c r="N107" s="4" t="s">
        <v>164</v>
      </c>
      <c r="O107" s="4">
        <f t="shared" si="7"/>
        <v>8.8000000000000007</v>
      </c>
      <c r="P107" s="4">
        <v>50</v>
      </c>
      <c r="Q107" s="4">
        <f t="shared" si="8"/>
        <v>20</v>
      </c>
      <c r="R107" s="4">
        <v>3.6</v>
      </c>
      <c r="S107" s="4">
        <v>21.5</v>
      </c>
      <c r="T107" s="4" t="s">
        <v>244</v>
      </c>
      <c r="U107" s="4" t="str">
        <f t="shared" si="9"/>
        <v>N/A</v>
      </c>
      <c r="V107" s="5">
        <v>-3.125</v>
      </c>
      <c r="W107" s="4">
        <f t="shared" si="10"/>
        <v>3</v>
      </c>
      <c r="X107" s="5">
        <v>54.6875</v>
      </c>
      <c r="Y107" s="4">
        <f t="shared" si="11"/>
        <v>21.5</v>
      </c>
      <c r="Z107" s="4" t="s">
        <v>265</v>
      </c>
      <c r="AA107" s="4" t="s">
        <v>266</v>
      </c>
      <c r="AB107" s="4" t="s">
        <v>389</v>
      </c>
      <c r="AC107" s="4">
        <v>1000</v>
      </c>
      <c r="AD107" s="4" t="s">
        <v>244</v>
      </c>
      <c r="AE107" s="4" t="s">
        <v>245</v>
      </c>
      <c r="AF107" s="4" t="s">
        <v>268</v>
      </c>
      <c r="AG107" s="4"/>
      <c r="AH107" s="4"/>
      <c r="AI107" s="4" t="s">
        <v>244</v>
      </c>
      <c r="AJ107" s="4" t="s">
        <v>244</v>
      </c>
      <c r="AK107" s="4" t="s">
        <v>244</v>
      </c>
      <c r="AL107" s="4" t="s">
        <v>244</v>
      </c>
      <c r="AM107" s="4" t="s">
        <v>244</v>
      </c>
      <c r="AN107" s="4" t="s">
        <v>244</v>
      </c>
      <c r="AO107" s="4" t="s">
        <v>244</v>
      </c>
      <c r="AP107" s="6" t="s">
        <v>281</v>
      </c>
    </row>
    <row r="108" spans="1:42" ht="30">
      <c r="A108" s="4">
        <v>105</v>
      </c>
      <c r="B108" s="4" t="s">
        <v>167</v>
      </c>
      <c r="C108" s="4" t="s">
        <v>369</v>
      </c>
      <c r="D108" s="4" t="s">
        <v>168</v>
      </c>
      <c r="E108" s="4" t="s">
        <v>129</v>
      </c>
      <c r="F108" s="4">
        <v>3047997</v>
      </c>
      <c r="G108" s="4" t="s">
        <v>387</v>
      </c>
      <c r="H108" s="4">
        <v>-25</v>
      </c>
      <c r="I108" s="4">
        <v>0</v>
      </c>
      <c r="J108" s="4" t="s">
        <v>239</v>
      </c>
      <c r="K108" s="4">
        <v>20</v>
      </c>
      <c r="L108" s="4" t="s">
        <v>250</v>
      </c>
      <c r="M108" s="4">
        <f t="shared" si="6"/>
        <v>8</v>
      </c>
      <c r="N108" s="4" t="s">
        <v>240</v>
      </c>
      <c r="O108" s="4">
        <f t="shared" si="7"/>
        <v>12</v>
      </c>
      <c r="P108" s="4">
        <v>50</v>
      </c>
      <c r="Q108" s="4">
        <f t="shared" si="8"/>
        <v>12</v>
      </c>
      <c r="R108" s="4">
        <v>3.6</v>
      </c>
      <c r="S108" s="4">
        <v>21.5</v>
      </c>
      <c r="T108" s="4" t="s">
        <v>244</v>
      </c>
      <c r="U108" s="4" t="str">
        <f t="shared" si="9"/>
        <v>N/A</v>
      </c>
      <c r="V108" s="5">
        <v>-17.1875</v>
      </c>
      <c r="W108" s="4">
        <f t="shared" si="10"/>
        <v>1.25</v>
      </c>
      <c r="X108" s="5">
        <v>109.375</v>
      </c>
      <c r="Y108" s="4">
        <f t="shared" si="11"/>
        <v>21.5</v>
      </c>
      <c r="Z108" s="4" t="s">
        <v>271</v>
      </c>
      <c r="AA108" s="4" t="s">
        <v>242</v>
      </c>
      <c r="AB108" s="4" t="s">
        <v>384</v>
      </c>
      <c r="AC108" s="4">
        <v>1310</v>
      </c>
      <c r="AD108" s="4" t="s">
        <v>244</v>
      </c>
      <c r="AE108" s="7" t="s">
        <v>377</v>
      </c>
      <c r="AF108" s="4" t="s">
        <v>246</v>
      </c>
      <c r="AG108" s="4">
        <v>1.8</v>
      </c>
      <c r="AH108" s="4"/>
      <c r="AI108" s="4" t="s">
        <v>244</v>
      </c>
      <c r="AJ108" s="4" t="s">
        <v>244</v>
      </c>
      <c r="AK108" s="4" t="s">
        <v>247</v>
      </c>
      <c r="AL108" s="4">
        <v>1</v>
      </c>
      <c r="AM108" s="4" t="s">
        <v>244</v>
      </c>
      <c r="AN108" s="4" t="s">
        <v>244</v>
      </c>
      <c r="AO108" s="4" t="s">
        <v>244</v>
      </c>
      <c r="AP108" s="6" t="s">
        <v>248</v>
      </c>
    </row>
    <row r="109" spans="1:42" ht="30">
      <c r="A109" s="4">
        <v>106</v>
      </c>
      <c r="B109" s="4" t="s">
        <v>167</v>
      </c>
      <c r="C109" s="4" t="s">
        <v>369</v>
      </c>
      <c r="D109" s="4" t="s">
        <v>168</v>
      </c>
      <c r="E109" s="4" t="s">
        <v>130</v>
      </c>
      <c r="F109" s="4">
        <v>3050783</v>
      </c>
      <c r="G109" s="4" t="s">
        <v>390</v>
      </c>
      <c r="H109" s="4">
        <v>-25</v>
      </c>
      <c r="I109" s="4">
        <v>0</v>
      </c>
      <c r="J109" s="4" t="s">
        <v>239</v>
      </c>
      <c r="K109" s="4">
        <v>20</v>
      </c>
      <c r="L109" s="4" t="s">
        <v>250</v>
      </c>
      <c r="M109" s="4">
        <f t="shared" si="6"/>
        <v>8</v>
      </c>
      <c r="N109" s="4" t="s">
        <v>240</v>
      </c>
      <c r="O109" s="4">
        <f t="shared" si="7"/>
        <v>12</v>
      </c>
      <c r="P109" s="4">
        <v>50</v>
      </c>
      <c r="Q109" s="4">
        <f t="shared" si="8"/>
        <v>12</v>
      </c>
      <c r="R109" s="4">
        <v>3.6</v>
      </c>
      <c r="S109" s="4">
        <v>21.5</v>
      </c>
      <c r="T109" s="4">
        <v>-12.5</v>
      </c>
      <c r="U109" s="4">
        <f t="shared" si="9"/>
        <v>2</v>
      </c>
      <c r="V109" s="5">
        <v>-17.1875</v>
      </c>
      <c r="W109" s="4">
        <f t="shared" si="10"/>
        <v>1.25</v>
      </c>
      <c r="X109" s="5">
        <v>109.375</v>
      </c>
      <c r="Y109" s="4">
        <f t="shared" si="11"/>
        <v>21.5</v>
      </c>
      <c r="Z109" s="4" t="s">
        <v>382</v>
      </c>
      <c r="AA109" s="4" t="s">
        <v>242</v>
      </c>
      <c r="AB109" s="4" t="s">
        <v>391</v>
      </c>
      <c r="AC109" s="4">
        <v>1000</v>
      </c>
      <c r="AD109" s="4" t="s">
        <v>244</v>
      </c>
      <c r="AE109" s="7" t="s">
        <v>377</v>
      </c>
      <c r="AF109" s="4" t="s">
        <v>246</v>
      </c>
      <c r="AG109" s="4">
        <v>1.8</v>
      </c>
      <c r="AH109" s="4"/>
      <c r="AI109" s="4" t="s">
        <v>244</v>
      </c>
      <c r="AJ109" s="4" t="s">
        <v>244</v>
      </c>
      <c r="AK109" s="4" t="s">
        <v>247</v>
      </c>
      <c r="AL109" s="4">
        <v>1</v>
      </c>
      <c r="AM109" s="4" t="s">
        <v>244</v>
      </c>
      <c r="AN109" s="4" t="s">
        <v>244</v>
      </c>
      <c r="AO109" s="4" t="s">
        <v>244</v>
      </c>
      <c r="AP109" s="6" t="s">
        <v>248</v>
      </c>
    </row>
    <row r="110" spans="1:42">
      <c r="A110" s="4">
        <v>107</v>
      </c>
      <c r="B110" s="4" t="s">
        <v>167</v>
      </c>
      <c r="C110" s="4" t="s">
        <v>369</v>
      </c>
      <c r="D110" s="4" t="s">
        <v>168</v>
      </c>
      <c r="E110" s="4" t="s">
        <v>188</v>
      </c>
      <c r="F110" s="4" t="s">
        <v>278</v>
      </c>
      <c r="G110" s="4" t="s">
        <v>392</v>
      </c>
      <c r="H110" s="4" t="s">
        <v>263</v>
      </c>
      <c r="I110" s="4">
        <v>0</v>
      </c>
      <c r="J110" s="4">
        <v>50</v>
      </c>
      <c r="K110" s="4">
        <v>20</v>
      </c>
      <c r="L110" s="4" t="s">
        <v>264</v>
      </c>
      <c r="M110" s="4">
        <f t="shared" si="6"/>
        <v>7.2</v>
      </c>
      <c r="N110" s="4" t="s">
        <v>164</v>
      </c>
      <c r="O110" s="4">
        <f t="shared" si="7"/>
        <v>8.8000000000000007</v>
      </c>
      <c r="P110" s="4">
        <v>15</v>
      </c>
      <c r="Q110" s="4">
        <f t="shared" si="8"/>
        <v>8.8000000000000007</v>
      </c>
      <c r="R110" s="4">
        <v>3.6</v>
      </c>
      <c r="S110" s="4">
        <v>21.5</v>
      </c>
      <c r="T110" s="4" t="s">
        <v>244</v>
      </c>
      <c r="U110" s="4" t="str">
        <f t="shared" si="9"/>
        <v>N/A</v>
      </c>
      <c r="V110" s="5">
        <v>-3.125</v>
      </c>
      <c r="W110" s="4">
        <f t="shared" si="10"/>
        <v>3</v>
      </c>
      <c r="X110" s="5">
        <v>54.6875</v>
      </c>
      <c r="Y110" s="4">
        <f t="shared" si="11"/>
        <v>21.5</v>
      </c>
      <c r="Z110" s="4" t="s">
        <v>265</v>
      </c>
      <c r="AA110" s="4" t="s">
        <v>266</v>
      </c>
      <c r="AB110" s="4" t="s">
        <v>376</v>
      </c>
      <c r="AC110" s="4">
        <v>1000</v>
      </c>
      <c r="AD110" s="4" t="s">
        <v>244</v>
      </c>
      <c r="AE110" s="4" t="s">
        <v>245</v>
      </c>
      <c r="AF110" s="4" t="s">
        <v>268</v>
      </c>
      <c r="AG110" s="4"/>
      <c r="AH110" s="4"/>
      <c r="AI110" s="4" t="s">
        <v>244</v>
      </c>
      <c r="AJ110" s="4" t="s">
        <v>244</v>
      </c>
      <c r="AK110" s="4" t="s">
        <v>244</v>
      </c>
      <c r="AL110" s="4" t="s">
        <v>244</v>
      </c>
      <c r="AM110" s="4" t="s">
        <v>244</v>
      </c>
      <c r="AN110" s="4" t="s">
        <v>244</v>
      </c>
      <c r="AO110" s="4" t="s">
        <v>244</v>
      </c>
      <c r="AP110" s="6" t="s">
        <v>281</v>
      </c>
    </row>
    <row r="111" spans="1:42" ht="30">
      <c r="A111" s="4">
        <v>108</v>
      </c>
      <c r="B111" s="4" t="s">
        <v>167</v>
      </c>
      <c r="C111" s="4" t="s">
        <v>369</v>
      </c>
      <c r="D111" s="4" t="s">
        <v>168</v>
      </c>
      <c r="E111" s="4" t="s">
        <v>131</v>
      </c>
      <c r="F111" s="4">
        <v>3049417</v>
      </c>
      <c r="G111" s="4" t="s">
        <v>393</v>
      </c>
      <c r="H111" s="4">
        <v>-25</v>
      </c>
      <c r="I111" s="4">
        <v>0</v>
      </c>
      <c r="J111" s="4" t="s">
        <v>239</v>
      </c>
      <c r="K111" s="4">
        <v>20</v>
      </c>
      <c r="L111" s="4" t="s">
        <v>250</v>
      </c>
      <c r="M111" s="4">
        <f t="shared" si="6"/>
        <v>8</v>
      </c>
      <c r="N111" s="4" t="s">
        <v>240</v>
      </c>
      <c r="O111" s="4">
        <f t="shared" si="7"/>
        <v>12</v>
      </c>
      <c r="P111" s="4">
        <v>50</v>
      </c>
      <c r="Q111" s="4">
        <f t="shared" si="8"/>
        <v>12</v>
      </c>
      <c r="R111" s="4">
        <v>3.6</v>
      </c>
      <c r="S111" s="4">
        <v>21.5</v>
      </c>
      <c r="T111" s="4">
        <v>-12.5</v>
      </c>
      <c r="U111" s="4">
        <f t="shared" si="9"/>
        <v>2</v>
      </c>
      <c r="V111" s="5">
        <v>-17.1875</v>
      </c>
      <c r="W111" s="4">
        <f t="shared" si="10"/>
        <v>1.25</v>
      </c>
      <c r="X111" s="5">
        <v>109.375</v>
      </c>
      <c r="Y111" s="4">
        <f t="shared" si="11"/>
        <v>21.5</v>
      </c>
      <c r="Z111" s="4" t="s">
        <v>382</v>
      </c>
      <c r="AA111" s="4" t="s">
        <v>242</v>
      </c>
      <c r="AB111" s="4" t="s">
        <v>391</v>
      </c>
      <c r="AC111" s="4">
        <v>1000</v>
      </c>
      <c r="AD111" s="4" t="s">
        <v>244</v>
      </c>
      <c r="AE111" s="7" t="s">
        <v>377</v>
      </c>
      <c r="AF111" s="4" t="s">
        <v>246</v>
      </c>
      <c r="AG111" s="4">
        <v>1.8</v>
      </c>
      <c r="AH111" s="4"/>
      <c r="AI111" s="4" t="s">
        <v>244</v>
      </c>
      <c r="AJ111" s="4" t="s">
        <v>244</v>
      </c>
      <c r="AK111" s="4" t="s">
        <v>247</v>
      </c>
      <c r="AL111" s="4">
        <v>1</v>
      </c>
      <c r="AM111" s="4" t="s">
        <v>244</v>
      </c>
      <c r="AN111" s="4" t="s">
        <v>244</v>
      </c>
      <c r="AO111" s="4" t="s">
        <v>244</v>
      </c>
      <c r="AP111" s="6" t="s">
        <v>248</v>
      </c>
    </row>
    <row r="112" spans="1:42">
      <c r="A112" s="4">
        <v>109</v>
      </c>
      <c r="B112" s="4" t="s">
        <v>167</v>
      </c>
      <c r="C112" s="4" t="s">
        <v>369</v>
      </c>
      <c r="D112" s="4" t="s">
        <v>168</v>
      </c>
      <c r="E112" s="4" t="s">
        <v>189</v>
      </c>
      <c r="F112" s="4" t="s">
        <v>278</v>
      </c>
      <c r="G112" s="4" t="s">
        <v>394</v>
      </c>
      <c r="H112" s="4" t="s">
        <v>263</v>
      </c>
      <c r="I112" s="4">
        <v>0</v>
      </c>
      <c r="J112" s="4">
        <v>50</v>
      </c>
      <c r="K112" s="4">
        <v>20</v>
      </c>
      <c r="L112" s="4" t="s">
        <v>264</v>
      </c>
      <c r="M112" s="4">
        <f t="shared" si="6"/>
        <v>7.2</v>
      </c>
      <c r="N112" s="4" t="s">
        <v>164</v>
      </c>
      <c r="O112" s="4">
        <f t="shared" si="7"/>
        <v>8.8000000000000007</v>
      </c>
      <c r="P112" s="4">
        <v>15</v>
      </c>
      <c r="Q112" s="4">
        <f t="shared" si="8"/>
        <v>8.8000000000000007</v>
      </c>
      <c r="R112" s="4">
        <v>3.6</v>
      </c>
      <c r="S112" s="4">
        <v>21.5</v>
      </c>
      <c r="T112" s="4" t="s">
        <v>244</v>
      </c>
      <c r="U112" s="4" t="str">
        <f t="shared" si="9"/>
        <v>N/A</v>
      </c>
      <c r="V112" s="5">
        <v>-3.125</v>
      </c>
      <c r="W112" s="4">
        <f t="shared" si="10"/>
        <v>3</v>
      </c>
      <c r="X112" s="5">
        <v>54.6875</v>
      </c>
      <c r="Y112" s="4">
        <f t="shared" si="11"/>
        <v>21.5</v>
      </c>
      <c r="Z112" s="4" t="s">
        <v>265</v>
      </c>
      <c r="AA112" s="4" t="s">
        <v>266</v>
      </c>
      <c r="AB112" s="4" t="s">
        <v>376</v>
      </c>
      <c r="AC112" s="4">
        <v>1000</v>
      </c>
      <c r="AD112" s="4" t="s">
        <v>244</v>
      </c>
      <c r="AE112" s="4" t="s">
        <v>245</v>
      </c>
      <c r="AF112" s="4" t="s">
        <v>268</v>
      </c>
      <c r="AG112" s="4"/>
      <c r="AH112" s="4"/>
      <c r="AI112" s="4" t="s">
        <v>244</v>
      </c>
      <c r="AJ112" s="4" t="s">
        <v>244</v>
      </c>
      <c r="AK112" s="4" t="s">
        <v>244</v>
      </c>
      <c r="AL112" s="4" t="s">
        <v>244</v>
      </c>
      <c r="AM112" s="4" t="s">
        <v>244</v>
      </c>
      <c r="AN112" s="4" t="s">
        <v>244</v>
      </c>
      <c r="AO112" s="4" t="s">
        <v>244</v>
      </c>
      <c r="AP112" s="6" t="s">
        <v>281</v>
      </c>
    </row>
    <row r="113" spans="1:42" ht="30">
      <c r="A113" s="4">
        <v>110</v>
      </c>
      <c r="B113" s="4" t="s">
        <v>167</v>
      </c>
      <c r="C113" s="4" t="s">
        <v>369</v>
      </c>
      <c r="D113" s="4" t="s">
        <v>166</v>
      </c>
      <c r="E113" s="4" t="s">
        <v>85</v>
      </c>
      <c r="F113" s="4" t="s">
        <v>395</v>
      </c>
      <c r="G113" s="4" t="s">
        <v>396</v>
      </c>
      <c r="H113" s="4" t="s">
        <v>263</v>
      </c>
      <c r="I113" s="4">
        <v>0</v>
      </c>
      <c r="J113" s="4">
        <v>50</v>
      </c>
      <c r="K113" s="4">
        <v>20</v>
      </c>
      <c r="L113" s="4" t="s">
        <v>264</v>
      </c>
      <c r="M113" s="4">
        <f t="shared" si="6"/>
        <v>7.2</v>
      </c>
      <c r="N113" s="4" t="s">
        <v>164</v>
      </c>
      <c r="O113" s="4">
        <f t="shared" si="7"/>
        <v>8.8000000000000007</v>
      </c>
      <c r="P113" s="4">
        <v>15</v>
      </c>
      <c r="Q113" s="4">
        <f t="shared" si="8"/>
        <v>8.8000000000000007</v>
      </c>
      <c r="R113" s="4">
        <v>3.6</v>
      </c>
      <c r="S113" s="4">
        <v>21.5</v>
      </c>
      <c r="T113" s="4" t="s">
        <v>244</v>
      </c>
      <c r="U113" s="4" t="str">
        <f t="shared" si="9"/>
        <v>N/A</v>
      </c>
      <c r="V113" s="5">
        <v>-3.125</v>
      </c>
      <c r="W113" s="4">
        <f t="shared" si="10"/>
        <v>3</v>
      </c>
      <c r="X113" s="5">
        <v>54.6875</v>
      </c>
      <c r="Y113" s="4">
        <f t="shared" si="11"/>
        <v>21.5</v>
      </c>
      <c r="Z113" s="4" t="s">
        <v>265</v>
      </c>
      <c r="AA113" s="4" t="s">
        <v>266</v>
      </c>
      <c r="AB113" s="4" t="s">
        <v>391</v>
      </c>
      <c r="AC113" s="4">
        <v>1200</v>
      </c>
      <c r="AD113" s="4" t="s">
        <v>244</v>
      </c>
      <c r="AE113" s="7" t="s">
        <v>377</v>
      </c>
      <c r="AF113" s="4" t="s">
        <v>246</v>
      </c>
      <c r="AG113" s="4">
        <v>1.5</v>
      </c>
      <c r="AH113" s="4"/>
      <c r="AI113" s="4" t="s">
        <v>244</v>
      </c>
      <c r="AJ113" s="4" t="s">
        <v>244</v>
      </c>
      <c r="AK113" s="4" t="s">
        <v>247</v>
      </c>
      <c r="AL113" s="4" t="s">
        <v>244</v>
      </c>
      <c r="AM113" s="4" t="s">
        <v>244</v>
      </c>
      <c r="AN113" s="4" t="s">
        <v>244</v>
      </c>
      <c r="AO113" s="4" t="s">
        <v>244</v>
      </c>
      <c r="AP113" s="6" t="s">
        <v>248</v>
      </c>
    </row>
    <row r="114" spans="1:42" ht="30">
      <c r="A114" s="4">
        <v>111</v>
      </c>
      <c r="B114" s="4" t="s">
        <v>167</v>
      </c>
      <c r="C114" s="4" t="s">
        <v>369</v>
      </c>
      <c r="D114" s="4" t="s">
        <v>166</v>
      </c>
      <c r="E114" s="4" t="s">
        <v>86</v>
      </c>
      <c r="F114" s="4" t="s">
        <v>397</v>
      </c>
      <c r="G114" s="4" t="s">
        <v>398</v>
      </c>
      <c r="H114" s="4" t="s">
        <v>263</v>
      </c>
      <c r="I114" s="4">
        <v>0</v>
      </c>
      <c r="J114" s="4">
        <v>50</v>
      </c>
      <c r="K114" s="4">
        <v>20</v>
      </c>
      <c r="L114" s="4" t="s">
        <v>264</v>
      </c>
      <c r="M114" s="4">
        <f t="shared" si="6"/>
        <v>7.2</v>
      </c>
      <c r="N114" s="4" t="s">
        <v>164</v>
      </c>
      <c r="O114" s="4">
        <f t="shared" si="7"/>
        <v>8.8000000000000007</v>
      </c>
      <c r="P114" s="4">
        <v>15</v>
      </c>
      <c r="Q114" s="4">
        <f t="shared" si="8"/>
        <v>8.8000000000000007</v>
      </c>
      <c r="R114" s="4">
        <v>3.6</v>
      </c>
      <c r="S114" s="4">
        <v>21.5</v>
      </c>
      <c r="T114" s="4" t="s">
        <v>244</v>
      </c>
      <c r="U114" s="4" t="str">
        <f t="shared" si="9"/>
        <v>N/A</v>
      </c>
      <c r="V114" s="5">
        <v>-3.125</v>
      </c>
      <c r="W114" s="4">
        <f t="shared" si="10"/>
        <v>3</v>
      </c>
      <c r="X114" s="5">
        <v>54.6875</v>
      </c>
      <c r="Y114" s="4">
        <f t="shared" si="11"/>
        <v>21.5</v>
      </c>
      <c r="Z114" s="4" t="s">
        <v>265</v>
      </c>
      <c r="AA114" s="4" t="s">
        <v>266</v>
      </c>
      <c r="AB114" s="4" t="s">
        <v>399</v>
      </c>
      <c r="AC114" s="4">
        <v>1000</v>
      </c>
      <c r="AD114" s="4" t="s">
        <v>244</v>
      </c>
      <c r="AE114" s="7" t="s">
        <v>377</v>
      </c>
      <c r="AF114" s="4" t="s">
        <v>246</v>
      </c>
      <c r="AG114" s="4">
        <v>1.5</v>
      </c>
      <c r="AH114" s="4"/>
      <c r="AI114" s="4" t="s">
        <v>244</v>
      </c>
      <c r="AJ114" s="4" t="s">
        <v>244</v>
      </c>
      <c r="AK114" s="4" t="s">
        <v>247</v>
      </c>
      <c r="AL114" s="4" t="s">
        <v>244</v>
      </c>
      <c r="AM114" s="4" t="s">
        <v>244</v>
      </c>
      <c r="AN114" s="4" t="s">
        <v>244</v>
      </c>
      <c r="AO114" s="4" t="s">
        <v>244</v>
      </c>
      <c r="AP114" s="6" t="s">
        <v>248</v>
      </c>
    </row>
    <row r="115" spans="1:42" ht="30">
      <c r="A115" s="4">
        <v>112</v>
      </c>
      <c r="B115" s="4" t="s">
        <v>167</v>
      </c>
      <c r="C115" s="4" t="s">
        <v>369</v>
      </c>
      <c r="D115" s="4" t="s">
        <v>166</v>
      </c>
      <c r="E115" s="4" t="s">
        <v>87</v>
      </c>
      <c r="F115" s="4" t="s">
        <v>400</v>
      </c>
      <c r="G115" s="4" t="s">
        <v>401</v>
      </c>
      <c r="H115" s="4" t="s">
        <v>263</v>
      </c>
      <c r="I115" s="4">
        <v>0</v>
      </c>
      <c r="J115" s="4">
        <v>50</v>
      </c>
      <c r="K115" s="4">
        <v>20</v>
      </c>
      <c r="L115" s="4" t="s">
        <v>264</v>
      </c>
      <c r="M115" s="4">
        <f t="shared" si="6"/>
        <v>7.2</v>
      </c>
      <c r="N115" s="4" t="s">
        <v>164</v>
      </c>
      <c r="O115" s="4">
        <f t="shared" si="7"/>
        <v>8.8000000000000007</v>
      </c>
      <c r="P115" s="4">
        <v>15</v>
      </c>
      <c r="Q115" s="4">
        <f t="shared" si="8"/>
        <v>8.8000000000000007</v>
      </c>
      <c r="R115" s="4">
        <v>3.6</v>
      </c>
      <c r="S115" s="4">
        <v>21.5</v>
      </c>
      <c r="T115" s="4" t="s">
        <v>244</v>
      </c>
      <c r="U115" s="4" t="str">
        <f t="shared" si="9"/>
        <v>N/A</v>
      </c>
      <c r="V115" s="5">
        <v>-3.125</v>
      </c>
      <c r="W115" s="4">
        <f t="shared" si="10"/>
        <v>3</v>
      </c>
      <c r="X115" s="5">
        <v>54.6875</v>
      </c>
      <c r="Y115" s="4">
        <f t="shared" si="11"/>
        <v>21.5</v>
      </c>
      <c r="Z115" s="4" t="s">
        <v>265</v>
      </c>
      <c r="AA115" s="4" t="s">
        <v>266</v>
      </c>
      <c r="AB115" s="4" t="s">
        <v>402</v>
      </c>
      <c r="AC115" s="4">
        <v>1200</v>
      </c>
      <c r="AD115" s="4" t="s">
        <v>244</v>
      </c>
      <c r="AE115" s="7" t="s">
        <v>377</v>
      </c>
      <c r="AF115" s="4" t="s">
        <v>246</v>
      </c>
      <c r="AG115" s="4">
        <v>1.5</v>
      </c>
      <c r="AH115" s="4"/>
      <c r="AI115" s="4" t="s">
        <v>244</v>
      </c>
      <c r="AJ115" s="4" t="s">
        <v>244</v>
      </c>
      <c r="AK115" s="4" t="s">
        <v>247</v>
      </c>
      <c r="AL115" s="4" t="s">
        <v>244</v>
      </c>
      <c r="AM115" s="4" t="s">
        <v>244</v>
      </c>
      <c r="AN115" s="4" t="s">
        <v>244</v>
      </c>
      <c r="AO115" s="4" t="s">
        <v>244</v>
      </c>
      <c r="AP115" s="6" t="s">
        <v>248</v>
      </c>
    </row>
    <row r="116" spans="1:42" ht="30">
      <c r="A116" s="4">
        <v>113</v>
      </c>
      <c r="B116" s="4" t="s">
        <v>167</v>
      </c>
      <c r="C116" s="4" t="s">
        <v>369</v>
      </c>
      <c r="D116" s="4" t="s">
        <v>166</v>
      </c>
      <c r="E116" s="4" t="s">
        <v>88</v>
      </c>
      <c r="F116" s="4" t="s">
        <v>403</v>
      </c>
      <c r="G116" s="4" t="s">
        <v>404</v>
      </c>
      <c r="H116" s="4" t="s">
        <v>263</v>
      </c>
      <c r="I116" s="4">
        <v>0</v>
      </c>
      <c r="J116" s="4">
        <v>50</v>
      </c>
      <c r="K116" s="4">
        <v>20</v>
      </c>
      <c r="L116" s="4" t="s">
        <v>264</v>
      </c>
      <c r="M116" s="4">
        <f t="shared" si="6"/>
        <v>7.2</v>
      </c>
      <c r="N116" s="4" t="s">
        <v>164</v>
      </c>
      <c r="O116" s="4">
        <f t="shared" si="7"/>
        <v>8.8000000000000007</v>
      </c>
      <c r="P116" s="4">
        <v>15</v>
      </c>
      <c r="Q116" s="4">
        <f t="shared" si="8"/>
        <v>8.8000000000000007</v>
      </c>
      <c r="R116" s="4">
        <v>3.6</v>
      </c>
      <c r="S116" s="4">
        <v>21.5</v>
      </c>
      <c r="T116" s="4" t="s">
        <v>244</v>
      </c>
      <c r="U116" s="4" t="str">
        <f t="shared" si="9"/>
        <v>N/A</v>
      </c>
      <c r="V116" s="5">
        <v>-3.125</v>
      </c>
      <c r="W116" s="4">
        <f t="shared" si="10"/>
        <v>3</v>
      </c>
      <c r="X116" s="5">
        <v>54.6875</v>
      </c>
      <c r="Y116" s="4">
        <f t="shared" si="11"/>
        <v>21.5</v>
      </c>
      <c r="Z116" s="4" t="s">
        <v>265</v>
      </c>
      <c r="AA116" s="4" t="s">
        <v>266</v>
      </c>
      <c r="AB116" s="4" t="s">
        <v>402</v>
      </c>
      <c r="AC116" s="4">
        <v>1200</v>
      </c>
      <c r="AD116" s="4" t="s">
        <v>244</v>
      </c>
      <c r="AE116" s="7" t="s">
        <v>377</v>
      </c>
      <c r="AF116" s="4" t="s">
        <v>246</v>
      </c>
      <c r="AG116" s="4">
        <v>1.5</v>
      </c>
      <c r="AH116" s="4"/>
      <c r="AI116" s="4" t="s">
        <v>244</v>
      </c>
      <c r="AJ116" s="4" t="s">
        <v>244</v>
      </c>
      <c r="AK116" s="4" t="s">
        <v>247</v>
      </c>
      <c r="AL116" s="4" t="s">
        <v>244</v>
      </c>
      <c r="AM116" s="4" t="s">
        <v>244</v>
      </c>
      <c r="AN116" s="4" t="s">
        <v>244</v>
      </c>
      <c r="AO116" s="4" t="s">
        <v>244</v>
      </c>
      <c r="AP116" s="6" t="s">
        <v>248</v>
      </c>
    </row>
    <row r="117" spans="1:42" ht="30">
      <c r="A117" s="4">
        <v>114</v>
      </c>
      <c r="B117" s="4" t="s">
        <v>167</v>
      </c>
      <c r="C117" s="4" t="s">
        <v>369</v>
      </c>
      <c r="D117" s="4" t="s">
        <v>166</v>
      </c>
      <c r="E117" s="4" t="s">
        <v>89</v>
      </c>
      <c r="F117" s="4" t="s">
        <v>405</v>
      </c>
      <c r="G117" s="4" t="s">
        <v>406</v>
      </c>
      <c r="H117" s="4" t="s">
        <v>263</v>
      </c>
      <c r="I117" s="4">
        <v>0</v>
      </c>
      <c r="J117" s="4">
        <v>50</v>
      </c>
      <c r="K117" s="4">
        <v>20</v>
      </c>
      <c r="L117" s="4" t="s">
        <v>264</v>
      </c>
      <c r="M117" s="4">
        <f t="shared" si="6"/>
        <v>7.2</v>
      </c>
      <c r="N117" s="4" t="s">
        <v>164</v>
      </c>
      <c r="O117" s="4">
        <f t="shared" si="7"/>
        <v>8.8000000000000007</v>
      </c>
      <c r="P117" s="4">
        <v>15</v>
      </c>
      <c r="Q117" s="4">
        <f t="shared" si="8"/>
        <v>8.8000000000000007</v>
      </c>
      <c r="R117" s="4">
        <v>3.6</v>
      </c>
      <c r="S117" s="4">
        <v>21.5</v>
      </c>
      <c r="T117" s="4" t="s">
        <v>244</v>
      </c>
      <c r="U117" s="4" t="str">
        <f t="shared" si="9"/>
        <v>N/A</v>
      </c>
      <c r="V117" s="5">
        <v>-3.125</v>
      </c>
      <c r="W117" s="4">
        <f t="shared" si="10"/>
        <v>3</v>
      </c>
      <c r="X117" s="5">
        <v>54.6875</v>
      </c>
      <c r="Y117" s="4">
        <f t="shared" si="11"/>
        <v>21.5</v>
      </c>
      <c r="Z117" s="4" t="s">
        <v>265</v>
      </c>
      <c r="AA117" s="4" t="s">
        <v>266</v>
      </c>
      <c r="AB117" s="4" t="s">
        <v>407</v>
      </c>
      <c r="AC117" s="4">
        <v>1200</v>
      </c>
      <c r="AD117" s="4" t="s">
        <v>244</v>
      </c>
      <c r="AE117" s="7" t="s">
        <v>377</v>
      </c>
      <c r="AF117" s="4" t="s">
        <v>246</v>
      </c>
      <c r="AG117" s="4">
        <v>1.5</v>
      </c>
      <c r="AH117" s="4"/>
      <c r="AI117" s="4" t="s">
        <v>244</v>
      </c>
      <c r="AJ117" s="4" t="s">
        <v>244</v>
      </c>
      <c r="AK117" s="4" t="s">
        <v>247</v>
      </c>
      <c r="AL117" s="4" t="s">
        <v>244</v>
      </c>
      <c r="AM117" s="4" t="s">
        <v>244</v>
      </c>
      <c r="AN117" s="4" t="s">
        <v>244</v>
      </c>
      <c r="AO117" s="4" t="s">
        <v>244</v>
      </c>
      <c r="AP117" s="6" t="s">
        <v>248</v>
      </c>
    </row>
    <row r="118" spans="1:42" ht="30">
      <c r="A118" s="4">
        <v>115</v>
      </c>
      <c r="B118" s="4" t="s">
        <v>167</v>
      </c>
      <c r="C118" s="4" t="s">
        <v>369</v>
      </c>
      <c r="D118" s="4" t="s">
        <v>166</v>
      </c>
      <c r="E118" s="4" t="s">
        <v>90</v>
      </c>
      <c r="F118" s="4" t="s">
        <v>408</v>
      </c>
      <c r="G118" s="4" t="s">
        <v>409</v>
      </c>
      <c r="H118" s="4" t="s">
        <v>263</v>
      </c>
      <c r="I118" s="4">
        <v>0</v>
      </c>
      <c r="J118" s="4">
        <v>50</v>
      </c>
      <c r="K118" s="4">
        <v>20</v>
      </c>
      <c r="L118" s="4" t="s">
        <v>264</v>
      </c>
      <c r="M118" s="4">
        <f t="shared" si="6"/>
        <v>7.2</v>
      </c>
      <c r="N118" s="4" t="s">
        <v>164</v>
      </c>
      <c r="O118" s="4">
        <f t="shared" si="7"/>
        <v>8.8000000000000007</v>
      </c>
      <c r="P118" s="4">
        <v>15</v>
      </c>
      <c r="Q118" s="4">
        <f t="shared" si="8"/>
        <v>8.8000000000000007</v>
      </c>
      <c r="R118" s="4">
        <v>3.6</v>
      </c>
      <c r="S118" s="4">
        <v>21.5</v>
      </c>
      <c r="T118" s="4" t="s">
        <v>244</v>
      </c>
      <c r="U118" s="4" t="str">
        <f t="shared" si="9"/>
        <v>N/A</v>
      </c>
      <c r="V118" s="5">
        <v>-3.125</v>
      </c>
      <c r="W118" s="4">
        <f t="shared" si="10"/>
        <v>3</v>
      </c>
      <c r="X118" s="5">
        <v>54.6875</v>
      </c>
      <c r="Y118" s="4">
        <f t="shared" si="11"/>
        <v>21.5</v>
      </c>
      <c r="Z118" s="4" t="s">
        <v>265</v>
      </c>
      <c r="AA118" s="4" t="s">
        <v>266</v>
      </c>
      <c r="AB118" s="4" t="s">
        <v>407</v>
      </c>
      <c r="AC118" s="4">
        <v>1200</v>
      </c>
      <c r="AD118" s="4" t="s">
        <v>244</v>
      </c>
      <c r="AE118" s="7" t="s">
        <v>377</v>
      </c>
      <c r="AF118" s="4" t="s">
        <v>246</v>
      </c>
      <c r="AG118" s="4">
        <v>1.5</v>
      </c>
      <c r="AH118" s="4"/>
      <c r="AI118" s="4" t="s">
        <v>244</v>
      </c>
      <c r="AJ118" s="4" t="s">
        <v>244</v>
      </c>
      <c r="AK118" s="4" t="s">
        <v>247</v>
      </c>
      <c r="AL118" s="4" t="s">
        <v>244</v>
      </c>
      <c r="AM118" s="4" t="s">
        <v>244</v>
      </c>
      <c r="AN118" s="4" t="s">
        <v>244</v>
      </c>
      <c r="AO118" s="4" t="s">
        <v>244</v>
      </c>
      <c r="AP118" s="6" t="s">
        <v>248</v>
      </c>
    </row>
    <row r="119" spans="1:42">
      <c r="A119" s="4">
        <v>116</v>
      </c>
      <c r="B119" s="4" t="s">
        <v>167</v>
      </c>
      <c r="C119" s="4" t="s">
        <v>369</v>
      </c>
      <c r="D119" s="4" t="s">
        <v>166</v>
      </c>
      <c r="E119" s="4" t="s">
        <v>190</v>
      </c>
      <c r="F119" s="4" t="s">
        <v>278</v>
      </c>
      <c r="G119" s="4" t="s">
        <v>410</v>
      </c>
      <c r="H119" s="4" t="s">
        <v>263</v>
      </c>
      <c r="I119" s="4">
        <v>0</v>
      </c>
      <c r="J119" s="4">
        <v>50</v>
      </c>
      <c r="K119" s="4">
        <v>20</v>
      </c>
      <c r="L119" s="4" t="s">
        <v>264</v>
      </c>
      <c r="M119" s="4">
        <f t="shared" si="6"/>
        <v>7.2</v>
      </c>
      <c r="N119" s="4" t="s">
        <v>164</v>
      </c>
      <c r="O119" s="4">
        <f t="shared" si="7"/>
        <v>8.8000000000000007</v>
      </c>
      <c r="P119" s="4">
        <v>50</v>
      </c>
      <c r="Q119" s="4">
        <f t="shared" si="8"/>
        <v>20</v>
      </c>
      <c r="R119" s="4">
        <v>3.6</v>
      </c>
      <c r="S119" s="4">
        <v>21.5</v>
      </c>
      <c r="T119" s="4" t="s">
        <v>244</v>
      </c>
      <c r="U119" s="4" t="str">
        <f t="shared" si="9"/>
        <v>N/A</v>
      </c>
      <c r="V119" s="5">
        <v>-8.59375</v>
      </c>
      <c r="W119" s="4">
        <f t="shared" si="10"/>
        <v>1.25</v>
      </c>
      <c r="X119" s="5">
        <v>54.6875</v>
      </c>
      <c r="Y119" s="4">
        <f t="shared" si="11"/>
        <v>21.5</v>
      </c>
      <c r="Z119" s="4" t="s">
        <v>265</v>
      </c>
      <c r="AA119" s="4" t="s">
        <v>242</v>
      </c>
      <c r="AB119" s="4">
        <v>2565</v>
      </c>
      <c r="AC119" s="4">
        <v>2500</v>
      </c>
      <c r="AD119" s="4" t="s">
        <v>244</v>
      </c>
      <c r="AE119" s="4" t="s">
        <v>245</v>
      </c>
      <c r="AF119" s="4" t="s">
        <v>268</v>
      </c>
      <c r="AG119" s="4"/>
      <c r="AH119" s="4"/>
      <c r="AI119" s="4" t="s">
        <v>244</v>
      </c>
      <c r="AJ119" s="4" t="s">
        <v>244</v>
      </c>
      <c r="AK119" s="4" t="s">
        <v>244</v>
      </c>
      <c r="AL119" s="4" t="s">
        <v>244</v>
      </c>
      <c r="AM119" s="4" t="s">
        <v>244</v>
      </c>
      <c r="AN119" s="4" t="s">
        <v>244</v>
      </c>
      <c r="AO119" s="4" t="s">
        <v>244</v>
      </c>
      <c r="AP119" s="6" t="s">
        <v>411</v>
      </c>
    </row>
    <row r="120" spans="1:42" ht="30">
      <c r="A120" s="4">
        <v>117</v>
      </c>
      <c r="B120" s="4" t="s">
        <v>167</v>
      </c>
      <c r="C120" s="4" t="s">
        <v>369</v>
      </c>
      <c r="D120" s="4" t="s">
        <v>166</v>
      </c>
      <c r="E120" s="4" t="s">
        <v>91</v>
      </c>
      <c r="F120" s="4">
        <v>3047363</v>
      </c>
      <c r="G120" s="4" t="s">
        <v>412</v>
      </c>
      <c r="H120" s="4" t="s">
        <v>263</v>
      </c>
      <c r="I120" s="4">
        <v>0</v>
      </c>
      <c r="J120" s="4">
        <v>50</v>
      </c>
      <c r="K120" s="4">
        <v>20</v>
      </c>
      <c r="L120" s="4" t="s">
        <v>264</v>
      </c>
      <c r="M120" s="4">
        <f t="shared" si="6"/>
        <v>7.2</v>
      </c>
      <c r="N120" s="4" t="s">
        <v>164</v>
      </c>
      <c r="O120" s="4">
        <f t="shared" si="7"/>
        <v>8.8000000000000007</v>
      </c>
      <c r="P120" s="4">
        <v>50</v>
      </c>
      <c r="Q120" s="4">
        <f t="shared" si="8"/>
        <v>20</v>
      </c>
      <c r="R120" s="4">
        <v>3.6</v>
      </c>
      <c r="S120" s="4">
        <v>21.5</v>
      </c>
      <c r="T120" s="4" t="s">
        <v>244</v>
      </c>
      <c r="U120" s="4" t="str">
        <f t="shared" si="9"/>
        <v>N/A</v>
      </c>
      <c r="V120" s="5">
        <v>-8.59375</v>
      </c>
      <c r="W120" s="4">
        <f t="shared" si="10"/>
        <v>1.25</v>
      </c>
      <c r="X120" s="5">
        <v>54.6875</v>
      </c>
      <c r="Y120" s="4">
        <f t="shared" si="11"/>
        <v>21.5</v>
      </c>
      <c r="Z120" s="4" t="s">
        <v>265</v>
      </c>
      <c r="AA120" s="4" t="s">
        <v>242</v>
      </c>
      <c r="AB120" s="4">
        <v>520</v>
      </c>
      <c r="AC120" s="4">
        <v>1000</v>
      </c>
      <c r="AD120" s="4" t="s">
        <v>244</v>
      </c>
      <c r="AE120" s="7" t="s">
        <v>377</v>
      </c>
      <c r="AF120" s="4" t="s">
        <v>246</v>
      </c>
      <c r="AG120" s="4">
        <v>1.5</v>
      </c>
      <c r="AH120" s="4"/>
      <c r="AI120" s="4" t="s">
        <v>244</v>
      </c>
      <c r="AJ120" s="4" t="s">
        <v>244</v>
      </c>
      <c r="AK120" s="4" t="s">
        <v>277</v>
      </c>
      <c r="AL120" s="4" t="s">
        <v>244</v>
      </c>
      <c r="AM120" s="4" t="s">
        <v>244</v>
      </c>
      <c r="AN120" s="4" t="s">
        <v>244</v>
      </c>
      <c r="AO120" s="4" t="s">
        <v>244</v>
      </c>
      <c r="AP120" s="6" t="s">
        <v>413</v>
      </c>
    </row>
    <row r="121" spans="1:42" ht="30">
      <c r="A121" s="4">
        <v>118</v>
      </c>
      <c r="B121" s="4" t="s">
        <v>167</v>
      </c>
      <c r="C121" s="4" t="s">
        <v>369</v>
      </c>
      <c r="D121" s="4" t="s">
        <v>166</v>
      </c>
      <c r="E121" s="4" t="s">
        <v>92</v>
      </c>
      <c r="F121" s="4">
        <v>3047367</v>
      </c>
      <c r="G121" s="4" t="s">
        <v>414</v>
      </c>
      <c r="H121" s="4" t="s">
        <v>263</v>
      </c>
      <c r="I121" s="4">
        <v>0</v>
      </c>
      <c r="J121" s="4">
        <v>50</v>
      </c>
      <c r="K121" s="4">
        <v>20</v>
      </c>
      <c r="L121" s="4" t="s">
        <v>264</v>
      </c>
      <c r="M121" s="4">
        <f t="shared" si="6"/>
        <v>7.2</v>
      </c>
      <c r="N121" s="4" t="s">
        <v>164</v>
      </c>
      <c r="O121" s="4">
        <f t="shared" si="7"/>
        <v>8.8000000000000007</v>
      </c>
      <c r="P121" s="4">
        <v>50</v>
      </c>
      <c r="Q121" s="4">
        <f t="shared" si="8"/>
        <v>20</v>
      </c>
      <c r="R121" s="4">
        <v>3.6</v>
      </c>
      <c r="S121" s="4">
        <v>21.5</v>
      </c>
      <c r="T121" s="4" t="s">
        <v>244</v>
      </c>
      <c r="U121" s="4" t="str">
        <f t="shared" si="9"/>
        <v>N/A</v>
      </c>
      <c r="V121" s="5">
        <v>-8.59375</v>
      </c>
      <c r="W121" s="4">
        <f t="shared" si="10"/>
        <v>1.25</v>
      </c>
      <c r="X121" s="5">
        <v>54.6875</v>
      </c>
      <c r="Y121" s="4">
        <f t="shared" si="11"/>
        <v>21.5</v>
      </c>
      <c r="Z121" s="4" t="s">
        <v>265</v>
      </c>
      <c r="AA121" s="4" t="s">
        <v>242</v>
      </c>
      <c r="AB121" s="4" t="s">
        <v>415</v>
      </c>
      <c r="AC121" s="4">
        <v>1000</v>
      </c>
      <c r="AD121" s="4" t="s">
        <v>244</v>
      </c>
      <c r="AE121" s="7" t="s">
        <v>377</v>
      </c>
      <c r="AF121" s="4" t="s">
        <v>246</v>
      </c>
      <c r="AG121" s="4">
        <v>1.5</v>
      </c>
      <c r="AH121" s="4"/>
      <c r="AI121" s="4" t="s">
        <v>244</v>
      </c>
      <c r="AJ121" s="4" t="s">
        <v>244</v>
      </c>
      <c r="AK121" s="4" t="s">
        <v>277</v>
      </c>
      <c r="AL121" s="4" t="s">
        <v>244</v>
      </c>
      <c r="AM121" s="4" t="s">
        <v>244</v>
      </c>
      <c r="AN121" s="4" t="s">
        <v>244</v>
      </c>
      <c r="AO121" s="4" t="s">
        <v>244</v>
      </c>
      <c r="AP121" s="6" t="s">
        <v>248</v>
      </c>
    </row>
    <row r="122" spans="1:42">
      <c r="A122" s="4">
        <v>119</v>
      </c>
      <c r="B122" s="4" t="s">
        <v>167</v>
      </c>
      <c r="C122" s="4" t="s">
        <v>369</v>
      </c>
      <c r="D122" s="4" t="s">
        <v>166</v>
      </c>
      <c r="E122" s="4" t="s">
        <v>93</v>
      </c>
      <c r="F122" s="4">
        <v>3048029</v>
      </c>
      <c r="G122" s="4" t="s">
        <v>416</v>
      </c>
      <c r="H122" s="4">
        <v>-25</v>
      </c>
      <c r="I122" s="4">
        <v>0</v>
      </c>
      <c r="J122" s="4" t="s">
        <v>239</v>
      </c>
      <c r="K122" s="4">
        <v>20</v>
      </c>
      <c r="L122" s="4" t="s">
        <v>250</v>
      </c>
      <c r="M122" s="4">
        <f t="shared" si="6"/>
        <v>8</v>
      </c>
      <c r="N122" s="4" t="s">
        <v>240</v>
      </c>
      <c r="O122" s="4">
        <f t="shared" si="7"/>
        <v>12</v>
      </c>
      <c r="P122" s="4">
        <v>50</v>
      </c>
      <c r="Q122" s="4">
        <f t="shared" si="8"/>
        <v>12</v>
      </c>
      <c r="R122" s="4">
        <v>3.6</v>
      </c>
      <c r="S122" s="4">
        <v>21.5</v>
      </c>
      <c r="T122" s="4" t="s">
        <v>244</v>
      </c>
      <c r="U122" s="4" t="str">
        <f t="shared" si="9"/>
        <v>N/A</v>
      </c>
      <c r="V122" s="5">
        <v>-17.1875</v>
      </c>
      <c r="W122" s="4">
        <f t="shared" si="10"/>
        <v>1.25</v>
      </c>
      <c r="X122" s="5">
        <v>109.375</v>
      </c>
      <c r="Y122" s="4">
        <f t="shared" si="11"/>
        <v>21.5</v>
      </c>
      <c r="Z122" s="4" t="s">
        <v>271</v>
      </c>
      <c r="AA122" s="4" t="s">
        <v>242</v>
      </c>
      <c r="AB122" s="4" t="s">
        <v>417</v>
      </c>
      <c r="AC122" s="4" t="s">
        <v>244</v>
      </c>
      <c r="AD122" s="4" t="s">
        <v>244</v>
      </c>
      <c r="AE122" s="4" t="s">
        <v>245</v>
      </c>
      <c r="AF122" s="4" t="s">
        <v>246</v>
      </c>
      <c r="AG122" s="4"/>
      <c r="AH122" s="4"/>
      <c r="AI122" s="4">
        <v>2</v>
      </c>
      <c r="AJ122" s="4" t="s">
        <v>244</v>
      </c>
      <c r="AK122" s="4" t="s">
        <v>340</v>
      </c>
      <c r="AL122" s="4" t="s">
        <v>244</v>
      </c>
      <c r="AM122" s="4" t="s">
        <v>244</v>
      </c>
      <c r="AN122" s="4" t="s">
        <v>244</v>
      </c>
      <c r="AO122" s="4" t="s">
        <v>244</v>
      </c>
      <c r="AP122" s="6" t="s">
        <v>248</v>
      </c>
    </row>
    <row r="123" spans="1:42">
      <c r="A123" s="4">
        <v>120</v>
      </c>
      <c r="B123" s="4" t="s">
        <v>167</v>
      </c>
      <c r="C123" s="4" t="s">
        <v>369</v>
      </c>
      <c r="D123" s="4" t="s">
        <v>166</v>
      </c>
      <c r="E123" s="4" t="s">
        <v>94</v>
      </c>
      <c r="F123" s="4">
        <v>3048052</v>
      </c>
      <c r="G123" s="4" t="s">
        <v>416</v>
      </c>
      <c r="H123" s="4">
        <v>-25</v>
      </c>
      <c r="I123" s="4">
        <v>0</v>
      </c>
      <c r="J123" s="4" t="s">
        <v>239</v>
      </c>
      <c r="K123" s="4">
        <v>20</v>
      </c>
      <c r="L123" s="4" t="s">
        <v>250</v>
      </c>
      <c r="M123" s="4">
        <f t="shared" si="6"/>
        <v>8</v>
      </c>
      <c r="N123" s="4" t="s">
        <v>240</v>
      </c>
      <c r="O123" s="4">
        <f t="shared" si="7"/>
        <v>12</v>
      </c>
      <c r="P123" s="4">
        <v>50</v>
      </c>
      <c r="Q123" s="4">
        <f t="shared" si="8"/>
        <v>12</v>
      </c>
      <c r="R123" s="4">
        <v>3.6</v>
      </c>
      <c r="S123" s="4">
        <v>21.5</v>
      </c>
      <c r="T123" s="4" t="s">
        <v>244</v>
      </c>
      <c r="U123" s="4" t="str">
        <f t="shared" si="9"/>
        <v>N/A</v>
      </c>
      <c r="V123" s="5">
        <v>-17.1875</v>
      </c>
      <c r="W123" s="4">
        <f t="shared" si="10"/>
        <v>1.25</v>
      </c>
      <c r="X123" s="5">
        <v>109.375</v>
      </c>
      <c r="Y123" s="4">
        <f t="shared" si="11"/>
        <v>21.5</v>
      </c>
      <c r="Z123" s="4" t="s">
        <v>271</v>
      </c>
      <c r="AA123" s="4" t="s">
        <v>242</v>
      </c>
      <c r="AB123" s="4" t="s">
        <v>417</v>
      </c>
      <c r="AC123" s="4" t="s">
        <v>244</v>
      </c>
      <c r="AD123" s="4" t="s">
        <v>244</v>
      </c>
      <c r="AE123" s="4" t="s">
        <v>245</v>
      </c>
      <c r="AF123" s="4" t="s">
        <v>246</v>
      </c>
      <c r="AG123" s="4"/>
      <c r="AH123" s="4"/>
      <c r="AI123" s="4">
        <v>2</v>
      </c>
      <c r="AJ123" s="4" t="s">
        <v>244</v>
      </c>
      <c r="AK123" s="4" t="s">
        <v>340</v>
      </c>
      <c r="AL123" s="4" t="s">
        <v>244</v>
      </c>
      <c r="AM123" s="4" t="s">
        <v>244</v>
      </c>
      <c r="AN123" s="4" t="s">
        <v>244</v>
      </c>
      <c r="AO123" s="4" t="s">
        <v>244</v>
      </c>
      <c r="AP123" s="6" t="s">
        <v>248</v>
      </c>
    </row>
    <row r="124" spans="1:42">
      <c r="A124" s="4">
        <v>121</v>
      </c>
      <c r="B124" s="4" t="s">
        <v>167</v>
      </c>
      <c r="C124" s="4" t="s">
        <v>369</v>
      </c>
      <c r="D124" s="4" t="s">
        <v>166</v>
      </c>
      <c r="E124" s="4" t="s">
        <v>95</v>
      </c>
      <c r="F124" s="4">
        <v>3049440</v>
      </c>
      <c r="G124" s="4" t="s">
        <v>416</v>
      </c>
      <c r="H124" s="4">
        <v>-25</v>
      </c>
      <c r="I124" s="4">
        <v>0</v>
      </c>
      <c r="J124" s="4" t="s">
        <v>239</v>
      </c>
      <c r="K124" s="4">
        <v>20</v>
      </c>
      <c r="L124" s="4" t="s">
        <v>250</v>
      </c>
      <c r="M124" s="4">
        <f t="shared" si="6"/>
        <v>8</v>
      </c>
      <c r="N124" s="4" t="s">
        <v>240</v>
      </c>
      <c r="O124" s="4">
        <f t="shared" si="7"/>
        <v>12</v>
      </c>
      <c r="P124" s="4">
        <v>50</v>
      </c>
      <c r="Q124" s="4">
        <f t="shared" si="8"/>
        <v>12</v>
      </c>
      <c r="R124" s="4">
        <v>3.6</v>
      </c>
      <c r="S124" s="4">
        <v>21.5</v>
      </c>
      <c r="T124" s="4">
        <v>-12.5</v>
      </c>
      <c r="U124" s="4">
        <f t="shared" si="9"/>
        <v>2</v>
      </c>
      <c r="V124" s="5">
        <v>-17.1875</v>
      </c>
      <c r="W124" s="4">
        <f t="shared" si="10"/>
        <v>1.25</v>
      </c>
      <c r="X124" s="5">
        <v>109.375</v>
      </c>
      <c r="Y124" s="4">
        <f t="shared" si="11"/>
        <v>21.5</v>
      </c>
      <c r="Z124" s="4" t="s">
        <v>382</v>
      </c>
      <c r="AA124" s="4" t="s">
        <v>242</v>
      </c>
      <c r="AB124" s="4" t="s">
        <v>418</v>
      </c>
      <c r="AC124" s="4" t="s">
        <v>244</v>
      </c>
      <c r="AD124" s="4" t="s">
        <v>244</v>
      </c>
      <c r="AE124" s="4" t="s">
        <v>245</v>
      </c>
      <c r="AF124" s="4" t="s">
        <v>246</v>
      </c>
      <c r="AG124" s="4"/>
      <c r="AH124" s="4"/>
      <c r="AI124" s="4">
        <v>2</v>
      </c>
      <c r="AJ124" s="4" t="s">
        <v>244</v>
      </c>
      <c r="AK124" s="4" t="s">
        <v>340</v>
      </c>
      <c r="AL124" s="4" t="s">
        <v>244</v>
      </c>
      <c r="AM124" s="4" t="s">
        <v>244</v>
      </c>
      <c r="AN124" s="4" t="s">
        <v>244</v>
      </c>
      <c r="AO124" s="4" t="s">
        <v>244</v>
      </c>
      <c r="AP124" s="6" t="s">
        <v>248</v>
      </c>
    </row>
    <row r="125" spans="1:42">
      <c r="A125" s="4">
        <v>122</v>
      </c>
      <c r="B125" s="4" t="s">
        <v>167</v>
      </c>
      <c r="C125" s="4" t="s">
        <v>369</v>
      </c>
      <c r="D125" s="4" t="s">
        <v>166</v>
      </c>
      <c r="E125" s="4" t="s">
        <v>96</v>
      </c>
      <c r="F125" s="4">
        <v>3049426</v>
      </c>
      <c r="G125" s="4" t="s">
        <v>416</v>
      </c>
      <c r="H125" s="4">
        <v>-25</v>
      </c>
      <c r="I125" s="4">
        <v>0</v>
      </c>
      <c r="J125" s="4" t="s">
        <v>239</v>
      </c>
      <c r="K125" s="4">
        <v>20</v>
      </c>
      <c r="L125" s="4" t="s">
        <v>250</v>
      </c>
      <c r="M125" s="4">
        <f t="shared" si="6"/>
        <v>8</v>
      </c>
      <c r="N125" s="4" t="s">
        <v>240</v>
      </c>
      <c r="O125" s="4">
        <f t="shared" si="7"/>
        <v>12</v>
      </c>
      <c r="P125" s="4">
        <v>50</v>
      </c>
      <c r="Q125" s="4">
        <f t="shared" si="8"/>
        <v>12</v>
      </c>
      <c r="R125" s="4">
        <v>3.6</v>
      </c>
      <c r="S125" s="4">
        <v>21.5</v>
      </c>
      <c r="T125" s="4">
        <v>-12.5</v>
      </c>
      <c r="U125" s="4">
        <f t="shared" si="9"/>
        <v>2</v>
      </c>
      <c r="V125" s="5">
        <v>-17.1875</v>
      </c>
      <c r="W125" s="4">
        <f t="shared" si="10"/>
        <v>1.25</v>
      </c>
      <c r="X125" s="5">
        <v>109.375</v>
      </c>
      <c r="Y125" s="4">
        <f t="shared" si="11"/>
        <v>21.5</v>
      </c>
      <c r="Z125" s="4" t="s">
        <v>382</v>
      </c>
      <c r="AA125" s="4" t="s">
        <v>242</v>
      </c>
      <c r="AB125" s="4" t="s">
        <v>418</v>
      </c>
      <c r="AC125" s="4" t="s">
        <v>244</v>
      </c>
      <c r="AD125" s="4" t="s">
        <v>244</v>
      </c>
      <c r="AE125" s="4" t="s">
        <v>245</v>
      </c>
      <c r="AF125" s="4" t="s">
        <v>246</v>
      </c>
      <c r="AG125" s="4"/>
      <c r="AH125" s="4"/>
      <c r="AI125" s="4">
        <v>2</v>
      </c>
      <c r="AJ125" s="4" t="s">
        <v>244</v>
      </c>
      <c r="AK125" s="4" t="s">
        <v>340</v>
      </c>
      <c r="AL125" s="4" t="s">
        <v>244</v>
      </c>
      <c r="AM125" s="4" t="s">
        <v>244</v>
      </c>
      <c r="AN125" s="4" t="s">
        <v>244</v>
      </c>
      <c r="AO125" s="4" t="s">
        <v>244</v>
      </c>
      <c r="AP125" s="6" t="s">
        <v>248</v>
      </c>
    </row>
    <row r="126" spans="1:42" ht="30">
      <c r="A126" s="4">
        <v>123</v>
      </c>
      <c r="B126" s="4" t="s">
        <v>167</v>
      </c>
      <c r="C126" s="4" t="s">
        <v>369</v>
      </c>
      <c r="D126" s="4" t="s">
        <v>166</v>
      </c>
      <c r="E126" s="4" t="s">
        <v>97</v>
      </c>
      <c r="F126" s="4">
        <v>3046110</v>
      </c>
      <c r="G126" s="4" t="s">
        <v>419</v>
      </c>
      <c r="H126" s="4">
        <v>-25</v>
      </c>
      <c r="I126" s="4">
        <v>0</v>
      </c>
      <c r="J126" s="4" t="s">
        <v>239</v>
      </c>
      <c r="K126" s="4">
        <v>20</v>
      </c>
      <c r="L126" s="4" t="s">
        <v>250</v>
      </c>
      <c r="M126" s="4">
        <f t="shared" si="6"/>
        <v>8</v>
      </c>
      <c r="N126" s="4" t="s">
        <v>240</v>
      </c>
      <c r="O126" s="4">
        <f t="shared" si="7"/>
        <v>12</v>
      </c>
      <c r="P126" s="4">
        <v>50</v>
      </c>
      <c r="Q126" s="4">
        <f t="shared" si="8"/>
        <v>12</v>
      </c>
      <c r="R126" s="4">
        <v>3.6</v>
      </c>
      <c r="S126" s="4">
        <v>21.5</v>
      </c>
      <c r="T126" s="4">
        <v>-12.5</v>
      </c>
      <c r="U126" s="4">
        <f t="shared" si="9"/>
        <v>2</v>
      </c>
      <c r="V126" s="5">
        <v>-17.1875</v>
      </c>
      <c r="W126" s="4">
        <f t="shared" si="10"/>
        <v>1.25</v>
      </c>
      <c r="X126" s="5">
        <v>109.375</v>
      </c>
      <c r="Y126" s="4">
        <f t="shared" si="11"/>
        <v>21.5</v>
      </c>
      <c r="Z126" s="4" t="s">
        <v>382</v>
      </c>
      <c r="AA126" s="4" t="s">
        <v>242</v>
      </c>
      <c r="AB126" s="4" t="s">
        <v>420</v>
      </c>
      <c r="AC126" s="4">
        <v>1000</v>
      </c>
      <c r="AD126" s="4" t="s">
        <v>244</v>
      </c>
      <c r="AE126" s="7" t="s">
        <v>377</v>
      </c>
      <c r="AF126" s="4" t="s">
        <v>246</v>
      </c>
      <c r="AG126" s="4">
        <v>1.2</v>
      </c>
      <c r="AH126" s="4"/>
      <c r="AI126" s="4" t="s">
        <v>244</v>
      </c>
      <c r="AJ126" s="4" t="s">
        <v>244</v>
      </c>
      <c r="AK126" s="4" t="s">
        <v>247</v>
      </c>
      <c r="AL126" s="4" t="s">
        <v>244</v>
      </c>
      <c r="AM126" s="4" t="s">
        <v>244</v>
      </c>
      <c r="AN126" s="4" t="s">
        <v>244</v>
      </c>
      <c r="AO126" s="4" t="s">
        <v>244</v>
      </c>
      <c r="AP126" s="6" t="s">
        <v>248</v>
      </c>
    </row>
    <row r="127" spans="1:42" ht="30">
      <c r="A127" s="4">
        <v>124</v>
      </c>
      <c r="B127" s="4" t="s">
        <v>167</v>
      </c>
      <c r="C127" s="4" t="s">
        <v>369</v>
      </c>
      <c r="D127" s="4" t="s">
        <v>166</v>
      </c>
      <c r="E127" s="4" t="s">
        <v>98</v>
      </c>
      <c r="F127" s="4">
        <v>3046111</v>
      </c>
      <c r="G127" s="4" t="s">
        <v>421</v>
      </c>
      <c r="H127" s="4">
        <v>-25</v>
      </c>
      <c r="I127" s="4">
        <v>0</v>
      </c>
      <c r="J127" s="4" t="s">
        <v>239</v>
      </c>
      <c r="K127" s="4">
        <v>20</v>
      </c>
      <c r="L127" s="4" t="s">
        <v>250</v>
      </c>
      <c r="M127" s="4">
        <f t="shared" si="6"/>
        <v>8</v>
      </c>
      <c r="N127" s="4" t="s">
        <v>240</v>
      </c>
      <c r="O127" s="4">
        <f t="shared" si="7"/>
        <v>12</v>
      </c>
      <c r="P127" s="4">
        <v>50</v>
      </c>
      <c r="Q127" s="4">
        <f t="shared" si="8"/>
        <v>12</v>
      </c>
      <c r="R127" s="4">
        <v>3.6</v>
      </c>
      <c r="S127" s="4">
        <v>21.5</v>
      </c>
      <c r="T127" s="4">
        <v>-12.5</v>
      </c>
      <c r="U127" s="4">
        <f t="shared" si="9"/>
        <v>2</v>
      </c>
      <c r="V127" s="5">
        <v>-17.1875</v>
      </c>
      <c r="W127" s="4">
        <f t="shared" si="10"/>
        <v>1.25</v>
      </c>
      <c r="X127" s="5">
        <v>109.375</v>
      </c>
      <c r="Y127" s="4">
        <f t="shared" si="11"/>
        <v>21.5</v>
      </c>
      <c r="Z127" s="4" t="s">
        <v>382</v>
      </c>
      <c r="AA127" s="4" t="s">
        <v>242</v>
      </c>
      <c r="AB127" s="4" t="s">
        <v>391</v>
      </c>
      <c r="AC127" s="4">
        <v>1000</v>
      </c>
      <c r="AD127" s="4" t="s">
        <v>244</v>
      </c>
      <c r="AE127" s="7" t="s">
        <v>377</v>
      </c>
      <c r="AF127" s="4" t="s">
        <v>246</v>
      </c>
      <c r="AG127" s="4">
        <v>1.2</v>
      </c>
      <c r="AH127" s="4"/>
      <c r="AI127" s="4" t="s">
        <v>244</v>
      </c>
      <c r="AJ127" s="4" t="s">
        <v>244</v>
      </c>
      <c r="AK127" s="4" t="s">
        <v>247</v>
      </c>
      <c r="AL127" s="4" t="s">
        <v>244</v>
      </c>
      <c r="AM127" s="4" t="s">
        <v>244</v>
      </c>
      <c r="AN127" s="4" t="s">
        <v>244</v>
      </c>
      <c r="AO127" s="4" t="s">
        <v>244</v>
      </c>
      <c r="AP127" s="6" t="s">
        <v>248</v>
      </c>
    </row>
    <row r="128" spans="1:42" ht="30">
      <c r="A128" s="4">
        <v>125</v>
      </c>
      <c r="B128" s="4" t="s">
        <v>167</v>
      </c>
      <c r="C128" s="4" t="s">
        <v>369</v>
      </c>
      <c r="D128" s="4" t="s">
        <v>166</v>
      </c>
      <c r="E128" s="4" t="s">
        <v>99</v>
      </c>
      <c r="F128" s="4">
        <v>3050776</v>
      </c>
      <c r="G128" s="4" t="s">
        <v>422</v>
      </c>
      <c r="H128" s="4">
        <v>-25</v>
      </c>
      <c r="I128" s="4">
        <v>0</v>
      </c>
      <c r="J128" s="4" t="s">
        <v>239</v>
      </c>
      <c r="K128" s="4">
        <v>20</v>
      </c>
      <c r="L128" s="4" t="s">
        <v>250</v>
      </c>
      <c r="M128" s="4">
        <f t="shared" si="6"/>
        <v>8</v>
      </c>
      <c r="N128" s="4" t="s">
        <v>240</v>
      </c>
      <c r="O128" s="4">
        <f t="shared" si="7"/>
        <v>12</v>
      </c>
      <c r="P128" s="4">
        <v>50</v>
      </c>
      <c r="Q128" s="4">
        <f t="shared" si="8"/>
        <v>12</v>
      </c>
      <c r="R128" s="4">
        <v>3.6</v>
      </c>
      <c r="S128" s="4">
        <v>21.5</v>
      </c>
      <c r="T128" s="4">
        <v>-12.5</v>
      </c>
      <c r="U128" s="4">
        <f t="shared" si="9"/>
        <v>2</v>
      </c>
      <c r="V128" s="5">
        <v>-17.1875</v>
      </c>
      <c r="W128" s="4">
        <f t="shared" si="10"/>
        <v>1.25</v>
      </c>
      <c r="X128" s="5">
        <v>109.375</v>
      </c>
      <c r="Y128" s="4">
        <f t="shared" si="11"/>
        <v>21.5</v>
      </c>
      <c r="Z128" s="4" t="s">
        <v>382</v>
      </c>
      <c r="AA128" s="4" t="s">
        <v>242</v>
      </c>
      <c r="AB128" s="4" t="s">
        <v>391</v>
      </c>
      <c r="AC128" s="4">
        <v>1000</v>
      </c>
      <c r="AD128" s="4" t="s">
        <v>244</v>
      </c>
      <c r="AE128" s="7" t="s">
        <v>377</v>
      </c>
      <c r="AF128" s="4" t="s">
        <v>246</v>
      </c>
      <c r="AG128" s="4">
        <v>1.2</v>
      </c>
      <c r="AH128" s="4"/>
      <c r="AI128" s="4" t="s">
        <v>244</v>
      </c>
      <c r="AJ128" s="4" t="s">
        <v>244</v>
      </c>
      <c r="AK128" s="4" t="s">
        <v>247</v>
      </c>
      <c r="AL128" s="4" t="s">
        <v>244</v>
      </c>
      <c r="AM128" s="4" t="s">
        <v>244</v>
      </c>
      <c r="AN128" s="4" t="s">
        <v>244</v>
      </c>
      <c r="AO128" s="4" t="s">
        <v>244</v>
      </c>
      <c r="AP128" s="6" t="s">
        <v>248</v>
      </c>
    </row>
    <row r="129" spans="1:42" ht="30">
      <c r="A129" s="4">
        <v>126</v>
      </c>
      <c r="B129" s="4" t="s">
        <v>167</v>
      </c>
      <c r="C129" s="4" t="s">
        <v>369</v>
      </c>
      <c r="D129" s="4" t="s">
        <v>166</v>
      </c>
      <c r="E129" s="4" t="s">
        <v>100</v>
      </c>
      <c r="F129" s="4">
        <v>3046109</v>
      </c>
      <c r="G129" s="4" t="s">
        <v>423</v>
      </c>
      <c r="H129" s="4">
        <v>-25</v>
      </c>
      <c r="I129" s="4">
        <v>0</v>
      </c>
      <c r="J129" s="4" t="s">
        <v>239</v>
      </c>
      <c r="K129" s="4">
        <v>20</v>
      </c>
      <c r="L129" s="4" t="s">
        <v>250</v>
      </c>
      <c r="M129" s="4">
        <f t="shared" si="6"/>
        <v>8</v>
      </c>
      <c r="N129" s="4" t="s">
        <v>240</v>
      </c>
      <c r="O129" s="4">
        <f t="shared" si="7"/>
        <v>12</v>
      </c>
      <c r="P129" s="4">
        <v>50</v>
      </c>
      <c r="Q129" s="4">
        <f t="shared" si="8"/>
        <v>12</v>
      </c>
      <c r="R129" s="4">
        <v>3.6</v>
      </c>
      <c r="S129" s="4">
        <v>21.5</v>
      </c>
      <c r="T129" s="4">
        <v>-12.5</v>
      </c>
      <c r="U129" s="4">
        <f t="shared" si="9"/>
        <v>2</v>
      </c>
      <c r="V129" s="5">
        <v>-17.1875</v>
      </c>
      <c r="W129" s="4">
        <f t="shared" si="10"/>
        <v>1.25</v>
      </c>
      <c r="X129" s="5">
        <v>109.375</v>
      </c>
      <c r="Y129" s="4">
        <f t="shared" si="11"/>
        <v>21.5</v>
      </c>
      <c r="Z129" s="4" t="s">
        <v>382</v>
      </c>
      <c r="AA129" s="4" t="s">
        <v>242</v>
      </c>
      <c r="AB129" s="4" t="s">
        <v>420</v>
      </c>
      <c r="AC129" s="4">
        <v>1000</v>
      </c>
      <c r="AD129" s="4" t="s">
        <v>244</v>
      </c>
      <c r="AE129" s="7" t="s">
        <v>377</v>
      </c>
      <c r="AF129" s="4" t="s">
        <v>246</v>
      </c>
      <c r="AG129" s="4">
        <v>1.2</v>
      </c>
      <c r="AH129" s="4"/>
      <c r="AI129" s="4" t="s">
        <v>244</v>
      </c>
      <c r="AJ129" s="4" t="s">
        <v>244</v>
      </c>
      <c r="AK129" s="4" t="s">
        <v>247</v>
      </c>
      <c r="AL129" s="4" t="s">
        <v>244</v>
      </c>
      <c r="AM129" s="4" t="s">
        <v>244</v>
      </c>
      <c r="AN129" s="4" t="s">
        <v>244</v>
      </c>
      <c r="AO129" s="4" t="s">
        <v>244</v>
      </c>
      <c r="AP129" s="6" t="s">
        <v>248</v>
      </c>
    </row>
    <row r="130" spans="1:42" ht="30">
      <c r="A130" s="4">
        <v>127</v>
      </c>
      <c r="B130" s="4" t="s">
        <v>167</v>
      </c>
      <c r="C130" s="4" t="s">
        <v>369</v>
      </c>
      <c r="D130" s="4" t="s">
        <v>166</v>
      </c>
      <c r="E130" s="4" t="s">
        <v>101</v>
      </c>
      <c r="F130" s="4">
        <v>3046100</v>
      </c>
      <c r="G130" s="4" t="s">
        <v>424</v>
      </c>
      <c r="H130" s="4">
        <v>-25</v>
      </c>
      <c r="I130" s="4">
        <v>0</v>
      </c>
      <c r="J130" s="4" t="s">
        <v>239</v>
      </c>
      <c r="K130" s="4">
        <v>20</v>
      </c>
      <c r="L130" s="4" t="s">
        <v>250</v>
      </c>
      <c r="M130" s="4">
        <f t="shared" si="6"/>
        <v>8</v>
      </c>
      <c r="N130" s="4" t="s">
        <v>240</v>
      </c>
      <c r="O130" s="4">
        <f t="shared" si="7"/>
        <v>12</v>
      </c>
      <c r="P130" s="4">
        <v>50</v>
      </c>
      <c r="Q130" s="4">
        <f t="shared" si="8"/>
        <v>12</v>
      </c>
      <c r="R130" s="4">
        <v>3.6</v>
      </c>
      <c r="S130" s="4">
        <v>21.5</v>
      </c>
      <c r="T130" s="4">
        <v>-12.5</v>
      </c>
      <c r="U130" s="4">
        <f t="shared" si="9"/>
        <v>2</v>
      </c>
      <c r="V130" s="5">
        <v>-17.1875</v>
      </c>
      <c r="W130" s="4">
        <f t="shared" si="10"/>
        <v>1.25</v>
      </c>
      <c r="X130" s="5">
        <v>109.375</v>
      </c>
      <c r="Y130" s="4">
        <f t="shared" si="11"/>
        <v>21.5</v>
      </c>
      <c r="Z130" s="4" t="s">
        <v>382</v>
      </c>
      <c r="AA130" s="4" t="s">
        <v>242</v>
      </c>
      <c r="AB130" s="4" t="s">
        <v>391</v>
      </c>
      <c r="AC130" s="4">
        <v>1000</v>
      </c>
      <c r="AD130" s="4" t="s">
        <v>244</v>
      </c>
      <c r="AE130" s="7" t="s">
        <v>377</v>
      </c>
      <c r="AF130" s="4" t="s">
        <v>246</v>
      </c>
      <c r="AG130" s="4">
        <v>1.2</v>
      </c>
      <c r="AH130" s="4"/>
      <c r="AI130" s="4" t="s">
        <v>244</v>
      </c>
      <c r="AJ130" s="4" t="s">
        <v>244</v>
      </c>
      <c r="AK130" s="4" t="s">
        <v>247</v>
      </c>
      <c r="AL130" s="4" t="s">
        <v>244</v>
      </c>
      <c r="AM130" s="4" t="s">
        <v>244</v>
      </c>
      <c r="AN130" s="4" t="s">
        <v>244</v>
      </c>
      <c r="AO130" s="4" t="s">
        <v>244</v>
      </c>
      <c r="AP130" s="6" t="s">
        <v>248</v>
      </c>
    </row>
    <row r="131" spans="1:42" ht="30">
      <c r="A131" s="4">
        <v>128</v>
      </c>
      <c r="B131" s="4" t="s">
        <v>167</v>
      </c>
      <c r="C131" s="4" t="s">
        <v>369</v>
      </c>
      <c r="D131" s="4" t="s">
        <v>166</v>
      </c>
      <c r="E131" s="4" t="s">
        <v>102</v>
      </c>
      <c r="F131" s="4">
        <v>3046123</v>
      </c>
      <c r="G131" s="4" t="s">
        <v>425</v>
      </c>
      <c r="H131" s="4">
        <v>-25</v>
      </c>
      <c r="I131" s="4">
        <v>0</v>
      </c>
      <c r="J131" s="4" t="s">
        <v>239</v>
      </c>
      <c r="K131" s="4">
        <v>20</v>
      </c>
      <c r="L131" s="4" t="s">
        <v>250</v>
      </c>
      <c r="M131" s="4">
        <f t="shared" si="6"/>
        <v>8</v>
      </c>
      <c r="N131" s="4" t="s">
        <v>240</v>
      </c>
      <c r="O131" s="4">
        <f t="shared" si="7"/>
        <v>12</v>
      </c>
      <c r="P131" s="4">
        <v>50</v>
      </c>
      <c r="Q131" s="4">
        <f t="shared" si="8"/>
        <v>12</v>
      </c>
      <c r="R131" s="4">
        <v>3.6</v>
      </c>
      <c r="S131" s="4">
        <v>21.5</v>
      </c>
      <c r="T131" s="4">
        <v>-12.5</v>
      </c>
      <c r="U131" s="4">
        <f t="shared" si="9"/>
        <v>2</v>
      </c>
      <c r="V131" s="5">
        <v>-17.1875</v>
      </c>
      <c r="W131" s="4">
        <f t="shared" si="10"/>
        <v>1.25</v>
      </c>
      <c r="X131" s="5">
        <v>109.375</v>
      </c>
      <c r="Y131" s="4">
        <f t="shared" si="11"/>
        <v>21.5</v>
      </c>
      <c r="Z131" s="4" t="s">
        <v>382</v>
      </c>
      <c r="AA131" s="4" t="s">
        <v>242</v>
      </c>
      <c r="AB131" s="4" t="s">
        <v>391</v>
      </c>
      <c r="AC131" s="4">
        <v>1000</v>
      </c>
      <c r="AD131" s="4" t="s">
        <v>244</v>
      </c>
      <c r="AE131" s="7" t="s">
        <v>377</v>
      </c>
      <c r="AF131" s="4" t="s">
        <v>246</v>
      </c>
      <c r="AG131" s="4">
        <v>1.2</v>
      </c>
      <c r="AH131" s="4"/>
      <c r="AI131" s="4" t="s">
        <v>244</v>
      </c>
      <c r="AJ131" s="4" t="s">
        <v>244</v>
      </c>
      <c r="AK131" s="4" t="s">
        <v>247</v>
      </c>
      <c r="AL131" s="4" t="s">
        <v>244</v>
      </c>
      <c r="AM131" s="4" t="s">
        <v>244</v>
      </c>
      <c r="AN131" s="4" t="s">
        <v>244</v>
      </c>
      <c r="AO131" s="4" t="s">
        <v>244</v>
      </c>
      <c r="AP131" s="6" t="s">
        <v>248</v>
      </c>
    </row>
    <row r="132" spans="1:42" ht="30">
      <c r="A132" s="4">
        <v>129</v>
      </c>
      <c r="B132" s="4" t="s">
        <v>167</v>
      </c>
      <c r="C132" s="4" t="s">
        <v>369</v>
      </c>
      <c r="D132" s="4" t="s">
        <v>166</v>
      </c>
      <c r="E132" s="4" t="s">
        <v>103</v>
      </c>
      <c r="F132" s="4">
        <v>3046087</v>
      </c>
      <c r="G132" s="4" t="s">
        <v>426</v>
      </c>
      <c r="H132" s="4">
        <v>-25</v>
      </c>
      <c r="I132" s="4">
        <v>0</v>
      </c>
      <c r="J132" s="4" t="s">
        <v>239</v>
      </c>
      <c r="K132" s="4">
        <v>20</v>
      </c>
      <c r="L132" s="4" t="s">
        <v>250</v>
      </c>
      <c r="M132" s="4">
        <f t="shared" ref="M132:M162" si="12">((($K132-$I132)/($J132-$H132))*(L132-$H132))+$I132</f>
        <v>8</v>
      </c>
      <c r="N132" s="4" t="s">
        <v>240</v>
      </c>
      <c r="O132" s="4">
        <f t="shared" ref="O132:O162" si="13">((($K132-$I132)/($J132-$H132))*(N132-$H132))+$I132</f>
        <v>12</v>
      </c>
      <c r="P132" s="4">
        <v>50</v>
      </c>
      <c r="Q132" s="4">
        <f t="shared" ref="Q132:Q162" si="14">((($K132-$I132)/($J132-$H132))*(P132-$H132))+$I132</f>
        <v>12</v>
      </c>
      <c r="R132" s="4">
        <v>3.6</v>
      </c>
      <c r="S132" s="4">
        <v>21.5</v>
      </c>
      <c r="T132" s="4">
        <v>-12.5</v>
      </c>
      <c r="U132" s="4">
        <f t="shared" ref="U132:U162" si="15">IF($T132="N/A","N/A",(($S132-$I132)/($X132-$H132))*(T132-$H132)+$I132)</f>
        <v>2</v>
      </c>
      <c r="V132" s="5">
        <v>-17.1875</v>
      </c>
      <c r="W132" s="4">
        <f t="shared" ref="W132:W162" si="16">(($S132-$I132)/($X132-$H132))*(V132-$H132)+$I132</f>
        <v>1.25</v>
      </c>
      <c r="X132" s="5">
        <v>109.375</v>
      </c>
      <c r="Y132" s="4">
        <f t="shared" ref="Y132:Y162" si="17">(($S132-$I132)/($X132-$H132))*(X132-$H132)+$I132</f>
        <v>21.5</v>
      </c>
      <c r="Z132" s="4" t="s">
        <v>382</v>
      </c>
      <c r="AA132" s="4" t="s">
        <v>242</v>
      </c>
      <c r="AB132" s="4" t="s">
        <v>391</v>
      </c>
      <c r="AC132" s="4">
        <v>1000</v>
      </c>
      <c r="AD132" s="4" t="s">
        <v>244</v>
      </c>
      <c r="AE132" s="7" t="s">
        <v>377</v>
      </c>
      <c r="AF132" s="4" t="s">
        <v>246</v>
      </c>
      <c r="AG132" s="4">
        <v>1.2</v>
      </c>
      <c r="AH132" s="4"/>
      <c r="AI132" s="4" t="s">
        <v>244</v>
      </c>
      <c r="AJ132" s="4" t="s">
        <v>244</v>
      </c>
      <c r="AK132" s="4" t="s">
        <v>247</v>
      </c>
      <c r="AL132" s="4" t="s">
        <v>244</v>
      </c>
      <c r="AM132" s="4" t="s">
        <v>244</v>
      </c>
      <c r="AN132" s="4" t="s">
        <v>244</v>
      </c>
      <c r="AO132" s="4" t="s">
        <v>244</v>
      </c>
      <c r="AP132" s="6" t="s">
        <v>248</v>
      </c>
    </row>
    <row r="133" spans="1:42" ht="30">
      <c r="A133" s="4">
        <v>130</v>
      </c>
      <c r="B133" s="4" t="s">
        <v>167</v>
      </c>
      <c r="C133" s="4" t="s">
        <v>369</v>
      </c>
      <c r="D133" s="4" t="s">
        <v>166</v>
      </c>
      <c r="E133" s="4" t="s">
        <v>104</v>
      </c>
      <c r="F133" s="4">
        <v>3048807</v>
      </c>
      <c r="G133" s="4" t="s">
        <v>427</v>
      </c>
      <c r="H133" s="4">
        <v>-25</v>
      </c>
      <c r="I133" s="4">
        <v>0</v>
      </c>
      <c r="J133" s="4" t="s">
        <v>239</v>
      </c>
      <c r="K133" s="4">
        <v>20</v>
      </c>
      <c r="L133" s="4" t="s">
        <v>250</v>
      </c>
      <c r="M133" s="4">
        <f t="shared" si="12"/>
        <v>8</v>
      </c>
      <c r="N133" s="4" t="s">
        <v>240</v>
      </c>
      <c r="O133" s="4">
        <f t="shared" si="13"/>
        <v>12</v>
      </c>
      <c r="P133" s="4">
        <v>50</v>
      </c>
      <c r="Q133" s="4">
        <f t="shared" si="14"/>
        <v>12</v>
      </c>
      <c r="R133" s="4">
        <v>3.6</v>
      </c>
      <c r="S133" s="4">
        <v>21.5</v>
      </c>
      <c r="T133" s="4">
        <v>-12.5</v>
      </c>
      <c r="U133" s="4">
        <f t="shared" si="15"/>
        <v>2</v>
      </c>
      <c r="V133" s="5">
        <v>-17.1875</v>
      </c>
      <c r="W133" s="4">
        <f t="shared" si="16"/>
        <v>1.25</v>
      </c>
      <c r="X133" s="5">
        <v>109.375</v>
      </c>
      <c r="Y133" s="4">
        <f t="shared" si="17"/>
        <v>21.5</v>
      </c>
      <c r="Z133" s="4" t="s">
        <v>382</v>
      </c>
      <c r="AA133" s="4" t="s">
        <v>242</v>
      </c>
      <c r="AB133" s="4" t="s">
        <v>391</v>
      </c>
      <c r="AC133" s="4">
        <v>1000</v>
      </c>
      <c r="AD133" s="4" t="s">
        <v>244</v>
      </c>
      <c r="AE133" s="7" t="s">
        <v>377</v>
      </c>
      <c r="AF133" s="4" t="s">
        <v>246</v>
      </c>
      <c r="AG133" s="4">
        <v>1.2</v>
      </c>
      <c r="AH133" s="4"/>
      <c r="AI133" s="4" t="s">
        <v>244</v>
      </c>
      <c r="AJ133" s="4" t="s">
        <v>244</v>
      </c>
      <c r="AK133" s="4" t="s">
        <v>247</v>
      </c>
      <c r="AL133" s="4" t="s">
        <v>244</v>
      </c>
      <c r="AM133" s="4" t="s">
        <v>244</v>
      </c>
      <c r="AN133" s="4" t="s">
        <v>244</v>
      </c>
      <c r="AO133" s="4" t="s">
        <v>244</v>
      </c>
      <c r="AP133" s="6" t="s">
        <v>248</v>
      </c>
    </row>
    <row r="134" spans="1:42" ht="30">
      <c r="A134" s="4">
        <v>131</v>
      </c>
      <c r="B134" s="4" t="s">
        <v>167</v>
      </c>
      <c r="C134" s="4" t="s">
        <v>369</v>
      </c>
      <c r="D134" s="4" t="s">
        <v>166</v>
      </c>
      <c r="E134" s="4" t="s">
        <v>105</v>
      </c>
      <c r="F134" s="4">
        <v>3046114</v>
      </c>
      <c r="G134" s="4" t="s">
        <v>428</v>
      </c>
      <c r="H134" s="4">
        <v>-25</v>
      </c>
      <c r="I134" s="4">
        <v>0</v>
      </c>
      <c r="J134" s="4" t="s">
        <v>239</v>
      </c>
      <c r="K134" s="4">
        <v>20</v>
      </c>
      <c r="L134" s="4" t="s">
        <v>250</v>
      </c>
      <c r="M134" s="4">
        <f t="shared" si="12"/>
        <v>8</v>
      </c>
      <c r="N134" s="4" t="s">
        <v>240</v>
      </c>
      <c r="O134" s="4">
        <f t="shared" si="13"/>
        <v>12</v>
      </c>
      <c r="P134" s="4">
        <v>50</v>
      </c>
      <c r="Q134" s="4">
        <f t="shared" si="14"/>
        <v>12</v>
      </c>
      <c r="R134" s="4">
        <v>3.6</v>
      </c>
      <c r="S134" s="4">
        <v>21.5</v>
      </c>
      <c r="T134" s="4">
        <v>-12.5</v>
      </c>
      <c r="U134" s="4">
        <f t="shared" si="15"/>
        <v>2</v>
      </c>
      <c r="V134" s="5">
        <v>-17.1875</v>
      </c>
      <c r="W134" s="4">
        <f t="shared" si="16"/>
        <v>1.25</v>
      </c>
      <c r="X134" s="5">
        <v>109.375</v>
      </c>
      <c r="Y134" s="4">
        <f t="shared" si="17"/>
        <v>21.5</v>
      </c>
      <c r="Z134" s="4" t="s">
        <v>382</v>
      </c>
      <c r="AA134" s="4" t="s">
        <v>242</v>
      </c>
      <c r="AB134" s="4" t="s">
        <v>391</v>
      </c>
      <c r="AC134" s="4">
        <v>1000</v>
      </c>
      <c r="AD134" s="4" t="s">
        <v>244</v>
      </c>
      <c r="AE134" s="7" t="s">
        <v>377</v>
      </c>
      <c r="AF134" s="4" t="s">
        <v>246</v>
      </c>
      <c r="AG134" s="4">
        <v>1.2</v>
      </c>
      <c r="AH134" s="4"/>
      <c r="AI134" s="4" t="s">
        <v>244</v>
      </c>
      <c r="AJ134" s="4" t="s">
        <v>244</v>
      </c>
      <c r="AK134" s="4" t="s">
        <v>247</v>
      </c>
      <c r="AL134" s="4" t="s">
        <v>244</v>
      </c>
      <c r="AM134" s="4" t="s">
        <v>244</v>
      </c>
      <c r="AN134" s="4" t="s">
        <v>244</v>
      </c>
      <c r="AO134" s="4" t="s">
        <v>244</v>
      </c>
      <c r="AP134" s="6" t="s">
        <v>248</v>
      </c>
    </row>
    <row r="135" spans="1:42" ht="30">
      <c r="A135" s="4">
        <v>132</v>
      </c>
      <c r="B135" s="4" t="s">
        <v>167</v>
      </c>
      <c r="C135" s="4" t="s">
        <v>369</v>
      </c>
      <c r="D135" s="4" t="s">
        <v>166</v>
      </c>
      <c r="E135" s="4" t="s">
        <v>106</v>
      </c>
      <c r="F135" s="4">
        <v>3049413</v>
      </c>
      <c r="G135" s="4" t="s">
        <v>429</v>
      </c>
      <c r="H135" s="4">
        <v>-25</v>
      </c>
      <c r="I135" s="4">
        <v>0</v>
      </c>
      <c r="J135" s="4" t="s">
        <v>239</v>
      </c>
      <c r="K135" s="4">
        <v>20</v>
      </c>
      <c r="L135" s="4" t="s">
        <v>250</v>
      </c>
      <c r="M135" s="4">
        <f t="shared" si="12"/>
        <v>8</v>
      </c>
      <c r="N135" s="4" t="s">
        <v>240</v>
      </c>
      <c r="O135" s="4">
        <f t="shared" si="13"/>
        <v>12</v>
      </c>
      <c r="P135" s="4">
        <v>50</v>
      </c>
      <c r="Q135" s="4">
        <f t="shared" si="14"/>
        <v>12</v>
      </c>
      <c r="R135" s="4">
        <v>3.6</v>
      </c>
      <c r="S135" s="4">
        <v>21.5</v>
      </c>
      <c r="T135" s="4">
        <v>-12.5</v>
      </c>
      <c r="U135" s="4">
        <f t="shared" si="15"/>
        <v>2</v>
      </c>
      <c r="V135" s="5">
        <v>-17.1875</v>
      </c>
      <c r="W135" s="4">
        <f t="shared" si="16"/>
        <v>1.25</v>
      </c>
      <c r="X135" s="5">
        <v>109.375</v>
      </c>
      <c r="Y135" s="4">
        <f t="shared" si="17"/>
        <v>21.5</v>
      </c>
      <c r="Z135" s="4" t="s">
        <v>382</v>
      </c>
      <c r="AA135" s="4" t="s">
        <v>242</v>
      </c>
      <c r="AB135" s="4" t="s">
        <v>391</v>
      </c>
      <c r="AC135" s="4">
        <v>1000</v>
      </c>
      <c r="AD135" s="4" t="s">
        <v>244</v>
      </c>
      <c r="AE135" s="7" t="s">
        <v>377</v>
      </c>
      <c r="AF135" s="4" t="s">
        <v>246</v>
      </c>
      <c r="AG135" s="4">
        <v>1.2</v>
      </c>
      <c r="AH135" s="4"/>
      <c r="AI135" s="4" t="s">
        <v>244</v>
      </c>
      <c r="AJ135" s="4" t="s">
        <v>244</v>
      </c>
      <c r="AK135" s="4" t="s">
        <v>247</v>
      </c>
      <c r="AL135" s="4" t="s">
        <v>244</v>
      </c>
      <c r="AM135" s="4" t="s">
        <v>244</v>
      </c>
      <c r="AN135" s="4" t="s">
        <v>244</v>
      </c>
      <c r="AO135" s="4" t="s">
        <v>244</v>
      </c>
      <c r="AP135" s="6" t="s">
        <v>248</v>
      </c>
    </row>
    <row r="136" spans="1:42" ht="30">
      <c r="A136" s="4">
        <v>133</v>
      </c>
      <c r="B136" s="4" t="s">
        <v>167</v>
      </c>
      <c r="C136" s="4" t="s">
        <v>369</v>
      </c>
      <c r="D136" s="4" t="s">
        <v>166</v>
      </c>
      <c r="E136" s="4" t="s">
        <v>107</v>
      </c>
      <c r="F136" s="4">
        <v>3033005</v>
      </c>
      <c r="G136" s="4" t="s">
        <v>430</v>
      </c>
      <c r="H136" s="4">
        <v>-25</v>
      </c>
      <c r="I136" s="4">
        <v>0</v>
      </c>
      <c r="J136" s="4" t="s">
        <v>239</v>
      </c>
      <c r="K136" s="4">
        <v>20</v>
      </c>
      <c r="L136" s="4" t="s">
        <v>250</v>
      </c>
      <c r="M136" s="4">
        <f t="shared" si="12"/>
        <v>8</v>
      </c>
      <c r="N136" s="4" t="s">
        <v>240</v>
      </c>
      <c r="O136" s="4">
        <f t="shared" si="13"/>
        <v>12</v>
      </c>
      <c r="P136" s="4">
        <v>50</v>
      </c>
      <c r="Q136" s="4">
        <f t="shared" si="14"/>
        <v>12</v>
      </c>
      <c r="R136" s="4">
        <v>3.6</v>
      </c>
      <c r="S136" s="4">
        <v>21.5</v>
      </c>
      <c r="T136" s="4">
        <v>-12.5</v>
      </c>
      <c r="U136" s="4">
        <f t="shared" si="15"/>
        <v>2</v>
      </c>
      <c r="V136" s="5">
        <v>-17.1875</v>
      </c>
      <c r="W136" s="4">
        <f t="shared" si="16"/>
        <v>1.25</v>
      </c>
      <c r="X136" s="5">
        <v>109.375</v>
      </c>
      <c r="Y136" s="4">
        <f t="shared" si="17"/>
        <v>21.5</v>
      </c>
      <c r="Z136" s="4" t="s">
        <v>382</v>
      </c>
      <c r="AA136" s="4" t="s">
        <v>242</v>
      </c>
      <c r="AB136" s="4" t="s">
        <v>324</v>
      </c>
      <c r="AC136" s="4">
        <v>1000</v>
      </c>
      <c r="AD136" s="4" t="s">
        <v>244</v>
      </c>
      <c r="AE136" s="7" t="s">
        <v>377</v>
      </c>
      <c r="AF136" s="4" t="s">
        <v>246</v>
      </c>
      <c r="AG136" s="4">
        <v>1.2</v>
      </c>
      <c r="AH136" s="4"/>
      <c r="AI136" s="4" t="s">
        <v>244</v>
      </c>
      <c r="AJ136" s="4" t="s">
        <v>244</v>
      </c>
      <c r="AK136" s="4" t="s">
        <v>247</v>
      </c>
      <c r="AL136" s="4" t="s">
        <v>244</v>
      </c>
      <c r="AM136" s="4" t="s">
        <v>244</v>
      </c>
      <c r="AN136" s="4" t="s">
        <v>244</v>
      </c>
      <c r="AO136" s="4" t="s">
        <v>244</v>
      </c>
      <c r="AP136" s="6" t="s">
        <v>248</v>
      </c>
    </row>
    <row r="137" spans="1:42" ht="30">
      <c r="A137" s="4">
        <v>134</v>
      </c>
      <c r="B137" s="4" t="s">
        <v>167</v>
      </c>
      <c r="C137" s="4" t="s">
        <v>369</v>
      </c>
      <c r="D137" s="4" t="s">
        <v>166</v>
      </c>
      <c r="E137" s="4" t="s">
        <v>108</v>
      </c>
      <c r="F137" s="4">
        <v>3050769</v>
      </c>
      <c r="G137" s="4" t="s">
        <v>431</v>
      </c>
      <c r="H137" s="4">
        <v>-25</v>
      </c>
      <c r="I137" s="4">
        <v>0</v>
      </c>
      <c r="J137" s="4" t="s">
        <v>239</v>
      </c>
      <c r="K137" s="4">
        <v>20</v>
      </c>
      <c r="L137" s="4" t="s">
        <v>250</v>
      </c>
      <c r="M137" s="4">
        <f t="shared" si="12"/>
        <v>8</v>
      </c>
      <c r="N137" s="4" t="s">
        <v>240</v>
      </c>
      <c r="O137" s="4">
        <f t="shared" si="13"/>
        <v>12</v>
      </c>
      <c r="P137" s="4">
        <v>50</v>
      </c>
      <c r="Q137" s="4">
        <f t="shared" si="14"/>
        <v>12</v>
      </c>
      <c r="R137" s="4">
        <v>3.6</v>
      </c>
      <c r="S137" s="4">
        <v>21.5</v>
      </c>
      <c r="T137" s="4">
        <v>-12.5</v>
      </c>
      <c r="U137" s="4">
        <f t="shared" si="15"/>
        <v>2</v>
      </c>
      <c r="V137" s="5">
        <v>-17.1875</v>
      </c>
      <c r="W137" s="4">
        <f t="shared" si="16"/>
        <v>1.25</v>
      </c>
      <c r="X137" s="5">
        <v>109.375</v>
      </c>
      <c r="Y137" s="4">
        <f t="shared" si="17"/>
        <v>21.5</v>
      </c>
      <c r="Z137" s="4" t="s">
        <v>382</v>
      </c>
      <c r="AA137" s="4" t="s">
        <v>242</v>
      </c>
      <c r="AB137" s="4">
        <v>800</v>
      </c>
      <c r="AC137" s="4">
        <v>1000</v>
      </c>
      <c r="AD137" s="4" t="s">
        <v>244</v>
      </c>
      <c r="AE137" s="7" t="s">
        <v>377</v>
      </c>
      <c r="AF137" s="4" t="s">
        <v>246</v>
      </c>
      <c r="AG137" s="4">
        <v>1.2</v>
      </c>
      <c r="AH137" s="4"/>
      <c r="AI137" s="4" t="s">
        <v>244</v>
      </c>
      <c r="AJ137" s="4" t="s">
        <v>244</v>
      </c>
      <c r="AK137" s="4" t="s">
        <v>247</v>
      </c>
      <c r="AL137" s="4" t="s">
        <v>244</v>
      </c>
      <c r="AM137" s="4" t="s">
        <v>244</v>
      </c>
      <c r="AN137" s="4" t="s">
        <v>244</v>
      </c>
      <c r="AO137" s="4" t="s">
        <v>244</v>
      </c>
      <c r="AP137" s="6" t="s">
        <v>432</v>
      </c>
    </row>
    <row r="138" spans="1:42" ht="30">
      <c r="A138" s="4">
        <v>135</v>
      </c>
      <c r="B138" s="4" t="s">
        <v>167</v>
      </c>
      <c r="C138" s="4" t="s">
        <v>369</v>
      </c>
      <c r="D138" s="4" t="s">
        <v>166</v>
      </c>
      <c r="E138" s="4" t="s">
        <v>109</v>
      </c>
      <c r="F138" s="4">
        <v>3046103</v>
      </c>
      <c r="G138" s="4" t="s">
        <v>433</v>
      </c>
      <c r="H138" s="4">
        <v>-25</v>
      </c>
      <c r="I138" s="4">
        <v>0</v>
      </c>
      <c r="J138" s="4" t="s">
        <v>239</v>
      </c>
      <c r="K138" s="4">
        <v>20</v>
      </c>
      <c r="L138" s="4" t="s">
        <v>250</v>
      </c>
      <c r="M138" s="4">
        <f t="shared" si="12"/>
        <v>8</v>
      </c>
      <c r="N138" s="4" t="s">
        <v>240</v>
      </c>
      <c r="O138" s="4">
        <f t="shared" si="13"/>
        <v>12</v>
      </c>
      <c r="P138" s="4">
        <v>50</v>
      </c>
      <c r="Q138" s="4">
        <f t="shared" si="14"/>
        <v>12</v>
      </c>
      <c r="R138" s="4">
        <v>3.6</v>
      </c>
      <c r="S138" s="4">
        <v>21.5</v>
      </c>
      <c r="T138" s="4">
        <v>-12.5</v>
      </c>
      <c r="U138" s="4">
        <f t="shared" si="15"/>
        <v>2</v>
      </c>
      <c r="V138" s="5">
        <v>-17.1875</v>
      </c>
      <c r="W138" s="4">
        <f t="shared" si="16"/>
        <v>1.25</v>
      </c>
      <c r="X138" s="5">
        <v>109.375</v>
      </c>
      <c r="Y138" s="4">
        <f t="shared" si="17"/>
        <v>21.5</v>
      </c>
      <c r="Z138" s="4" t="s">
        <v>382</v>
      </c>
      <c r="AA138" s="4" t="s">
        <v>242</v>
      </c>
      <c r="AB138" s="4" t="s">
        <v>324</v>
      </c>
      <c r="AC138" s="4">
        <v>1000</v>
      </c>
      <c r="AD138" s="4" t="s">
        <v>244</v>
      </c>
      <c r="AE138" s="7" t="s">
        <v>377</v>
      </c>
      <c r="AF138" s="4" t="s">
        <v>246</v>
      </c>
      <c r="AG138" s="4">
        <v>1.2</v>
      </c>
      <c r="AH138" s="4"/>
      <c r="AI138" s="4" t="s">
        <v>244</v>
      </c>
      <c r="AJ138" s="4" t="s">
        <v>244</v>
      </c>
      <c r="AK138" s="4" t="s">
        <v>247</v>
      </c>
      <c r="AL138" s="4" t="s">
        <v>244</v>
      </c>
      <c r="AM138" s="4" t="s">
        <v>244</v>
      </c>
      <c r="AN138" s="4" t="s">
        <v>244</v>
      </c>
      <c r="AO138" s="4" t="s">
        <v>244</v>
      </c>
      <c r="AP138" s="6" t="s">
        <v>248</v>
      </c>
    </row>
    <row r="139" spans="1:42" ht="30">
      <c r="A139" s="4">
        <v>136</v>
      </c>
      <c r="B139" s="4" t="s">
        <v>167</v>
      </c>
      <c r="C139" s="4" t="s">
        <v>369</v>
      </c>
      <c r="D139" s="4" t="s">
        <v>166</v>
      </c>
      <c r="E139" s="4" t="s">
        <v>110</v>
      </c>
      <c r="F139" s="4">
        <v>3046105</v>
      </c>
      <c r="G139" s="4" t="s">
        <v>434</v>
      </c>
      <c r="H139" s="4">
        <v>-25</v>
      </c>
      <c r="I139" s="4">
        <v>0</v>
      </c>
      <c r="J139" s="4" t="s">
        <v>239</v>
      </c>
      <c r="K139" s="4">
        <v>20</v>
      </c>
      <c r="L139" s="4" t="s">
        <v>250</v>
      </c>
      <c r="M139" s="4">
        <f t="shared" si="12"/>
        <v>8</v>
      </c>
      <c r="N139" s="4" t="s">
        <v>240</v>
      </c>
      <c r="O139" s="4">
        <f t="shared" si="13"/>
        <v>12</v>
      </c>
      <c r="P139" s="4">
        <v>50</v>
      </c>
      <c r="Q139" s="4">
        <f t="shared" si="14"/>
        <v>12</v>
      </c>
      <c r="R139" s="4">
        <v>3.6</v>
      </c>
      <c r="S139" s="4">
        <v>21.5</v>
      </c>
      <c r="T139" s="4">
        <v>-12.5</v>
      </c>
      <c r="U139" s="4">
        <f t="shared" si="15"/>
        <v>2</v>
      </c>
      <c r="V139" s="5">
        <v>-17.1875</v>
      </c>
      <c r="W139" s="4">
        <f t="shared" si="16"/>
        <v>1.25</v>
      </c>
      <c r="X139" s="5">
        <v>109.375</v>
      </c>
      <c r="Y139" s="4">
        <f t="shared" si="17"/>
        <v>21.5</v>
      </c>
      <c r="Z139" s="4" t="s">
        <v>382</v>
      </c>
      <c r="AA139" s="4" t="s">
        <v>242</v>
      </c>
      <c r="AB139" s="4" t="s">
        <v>391</v>
      </c>
      <c r="AC139" s="4">
        <v>1000</v>
      </c>
      <c r="AD139" s="4" t="s">
        <v>244</v>
      </c>
      <c r="AE139" s="7" t="s">
        <v>377</v>
      </c>
      <c r="AF139" s="4" t="s">
        <v>246</v>
      </c>
      <c r="AG139" s="4">
        <v>1.2</v>
      </c>
      <c r="AH139" s="4"/>
      <c r="AI139" s="4" t="s">
        <v>244</v>
      </c>
      <c r="AJ139" s="4" t="s">
        <v>244</v>
      </c>
      <c r="AK139" s="4" t="s">
        <v>247</v>
      </c>
      <c r="AL139" s="4" t="s">
        <v>244</v>
      </c>
      <c r="AM139" s="4" t="s">
        <v>244</v>
      </c>
      <c r="AN139" s="4" t="s">
        <v>244</v>
      </c>
      <c r="AO139" s="4" t="s">
        <v>244</v>
      </c>
      <c r="AP139" s="6" t="s">
        <v>248</v>
      </c>
    </row>
    <row r="140" spans="1:42" ht="30">
      <c r="A140" s="4">
        <v>137</v>
      </c>
      <c r="B140" s="4" t="s">
        <v>167</v>
      </c>
      <c r="C140" s="4" t="s">
        <v>369</v>
      </c>
      <c r="D140" s="4" t="s">
        <v>166</v>
      </c>
      <c r="E140" s="4" t="s">
        <v>111</v>
      </c>
      <c r="F140" s="4">
        <v>3048806</v>
      </c>
      <c r="G140" s="4" t="s">
        <v>435</v>
      </c>
      <c r="H140" s="4">
        <v>-25</v>
      </c>
      <c r="I140" s="4">
        <v>0</v>
      </c>
      <c r="J140" s="4" t="s">
        <v>239</v>
      </c>
      <c r="K140" s="4">
        <v>20</v>
      </c>
      <c r="L140" s="4" t="s">
        <v>250</v>
      </c>
      <c r="M140" s="4">
        <f t="shared" si="12"/>
        <v>8</v>
      </c>
      <c r="N140" s="4" t="s">
        <v>240</v>
      </c>
      <c r="O140" s="4">
        <f t="shared" si="13"/>
        <v>12</v>
      </c>
      <c r="P140" s="4">
        <v>50</v>
      </c>
      <c r="Q140" s="4">
        <f t="shared" si="14"/>
        <v>12</v>
      </c>
      <c r="R140" s="4">
        <v>3.6</v>
      </c>
      <c r="S140" s="4">
        <v>21.5</v>
      </c>
      <c r="T140" s="4">
        <v>-12.5</v>
      </c>
      <c r="U140" s="4">
        <f t="shared" si="15"/>
        <v>2</v>
      </c>
      <c r="V140" s="5">
        <v>-17.1875</v>
      </c>
      <c r="W140" s="4">
        <f t="shared" si="16"/>
        <v>1.25</v>
      </c>
      <c r="X140" s="5">
        <v>109.375</v>
      </c>
      <c r="Y140" s="4">
        <f t="shared" si="17"/>
        <v>21.5</v>
      </c>
      <c r="Z140" s="4" t="s">
        <v>382</v>
      </c>
      <c r="AA140" s="4" t="s">
        <v>242</v>
      </c>
      <c r="AB140" s="4" t="s">
        <v>391</v>
      </c>
      <c r="AC140" s="4">
        <v>1000</v>
      </c>
      <c r="AD140" s="4" t="s">
        <v>244</v>
      </c>
      <c r="AE140" s="7" t="s">
        <v>377</v>
      </c>
      <c r="AF140" s="4" t="s">
        <v>246</v>
      </c>
      <c r="AG140" s="4">
        <v>1.2</v>
      </c>
      <c r="AH140" s="4"/>
      <c r="AI140" s="4" t="s">
        <v>244</v>
      </c>
      <c r="AJ140" s="4" t="s">
        <v>244</v>
      </c>
      <c r="AK140" s="4" t="s">
        <v>247</v>
      </c>
      <c r="AL140" s="4" t="s">
        <v>244</v>
      </c>
      <c r="AM140" s="4" t="s">
        <v>244</v>
      </c>
      <c r="AN140" s="4" t="s">
        <v>244</v>
      </c>
      <c r="AO140" s="4" t="s">
        <v>244</v>
      </c>
      <c r="AP140" s="6" t="s">
        <v>248</v>
      </c>
    </row>
    <row r="141" spans="1:42" ht="30">
      <c r="A141" s="4">
        <v>138</v>
      </c>
      <c r="B141" s="4" t="s">
        <v>167</v>
      </c>
      <c r="C141" s="4" t="s">
        <v>369</v>
      </c>
      <c r="D141" s="4" t="s">
        <v>166</v>
      </c>
      <c r="E141" s="4" t="s">
        <v>112</v>
      </c>
      <c r="F141" s="4">
        <v>3048817</v>
      </c>
      <c r="G141" s="4" t="s">
        <v>436</v>
      </c>
      <c r="H141" s="4">
        <v>-25</v>
      </c>
      <c r="I141" s="4">
        <v>0</v>
      </c>
      <c r="J141" s="4" t="s">
        <v>239</v>
      </c>
      <c r="K141" s="4">
        <v>20</v>
      </c>
      <c r="L141" s="4" t="s">
        <v>250</v>
      </c>
      <c r="M141" s="4">
        <f t="shared" si="12"/>
        <v>8</v>
      </c>
      <c r="N141" s="4" t="s">
        <v>240</v>
      </c>
      <c r="O141" s="4">
        <f t="shared" si="13"/>
        <v>12</v>
      </c>
      <c r="P141" s="4">
        <v>50</v>
      </c>
      <c r="Q141" s="4">
        <f t="shared" si="14"/>
        <v>12</v>
      </c>
      <c r="R141" s="4">
        <v>3.6</v>
      </c>
      <c r="S141" s="4">
        <v>21.5</v>
      </c>
      <c r="T141" s="4">
        <v>-12.5</v>
      </c>
      <c r="U141" s="4">
        <f t="shared" si="15"/>
        <v>2</v>
      </c>
      <c r="V141" s="5">
        <v>-17.1875</v>
      </c>
      <c r="W141" s="4">
        <f t="shared" si="16"/>
        <v>1.25</v>
      </c>
      <c r="X141" s="5">
        <v>109.375</v>
      </c>
      <c r="Y141" s="4">
        <f t="shared" si="17"/>
        <v>21.5</v>
      </c>
      <c r="Z141" s="4" t="s">
        <v>382</v>
      </c>
      <c r="AA141" s="4" t="s">
        <v>242</v>
      </c>
      <c r="AB141" s="4">
        <v>880</v>
      </c>
      <c r="AC141" s="4">
        <v>1000</v>
      </c>
      <c r="AD141" s="4" t="s">
        <v>244</v>
      </c>
      <c r="AE141" s="7" t="s">
        <v>377</v>
      </c>
      <c r="AF141" s="4" t="s">
        <v>246</v>
      </c>
      <c r="AG141" s="4">
        <v>1.2</v>
      </c>
      <c r="AH141" s="4"/>
      <c r="AI141" s="4" t="s">
        <v>244</v>
      </c>
      <c r="AJ141" s="4" t="s">
        <v>244</v>
      </c>
      <c r="AK141" s="4" t="s">
        <v>247</v>
      </c>
      <c r="AL141" s="4" t="s">
        <v>244</v>
      </c>
      <c r="AM141" s="4" t="s">
        <v>244</v>
      </c>
      <c r="AN141" s="4" t="s">
        <v>244</v>
      </c>
      <c r="AO141" s="4" t="s">
        <v>244</v>
      </c>
      <c r="AP141" s="6" t="s">
        <v>437</v>
      </c>
    </row>
    <row r="142" spans="1:42" ht="30">
      <c r="A142" s="4">
        <v>139</v>
      </c>
      <c r="B142" s="4" t="s">
        <v>167</v>
      </c>
      <c r="C142" s="4" t="s">
        <v>369</v>
      </c>
      <c r="D142" s="4" t="s">
        <v>166</v>
      </c>
      <c r="E142" s="4" t="s">
        <v>113</v>
      </c>
      <c r="F142" s="4">
        <v>3050787</v>
      </c>
      <c r="G142" s="4" t="s">
        <v>438</v>
      </c>
      <c r="H142" s="4">
        <v>-25</v>
      </c>
      <c r="I142" s="4">
        <v>0</v>
      </c>
      <c r="J142" s="4" t="s">
        <v>239</v>
      </c>
      <c r="K142" s="4">
        <v>20</v>
      </c>
      <c r="L142" s="4" t="s">
        <v>250</v>
      </c>
      <c r="M142" s="4">
        <f t="shared" si="12"/>
        <v>8</v>
      </c>
      <c r="N142" s="4" t="s">
        <v>240</v>
      </c>
      <c r="O142" s="4">
        <f t="shared" si="13"/>
        <v>12</v>
      </c>
      <c r="P142" s="4">
        <v>50</v>
      </c>
      <c r="Q142" s="4">
        <f t="shared" si="14"/>
        <v>12</v>
      </c>
      <c r="R142" s="4">
        <v>3.6</v>
      </c>
      <c r="S142" s="4">
        <v>21.5</v>
      </c>
      <c r="T142" s="4">
        <v>-12.5</v>
      </c>
      <c r="U142" s="4">
        <f t="shared" si="15"/>
        <v>2</v>
      </c>
      <c r="V142" s="5">
        <v>-17.1875</v>
      </c>
      <c r="W142" s="4">
        <f t="shared" si="16"/>
        <v>1.25</v>
      </c>
      <c r="X142" s="5">
        <v>109.375</v>
      </c>
      <c r="Y142" s="4">
        <f t="shared" si="17"/>
        <v>21.5</v>
      </c>
      <c r="Z142" s="4" t="s">
        <v>382</v>
      </c>
      <c r="AA142" s="4" t="s">
        <v>242</v>
      </c>
      <c r="AB142" s="4" t="s">
        <v>439</v>
      </c>
      <c r="AC142" s="4">
        <v>1000</v>
      </c>
      <c r="AD142" s="4" t="s">
        <v>244</v>
      </c>
      <c r="AE142" s="7" t="s">
        <v>377</v>
      </c>
      <c r="AF142" s="4" t="s">
        <v>246</v>
      </c>
      <c r="AG142" s="4">
        <v>1.2</v>
      </c>
      <c r="AH142" s="4"/>
      <c r="AI142" s="4" t="s">
        <v>244</v>
      </c>
      <c r="AJ142" s="4" t="s">
        <v>244</v>
      </c>
      <c r="AK142" s="4" t="s">
        <v>247</v>
      </c>
      <c r="AL142" s="4">
        <v>1</v>
      </c>
      <c r="AM142" s="4" t="s">
        <v>244</v>
      </c>
      <c r="AN142" s="4" t="s">
        <v>244</v>
      </c>
      <c r="AO142" s="4" t="s">
        <v>244</v>
      </c>
      <c r="AP142" s="6" t="s">
        <v>248</v>
      </c>
    </row>
    <row r="143" spans="1:42" ht="30">
      <c r="A143" s="4">
        <v>140</v>
      </c>
      <c r="B143" s="4" t="s">
        <v>167</v>
      </c>
      <c r="C143" s="4" t="s">
        <v>369</v>
      </c>
      <c r="D143" s="4" t="s">
        <v>166</v>
      </c>
      <c r="E143" s="4" t="s">
        <v>114</v>
      </c>
      <c r="F143" s="4">
        <v>3046095</v>
      </c>
      <c r="G143" s="4" t="s">
        <v>440</v>
      </c>
      <c r="H143" s="4">
        <v>-25</v>
      </c>
      <c r="I143" s="4">
        <v>0</v>
      </c>
      <c r="J143" s="4" t="s">
        <v>239</v>
      </c>
      <c r="K143" s="4">
        <v>20</v>
      </c>
      <c r="L143" s="4" t="s">
        <v>250</v>
      </c>
      <c r="M143" s="4">
        <f t="shared" si="12"/>
        <v>8</v>
      </c>
      <c r="N143" s="4" t="s">
        <v>240</v>
      </c>
      <c r="O143" s="4">
        <f t="shared" si="13"/>
        <v>12</v>
      </c>
      <c r="P143" s="4">
        <v>50</v>
      </c>
      <c r="Q143" s="4">
        <f t="shared" si="14"/>
        <v>12</v>
      </c>
      <c r="R143" s="4">
        <v>3.6</v>
      </c>
      <c r="S143" s="4">
        <v>21.5</v>
      </c>
      <c r="T143" s="4">
        <v>-12.5</v>
      </c>
      <c r="U143" s="4">
        <f t="shared" si="15"/>
        <v>2</v>
      </c>
      <c r="V143" s="5">
        <v>-17.1875</v>
      </c>
      <c r="W143" s="4">
        <f t="shared" si="16"/>
        <v>1.25</v>
      </c>
      <c r="X143" s="5">
        <v>109.375</v>
      </c>
      <c r="Y143" s="4">
        <f t="shared" si="17"/>
        <v>21.5</v>
      </c>
      <c r="Z143" s="4" t="s">
        <v>382</v>
      </c>
      <c r="AA143" s="4" t="s">
        <v>242</v>
      </c>
      <c r="AB143" s="4" t="s">
        <v>441</v>
      </c>
      <c r="AC143" s="4">
        <v>1000</v>
      </c>
      <c r="AD143" s="4" t="s">
        <v>244</v>
      </c>
      <c r="AE143" s="7" t="s">
        <v>377</v>
      </c>
      <c r="AF143" s="4" t="s">
        <v>246</v>
      </c>
      <c r="AG143" s="4">
        <v>1.2</v>
      </c>
      <c r="AH143" s="4"/>
      <c r="AI143" s="4" t="s">
        <v>244</v>
      </c>
      <c r="AJ143" s="4" t="s">
        <v>244</v>
      </c>
      <c r="AK143" s="4" t="s">
        <v>247</v>
      </c>
      <c r="AL143" s="4">
        <v>1</v>
      </c>
      <c r="AM143" s="4" t="s">
        <v>244</v>
      </c>
      <c r="AN143" s="4" t="s">
        <v>244</v>
      </c>
      <c r="AO143" s="4" t="s">
        <v>244</v>
      </c>
      <c r="AP143" s="6" t="s">
        <v>248</v>
      </c>
    </row>
    <row r="144" spans="1:42" ht="30">
      <c r="A144" s="4">
        <v>141</v>
      </c>
      <c r="B144" s="4" t="s">
        <v>167</v>
      </c>
      <c r="C144" s="4" t="s">
        <v>369</v>
      </c>
      <c r="D144" s="4" t="s">
        <v>166</v>
      </c>
      <c r="E144" s="4" t="s">
        <v>115</v>
      </c>
      <c r="F144" s="4">
        <v>3048811</v>
      </c>
      <c r="G144" s="4" t="s">
        <v>442</v>
      </c>
      <c r="H144" s="4">
        <v>-25</v>
      </c>
      <c r="I144" s="4">
        <v>0</v>
      </c>
      <c r="J144" s="4" t="s">
        <v>239</v>
      </c>
      <c r="K144" s="4">
        <v>20</v>
      </c>
      <c r="L144" s="4" t="s">
        <v>250</v>
      </c>
      <c r="M144" s="4">
        <f t="shared" si="12"/>
        <v>8</v>
      </c>
      <c r="N144" s="4" t="s">
        <v>240</v>
      </c>
      <c r="O144" s="4">
        <f t="shared" si="13"/>
        <v>12</v>
      </c>
      <c r="P144" s="4">
        <v>50</v>
      </c>
      <c r="Q144" s="4">
        <f t="shared" si="14"/>
        <v>12</v>
      </c>
      <c r="R144" s="4">
        <v>3.6</v>
      </c>
      <c r="S144" s="4">
        <v>21.5</v>
      </c>
      <c r="T144" s="4">
        <v>-12.5</v>
      </c>
      <c r="U144" s="4">
        <f t="shared" si="15"/>
        <v>2</v>
      </c>
      <c r="V144" s="5">
        <v>-17.1875</v>
      </c>
      <c r="W144" s="4">
        <f t="shared" si="16"/>
        <v>1.25</v>
      </c>
      <c r="X144" s="5">
        <v>109.375</v>
      </c>
      <c r="Y144" s="4">
        <f t="shared" si="17"/>
        <v>21.5</v>
      </c>
      <c r="Z144" s="4" t="s">
        <v>382</v>
      </c>
      <c r="AA144" s="4" t="s">
        <v>242</v>
      </c>
      <c r="AB144" s="4">
        <v>900</v>
      </c>
      <c r="AC144" s="4">
        <v>1000</v>
      </c>
      <c r="AD144" s="4" t="s">
        <v>244</v>
      </c>
      <c r="AE144" s="7" t="s">
        <v>377</v>
      </c>
      <c r="AF144" s="4" t="s">
        <v>246</v>
      </c>
      <c r="AG144" s="4">
        <v>1.2</v>
      </c>
      <c r="AH144" s="4"/>
      <c r="AI144" s="4" t="s">
        <v>244</v>
      </c>
      <c r="AJ144" s="4" t="s">
        <v>244</v>
      </c>
      <c r="AK144" s="4" t="s">
        <v>247</v>
      </c>
      <c r="AL144" s="4" t="s">
        <v>244</v>
      </c>
      <c r="AM144" s="4" t="s">
        <v>244</v>
      </c>
      <c r="AN144" s="4" t="s">
        <v>244</v>
      </c>
      <c r="AO144" s="4" t="s">
        <v>244</v>
      </c>
      <c r="AP144" s="6" t="s">
        <v>443</v>
      </c>
    </row>
    <row r="145" spans="1:42" ht="30">
      <c r="A145" s="4">
        <v>142</v>
      </c>
      <c r="B145" s="4" t="s">
        <v>167</v>
      </c>
      <c r="C145" s="4" t="s">
        <v>369</v>
      </c>
      <c r="D145" s="4" t="s">
        <v>166</v>
      </c>
      <c r="E145" s="4" t="s">
        <v>116</v>
      </c>
      <c r="F145" s="4" t="s">
        <v>444</v>
      </c>
      <c r="G145" s="4" t="s">
        <v>445</v>
      </c>
      <c r="H145" s="4" t="s">
        <v>263</v>
      </c>
      <c r="I145" s="4">
        <v>0</v>
      </c>
      <c r="J145" s="4">
        <v>50</v>
      </c>
      <c r="K145" s="4">
        <v>20</v>
      </c>
      <c r="L145" s="4" t="s">
        <v>264</v>
      </c>
      <c r="M145" s="4">
        <f t="shared" si="12"/>
        <v>7.2</v>
      </c>
      <c r="N145" s="4" t="s">
        <v>164</v>
      </c>
      <c r="O145" s="4">
        <f t="shared" si="13"/>
        <v>8.8000000000000007</v>
      </c>
      <c r="P145" s="4">
        <v>15</v>
      </c>
      <c r="Q145" s="4">
        <f t="shared" si="14"/>
        <v>8.8000000000000007</v>
      </c>
      <c r="R145" s="4">
        <v>3.6</v>
      </c>
      <c r="S145" s="4">
        <v>21.5</v>
      </c>
      <c r="T145" s="4" t="s">
        <v>244</v>
      </c>
      <c r="U145" s="4" t="str">
        <f t="shared" si="15"/>
        <v>N/A</v>
      </c>
      <c r="V145" s="5">
        <v>-3.125</v>
      </c>
      <c r="W145" s="4">
        <f t="shared" si="16"/>
        <v>3</v>
      </c>
      <c r="X145" s="5">
        <v>54.6875</v>
      </c>
      <c r="Y145" s="4">
        <f t="shared" si="17"/>
        <v>21.5</v>
      </c>
      <c r="Z145" s="4" t="s">
        <v>265</v>
      </c>
      <c r="AA145" s="4" t="s">
        <v>266</v>
      </c>
      <c r="AB145" s="4" t="s">
        <v>384</v>
      </c>
      <c r="AC145" s="4">
        <v>1200</v>
      </c>
      <c r="AD145" s="4" t="s">
        <v>244</v>
      </c>
      <c r="AE145" s="7" t="s">
        <v>377</v>
      </c>
      <c r="AF145" s="4" t="s">
        <v>246</v>
      </c>
      <c r="AG145" s="4">
        <v>1.5</v>
      </c>
      <c r="AH145" s="4"/>
      <c r="AI145" s="4" t="s">
        <v>244</v>
      </c>
      <c r="AJ145" s="4" t="s">
        <v>244</v>
      </c>
      <c r="AK145" s="4" t="s">
        <v>247</v>
      </c>
      <c r="AL145" s="4" t="s">
        <v>244</v>
      </c>
      <c r="AM145" s="4" t="s">
        <v>244</v>
      </c>
      <c r="AN145" s="4" t="s">
        <v>244</v>
      </c>
      <c r="AO145" s="4" t="s">
        <v>244</v>
      </c>
      <c r="AP145" s="6" t="s">
        <v>248</v>
      </c>
    </row>
    <row r="146" spans="1:42" ht="30">
      <c r="A146" s="4">
        <v>143</v>
      </c>
      <c r="B146" s="4" t="s">
        <v>167</v>
      </c>
      <c r="C146" s="4" t="s">
        <v>369</v>
      </c>
      <c r="D146" s="4" t="s">
        <v>166</v>
      </c>
      <c r="E146" s="4" t="s">
        <v>117</v>
      </c>
      <c r="F146" s="4" t="s">
        <v>446</v>
      </c>
      <c r="G146" s="4" t="s">
        <v>447</v>
      </c>
      <c r="H146" s="4" t="s">
        <v>263</v>
      </c>
      <c r="I146" s="4">
        <v>0</v>
      </c>
      <c r="J146" s="4">
        <v>50</v>
      </c>
      <c r="K146" s="4">
        <v>20</v>
      </c>
      <c r="L146" s="4" t="s">
        <v>264</v>
      </c>
      <c r="M146" s="4">
        <f t="shared" si="12"/>
        <v>7.2</v>
      </c>
      <c r="N146" s="4" t="s">
        <v>164</v>
      </c>
      <c r="O146" s="4">
        <f t="shared" si="13"/>
        <v>8.8000000000000007</v>
      </c>
      <c r="P146" s="4">
        <v>15</v>
      </c>
      <c r="Q146" s="4">
        <f t="shared" si="14"/>
        <v>8.8000000000000007</v>
      </c>
      <c r="R146" s="4">
        <v>3.6</v>
      </c>
      <c r="S146" s="4">
        <v>21.5</v>
      </c>
      <c r="T146" s="4" t="s">
        <v>244</v>
      </c>
      <c r="U146" s="4" t="str">
        <f t="shared" si="15"/>
        <v>N/A</v>
      </c>
      <c r="V146" s="5">
        <v>-3.125</v>
      </c>
      <c r="W146" s="4">
        <f t="shared" si="16"/>
        <v>3</v>
      </c>
      <c r="X146" s="5">
        <v>54.6875</v>
      </c>
      <c r="Y146" s="4">
        <f t="shared" si="17"/>
        <v>21.5</v>
      </c>
      <c r="Z146" s="4" t="s">
        <v>265</v>
      </c>
      <c r="AA146" s="4" t="s">
        <v>266</v>
      </c>
      <c r="AB146" s="4" t="s">
        <v>384</v>
      </c>
      <c r="AC146" s="4">
        <v>1200</v>
      </c>
      <c r="AD146" s="4" t="s">
        <v>244</v>
      </c>
      <c r="AE146" s="7" t="s">
        <v>377</v>
      </c>
      <c r="AF146" s="4" t="s">
        <v>246</v>
      </c>
      <c r="AG146" s="4">
        <v>1.5</v>
      </c>
      <c r="AH146" s="4"/>
      <c r="AI146" s="4" t="s">
        <v>244</v>
      </c>
      <c r="AJ146" s="4" t="s">
        <v>244</v>
      </c>
      <c r="AK146" s="4" t="s">
        <v>247</v>
      </c>
      <c r="AL146" s="4" t="s">
        <v>244</v>
      </c>
      <c r="AM146" s="4" t="s">
        <v>244</v>
      </c>
      <c r="AN146" s="4" t="s">
        <v>244</v>
      </c>
      <c r="AO146" s="4" t="s">
        <v>244</v>
      </c>
      <c r="AP146" s="6" t="s">
        <v>248</v>
      </c>
    </row>
    <row r="147" spans="1:42" ht="30">
      <c r="A147" s="4">
        <v>144</v>
      </c>
      <c r="B147" s="4" t="s">
        <v>167</v>
      </c>
      <c r="C147" s="4" t="s">
        <v>369</v>
      </c>
      <c r="D147" s="4" t="s">
        <v>166</v>
      </c>
      <c r="E147" s="4" t="s">
        <v>118</v>
      </c>
      <c r="F147" s="4" t="s">
        <v>448</v>
      </c>
      <c r="G147" s="4" t="s">
        <v>449</v>
      </c>
      <c r="H147" s="4" t="s">
        <v>263</v>
      </c>
      <c r="I147" s="4">
        <v>0</v>
      </c>
      <c r="J147" s="4">
        <v>50</v>
      </c>
      <c r="K147" s="4">
        <v>20</v>
      </c>
      <c r="L147" s="4" t="s">
        <v>264</v>
      </c>
      <c r="M147" s="4">
        <f t="shared" si="12"/>
        <v>7.2</v>
      </c>
      <c r="N147" s="4" t="s">
        <v>164</v>
      </c>
      <c r="O147" s="4">
        <f t="shared" si="13"/>
        <v>8.8000000000000007</v>
      </c>
      <c r="P147" s="4">
        <v>15</v>
      </c>
      <c r="Q147" s="4">
        <f t="shared" si="14"/>
        <v>8.8000000000000007</v>
      </c>
      <c r="R147" s="4">
        <v>3.6</v>
      </c>
      <c r="S147" s="4">
        <v>21.5</v>
      </c>
      <c r="T147" s="4" t="s">
        <v>244</v>
      </c>
      <c r="U147" s="4" t="str">
        <f t="shared" si="15"/>
        <v>N/A</v>
      </c>
      <c r="V147" s="5">
        <v>-3.125</v>
      </c>
      <c r="W147" s="4">
        <f t="shared" si="16"/>
        <v>3</v>
      </c>
      <c r="X147" s="5">
        <v>54.6875</v>
      </c>
      <c r="Y147" s="4">
        <f t="shared" si="17"/>
        <v>21.5</v>
      </c>
      <c r="Z147" s="4" t="s">
        <v>265</v>
      </c>
      <c r="AA147" s="4" t="s">
        <v>266</v>
      </c>
      <c r="AB147" s="4" t="s">
        <v>384</v>
      </c>
      <c r="AC147" s="4">
        <v>1200</v>
      </c>
      <c r="AD147" s="4" t="s">
        <v>244</v>
      </c>
      <c r="AE147" s="7" t="s">
        <v>377</v>
      </c>
      <c r="AF147" s="4" t="s">
        <v>246</v>
      </c>
      <c r="AG147" s="4">
        <v>1.5</v>
      </c>
      <c r="AH147" s="4"/>
      <c r="AI147" s="4" t="s">
        <v>244</v>
      </c>
      <c r="AJ147" s="4" t="s">
        <v>244</v>
      </c>
      <c r="AK147" s="4" t="s">
        <v>247</v>
      </c>
      <c r="AL147" s="4" t="s">
        <v>244</v>
      </c>
      <c r="AM147" s="4" t="s">
        <v>244</v>
      </c>
      <c r="AN147" s="4" t="s">
        <v>244</v>
      </c>
      <c r="AO147" s="4" t="s">
        <v>244</v>
      </c>
      <c r="AP147" s="6" t="s">
        <v>248</v>
      </c>
    </row>
    <row r="148" spans="1:42" ht="30">
      <c r="A148" s="4">
        <v>145</v>
      </c>
      <c r="B148" s="4" t="s">
        <v>167</v>
      </c>
      <c r="C148" s="4" t="s">
        <v>369</v>
      </c>
      <c r="D148" s="4" t="s">
        <v>166</v>
      </c>
      <c r="E148" s="4" t="s">
        <v>119</v>
      </c>
      <c r="F148" s="4">
        <v>3045776</v>
      </c>
      <c r="G148" s="4" t="s">
        <v>450</v>
      </c>
      <c r="H148" s="4">
        <v>-25</v>
      </c>
      <c r="I148" s="4">
        <v>0</v>
      </c>
      <c r="J148" s="4" t="s">
        <v>239</v>
      </c>
      <c r="K148" s="4">
        <v>20</v>
      </c>
      <c r="L148" s="4" t="s">
        <v>250</v>
      </c>
      <c r="M148" s="4">
        <f t="shared" si="12"/>
        <v>8</v>
      </c>
      <c r="N148" s="4" t="s">
        <v>240</v>
      </c>
      <c r="O148" s="4">
        <f t="shared" si="13"/>
        <v>12</v>
      </c>
      <c r="P148" s="4">
        <v>50</v>
      </c>
      <c r="Q148" s="4">
        <f t="shared" si="14"/>
        <v>12</v>
      </c>
      <c r="R148" s="4">
        <v>3.6</v>
      </c>
      <c r="S148" s="4">
        <v>21.5</v>
      </c>
      <c r="T148" s="4">
        <v>-12.5</v>
      </c>
      <c r="U148" s="4">
        <f t="shared" si="15"/>
        <v>2</v>
      </c>
      <c r="V148" s="5">
        <v>-17.1875</v>
      </c>
      <c r="W148" s="4">
        <f t="shared" si="16"/>
        <v>1.25</v>
      </c>
      <c r="X148" s="5">
        <v>109.375</v>
      </c>
      <c r="Y148" s="4">
        <f t="shared" si="17"/>
        <v>21.5</v>
      </c>
      <c r="Z148" s="4" t="s">
        <v>382</v>
      </c>
      <c r="AA148" s="4" t="s">
        <v>242</v>
      </c>
      <c r="AB148" s="4" t="s">
        <v>324</v>
      </c>
      <c r="AC148" s="4">
        <v>1000</v>
      </c>
      <c r="AD148" s="4" t="s">
        <v>244</v>
      </c>
      <c r="AE148" s="7" t="s">
        <v>377</v>
      </c>
      <c r="AF148" s="4" t="s">
        <v>246</v>
      </c>
      <c r="AG148" s="4">
        <v>1.2</v>
      </c>
      <c r="AH148" s="4"/>
      <c r="AI148" s="4" t="s">
        <v>244</v>
      </c>
      <c r="AJ148" s="4" t="s">
        <v>244</v>
      </c>
      <c r="AK148" s="4" t="s">
        <v>247</v>
      </c>
      <c r="AL148" s="4" t="s">
        <v>244</v>
      </c>
      <c r="AM148" s="4" t="s">
        <v>244</v>
      </c>
      <c r="AN148" s="4" t="s">
        <v>244</v>
      </c>
      <c r="AO148" s="4" t="s">
        <v>244</v>
      </c>
      <c r="AP148" s="6" t="s">
        <v>248</v>
      </c>
    </row>
    <row r="149" spans="1:42" ht="30">
      <c r="A149" s="4">
        <v>146</v>
      </c>
      <c r="B149" s="4" t="s">
        <v>167</v>
      </c>
      <c r="C149" s="4" t="s">
        <v>369</v>
      </c>
      <c r="D149" s="4" t="s">
        <v>166</v>
      </c>
      <c r="E149" s="4" t="s">
        <v>120</v>
      </c>
      <c r="F149" s="4">
        <v>3048822</v>
      </c>
      <c r="G149" s="4" t="s">
        <v>451</v>
      </c>
      <c r="H149" s="4">
        <v>-25</v>
      </c>
      <c r="I149" s="4">
        <v>0</v>
      </c>
      <c r="J149" s="4" t="s">
        <v>239</v>
      </c>
      <c r="K149" s="4">
        <v>20</v>
      </c>
      <c r="L149" s="4" t="s">
        <v>250</v>
      </c>
      <c r="M149" s="4">
        <f t="shared" si="12"/>
        <v>8</v>
      </c>
      <c r="N149" s="4" t="s">
        <v>240</v>
      </c>
      <c r="O149" s="4">
        <f t="shared" si="13"/>
        <v>12</v>
      </c>
      <c r="P149" s="4">
        <v>50</v>
      </c>
      <c r="Q149" s="4">
        <f t="shared" si="14"/>
        <v>12</v>
      </c>
      <c r="R149" s="4">
        <v>3.6</v>
      </c>
      <c r="S149" s="4">
        <v>21.5</v>
      </c>
      <c r="T149" s="4">
        <v>-12.5</v>
      </c>
      <c r="U149" s="4">
        <f t="shared" si="15"/>
        <v>2</v>
      </c>
      <c r="V149" s="5">
        <v>-17.1875</v>
      </c>
      <c r="W149" s="4">
        <f t="shared" si="16"/>
        <v>1.25</v>
      </c>
      <c r="X149" s="5">
        <v>109.375</v>
      </c>
      <c r="Y149" s="4">
        <f t="shared" si="17"/>
        <v>21.5</v>
      </c>
      <c r="Z149" s="4" t="s">
        <v>382</v>
      </c>
      <c r="AA149" s="4" t="s">
        <v>242</v>
      </c>
      <c r="AB149" s="4">
        <v>900</v>
      </c>
      <c r="AC149" s="4">
        <v>1000</v>
      </c>
      <c r="AD149" s="4" t="s">
        <v>244</v>
      </c>
      <c r="AE149" s="7" t="s">
        <v>377</v>
      </c>
      <c r="AF149" s="4" t="s">
        <v>246</v>
      </c>
      <c r="AG149" s="4">
        <v>1.2</v>
      </c>
      <c r="AH149" s="4"/>
      <c r="AI149" s="4" t="s">
        <v>244</v>
      </c>
      <c r="AJ149" s="4" t="s">
        <v>244</v>
      </c>
      <c r="AK149" s="4" t="s">
        <v>247</v>
      </c>
      <c r="AL149" s="4" t="s">
        <v>244</v>
      </c>
      <c r="AM149" s="4" t="s">
        <v>244</v>
      </c>
      <c r="AN149" s="4" t="s">
        <v>244</v>
      </c>
      <c r="AO149" s="4" t="s">
        <v>244</v>
      </c>
      <c r="AP149" s="6" t="s">
        <v>452</v>
      </c>
    </row>
    <row r="150" spans="1:42">
      <c r="A150" s="4">
        <v>147</v>
      </c>
      <c r="B150" s="4" t="s">
        <v>167</v>
      </c>
      <c r="C150" s="4" t="s">
        <v>369</v>
      </c>
      <c r="D150" s="4" t="s">
        <v>166</v>
      </c>
      <c r="E150" s="4" t="s">
        <v>121</v>
      </c>
      <c r="F150" s="4">
        <v>3050764</v>
      </c>
      <c r="G150" s="4" t="s">
        <v>416</v>
      </c>
      <c r="H150" s="4">
        <v>-25</v>
      </c>
      <c r="I150" s="4">
        <v>0</v>
      </c>
      <c r="J150" s="4" t="s">
        <v>239</v>
      </c>
      <c r="K150" s="4">
        <v>20</v>
      </c>
      <c r="L150" s="4" t="s">
        <v>250</v>
      </c>
      <c r="M150" s="4">
        <f t="shared" si="12"/>
        <v>8</v>
      </c>
      <c r="N150" s="4" t="s">
        <v>240</v>
      </c>
      <c r="O150" s="4">
        <f t="shared" si="13"/>
        <v>12</v>
      </c>
      <c r="P150" s="4">
        <v>50</v>
      </c>
      <c r="Q150" s="4">
        <f t="shared" si="14"/>
        <v>12</v>
      </c>
      <c r="R150" s="4">
        <v>3.6</v>
      </c>
      <c r="S150" s="4">
        <v>21.5</v>
      </c>
      <c r="T150" s="4">
        <v>-12.5</v>
      </c>
      <c r="U150" s="4">
        <f t="shared" si="15"/>
        <v>2</v>
      </c>
      <c r="V150" s="5">
        <v>-17.1875</v>
      </c>
      <c r="W150" s="4">
        <f t="shared" si="16"/>
        <v>1.25</v>
      </c>
      <c r="X150" s="5">
        <v>109.375</v>
      </c>
      <c r="Y150" s="4">
        <f t="shared" si="17"/>
        <v>21.5</v>
      </c>
      <c r="Z150" s="4" t="s">
        <v>241</v>
      </c>
      <c r="AA150" s="4" t="s">
        <v>242</v>
      </c>
      <c r="AB150" s="4" t="s">
        <v>290</v>
      </c>
      <c r="AC150" s="4" t="s">
        <v>290</v>
      </c>
      <c r="AD150" s="4" t="s">
        <v>453</v>
      </c>
      <c r="AE150" s="4" t="s">
        <v>245</v>
      </c>
      <c r="AF150" s="4" t="s">
        <v>246</v>
      </c>
      <c r="AG150" s="4"/>
      <c r="AH150" s="4"/>
      <c r="AI150" s="4" t="s">
        <v>244</v>
      </c>
      <c r="AJ150" s="4" t="s">
        <v>244</v>
      </c>
      <c r="AK150" s="4" t="s">
        <v>454</v>
      </c>
      <c r="AL150" s="4" t="s">
        <v>244</v>
      </c>
      <c r="AM150" s="4" t="s">
        <v>244</v>
      </c>
      <c r="AN150" s="4" t="s">
        <v>244</v>
      </c>
      <c r="AO150" s="4" t="s">
        <v>244</v>
      </c>
      <c r="AP150" s="6" t="s">
        <v>248</v>
      </c>
    </row>
    <row r="151" spans="1:42">
      <c r="A151" s="4">
        <v>148</v>
      </c>
      <c r="B151" s="4" t="s">
        <v>167</v>
      </c>
      <c r="C151" s="4" t="s">
        <v>369</v>
      </c>
      <c r="D151" s="4" t="s">
        <v>369</v>
      </c>
      <c r="E151" s="4" t="s">
        <v>132</v>
      </c>
      <c r="F151" s="4" t="s">
        <v>455</v>
      </c>
      <c r="G151" s="4" t="s">
        <v>456</v>
      </c>
      <c r="H151" s="4" t="s">
        <v>263</v>
      </c>
      <c r="I151" s="4">
        <v>0</v>
      </c>
      <c r="J151" s="4">
        <v>50</v>
      </c>
      <c r="K151" s="4">
        <v>20</v>
      </c>
      <c r="L151" s="4" t="s">
        <v>264</v>
      </c>
      <c r="M151" s="4">
        <f t="shared" si="12"/>
        <v>7.2</v>
      </c>
      <c r="N151" s="4" t="s">
        <v>164</v>
      </c>
      <c r="O151" s="4">
        <f t="shared" si="13"/>
        <v>8.8000000000000007</v>
      </c>
      <c r="P151" s="4">
        <v>15</v>
      </c>
      <c r="Q151" s="4">
        <f t="shared" si="14"/>
        <v>8.8000000000000007</v>
      </c>
      <c r="R151" s="4">
        <v>3.6</v>
      </c>
      <c r="S151" s="4">
        <v>21.5</v>
      </c>
      <c r="T151" s="4" t="s">
        <v>244</v>
      </c>
      <c r="U151" s="4" t="str">
        <f t="shared" si="15"/>
        <v>N/A</v>
      </c>
      <c r="V151" s="5">
        <v>-3.125</v>
      </c>
      <c r="W151" s="4">
        <f t="shared" si="16"/>
        <v>3</v>
      </c>
      <c r="X151" s="5">
        <v>54.6875</v>
      </c>
      <c r="Y151" s="4">
        <f t="shared" si="17"/>
        <v>21.5</v>
      </c>
      <c r="Z151" s="4" t="s">
        <v>265</v>
      </c>
      <c r="AA151" s="4" t="s">
        <v>266</v>
      </c>
      <c r="AB151" s="4" t="s">
        <v>244</v>
      </c>
      <c r="AC151" s="4" t="s">
        <v>244</v>
      </c>
      <c r="AD151" s="4" t="s">
        <v>244</v>
      </c>
      <c r="AE151" s="4" t="s">
        <v>245</v>
      </c>
      <c r="AF151" s="4" t="s">
        <v>246</v>
      </c>
      <c r="AG151" s="4"/>
      <c r="AH151" s="4"/>
      <c r="AI151" s="4" t="s">
        <v>244</v>
      </c>
      <c r="AJ151" s="4" t="s">
        <v>244</v>
      </c>
      <c r="AK151" s="4" t="s">
        <v>454</v>
      </c>
      <c r="AL151" s="4" t="s">
        <v>244</v>
      </c>
      <c r="AM151" s="4" t="s">
        <v>244</v>
      </c>
      <c r="AN151" s="4" t="s">
        <v>244</v>
      </c>
      <c r="AO151" s="4" t="s">
        <v>244</v>
      </c>
      <c r="AP151" s="6" t="s">
        <v>248</v>
      </c>
    </row>
    <row r="152" spans="1:42">
      <c r="A152" s="4">
        <v>149</v>
      </c>
      <c r="B152" s="4" t="s">
        <v>167</v>
      </c>
      <c r="C152" s="4" t="s">
        <v>369</v>
      </c>
      <c r="D152" s="4" t="s">
        <v>369</v>
      </c>
      <c r="E152" s="4" t="s">
        <v>133</v>
      </c>
      <c r="F152" s="4" t="s">
        <v>457</v>
      </c>
      <c r="G152" s="4" t="s">
        <v>456</v>
      </c>
      <c r="H152" s="4" t="s">
        <v>263</v>
      </c>
      <c r="I152" s="4">
        <v>0</v>
      </c>
      <c r="J152" s="4">
        <v>50</v>
      </c>
      <c r="K152" s="4">
        <v>20</v>
      </c>
      <c r="L152" s="4" t="s">
        <v>264</v>
      </c>
      <c r="M152" s="4">
        <f t="shared" si="12"/>
        <v>7.2</v>
      </c>
      <c r="N152" s="4" t="s">
        <v>164</v>
      </c>
      <c r="O152" s="4">
        <f t="shared" si="13"/>
        <v>8.8000000000000007</v>
      </c>
      <c r="P152" s="4">
        <v>15</v>
      </c>
      <c r="Q152" s="4">
        <f t="shared" si="14"/>
        <v>8.8000000000000007</v>
      </c>
      <c r="R152" s="4">
        <v>3.6</v>
      </c>
      <c r="S152" s="4">
        <v>21.5</v>
      </c>
      <c r="T152" s="4" t="s">
        <v>244</v>
      </c>
      <c r="U152" s="4" t="str">
        <f t="shared" si="15"/>
        <v>N/A</v>
      </c>
      <c r="V152" s="5">
        <v>-3.125</v>
      </c>
      <c r="W152" s="4">
        <f t="shared" si="16"/>
        <v>3</v>
      </c>
      <c r="X152" s="5">
        <v>54.6875</v>
      </c>
      <c r="Y152" s="4">
        <f t="shared" si="17"/>
        <v>21.5</v>
      </c>
      <c r="Z152" s="4" t="s">
        <v>265</v>
      </c>
      <c r="AA152" s="4" t="s">
        <v>266</v>
      </c>
      <c r="AB152" s="4" t="s">
        <v>244</v>
      </c>
      <c r="AC152" s="4" t="s">
        <v>244</v>
      </c>
      <c r="AD152" s="4" t="s">
        <v>244</v>
      </c>
      <c r="AE152" s="4" t="s">
        <v>245</v>
      </c>
      <c r="AF152" s="4" t="s">
        <v>246</v>
      </c>
      <c r="AG152" s="4"/>
      <c r="AH152" s="4"/>
      <c r="AI152" s="4" t="s">
        <v>244</v>
      </c>
      <c r="AJ152" s="4" t="s">
        <v>244</v>
      </c>
      <c r="AK152" s="4" t="s">
        <v>454</v>
      </c>
      <c r="AL152" s="4" t="s">
        <v>244</v>
      </c>
      <c r="AM152" s="4" t="s">
        <v>244</v>
      </c>
      <c r="AN152" s="4" t="s">
        <v>244</v>
      </c>
      <c r="AO152" s="4" t="s">
        <v>244</v>
      </c>
      <c r="AP152" s="6" t="s">
        <v>248</v>
      </c>
    </row>
    <row r="153" spans="1:42">
      <c r="A153" s="4">
        <v>150</v>
      </c>
      <c r="B153" s="4" t="s">
        <v>167</v>
      </c>
      <c r="C153" s="4" t="s">
        <v>369</v>
      </c>
      <c r="D153" s="4" t="s">
        <v>369</v>
      </c>
      <c r="E153" s="4" t="s">
        <v>134</v>
      </c>
      <c r="F153" s="4" t="s">
        <v>458</v>
      </c>
      <c r="G153" s="4" t="s">
        <v>456</v>
      </c>
      <c r="H153" s="4" t="s">
        <v>263</v>
      </c>
      <c r="I153" s="4">
        <v>0</v>
      </c>
      <c r="J153" s="4">
        <v>50</v>
      </c>
      <c r="K153" s="4">
        <v>20</v>
      </c>
      <c r="L153" s="4" t="s">
        <v>264</v>
      </c>
      <c r="M153" s="4">
        <f t="shared" si="12"/>
        <v>7.2</v>
      </c>
      <c r="N153" s="4" t="s">
        <v>164</v>
      </c>
      <c r="O153" s="4">
        <f t="shared" si="13"/>
        <v>8.8000000000000007</v>
      </c>
      <c r="P153" s="4">
        <v>15</v>
      </c>
      <c r="Q153" s="4">
        <f t="shared" si="14"/>
        <v>8.8000000000000007</v>
      </c>
      <c r="R153" s="4">
        <v>3.6</v>
      </c>
      <c r="S153" s="4">
        <v>21.5</v>
      </c>
      <c r="T153" s="4" t="s">
        <v>244</v>
      </c>
      <c r="U153" s="4" t="str">
        <f t="shared" si="15"/>
        <v>N/A</v>
      </c>
      <c r="V153" s="5">
        <v>-3.125</v>
      </c>
      <c r="W153" s="4">
        <f t="shared" si="16"/>
        <v>3</v>
      </c>
      <c r="X153" s="5">
        <v>54.6875</v>
      </c>
      <c r="Y153" s="4">
        <f t="shared" si="17"/>
        <v>21.5</v>
      </c>
      <c r="Z153" s="4" t="s">
        <v>265</v>
      </c>
      <c r="AA153" s="4" t="s">
        <v>266</v>
      </c>
      <c r="AB153" s="4" t="s">
        <v>244</v>
      </c>
      <c r="AC153" s="4" t="s">
        <v>244</v>
      </c>
      <c r="AD153" s="4" t="s">
        <v>244</v>
      </c>
      <c r="AE153" s="4" t="s">
        <v>245</v>
      </c>
      <c r="AF153" s="4" t="s">
        <v>246</v>
      </c>
      <c r="AG153" s="4"/>
      <c r="AH153" s="4"/>
      <c r="AI153" s="4" t="s">
        <v>244</v>
      </c>
      <c r="AJ153" s="4" t="s">
        <v>244</v>
      </c>
      <c r="AK153" s="4" t="s">
        <v>454</v>
      </c>
      <c r="AL153" s="4" t="s">
        <v>244</v>
      </c>
      <c r="AM153" s="4" t="s">
        <v>244</v>
      </c>
      <c r="AN153" s="4" t="s">
        <v>244</v>
      </c>
      <c r="AO153" s="4" t="s">
        <v>244</v>
      </c>
      <c r="AP153" s="6" t="s">
        <v>248</v>
      </c>
    </row>
    <row r="154" spans="1:42">
      <c r="A154" s="4">
        <v>151</v>
      </c>
      <c r="B154" s="4" t="s">
        <v>167</v>
      </c>
      <c r="C154" s="4" t="s">
        <v>369</v>
      </c>
      <c r="D154" s="4" t="s">
        <v>369</v>
      </c>
      <c r="E154" s="4" t="s">
        <v>135</v>
      </c>
      <c r="F154" s="4">
        <v>3049441</v>
      </c>
      <c r="G154" s="4" t="s">
        <v>459</v>
      </c>
      <c r="H154" s="4">
        <v>-25</v>
      </c>
      <c r="I154" s="4">
        <v>0</v>
      </c>
      <c r="J154" s="4" t="s">
        <v>239</v>
      </c>
      <c r="K154" s="4">
        <v>20</v>
      </c>
      <c r="L154" s="4" t="s">
        <v>250</v>
      </c>
      <c r="M154" s="4">
        <f t="shared" si="12"/>
        <v>8</v>
      </c>
      <c r="N154" s="4" t="s">
        <v>240</v>
      </c>
      <c r="O154" s="4">
        <f t="shared" si="13"/>
        <v>12</v>
      </c>
      <c r="P154" s="4">
        <v>50</v>
      </c>
      <c r="Q154" s="4">
        <f t="shared" si="14"/>
        <v>12</v>
      </c>
      <c r="R154" s="4">
        <v>3.6</v>
      </c>
      <c r="S154" s="4">
        <v>21.5</v>
      </c>
      <c r="T154" s="4">
        <v>-12.5</v>
      </c>
      <c r="U154" s="4">
        <f t="shared" si="15"/>
        <v>2</v>
      </c>
      <c r="V154" s="5">
        <v>-17.1875</v>
      </c>
      <c r="W154" s="4">
        <f t="shared" si="16"/>
        <v>1.25</v>
      </c>
      <c r="X154" s="5">
        <v>109.375</v>
      </c>
      <c r="Y154" s="4">
        <f t="shared" si="17"/>
        <v>21.5</v>
      </c>
      <c r="Z154" s="4" t="s">
        <v>241</v>
      </c>
      <c r="AA154" s="4" t="s">
        <v>242</v>
      </c>
      <c r="AB154" s="4" t="s">
        <v>244</v>
      </c>
      <c r="AC154" s="4" t="s">
        <v>244</v>
      </c>
      <c r="AD154" s="4" t="s">
        <v>244</v>
      </c>
      <c r="AE154" s="4" t="s">
        <v>245</v>
      </c>
      <c r="AF154" s="4" t="s">
        <v>246</v>
      </c>
      <c r="AG154" s="4"/>
      <c r="AH154" s="4"/>
      <c r="AI154" s="4" t="s">
        <v>244</v>
      </c>
      <c r="AJ154" s="4" t="s">
        <v>244</v>
      </c>
      <c r="AK154" s="4" t="s">
        <v>454</v>
      </c>
      <c r="AL154" s="4" t="s">
        <v>244</v>
      </c>
      <c r="AM154" s="4" t="s">
        <v>244</v>
      </c>
      <c r="AN154" s="4" t="s">
        <v>244</v>
      </c>
      <c r="AO154" s="4" t="s">
        <v>244</v>
      </c>
      <c r="AP154" s="6" t="s">
        <v>248</v>
      </c>
    </row>
    <row r="155" spans="1:42">
      <c r="A155" s="4">
        <v>152</v>
      </c>
      <c r="B155" s="4" t="s">
        <v>167</v>
      </c>
      <c r="C155" s="4" t="s">
        <v>369</v>
      </c>
      <c r="D155" s="4" t="s">
        <v>369</v>
      </c>
      <c r="E155" s="4" t="s">
        <v>136</v>
      </c>
      <c r="F155" s="4">
        <v>3049420</v>
      </c>
      <c r="G155" s="4" t="s">
        <v>459</v>
      </c>
      <c r="H155" s="4">
        <v>-25</v>
      </c>
      <c r="I155" s="4">
        <v>0</v>
      </c>
      <c r="J155" s="4" t="s">
        <v>239</v>
      </c>
      <c r="K155" s="4">
        <v>20</v>
      </c>
      <c r="L155" s="4" t="s">
        <v>250</v>
      </c>
      <c r="M155" s="4">
        <f t="shared" si="12"/>
        <v>8</v>
      </c>
      <c r="N155" s="4" t="s">
        <v>240</v>
      </c>
      <c r="O155" s="4">
        <f t="shared" si="13"/>
        <v>12</v>
      </c>
      <c r="P155" s="4">
        <v>50</v>
      </c>
      <c r="Q155" s="4">
        <f t="shared" si="14"/>
        <v>12</v>
      </c>
      <c r="R155" s="4">
        <v>3.6</v>
      </c>
      <c r="S155" s="4">
        <v>21.5</v>
      </c>
      <c r="T155" s="4">
        <v>-12.5</v>
      </c>
      <c r="U155" s="4">
        <f t="shared" si="15"/>
        <v>2</v>
      </c>
      <c r="V155" s="5">
        <v>-17.1875</v>
      </c>
      <c r="W155" s="4">
        <f t="shared" si="16"/>
        <v>1.25</v>
      </c>
      <c r="X155" s="5">
        <v>109.375</v>
      </c>
      <c r="Y155" s="4">
        <f t="shared" si="17"/>
        <v>21.5</v>
      </c>
      <c r="Z155" s="4" t="s">
        <v>241</v>
      </c>
      <c r="AA155" s="4" t="s">
        <v>242</v>
      </c>
      <c r="AB155" s="4" t="s">
        <v>244</v>
      </c>
      <c r="AC155" s="4" t="s">
        <v>244</v>
      </c>
      <c r="AD155" s="4" t="s">
        <v>244</v>
      </c>
      <c r="AE155" s="4" t="s">
        <v>245</v>
      </c>
      <c r="AF155" s="4" t="s">
        <v>246</v>
      </c>
      <c r="AG155" s="4"/>
      <c r="AH155" s="4"/>
      <c r="AI155" s="4" t="s">
        <v>244</v>
      </c>
      <c r="AJ155" s="4" t="s">
        <v>244</v>
      </c>
      <c r="AK155" s="4" t="s">
        <v>454</v>
      </c>
      <c r="AL155" s="4" t="s">
        <v>244</v>
      </c>
      <c r="AM155" s="4" t="s">
        <v>244</v>
      </c>
      <c r="AN155" s="4" t="s">
        <v>244</v>
      </c>
      <c r="AO155" s="4" t="s">
        <v>244</v>
      </c>
      <c r="AP155" s="6" t="s">
        <v>248</v>
      </c>
    </row>
    <row r="156" spans="1:42">
      <c r="A156" s="4">
        <v>153</v>
      </c>
      <c r="B156" s="4" t="s">
        <v>167</v>
      </c>
      <c r="C156" s="4" t="s">
        <v>369</v>
      </c>
      <c r="D156" s="4" t="s">
        <v>369</v>
      </c>
      <c r="E156" s="4" t="s">
        <v>137</v>
      </c>
      <c r="F156" s="4">
        <v>3048818</v>
      </c>
      <c r="G156" s="4" t="s">
        <v>459</v>
      </c>
      <c r="H156" s="4">
        <v>-25</v>
      </c>
      <c r="I156" s="4">
        <v>0</v>
      </c>
      <c r="J156" s="4" t="s">
        <v>239</v>
      </c>
      <c r="K156" s="4">
        <v>20</v>
      </c>
      <c r="L156" s="4" t="s">
        <v>250</v>
      </c>
      <c r="M156" s="4">
        <f t="shared" si="12"/>
        <v>8</v>
      </c>
      <c r="N156" s="4" t="s">
        <v>240</v>
      </c>
      <c r="O156" s="4">
        <f t="shared" si="13"/>
        <v>12</v>
      </c>
      <c r="P156" s="4">
        <v>50</v>
      </c>
      <c r="Q156" s="4">
        <f t="shared" si="14"/>
        <v>12</v>
      </c>
      <c r="R156" s="4">
        <v>3.6</v>
      </c>
      <c r="S156" s="4">
        <v>21.5</v>
      </c>
      <c r="T156" s="4">
        <v>-12.5</v>
      </c>
      <c r="U156" s="4">
        <f t="shared" si="15"/>
        <v>2</v>
      </c>
      <c r="V156" s="5">
        <v>-17.1875</v>
      </c>
      <c r="W156" s="4">
        <f t="shared" si="16"/>
        <v>1.25</v>
      </c>
      <c r="X156" s="5">
        <v>109.375</v>
      </c>
      <c r="Y156" s="4">
        <f t="shared" si="17"/>
        <v>21.5</v>
      </c>
      <c r="Z156" s="4" t="s">
        <v>241</v>
      </c>
      <c r="AA156" s="4" t="s">
        <v>242</v>
      </c>
      <c r="AB156" s="4" t="s">
        <v>244</v>
      </c>
      <c r="AC156" s="4" t="s">
        <v>244</v>
      </c>
      <c r="AD156" s="4" t="s">
        <v>244</v>
      </c>
      <c r="AE156" s="4" t="s">
        <v>245</v>
      </c>
      <c r="AF156" s="4" t="s">
        <v>246</v>
      </c>
      <c r="AG156" s="4"/>
      <c r="AH156" s="4"/>
      <c r="AI156" s="4" t="s">
        <v>244</v>
      </c>
      <c r="AJ156" s="4" t="s">
        <v>244</v>
      </c>
      <c r="AK156" s="4" t="s">
        <v>454</v>
      </c>
      <c r="AL156" s="4" t="s">
        <v>244</v>
      </c>
      <c r="AM156" s="4" t="s">
        <v>244</v>
      </c>
      <c r="AN156" s="4" t="s">
        <v>244</v>
      </c>
      <c r="AO156" s="4" t="s">
        <v>244</v>
      </c>
      <c r="AP156" s="6" t="s">
        <v>248</v>
      </c>
    </row>
    <row r="157" spans="1:42">
      <c r="A157" s="4">
        <v>154</v>
      </c>
      <c r="B157" s="4" t="s">
        <v>152</v>
      </c>
      <c r="C157" s="4" t="s">
        <v>152</v>
      </c>
      <c r="D157" s="4" t="s">
        <v>152</v>
      </c>
      <c r="E157" s="4" t="s">
        <v>191</v>
      </c>
      <c r="F157" s="4" t="s">
        <v>278</v>
      </c>
      <c r="G157" s="4" t="s">
        <v>460</v>
      </c>
      <c r="H157" s="4">
        <v>-25</v>
      </c>
      <c r="I157" s="4">
        <v>0</v>
      </c>
      <c r="J157" s="4" t="s">
        <v>239</v>
      </c>
      <c r="K157" s="4">
        <v>20</v>
      </c>
      <c r="L157" s="4" t="s">
        <v>250</v>
      </c>
      <c r="M157" s="4">
        <f t="shared" si="12"/>
        <v>8</v>
      </c>
      <c r="N157" s="4" t="s">
        <v>240</v>
      </c>
      <c r="O157" s="4">
        <f t="shared" si="13"/>
        <v>12</v>
      </c>
      <c r="P157" s="4">
        <v>25</v>
      </c>
      <c r="Q157" s="4">
        <f t="shared" si="14"/>
        <v>8</v>
      </c>
      <c r="R157" s="4">
        <v>3.6</v>
      </c>
      <c r="S157" s="4">
        <v>21.5</v>
      </c>
      <c r="T157" s="4">
        <v>-12.5</v>
      </c>
      <c r="U157" s="4">
        <f t="shared" si="15"/>
        <v>2</v>
      </c>
      <c r="V157" s="5">
        <v>-17.1875</v>
      </c>
      <c r="W157" s="4">
        <f t="shared" si="16"/>
        <v>1.25</v>
      </c>
      <c r="X157" s="5">
        <v>109.375</v>
      </c>
      <c r="Y157" s="4">
        <f t="shared" si="17"/>
        <v>21.5</v>
      </c>
      <c r="Z157" s="4" t="s">
        <v>241</v>
      </c>
      <c r="AA157" s="4" t="s">
        <v>242</v>
      </c>
      <c r="AB157" s="4" t="s">
        <v>244</v>
      </c>
      <c r="AC157" s="4" t="s">
        <v>244</v>
      </c>
      <c r="AD157" s="4" t="s">
        <v>244</v>
      </c>
      <c r="AE157" s="4" t="s">
        <v>245</v>
      </c>
      <c r="AF157" s="4" t="s">
        <v>268</v>
      </c>
      <c r="AG157" s="4"/>
      <c r="AH157" s="4"/>
      <c r="AI157" s="4" t="s">
        <v>244</v>
      </c>
      <c r="AJ157" s="4" t="s">
        <v>244</v>
      </c>
      <c r="AK157" s="4" t="s">
        <v>244</v>
      </c>
      <c r="AL157" s="4" t="s">
        <v>244</v>
      </c>
      <c r="AM157" s="4" t="s">
        <v>244</v>
      </c>
      <c r="AN157" s="4" t="s">
        <v>244</v>
      </c>
      <c r="AO157" s="4" t="s">
        <v>244</v>
      </c>
      <c r="AP157" s="6" t="s">
        <v>281</v>
      </c>
    </row>
    <row r="158" spans="1:42">
      <c r="A158" s="4">
        <v>155</v>
      </c>
      <c r="B158" s="4" t="s">
        <v>152</v>
      </c>
      <c r="C158" s="4" t="s">
        <v>152</v>
      </c>
      <c r="D158" s="4" t="s">
        <v>152</v>
      </c>
      <c r="E158" s="4" t="s">
        <v>21</v>
      </c>
      <c r="F158" s="4">
        <v>3050781</v>
      </c>
      <c r="G158" s="4" t="s">
        <v>460</v>
      </c>
      <c r="H158" s="4">
        <v>-25</v>
      </c>
      <c r="I158" s="4">
        <v>0</v>
      </c>
      <c r="J158" s="4" t="s">
        <v>239</v>
      </c>
      <c r="K158" s="4">
        <v>20</v>
      </c>
      <c r="L158" s="4" t="s">
        <v>250</v>
      </c>
      <c r="M158" s="4">
        <f t="shared" si="12"/>
        <v>8</v>
      </c>
      <c r="N158" s="4" t="s">
        <v>240</v>
      </c>
      <c r="O158" s="4">
        <f t="shared" si="13"/>
        <v>12</v>
      </c>
      <c r="P158" s="4">
        <v>25</v>
      </c>
      <c r="Q158" s="4">
        <f t="shared" si="14"/>
        <v>8</v>
      </c>
      <c r="R158" s="4">
        <v>3.6</v>
      </c>
      <c r="S158" s="4">
        <v>21.5</v>
      </c>
      <c r="T158" s="4">
        <v>-12.5</v>
      </c>
      <c r="U158" s="4">
        <f t="shared" si="15"/>
        <v>2</v>
      </c>
      <c r="V158" s="5">
        <v>-17.1875</v>
      </c>
      <c r="W158" s="4">
        <f t="shared" si="16"/>
        <v>1.25</v>
      </c>
      <c r="X158" s="5">
        <v>109.375</v>
      </c>
      <c r="Y158" s="4">
        <f t="shared" si="17"/>
        <v>21.5</v>
      </c>
      <c r="Z158" s="4" t="s">
        <v>241</v>
      </c>
      <c r="AA158" s="4" t="s">
        <v>242</v>
      </c>
      <c r="AB158" s="4" t="s">
        <v>244</v>
      </c>
      <c r="AC158" s="4" t="s">
        <v>244</v>
      </c>
      <c r="AD158" s="4" t="s">
        <v>273</v>
      </c>
      <c r="AE158" s="4" t="s">
        <v>245</v>
      </c>
      <c r="AF158" s="4" t="s">
        <v>246</v>
      </c>
      <c r="AG158" s="4"/>
      <c r="AH158" s="4"/>
      <c r="AI158" s="4" t="s">
        <v>244</v>
      </c>
      <c r="AJ158" s="4" t="s">
        <v>244</v>
      </c>
      <c r="AK158" s="4" t="s">
        <v>454</v>
      </c>
      <c r="AL158" s="4" t="s">
        <v>244</v>
      </c>
      <c r="AM158" s="4" t="s">
        <v>244</v>
      </c>
      <c r="AN158" s="4" t="s">
        <v>244</v>
      </c>
      <c r="AO158" s="4" t="s">
        <v>244</v>
      </c>
      <c r="AP158" s="6" t="s">
        <v>248</v>
      </c>
    </row>
    <row r="159" spans="1:42">
      <c r="A159" s="4">
        <v>156</v>
      </c>
      <c r="B159" s="4" t="s">
        <v>152</v>
      </c>
      <c r="C159" s="4" t="s">
        <v>152</v>
      </c>
      <c r="D159" s="4" t="s">
        <v>152</v>
      </c>
      <c r="E159" s="4" t="s">
        <v>22</v>
      </c>
      <c r="F159" s="4">
        <v>3050768</v>
      </c>
      <c r="G159" s="4" t="s">
        <v>460</v>
      </c>
      <c r="H159" s="4">
        <v>-25</v>
      </c>
      <c r="I159" s="4">
        <v>0</v>
      </c>
      <c r="J159" s="4" t="s">
        <v>239</v>
      </c>
      <c r="K159" s="4">
        <v>20</v>
      </c>
      <c r="L159" s="4" t="s">
        <v>250</v>
      </c>
      <c r="M159" s="4">
        <f t="shared" si="12"/>
        <v>8</v>
      </c>
      <c r="N159" s="4" t="s">
        <v>240</v>
      </c>
      <c r="O159" s="4">
        <f t="shared" si="13"/>
        <v>12</v>
      </c>
      <c r="P159" s="4">
        <v>25</v>
      </c>
      <c r="Q159" s="4">
        <f t="shared" si="14"/>
        <v>8</v>
      </c>
      <c r="R159" s="4">
        <v>3.6</v>
      </c>
      <c r="S159" s="4">
        <v>21.5</v>
      </c>
      <c r="T159" s="4">
        <v>-12.5</v>
      </c>
      <c r="U159" s="4">
        <f t="shared" si="15"/>
        <v>2</v>
      </c>
      <c r="V159" s="5">
        <v>-17.1875</v>
      </c>
      <c r="W159" s="4">
        <f t="shared" si="16"/>
        <v>1.25</v>
      </c>
      <c r="X159" s="5">
        <v>109.375</v>
      </c>
      <c r="Y159" s="4">
        <f t="shared" si="17"/>
        <v>21.5</v>
      </c>
      <c r="Z159" s="4" t="s">
        <v>241</v>
      </c>
      <c r="AA159" s="4" t="s">
        <v>242</v>
      </c>
      <c r="AB159" s="4" t="s">
        <v>244</v>
      </c>
      <c r="AC159" s="4" t="s">
        <v>244</v>
      </c>
      <c r="AD159" s="4" t="s">
        <v>273</v>
      </c>
      <c r="AE159" s="4" t="s">
        <v>245</v>
      </c>
      <c r="AF159" s="4" t="s">
        <v>246</v>
      </c>
      <c r="AG159" s="4"/>
      <c r="AH159" s="4"/>
      <c r="AI159" s="4" t="s">
        <v>244</v>
      </c>
      <c r="AJ159" s="4" t="s">
        <v>244</v>
      </c>
      <c r="AK159" s="4" t="s">
        <v>454</v>
      </c>
      <c r="AL159" s="4" t="s">
        <v>244</v>
      </c>
      <c r="AM159" s="4" t="s">
        <v>244</v>
      </c>
      <c r="AN159" s="4" t="s">
        <v>244</v>
      </c>
      <c r="AO159" s="4" t="s">
        <v>244</v>
      </c>
      <c r="AP159" s="6" t="s">
        <v>248</v>
      </c>
    </row>
    <row r="160" spans="1:42">
      <c r="A160" s="4">
        <v>157</v>
      </c>
      <c r="B160" s="4" t="s">
        <v>152</v>
      </c>
      <c r="C160" s="4" t="s">
        <v>152</v>
      </c>
      <c r="D160" s="4" t="s">
        <v>152</v>
      </c>
      <c r="E160" s="4" t="s">
        <v>82</v>
      </c>
      <c r="F160" s="4" t="s">
        <v>461</v>
      </c>
      <c r="G160" s="4" t="s">
        <v>462</v>
      </c>
      <c r="H160" s="4" t="s">
        <v>263</v>
      </c>
      <c r="I160" s="4">
        <v>0</v>
      </c>
      <c r="J160" s="4">
        <v>50</v>
      </c>
      <c r="K160" s="4">
        <v>20</v>
      </c>
      <c r="L160" s="4" t="s">
        <v>264</v>
      </c>
      <c r="M160" s="4">
        <f t="shared" si="12"/>
        <v>7.2</v>
      </c>
      <c r="N160" s="4" t="s">
        <v>164</v>
      </c>
      <c r="O160" s="4">
        <f t="shared" si="13"/>
        <v>8.8000000000000007</v>
      </c>
      <c r="P160" s="4">
        <v>10</v>
      </c>
      <c r="Q160" s="4">
        <f t="shared" si="14"/>
        <v>7.2</v>
      </c>
      <c r="R160" s="4">
        <v>3.6</v>
      </c>
      <c r="S160" s="4">
        <v>21.5</v>
      </c>
      <c r="T160" s="4" t="s">
        <v>244</v>
      </c>
      <c r="U160" s="4" t="str">
        <f t="shared" si="15"/>
        <v>N/A</v>
      </c>
      <c r="V160" s="5">
        <v>-3.125</v>
      </c>
      <c r="W160" s="4">
        <f t="shared" si="16"/>
        <v>3</v>
      </c>
      <c r="X160" s="5">
        <v>54.6875</v>
      </c>
      <c r="Y160" s="4">
        <f t="shared" si="17"/>
        <v>21.5</v>
      </c>
      <c r="Z160" s="4" t="s">
        <v>265</v>
      </c>
      <c r="AA160" s="4" t="s">
        <v>266</v>
      </c>
      <c r="AB160" s="4" t="s">
        <v>244</v>
      </c>
      <c r="AC160" s="4" t="s">
        <v>244</v>
      </c>
      <c r="AD160" s="4" t="s">
        <v>273</v>
      </c>
      <c r="AE160" s="4" t="s">
        <v>245</v>
      </c>
      <c r="AF160" s="4" t="s">
        <v>246</v>
      </c>
      <c r="AG160" s="4"/>
      <c r="AH160" s="4"/>
      <c r="AI160" s="4" t="s">
        <v>244</v>
      </c>
      <c r="AJ160" s="4" t="s">
        <v>244</v>
      </c>
      <c r="AK160" s="4" t="s">
        <v>454</v>
      </c>
      <c r="AL160" s="4" t="s">
        <v>244</v>
      </c>
      <c r="AM160" s="4" t="s">
        <v>244</v>
      </c>
      <c r="AN160" s="4" t="s">
        <v>244</v>
      </c>
      <c r="AO160" s="4" t="s">
        <v>244</v>
      </c>
      <c r="AP160" s="6" t="s">
        <v>248</v>
      </c>
    </row>
    <row r="161" spans="1:42">
      <c r="A161" s="4">
        <v>158</v>
      </c>
      <c r="B161" s="4" t="s">
        <v>152</v>
      </c>
      <c r="C161" s="4" t="s">
        <v>152</v>
      </c>
      <c r="D161" s="4" t="s">
        <v>152</v>
      </c>
      <c r="E161" s="4" t="s">
        <v>83</v>
      </c>
      <c r="F161" s="4" t="s">
        <v>463</v>
      </c>
      <c r="G161" s="4" t="s">
        <v>462</v>
      </c>
      <c r="H161" s="4" t="s">
        <v>263</v>
      </c>
      <c r="I161" s="4">
        <v>0</v>
      </c>
      <c r="J161" s="4">
        <v>50</v>
      </c>
      <c r="K161" s="4">
        <v>20</v>
      </c>
      <c r="L161" s="4" t="s">
        <v>264</v>
      </c>
      <c r="M161" s="4">
        <f t="shared" si="12"/>
        <v>7.2</v>
      </c>
      <c r="N161" s="4" t="s">
        <v>164</v>
      </c>
      <c r="O161" s="4">
        <f t="shared" si="13"/>
        <v>8.8000000000000007</v>
      </c>
      <c r="P161" s="4">
        <v>10</v>
      </c>
      <c r="Q161" s="4">
        <f t="shared" si="14"/>
        <v>7.2</v>
      </c>
      <c r="R161" s="4">
        <v>3.6</v>
      </c>
      <c r="S161" s="4">
        <v>21.5</v>
      </c>
      <c r="T161" s="4" t="s">
        <v>244</v>
      </c>
      <c r="U161" s="4" t="str">
        <f t="shared" si="15"/>
        <v>N/A</v>
      </c>
      <c r="V161" s="5">
        <v>-3.125</v>
      </c>
      <c r="W161" s="4">
        <f t="shared" si="16"/>
        <v>3</v>
      </c>
      <c r="X161" s="5">
        <v>54.6875</v>
      </c>
      <c r="Y161" s="4">
        <f t="shared" si="17"/>
        <v>21.5</v>
      </c>
      <c r="Z161" s="4" t="s">
        <v>265</v>
      </c>
      <c r="AA161" s="4" t="s">
        <v>266</v>
      </c>
      <c r="AB161" s="4" t="s">
        <v>244</v>
      </c>
      <c r="AC161" s="4" t="s">
        <v>244</v>
      </c>
      <c r="AD161" s="4" t="s">
        <v>273</v>
      </c>
      <c r="AE161" s="4" t="s">
        <v>245</v>
      </c>
      <c r="AF161" s="4" t="s">
        <v>246</v>
      </c>
      <c r="AG161" s="4"/>
      <c r="AH161" s="4"/>
      <c r="AI161" s="4" t="s">
        <v>244</v>
      </c>
      <c r="AJ161" s="4" t="s">
        <v>244</v>
      </c>
      <c r="AK161" s="4" t="s">
        <v>454</v>
      </c>
      <c r="AL161" s="4" t="s">
        <v>244</v>
      </c>
      <c r="AM161" s="4" t="s">
        <v>244</v>
      </c>
      <c r="AN161" s="4" t="s">
        <v>244</v>
      </c>
      <c r="AO161" s="4" t="s">
        <v>244</v>
      </c>
      <c r="AP161" s="6" t="s">
        <v>248</v>
      </c>
    </row>
    <row r="162" spans="1:42">
      <c r="A162" s="4">
        <v>159</v>
      </c>
      <c r="B162" s="4" t="s">
        <v>152</v>
      </c>
      <c r="C162" s="4" t="s">
        <v>152</v>
      </c>
      <c r="D162" s="4" t="s">
        <v>152</v>
      </c>
      <c r="E162" s="4" t="s">
        <v>84</v>
      </c>
      <c r="F162" s="4" t="s">
        <v>464</v>
      </c>
      <c r="G162" s="4" t="s">
        <v>462</v>
      </c>
      <c r="H162" s="4" t="s">
        <v>263</v>
      </c>
      <c r="I162" s="4">
        <v>0</v>
      </c>
      <c r="J162" s="4">
        <v>50</v>
      </c>
      <c r="K162" s="4">
        <v>20</v>
      </c>
      <c r="L162" s="4" t="s">
        <v>264</v>
      </c>
      <c r="M162" s="4">
        <f t="shared" si="12"/>
        <v>7.2</v>
      </c>
      <c r="N162" s="4" t="s">
        <v>164</v>
      </c>
      <c r="O162" s="4">
        <f t="shared" si="13"/>
        <v>8.8000000000000007</v>
      </c>
      <c r="P162" s="4">
        <v>10</v>
      </c>
      <c r="Q162" s="4">
        <f t="shared" si="14"/>
        <v>7.2</v>
      </c>
      <c r="R162" s="4">
        <v>3.6</v>
      </c>
      <c r="S162" s="4">
        <v>21.5</v>
      </c>
      <c r="T162" s="4" t="s">
        <v>244</v>
      </c>
      <c r="U162" s="4" t="str">
        <f t="shared" si="15"/>
        <v>N/A</v>
      </c>
      <c r="V162" s="5">
        <v>-3.125</v>
      </c>
      <c r="W162" s="4">
        <f t="shared" si="16"/>
        <v>3</v>
      </c>
      <c r="X162" s="5">
        <v>54.6875</v>
      </c>
      <c r="Y162" s="4">
        <f t="shared" si="17"/>
        <v>21.5</v>
      </c>
      <c r="Z162" s="4" t="s">
        <v>265</v>
      </c>
      <c r="AA162" s="4" t="s">
        <v>266</v>
      </c>
      <c r="AB162" s="4" t="s">
        <v>244</v>
      </c>
      <c r="AC162" s="4" t="s">
        <v>244</v>
      </c>
      <c r="AD162" s="4" t="s">
        <v>273</v>
      </c>
      <c r="AE162" s="4" t="s">
        <v>245</v>
      </c>
      <c r="AF162" s="4" t="s">
        <v>246</v>
      </c>
      <c r="AG162" s="4"/>
      <c r="AH162" s="4"/>
      <c r="AI162" s="4" t="s">
        <v>244</v>
      </c>
      <c r="AJ162" s="4" t="s">
        <v>244</v>
      </c>
      <c r="AK162" s="4" t="s">
        <v>454</v>
      </c>
      <c r="AL162" s="4" t="s">
        <v>244</v>
      </c>
      <c r="AM162" s="4" t="s">
        <v>244</v>
      </c>
      <c r="AN162" s="4" t="s">
        <v>244</v>
      </c>
      <c r="AO162" s="4" t="s">
        <v>244</v>
      </c>
      <c r="AP162" s="6" t="s">
        <v>248</v>
      </c>
    </row>
  </sheetData>
  <autoFilter ref="A3:AP162" xr:uid="{A17BFAC1-A9F0-42A3-9E9A-271948D2D474}">
    <filterColumn colId="1" showButton="0"/>
  </autoFilter>
  <mergeCells count="34">
    <mergeCell ref="AL1:AL3"/>
    <mergeCell ref="AM1:AM3"/>
    <mergeCell ref="AN1:AN3"/>
    <mergeCell ref="AO1:AO3"/>
    <mergeCell ref="AP1:AP3"/>
    <mergeCell ref="AE1:AE3"/>
    <mergeCell ref="AF1:AJ1"/>
    <mergeCell ref="H2:I2"/>
    <mergeCell ref="J2:K2"/>
    <mergeCell ref="L2:M2"/>
    <mergeCell ref="N2:O2"/>
    <mergeCell ref="R2:S2"/>
    <mergeCell ref="AK1:AK3"/>
    <mergeCell ref="AF2:AH2"/>
    <mergeCell ref="AI2:AI3"/>
    <mergeCell ref="AJ2:AJ3"/>
    <mergeCell ref="H1:K1"/>
    <mergeCell ref="L1:O1"/>
    <mergeCell ref="P1:Q2"/>
    <mergeCell ref="R1:Y1"/>
    <mergeCell ref="Z1:Z3"/>
    <mergeCell ref="AA1:AA3"/>
    <mergeCell ref="T2:U2"/>
    <mergeCell ref="V2:W2"/>
    <mergeCell ref="X2:Y2"/>
    <mergeCell ref="AB1:AB3"/>
    <mergeCell ref="AC1:AC3"/>
    <mergeCell ref="AD1:AD3"/>
    <mergeCell ref="G1:G3"/>
    <mergeCell ref="A1:A3"/>
    <mergeCell ref="B1:C3"/>
    <mergeCell ref="D1:D3"/>
    <mergeCell ref="E1:E3"/>
    <mergeCell ref="F1:F3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0951-332F-4112-8463-76CE3C036064}">
  <sheetPr codeName="Sheet6"/>
  <dimension ref="A1:G103"/>
  <sheetViews>
    <sheetView workbookViewId="0">
      <selection activeCell="I20" sqref="I20"/>
    </sheetView>
  </sheetViews>
  <sheetFormatPr defaultColWidth="5.5" defaultRowHeight="15"/>
  <cols>
    <col min="1" max="2" width="5.5" style="8"/>
    <col min="3" max="3" width="12.08203125" style="1" bestFit="1" customWidth="1"/>
    <col min="4" max="5" width="5.5" style="8"/>
    <col min="6" max="6" width="8.75" style="8" bestFit="1" customWidth="1"/>
    <col min="7" max="7" width="8.1640625" style="1" bestFit="1" customWidth="1"/>
    <col min="8" max="16384" width="5.5" style="1"/>
  </cols>
  <sheetData>
    <row r="1" spans="1:7" ht="16.5" thickBot="1">
      <c r="A1" s="10" t="s">
        <v>143</v>
      </c>
      <c r="B1" s="10" t="s">
        <v>142</v>
      </c>
      <c r="C1" s="88" t="s">
        <v>465</v>
      </c>
      <c r="D1" s="88"/>
      <c r="E1" s="10" t="s">
        <v>466</v>
      </c>
      <c r="F1" s="10" t="s">
        <v>467</v>
      </c>
      <c r="G1" s="10" t="s">
        <v>468</v>
      </c>
    </row>
    <row r="2" spans="1:7" ht="15.75" thickBot="1">
      <c r="A2" s="86" t="s">
        <v>147</v>
      </c>
      <c r="B2" s="86">
        <v>11</v>
      </c>
      <c r="C2" s="11" t="s">
        <v>283</v>
      </c>
      <c r="D2" s="12">
        <f>COUNTIFS('Technical Details'!$D$4:$D$162,$B$2,'Technical Details'!$AK$4:$AK$162,$C2)</f>
        <v>1</v>
      </c>
      <c r="E2" s="83">
        <f>COUNTIFS('Technical Details'!$D$4:$D$162,$B2,'Technical Details'!$AM$4:$AM$162,"YES")</f>
        <v>9</v>
      </c>
      <c r="F2" s="83">
        <f>COUNTIFS('Technical Details'!$D$4:$D$162,$B2,'Technical Details'!$AJ$4:$AJ$162,"2")</f>
        <v>0</v>
      </c>
      <c r="G2" s="83">
        <f>COUNTIFS('Technical Details'!$D$4:$D$162,$B2,'Technical Details'!$F$4:$F$162,"&lt;&gt;EXISTING")</f>
        <v>17</v>
      </c>
    </row>
    <row r="3" spans="1:7" ht="15.75" thickBot="1">
      <c r="A3" s="82"/>
      <c r="B3" s="82"/>
      <c r="C3" s="13" t="s">
        <v>247</v>
      </c>
      <c r="D3" s="12">
        <f>COUNTIFS('Technical Details'!$D$4:$D$162,$B$2,'Technical Details'!$AK$4:$AK$162,$C3)</f>
        <v>10</v>
      </c>
      <c r="E3" s="84"/>
      <c r="F3" s="84"/>
      <c r="G3" s="84"/>
    </row>
    <row r="4" spans="1:7" ht="15.75" thickBot="1">
      <c r="A4" s="82"/>
      <c r="B4" s="82"/>
      <c r="C4" s="13" t="s">
        <v>454</v>
      </c>
      <c r="D4" s="12">
        <f>COUNTIFS('Technical Details'!$D$4:$D$162,$B$2,'Technical Details'!$AK$4:$AK$162,$C4)</f>
        <v>0</v>
      </c>
      <c r="E4" s="84"/>
      <c r="F4" s="84"/>
      <c r="G4" s="84"/>
    </row>
    <row r="5" spans="1:7" ht="15.75" thickBot="1">
      <c r="A5" s="82"/>
      <c r="B5" s="82"/>
      <c r="C5" s="13" t="s">
        <v>277</v>
      </c>
      <c r="D5" s="12">
        <f>COUNTIFS('Technical Details'!$D$4:$D$162,$B$2,'Technical Details'!$AK$4:$AK$162,$C5)</f>
        <v>4</v>
      </c>
      <c r="E5" s="84"/>
      <c r="F5" s="84"/>
      <c r="G5" s="84"/>
    </row>
    <row r="6" spans="1:7" ht="15.75" thickBot="1">
      <c r="A6" s="82"/>
      <c r="B6" s="82"/>
      <c r="C6" s="13" t="s">
        <v>330</v>
      </c>
      <c r="D6" s="12">
        <f>COUNTIFS('Technical Details'!$D$4:$D$162,$B$2,'Technical Details'!$AK$4:$AK$162,$C6)</f>
        <v>0</v>
      </c>
      <c r="E6" s="84"/>
      <c r="F6" s="84"/>
      <c r="G6" s="84"/>
    </row>
    <row r="7" spans="1:7" ht="15.75" thickBot="1">
      <c r="A7" s="82"/>
      <c r="B7" s="87"/>
      <c r="C7" s="14" t="s">
        <v>340</v>
      </c>
      <c r="D7" s="12">
        <f>COUNTIFS('Technical Details'!$D$4:$D$162,$B$2,'Technical Details'!$AK$4:$AK$162,$C7)</f>
        <v>0</v>
      </c>
      <c r="E7" s="85"/>
      <c r="F7" s="85"/>
      <c r="G7" s="85"/>
    </row>
    <row r="8" spans="1:7" ht="15.75" thickBot="1">
      <c r="A8" s="82"/>
      <c r="B8" s="86">
        <v>14</v>
      </c>
      <c r="C8" s="11" t="s">
        <v>283</v>
      </c>
      <c r="D8" s="12">
        <f>COUNTIFS('Technical Details'!$D$4:$D$162,$B$8,'Technical Details'!$AK$4:$AK$162,$C8)</f>
        <v>0</v>
      </c>
      <c r="E8" s="83">
        <f>COUNTIFS('Technical Details'!$D$4:$D$162,$B8,'Technical Details'!$AM$4:$AM$162,"YES")</f>
        <v>4</v>
      </c>
      <c r="F8" s="83">
        <f>COUNTIFS('Technical Details'!$D$4:$D$162,$B8,'Technical Details'!$AJ$4:$AJ$162,"2")</f>
        <v>0</v>
      </c>
      <c r="G8" s="83">
        <f>COUNTIFS('Technical Details'!$D$4:$D$162,$B8,'Technical Details'!$F$4:$F$162,"&lt;&gt;EXISTING")</f>
        <v>4</v>
      </c>
    </row>
    <row r="9" spans="1:7" ht="15.75" thickBot="1">
      <c r="A9" s="82"/>
      <c r="B9" s="82"/>
      <c r="C9" s="13" t="s">
        <v>247</v>
      </c>
      <c r="D9" s="12">
        <f>COUNTIFS('Technical Details'!$D$4:$D$162,$B$8,'Technical Details'!$AK$4:$AK$162,$C9)</f>
        <v>0</v>
      </c>
      <c r="E9" s="84"/>
      <c r="F9" s="84"/>
      <c r="G9" s="84"/>
    </row>
    <row r="10" spans="1:7" ht="15.75" thickBot="1">
      <c r="A10" s="82"/>
      <c r="B10" s="82"/>
      <c r="C10" s="13" t="s">
        <v>454</v>
      </c>
      <c r="D10" s="12">
        <f>COUNTIFS('Technical Details'!$D$4:$D$162,$B$8,'Technical Details'!$AK$4:$AK$162,$C10)</f>
        <v>0</v>
      </c>
      <c r="E10" s="84"/>
      <c r="F10" s="84"/>
      <c r="G10" s="84"/>
    </row>
    <row r="11" spans="1:7" ht="15.75" thickBot="1">
      <c r="A11" s="82"/>
      <c r="B11" s="82"/>
      <c r="C11" s="13" t="s">
        <v>277</v>
      </c>
      <c r="D11" s="12">
        <f>COUNTIFS('Technical Details'!$D$4:$D$162,$B$8,'Technical Details'!$AK$4:$AK$162,$C11)</f>
        <v>4</v>
      </c>
      <c r="E11" s="84"/>
      <c r="F11" s="84"/>
      <c r="G11" s="84"/>
    </row>
    <row r="12" spans="1:7" ht="15.75" thickBot="1">
      <c r="A12" s="82"/>
      <c r="B12" s="82"/>
      <c r="C12" s="13" t="s">
        <v>330</v>
      </c>
      <c r="D12" s="12">
        <f>COUNTIFS('Technical Details'!$D$4:$D$162,$B$8,'Technical Details'!$AK$4:$AK$162,$C12)</f>
        <v>0</v>
      </c>
      <c r="E12" s="84"/>
      <c r="F12" s="84"/>
      <c r="G12" s="84"/>
    </row>
    <row r="13" spans="1:7" ht="15.75" thickBot="1">
      <c r="A13" s="82"/>
      <c r="B13" s="87"/>
      <c r="C13" s="14" t="s">
        <v>340</v>
      </c>
      <c r="D13" s="12">
        <f>COUNTIFS('Technical Details'!$D$4:$D$162,$B$8,'Technical Details'!$AK$4:$AK$162,$C13)</f>
        <v>0</v>
      </c>
      <c r="E13" s="85"/>
      <c r="F13" s="85"/>
      <c r="G13" s="85"/>
    </row>
    <row r="14" spans="1:7" ht="15.75" thickBot="1">
      <c r="A14" s="82"/>
      <c r="B14" s="86">
        <v>15</v>
      </c>
      <c r="C14" s="11" t="s">
        <v>283</v>
      </c>
      <c r="D14" s="12">
        <f>COUNTIFS('Technical Details'!$D$4:$D$162,$B$14,'Technical Details'!$AK$4:$AK$162,$C14)</f>
        <v>0</v>
      </c>
      <c r="E14" s="83">
        <f>COUNTIFS('Technical Details'!$D$4:$D$162,$B14,'Technical Details'!$AM$4:$AM$162,"YES")</f>
        <v>0</v>
      </c>
      <c r="F14" s="83">
        <f>COUNTIFS('Technical Details'!$D$4:$D$162,$B14,'Technical Details'!$AJ$4:$AJ$162,"2")</f>
        <v>0</v>
      </c>
      <c r="G14" s="83">
        <f>COUNTIFS('Technical Details'!$D$4:$D$162,$B14,'Technical Details'!$F$4:$F$162,"&lt;&gt;EXISTING")</f>
        <v>1</v>
      </c>
    </row>
    <row r="15" spans="1:7" ht="15.75" thickBot="1">
      <c r="A15" s="82"/>
      <c r="B15" s="82"/>
      <c r="C15" s="13" t="s">
        <v>247</v>
      </c>
      <c r="D15" s="12">
        <f>COUNTIFS('Technical Details'!$D$4:$D$162,$B$14,'Technical Details'!$AK$4:$AK$162,$C15)</f>
        <v>1</v>
      </c>
      <c r="E15" s="84"/>
      <c r="F15" s="84"/>
      <c r="G15" s="84"/>
    </row>
    <row r="16" spans="1:7" ht="15.75" thickBot="1">
      <c r="A16" s="82"/>
      <c r="B16" s="82"/>
      <c r="C16" s="13" t="s">
        <v>454</v>
      </c>
      <c r="D16" s="12">
        <f>COUNTIFS('Technical Details'!$D$4:$D$162,$B$14,'Technical Details'!$AK$4:$AK$162,$C16)</f>
        <v>0</v>
      </c>
      <c r="E16" s="84"/>
      <c r="F16" s="84"/>
      <c r="G16" s="84"/>
    </row>
    <row r="17" spans="1:7" ht="15.75" thickBot="1">
      <c r="A17" s="82"/>
      <c r="B17" s="82"/>
      <c r="C17" s="13" t="s">
        <v>277</v>
      </c>
      <c r="D17" s="12">
        <f>COUNTIFS('Technical Details'!$D$4:$D$162,$B$14,'Technical Details'!$AK$4:$AK$162,$C17)</f>
        <v>0</v>
      </c>
      <c r="E17" s="84"/>
      <c r="F17" s="84"/>
      <c r="G17" s="84"/>
    </row>
    <row r="18" spans="1:7" ht="15.75" thickBot="1">
      <c r="A18" s="82"/>
      <c r="B18" s="82"/>
      <c r="C18" s="13" t="s">
        <v>330</v>
      </c>
      <c r="D18" s="12">
        <f>COUNTIFS('Technical Details'!$D$4:$D$162,$B$14,'Technical Details'!$AK$4:$AK$162,$C18)</f>
        <v>0</v>
      </c>
      <c r="E18" s="84"/>
      <c r="F18" s="84"/>
      <c r="G18" s="84"/>
    </row>
    <row r="19" spans="1:7" ht="15.75" thickBot="1">
      <c r="A19" s="87"/>
      <c r="B19" s="87"/>
      <c r="C19" s="14" t="s">
        <v>340</v>
      </c>
      <c r="D19" s="12">
        <f>COUNTIFS('Technical Details'!$D$4:$D$162,$B$14,'Technical Details'!$AK$4:$AK$162,$C19)</f>
        <v>0</v>
      </c>
      <c r="E19" s="85"/>
      <c r="F19" s="85"/>
      <c r="G19" s="85"/>
    </row>
    <row r="20" spans="1:7" ht="15.75" thickBot="1">
      <c r="A20" s="86" t="s">
        <v>150</v>
      </c>
      <c r="B20" s="86">
        <v>12</v>
      </c>
      <c r="C20" s="11" t="s">
        <v>283</v>
      </c>
      <c r="D20" s="12">
        <f>COUNTIFS('Technical Details'!$D$4:$D$162,$B$20,'Technical Details'!$AK$4:$AK$162,$C20)</f>
        <v>2</v>
      </c>
      <c r="E20" s="83">
        <f>COUNTIFS('Technical Details'!$D$4:$D$162,$B20,'Technical Details'!$AM$4:$AM$162,"YES")</f>
        <v>3</v>
      </c>
      <c r="F20" s="83">
        <f>COUNTIFS('Technical Details'!$D$4:$D$162,$B20,'Technical Details'!$AJ$4:$AJ$162,"2")</f>
        <v>0</v>
      </c>
      <c r="G20" s="83">
        <f>COUNTIFS('Technical Details'!$D$4:$D$162,$B20,'Technical Details'!$F$4:$F$162,"&lt;&gt;EXISTING")</f>
        <v>13</v>
      </c>
    </row>
    <row r="21" spans="1:7" ht="15.75" thickBot="1">
      <c r="A21" s="82"/>
      <c r="B21" s="82"/>
      <c r="C21" s="13" t="s">
        <v>247</v>
      </c>
      <c r="D21" s="12">
        <f>COUNTIFS('Technical Details'!$D$4:$D$162,$B$20,'Technical Details'!$AK$4:$AK$162,$C21)</f>
        <v>3</v>
      </c>
      <c r="E21" s="84"/>
      <c r="F21" s="84"/>
      <c r="G21" s="84"/>
    </row>
    <row r="22" spans="1:7" ht="15.75" thickBot="1">
      <c r="A22" s="82"/>
      <c r="B22" s="82"/>
      <c r="C22" s="13" t="s">
        <v>454</v>
      </c>
      <c r="D22" s="12">
        <f>COUNTIFS('Technical Details'!$D$4:$D$162,$B$20,'Technical Details'!$AK$4:$AK$162,$C22)</f>
        <v>0</v>
      </c>
      <c r="E22" s="84"/>
      <c r="F22" s="84"/>
      <c r="G22" s="84"/>
    </row>
    <row r="23" spans="1:7" ht="15.75" thickBot="1">
      <c r="A23" s="82"/>
      <c r="B23" s="82"/>
      <c r="C23" s="13" t="s">
        <v>277</v>
      </c>
      <c r="D23" s="12">
        <f>COUNTIFS('Technical Details'!$D$4:$D$162,$B$20,'Technical Details'!$AK$4:$AK$162,$C23)</f>
        <v>3</v>
      </c>
      <c r="E23" s="84"/>
      <c r="F23" s="84"/>
      <c r="G23" s="84"/>
    </row>
    <row r="24" spans="1:7" ht="15.75" thickBot="1">
      <c r="A24" s="82"/>
      <c r="B24" s="82"/>
      <c r="C24" s="13" t="s">
        <v>330</v>
      </c>
      <c r="D24" s="12">
        <f>COUNTIFS('Technical Details'!$D$4:$D$162,$B$20,'Technical Details'!$AK$4:$AK$162,$C24)</f>
        <v>0</v>
      </c>
      <c r="E24" s="84"/>
      <c r="F24" s="84"/>
      <c r="G24" s="84"/>
    </row>
    <row r="25" spans="1:7" ht="15.75" thickBot="1">
      <c r="A25" s="82"/>
      <c r="B25" s="87"/>
      <c r="C25" s="14" t="s">
        <v>340</v>
      </c>
      <c r="D25" s="12">
        <f>COUNTIFS('Technical Details'!$D$4:$D$162,$B$20,'Technical Details'!$AK$4:$AK$162,$C25)</f>
        <v>0</v>
      </c>
      <c r="E25" s="85"/>
      <c r="F25" s="85"/>
      <c r="G25" s="85"/>
    </row>
    <row r="26" spans="1:7" ht="15.75" thickBot="1">
      <c r="A26" s="82"/>
      <c r="B26" s="86">
        <v>13</v>
      </c>
      <c r="C26" s="11" t="s">
        <v>283</v>
      </c>
      <c r="D26" s="12">
        <f>COUNTIFS('Technical Details'!$D$4:$D$162,$B$26,'Technical Details'!$AK$4:$AK$162,$C26)</f>
        <v>4</v>
      </c>
      <c r="E26" s="83">
        <f>COUNTIFS('Technical Details'!$D$4:$D$162,$B26,'Technical Details'!$AM$4:$AM$162,"YES")</f>
        <v>4</v>
      </c>
      <c r="F26" s="83">
        <f>COUNTIFS('Technical Details'!$D$4:$D$162,$B26,'Technical Details'!$AJ$4:$AJ$162,"2")</f>
        <v>0</v>
      </c>
      <c r="G26" s="83">
        <f>COUNTIFS('Technical Details'!$D$4:$D$162,$B26,'Technical Details'!$F$4:$F$162,"&lt;&gt;EXISTING")</f>
        <v>12</v>
      </c>
    </row>
    <row r="27" spans="1:7" ht="15.75" thickBot="1">
      <c r="A27" s="82"/>
      <c r="B27" s="82"/>
      <c r="C27" s="13" t="s">
        <v>247</v>
      </c>
      <c r="D27" s="12">
        <f>COUNTIFS('Technical Details'!$D$4:$D$162,$B$26,'Technical Details'!$AK$4:$AK$162,$C27)</f>
        <v>4</v>
      </c>
      <c r="E27" s="84"/>
      <c r="F27" s="84"/>
      <c r="G27" s="84"/>
    </row>
    <row r="28" spans="1:7" ht="15.75" thickBot="1">
      <c r="A28" s="82"/>
      <c r="B28" s="82"/>
      <c r="C28" s="13" t="s">
        <v>454</v>
      </c>
      <c r="D28" s="12">
        <f>COUNTIFS('Technical Details'!$D$4:$D$162,$B$26,'Technical Details'!$AK$4:$AK$162,$C28)</f>
        <v>0</v>
      </c>
      <c r="E28" s="84"/>
      <c r="F28" s="84"/>
      <c r="G28" s="84"/>
    </row>
    <row r="29" spans="1:7" ht="15.75" thickBot="1">
      <c r="A29" s="82"/>
      <c r="B29" s="82"/>
      <c r="C29" s="13" t="s">
        <v>277</v>
      </c>
      <c r="D29" s="12">
        <f>COUNTIFS('Technical Details'!$D$4:$D$162,$B$26,'Technical Details'!$AK$4:$AK$162,$C29)</f>
        <v>2</v>
      </c>
      <c r="E29" s="84"/>
      <c r="F29" s="84"/>
      <c r="G29" s="84"/>
    </row>
    <row r="30" spans="1:7" ht="15.75" thickBot="1">
      <c r="A30" s="82"/>
      <c r="B30" s="82"/>
      <c r="C30" s="13" t="s">
        <v>330</v>
      </c>
      <c r="D30" s="12">
        <f>COUNTIFS('Technical Details'!$D$4:$D$162,$B$26,'Technical Details'!$AK$4:$AK$162,$C30)</f>
        <v>0</v>
      </c>
      <c r="E30" s="84"/>
      <c r="F30" s="84"/>
      <c r="G30" s="84"/>
    </row>
    <row r="31" spans="1:7" ht="15.75" thickBot="1">
      <c r="A31" s="87"/>
      <c r="B31" s="87"/>
      <c r="C31" s="14" t="s">
        <v>340</v>
      </c>
      <c r="D31" s="12">
        <f>COUNTIFS('Technical Details'!$D$4:$D$162,$B$26,'Technical Details'!$AK$4:$AK$162,$C31)</f>
        <v>0</v>
      </c>
      <c r="E31" s="85"/>
      <c r="F31" s="85"/>
      <c r="G31" s="85"/>
    </row>
    <row r="32" spans="1:7" ht="15.75" thickBot="1">
      <c r="A32" s="86" t="s">
        <v>154</v>
      </c>
      <c r="B32" s="86">
        <v>66</v>
      </c>
      <c r="C32" s="11" t="s">
        <v>283</v>
      </c>
      <c r="D32" s="12">
        <f>COUNTIFS('Technical Details'!$D$4:$D$162,$B$32,'Technical Details'!$AK$4:$AK$162,$C32)</f>
        <v>0</v>
      </c>
      <c r="E32" s="83">
        <f>COUNTIFS('Technical Details'!$D$4:$D$162,$B32,'Technical Details'!$AM$4:$AM$162,"YES")</f>
        <v>3</v>
      </c>
      <c r="F32" s="83">
        <f>COUNTIFS('Technical Details'!$D$4:$D$162,$B32,'Technical Details'!$AJ$4:$AJ$162,"2")</f>
        <v>1</v>
      </c>
      <c r="G32" s="83">
        <f>COUNTIFS('Technical Details'!$D$4:$D$162,$B32,'Technical Details'!$F$4:$F$162,"&lt;&gt;EXISTING")</f>
        <v>3</v>
      </c>
    </row>
    <row r="33" spans="1:7" ht="15.75" thickBot="1">
      <c r="A33" s="82"/>
      <c r="B33" s="82"/>
      <c r="C33" s="13" t="s">
        <v>247</v>
      </c>
      <c r="D33" s="12">
        <f>COUNTIFS('Technical Details'!$D$4:$D$162,$B$32,'Technical Details'!$AK$4:$AK$162,$C33)</f>
        <v>3</v>
      </c>
      <c r="E33" s="84"/>
      <c r="F33" s="84"/>
      <c r="G33" s="84"/>
    </row>
    <row r="34" spans="1:7" ht="15.75" thickBot="1">
      <c r="A34" s="82"/>
      <c r="B34" s="82"/>
      <c r="C34" s="13" t="s">
        <v>454</v>
      </c>
      <c r="D34" s="12">
        <f>COUNTIFS('Technical Details'!$D$4:$D$162,$B$32,'Technical Details'!$AK$4:$AK$162,$C34)</f>
        <v>0</v>
      </c>
      <c r="E34" s="84"/>
      <c r="F34" s="84"/>
      <c r="G34" s="84"/>
    </row>
    <row r="35" spans="1:7" ht="15.75" thickBot="1">
      <c r="A35" s="82"/>
      <c r="B35" s="82"/>
      <c r="C35" s="13" t="s">
        <v>277</v>
      </c>
      <c r="D35" s="12">
        <f>COUNTIFS('Technical Details'!$D$4:$D$162,$B$32,'Technical Details'!$AK$4:$AK$162,$C35)</f>
        <v>0</v>
      </c>
      <c r="E35" s="84"/>
      <c r="F35" s="84"/>
      <c r="G35" s="84"/>
    </row>
    <row r="36" spans="1:7" ht="15.75" thickBot="1">
      <c r="A36" s="82"/>
      <c r="B36" s="82"/>
      <c r="C36" s="13" t="s">
        <v>330</v>
      </c>
      <c r="D36" s="12">
        <f>COUNTIFS('Technical Details'!$D$4:$D$162,$B$32,'Technical Details'!$AK$4:$AK$162,$C36)</f>
        <v>0</v>
      </c>
      <c r="E36" s="84"/>
      <c r="F36" s="84"/>
      <c r="G36" s="84"/>
    </row>
    <row r="37" spans="1:7" ht="15.75" thickBot="1">
      <c r="A37" s="82"/>
      <c r="B37" s="87"/>
      <c r="C37" s="14" t="s">
        <v>340</v>
      </c>
      <c r="D37" s="12">
        <f>COUNTIFS('Technical Details'!$D$4:$D$162,$B$32,'Technical Details'!$AK$4:$AK$162,$C37)</f>
        <v>0</v>
      </c>
      <c r="E37" s="85"/>
      <c r="F37" s="85"/>
      <c r="G37" s="85"/>
    </row>
    <row r="38" spans="1:7" ht="15.75" thickBot="1">
      <c r="A38" s="82"/>
      <c r="B38" s="86">
        <v>71</v>
      </c>
      <c r="C38" s="11" t="s">
        <v>283</v>
      </c>
      <c r="D38" s="12">
        <f>COUNTIFS('Technical Details'!$D$4:$D$162,$B$38,'Technical Details'!$AK$4:$AK$162,$C38)</f>
        <v>0</v>
      </c>
      <c r="E38" s="83">
        <f>COUNTIFS('Technical Details'!$D$4:$D$162,$B38,'Technical Details'!$AM$4:$AM$162,"YES")</f>
        <v>1</v>
      </c>
      <c r="F38" s="83">
        <f>COUNTIFS('Technical Details'!$D$4:$D$162,$B38,'Technical Details'!$AJ$4:$AJ$162,"2")</f>
        <v>5</v>
      </c>
      <c r="G38" s="83">
        <f>COUNTIFS('Technical Details'!$D$4:$D$162,$B38,'Technical Details'!$F$4:$F$162,"&lt;&gt;EXISTING")</f>
        <v>6</v>
      </c>
    </row>
    <row r="39" spans="1:7" ht="15.75" thickBot="1">
      <c r="A39" s="82"/>
      <c r="B39" s="82"/>
      <c r="C39" s="13" t="s">
        <v>247</v>
      </c>
      <c r="D39" s="12">
        <f>COUNTIFS('Technical Details'!$D$4:$D$162,$B$38,'Technical Details'!$AK$4:$AK$162,$C39)</f>
        <v>0</v>
      </c>
      <c r="E39" s="84"/>
      <c r="F39" s="84"/>
      <c r="G39" s="84"/>
    </row>
    <row r="40" spans="1:7" ht="15.75" thickBot="1">
      <c r="A40" s="82"/>
      <c r="B40" s="82"/>
      <c r="C40" s="13" t="s">
        <v>454</v>
      </c>
      <c r="D40" s="12">
        <f>COUNTIFS('Technical Details'!$D$4:$D$162,$B$38,'Technical Details'!$AK$4:$AK$162,$C40)</f>
        <v>0</v>
      </c>
      <c r="E40" s="84"/>
      <c r="F40" s="84"/>
      <c r="G40" s="84"/>
    </row>
    <row r="41" spans="1:7" ht="15.75" thickBot="1">
      <c r="A41" s="82"/>
      <c r="B41" s="82"/>
      <c r="C41" s="13" t="s">
        <v>277</v>
      </c>
      <c r="D41" s="12">
        <f>COUNTIFS('Technical Details'!$D$4:$D$162,$B$38,'Technical Details'!$AK$4:$AK$162,$C41)</f>
        <v>0</v>
      </c>
      <c r="E41" s="84"/>
      <c r="F41" s="84"/>
      <c r="G41" s="84"/>
    </row>
    <row r="42" spans="1:7" ht="15.75" thickBot="1">
      <c r="A42" s="82"/>
      <c r="B42" s="82"/>
      <c r="C42" s="13" t="s">
        <v>330</v>
      </c>
      <c r="D42" s="12">
        <f>COUNTIFS('Technical Details'!$D$4:$D$162,$B$38,'Technical Details'!$AK$4:$AK$162,$C42)</f>
        <v>5</v>
      </c>
      <c r="E42" s="84"/>
      <c r="F42" s="84"/>
      <c r="G42" s="84"/>
    </row>
    <row r="43" spans="1:7" ht="15.75" thickBot="1">
      <c r="A43" s="82"/>
      <c r="B43" s="87"/>
      <c r="C43" s="14" t="s">
        <v>340</v>
      </c>
      <c r="D43" s="12">
        <f>COUNTIFS('Technical Details'!$D$4:$D$162,$B$38,'Technical Details'!$AK$4:$AK$162,$C43)</f>
        <v>0</v>
      </c>
      <c r="E43" s="85"/>
      <c r="F43" s="85"/>
      <c r="G43" s="85"/>
    </row>
    <row r="44" spans="1:7" ht="15.75" thickBot="1">
      <c r="A44" s="82"/>
      <c r="B44" s="86">
        <v>73</v>
      </c>
      <c r="C44" s="11" t="s">
        <v>283</v>
      </c>
      <c r="D44" s="12">
        <f>COUNTIFS('Technical Details'!$D$4:$D$162,$B$44,'Technical Details'!$AK$4:$AK$162,$C44)</f>
        <v>0</v>
      </c>
      <c r="E44" s="83">
        <f>COUNTIFS('Technical Details'!$D$4:$D$162,$B44,'Technical Details'!$AM$4:$AM$162,"YES")</f>
        <v>0</v>
      </c>
      <c r="F44" s="83">
        <f>COUNTIFS('Technical Details'!$D$4:$D$162,$B44,'Technical Details'!$AJ$4:$AJ$162,"2")</f>
        <v>1</v>
      </c>
      <c r="G44" s="83">
        <f>COUNTIFS('Technical Details'!$D$4:$D$162,$B44,'Technical Details'!$F$4:$F$162,"&lt;&gt;EXISTING")</f>
        <v>9</v>
      </c>
    </row>
    <row r="45" spans="1:7" ht="15.75" thickBot="1">
      <c r="A45" s="82"/>
      <c r="B45" s="82"/>
      <c r="C45" s="13" t="s">
        <v>247</v>
      </c>
      <c r="D45" s="12">
        <f>COUNTIFS('Technical Details'!$D$4:$D$162,$B$44,'Technical Details'!$AK$4:$AK$162,$C45)</f>
        <v>0</v>
      </c>
      <c r="E45" s="84"/>
      <c r="F45" s="84"/>
      <c r="G45" s="84"/>
    </row>
    <row r="46" spans="1:7" ht="15.75" thickBot="1">
      <c r="A46" s="82"/>
      <c r="B46" s="82"/>
      <c r="C46" s="13" t="s">
        <v>454</v>
      </c>
      <c r="D46" s="12">
        <f>COUNTIFS('Technical Details'!$D$4:$D$162,$B$44,'Technical Details'!$AK$4:$AK$162,$C46)</f>
        <v>0</v>
      </c>
      <c r="E46" s="84"/>
      <c r="F46" s="84"/>
      <c r="G46" s="84"/>
    </row>
    <row r="47" spans="1:7" ht="15.75" thickBot="1">
      <c r="A47" s="82"/>
      <c r="B47" s="82"/>
      <c r="C47" s="13" t="s">
        <v>277</v>
      </c>
      <c r="D47" s="12">
        <f>COUNTIFS('Technical Details'!$D$4:$D$162,$B$44,'Technical Details'!$AK$4:$AK$162,$C47)</f>
        <v>0</v>
      </c>
      <c r="E47" s="84"/>
      <c r="F47" s="84"/>
      <c r="G47" s="84"/>
    </row>
    <row r="48" spans="1:7" ht="15.75" thickBot="1">
      <c r="A48" s="82"/>
      <c r="B48" s="82"/>
      <c r="C48" s="13" t="s">
        <v>330</v>
      </c>
      <c r="D48" s="12">
        <f>COUNTIFS('Technical Details'!$D$4:$D$162,$B$44,'Technical Details'!$AK$4:$AK$162,$C48)</f>
        <v>0</v>
      </c>
      <c r="E48" s="84"/>
      <c r="F48" s="84"/>
      <c r="G48" s="84"/>
    </row>
    <row r="49" spans="1:7" ht="15.75" thickBot="1">
      <c r="A49" s="82"/>
      <c r="B49" s="87"/>
      <c r="C49" s="14" t="s">
        <v>340</v>
      </c>
      <c r="D49" s="12">
        <f>COUNTIFS('Technical Details'!$D$4:$D$162,$B$44,'Technical Details'!$AK$4:$AK$162,$C49)</f>
        <v>1</v>
      </c>
      <c r="E49" s="85"/>
      <c r="F49" s="85"/>
      <c r="G49" s="85"/>
    </row>
    <row r="50" spans="1:7" ht="15.75" thickBot="1">
      <c r="A50" s="82"/>
      <c r="B50" s="86">
        <v>75</v>
      </c>
      <c r="C50" s="11" t="s">
        <v>283</v>
      </c>
      <c r="D50" s="12">
        <f>COUNTIFS('Technical Details'!$D$4:$D$162,$B$50,'Technical Details'!$AK$4:$AK$162,$C50)</f>
        <v>1</v>
      </c>
      <c r="E50" s="83">
        <f>COUNTIFS('Technical Details'!$D$4:$D$162,$B50,'Technical Details'!$AM$4:$AM$162,"YES")</f>
        <v>1</v>
      </c>
      <c r="F50" s="83">
        <f>COUNTIFS('Technical Details'!$D$4:$D$162,$B50,'Technical Details'!$AJ$4:$AJ$162,"2")</f>
        <v>2</v>
      </c>
      <c r="G50" s="83">
        <f>COUNTIFS('Technical Details'!$D$4:$D$162,$B50,'Technical Details'!$F$4:$F$162,"&lt;&gt;EXISTING")</f>
        <v>8</v>
      </c>
    </row>
    <row r="51" spans="1:7" ht="15.75" thickBot="1">
      <c r="A51" s="82"/>
      <c r="B51" s="82"/>
      <c r="C51" s="13" t="s">
        <v>247</v>
      </c>
      <c r="D51" s="12">
        <f>COUNTIFS('Technical Details'!$D$4:$D$162,$B$50,'Technical Details'!$AK$4:$AK$162,$C51)</f>
        <v>1</v>
      </c>
      <c r="E51" s="84"/>
      <c r="F51" s="84"/>
      <c r="G51" s="84"/>
    </row>
    <row r="52" spans="1:7" ht="15.75" thickBot="1">
      <c r="A52" s="82"/>
      <c r="B52" s="82"/>
      <c r="C52" s="13" t="s">
        <v>454</v>
      </c>
      <c r="D52" s="12">
        <f>COUNTIFS('Technical Details'!$D$4:$D$162,$B$50,'Technical Details'!$AK$4:$AK$162,$C52)</f>
        <v>0</v>
      </c>
      <c r="E52" s="84"/>
      <c r="F52" s="84"/>
      <c r="G52" s="84"/>
    </row>
    <row r="53" spans="1:7" ht="15.75" thickBot="1">
      <c r="A53" s="82"/>
      <c r="B53" s="82"/>
      <c r="C53" s="13" t="s">
        <v>277</v>
      </c>
      <c r="D53" s="12">
        <f>COUNTIFS('Technical Details'!$D$4:$D$162,$B$50,'Technical Details'!$AK$4:$AK$162,$C53)</f>
        <v>0</v>
      </c>
      <c r="E53" s="84"/>
      <c r="F53" s="84"/>
      <c r="G53" s="84"/>
    </row>
    <row r="54" spans="1:7" ht="15.75" thickBot="1">
      <c r="A54" s="82"/>
      <c r="B54" s="82"/>
      <c r="C54" s="13" t="s">
        <v>330</v>
      </c>
      <c r="D54" s="12">
        <f>COUNTIFS('Technical Details'!$D$4:$D$162,$B$50,'Technical Details'!$AK$4:$AK$162,$C54)</f>
        <v>1</v>
      </c>
      <c r="E54" s="84"/>
      <c r="F54" s="84"/>
      <c r="G54" s="84"/>
    </row>
    <row r="55" spans="1:7" ht="15.75" thickBot="1">
      <c r="A55" s="82"/>
      <c r="B55" s="87"/>
      <c r="C55" s="14" t="s">
        <v>340</v>
      </c>
      <c r="D55" s="12">
        <f>COUNTIFS('Technical Details'!$D$4:$D$162,$B$50,'Technical Details'!$AK$4:$AK$162,$C55)</f>
        <v>0</v>
      </c>
      <c r="E55" s="85"/>
      <c r="F55" s="85"/>
      <c r="G55" s="85"/>
    </row>
    <row r="56" spans="1:7" ht="15.75" thickBot="1">
      <c r="A56" s="82"/>
      <c r="B56" s="86">
        <v>77</v>
      </c>
      <c r="C56" s="11" t="s">
        <v>283</v>
      </c>
      <c r="D56" s="12">
        <f>COUNTIFS('Technical Details'!$D$4:$D$162,$B$56,'Technical Details'!$AK$4:$AK$162,$C56)</f>
        <v>0</v>
      </c>
      <c r="E56" s="83">
        <f>COUNTIFS('Technical Details'!$D$4:$D$162,$B56,'Technical Details'!$AM$4:$AM$162,"YES")</f>
        <v>1</v>
      </c>
      <c r="F56" s="83">
        <f>COUNTIFS('Technical Details'!$D$4:$D$162,$B56,'Technical Details'!$AJ$4:$AJ$162,"2")</f>
        <v>2</v>
      </c>
      <c r="G56" s="83">
        <f>COUNTIFS('Technical Details'!$D$4:$D$162,$B56,'Technical Details'!$F$4:$F$162,"&lt;&gt;EXISTING")</f>
        <v>2</v>
      </c>
    </row>
    <row r="57" spans="1:7" ht="15.75" thickBot="1">
      <c r="A57" s="82"/>
      <c r="B57" s="82"/>
      <c r="C57" s="13" t="s">
        <v>247</v>
      </c>
      <c r="D57" s="12">
        <f>COUNTIFS('Technical Details'!$D$4:$D$162,$B$56,'Technical Details'!$AK$4:$AK$162,$C57)</f>
        <v>0</v>
      </c>
      <c r="E57" s="84"/>
      <c r="F57" s="84"/>
      <c r="G57" s="84"/>
    </row>
    <row r="58" spans="1:7" ht="15.75" thickBot="1">
      <c r="A58" s="82"/>
      <c r="B58" s="82"/>
      <c r="C58" s="13" t="s">
        <v>454</v>
      </c>
      <c r="D58" s="12">
        <f>COUNTIFS('Technical Details'!$D$4:$D$162,$B$56,'Technical Details'!$AK$4:$AK$162,$C58)</f>
        <v>0</v>
      </c>
      <c r="E58" s="84"/>
      <c r="F58" s="84"/>
      <c r="G58" s="84"/>
    </row>
    <row r="59" spans="1:7" ht="15.75" thickBot="1">
      <c r="A59" s="82"/>
      <c r="B59" s="82"/>
      <c r="C59" s="13" t="s">
        <v>277</v>
      </c>
      <c r="D59" s="12">
        <f>COUNTIFS('Technical Details'!$D$4:$D$162,$B$56,'Technical Details'!$AK$4:$AK$162,$C59)</f>
        <v>0</v>
      </c>
      <c r="E59" s="84"/>
      <c r="F59" s="84"/>
      <c r="G59" s="84"/>
    </row>
    <row r="60" spans="1:7" ht="15.75" thickBot="1">
      <c r="A60" s="82"/>
      <c r="B60" s="82"/>
      <c r="C60" s="13" t="s">
        <v>330</v>
      </c>
      <c r="D60" s="12">
        <f>COUNTIFS('Technical Details'!$D$4:$D$162,$B$56,'Technical Details'!$AK$4:$AK$162,$C60)</f>
        <v>2</v>
      </c>
      <c r="E60" s="84"/>
      <c r="F60" s="84"/>
      <c r="G60" s="84"/>
    </row>
    <row r="61" spans="1:7" ht="15.75" thickBot="1">
      <c r="A61" s="87"/>
      <c r="B61" s="87"/>
      <c r="C61" s="14" t="s">
        <v>340</v>
      </c>
      <c r="D61" s="12">
        <f>COUNTIFS('Technical Details'!$D$4:$D$162,$B$56,'Technical Details'!$AK$4:$AK$162,$C61)</f>
        <v>0</v>
      </c>
      <c r="E61" s="85"/>
      <c r="F61" s="85"/>
      <c r="G61" s="85"/>
    </row>
    <row r="62" spans="1:7" ht="15.75" thickBot="1">
      <c r="A62" s="86" t="s">
        <v>162</v>
      </c>
      <c r="B62" s="86">
        <v>51</v>
      </c>
      <c r="C62" s="11" t="s">
        <v>283</v>
      </c>
      <c r="D62" s="12">
        <f>COUNTIFS('Technical Details'!$D$4:$D$162,$B$62,'Technical Details'!$AK$4:$AK$162,$C62)</f>
        <v>1</v>
      </c>
      <c r="E62" s="83">
        <f>COUNTIFS('Technical Details'!$D$4:$D$162,$B62,'Technical Details'!$AM$4:$AM$162,"YES")</f>
        <v>1</v>
      </c>
      <c r="F62" s="83">
        <f>COUNTIFS('Technical Details'!$D$4:$D$162,$B62,'Technical Details'!$AJ$4:$AJ$162,"2")</f>
        <v>1</v>
      </c>
      <c r="G62" s="83">
        <f>COUNTIFS('Technical Details'!$D$4:$D$162,$B62,'Technical Details'!$F$4:$F$162,"&lt;&gt;EXISTING")</f>
        <v>1</v>
      </c>
    </row>
    <row r="63" spans="1:7" ht="15.75" thickBot="1">
      <c r="A63" s="82"/>
      <c r="B63" s="82"/>
      <c r="C63" s="13" t="s">
        <v>247</v>
      </c>
      <c r="D63" s="12">
        <f>COUNTIFS('Technical Details'!$D$4:$D$162,$B$62,'Technical Details'!$AK$4:$AK$162,$C63)</f>
        <v>0</v>
      </c>
      <c r="E63" s="84"/>
      <c r="F63" s="84"/>
      <c r="G63" s="84"/>
    </row>
    <row r="64" spans="1:7" ht="15.75" thickBot="1">
      <c r="A64" s="82"/>
      <c r="B64" s="82"/>
      <c r="C64" s="13" t="s">
        <v>454</v>
      </c>
      <c r="D64" s="12">
        <f>COUNTIFS('Technical Details'!$D$4:$D$162,$B$62,'Technical Details'!$AK$4:$AK$162,$C64)</f>
        <v>0</v>
      </c>
      <c r="E64" s="84"/>
      <c r="F64" s="84"/>
      <c r="G64" s="84"/>
    </row>
    <row r="65" spans="1:7" ht="15.75" thickBot="1">
      <c r="A65" s="82"/>
      <c r="B65" s="82"/>
      <c r="C65" s="13" t="s">
        <v>277</v>
      </c>
      <c r="D65" s="12">
        <f>COUNTIFS('Technical Details'!$D$4:$D$162,$B$62,'Technical Details'!$AK$4:$AK$162,$C65)</f>
        <v>0</v>
      </c>
      <c r="E65" s="84"/>
      <c r="F65" s="84"/>
      <c r="G65" s="84"/>
    </row>
    <row r="66" spans="1:7" ht="15.75" thickBot="1">
      <c r="A66" s="82"/>
      <c r="B66" s="82"/>
      <c r="C66" s="13" t="s">
        <v>330</v>
      </c>
      <c r="D66" s="12">
        <f>COUNTIFS('Technical Details'!$D$4:$D$162,$B$62,'Technical Details'!$AK$4:$AK$162,$C66)</f>
        <v>0</v>
      </c>
      <c r="E66" s="84"/>
      <c r="F66" s="84"/>
      <c r="G66" s="84"/>
    </row>
    <row r="67" spans="1:7" ht="15.75" thickBot="1">
      <c r="A67" s="82"/>
      <c r="B67" s="87"/>
      <c r="C67" s="14" t="s">
        <v>340</v>
      </c>
      <c r="D67" s="12">
        <f>COUNTIFS('Technical Details'!$D$4:$D$162,$B$62,'Technical Details'!$AK$4:$AK$162,$C67)</f>
        <v>0</v>
      </c>
      <c r="E67" s="85"/>
      <c r="F67" s="85"/>
      <c r="G67" s="85"/>
    </row>
    <row r="68" spans="1:7" ht="15.75" thickBot="1">
      <c r="A68" s="82"/>
      <c r="B68" s="86">
        <v>64</v>
      </c>
      <c r="C68" s="11" t="s">
        <v>283</v>
      </c>
      <c r="D68" s="12">
        <f>COUNTIFS('Technical Details'!$D$4:$D$162,$B$68,'Technical Details'!$AK$4:$AK$162,$C68)</f>
        <v>1</v>
      </c>
      <c r="E68" s="83">
        <f>COUNTIFS('Technical Details'!$D$4:$D$162,$B68,'Technical Details'!$AM$4:$AM$162,"YES")</f>
        <v>1</v>
      </c>
      <c r="F68" s="83">
        <f>COUNTIFS('Technical Details'!$D$4:$D$162,$B68,'Technical Details'!$AJ$4:$AJ$162,"2")</f>
        <v>0</v>
      </c>
      <c r="G68" s="83">
        <f>COUNTIFS('Technical Details'!$D$4:$D$162,$B68,'Technical Details'!$F$4:$F$162,"&lt;&gt;EXISTING")</f>
        <v>2</v>
      </c>
    </row>
    <row r="69" spans="1:7" ht="15.75" thickBot="1">
      <c r="A69" s="82"/>
      <c r="B69" s="82"/>
      <c r="C69" s="13" t="s">
        <v>247</v>
      </c>
      <c r="D69" s="12">
        <f>COUNTIFS('Technical Details'!$D$4:$D$162,$B$68,'Technical Details'!$AK$4:$AK$162,$C69)</f>
        <v>1</v>
      </c>
      <c r="E69" s="84"/>
      <c r="F69" s="84"/>
      <c r="G69" s="84"/>
    </row>
    <row r="70" spans="1:7" ht="15.75" thickBot="1">
      <c r="A70" s="82"/>
      <c r="B70" s="82"/>
      <c r="C70" s="13" t="s">
        <v>454</v>
      </c>
      <c r="D70" s="12">
        <f>COUNTIFS('Technical Details'!$D$4:$D$162,$B$68,'Technical Details'!$AK$4:$AK$162,$C70)</f>
        <v>0</v>
      </c>
      <c r="E70" s="84"/>
      <c r="F70" s="84"/>
      <c r="G70" s="84"/>
    </row>
    <row r="71" spans="1:7" ht="15.75" thickBot="1">
      <c r="A71" s="82"/>
      <c r="B71" s="82"/>
      <c r="C71" s="13" t="s">
        <v>277</v>
      </c>
      <c r="D71" s="12">
        <f>COUNTIFS('Technical Details'!$D$4:$D$162,$B$68,'Technical Details'!$AK$4:$AK$162,$C71)</f>
        <v>0</v>
      </c>
      <c r="E71" s="84"/>
      <c r="F71" s="84"/>
      <c r="G71" s="84"/>
    </row>
    <row r="72" spans="1:7" ht="15.75" thickBot="1">
      <c r="A72" s="82"/>
      <c r="B72" s="82"/>
      <c r="C72" s="13" t="s">
        <v>330</v>
      </c>
      <c r="D72" s="12">
        <f>COUNTIFS('Technical Details'!$D$4:$D$162,$B$68,'Technical Details'!$AK$4:$AK$162,$C72)</f>
        <v>0</v>
      </c>
      <c r="E72" s="84"/>
      <c r="F72" s="84"/>
      <c r="G72" s="84"/>
    </row>
    <row r="73" spans="1:7" ht="15.75" thickBot="1">
      <c r="A73" s="87"/>
      <c r="B73" s="87"/>
      <c r="C73" s="14" t="s">
        <v>340</v>
      </c>
      <c r="D73" s="12">
        <f>COUNTIFS('Technical Details'!$D$4:$D$162,$B$68,'Technical Details'!$AK$4:$AK$162,$C73)</f>
        <v>0</v>
      </c>
      <c r="E73" s="85"/>
      <c r="F73" s="85"/>
      <c r="G73" s="85"/>
    </row>
    <row r="74" spans="1:7" ht="15.75" thickBot="1">
      <c r="A74" s="86">
        <v>6</v>
      </c>
      <c r="B74" s="86">
        <v>18</v>
      </c>
      <c r="C74" s="11" t="s">
        <v>283</v>
      </c>
      <c r="D74" s="12">
        <f>COUNTIFS('Technical Details'!$D$4:$D$162,$B$74,'Technical Details'!$AK$4:$AK$162,$C74)</f>
        <v>0</v>
      </c>
      <c r="E74" s="83">
        <f>COUNTIFS('Technical Details'!$D$4:$D$162,$B74,'Technical Details'!$AM$4:$AM$162,"YES")</f>
        <v>0</v>
      </c>
      <c r="F74" s="83">
        <f>COUNTIFS('Technical Details'!$D$4:$D$162,$B74,'Technical Details'!$AJ$4:$AJ$162,"2")</f>
        <v>0</v>
      </c>
      <c r="G74" s="83">
        <f>COUNTIFS('Technical Details'!$D$4:$D$162,$B74,'Technical Details'!$F$4:$F$162,"&lt;&gt;EXISTING")</f>
        <v>10</v>
      </c>
    </row>
    <row r="75" spans="1:7" ht="15.75" thickBot="1">
      <c r="A75" s="82"/>
      <c r="B75" s="82"/>
      <c r="C75" s="13" t="s">
        <v>247</v>
      </c>
      <c r="D75" s="12">
        <f>COUNTIFS('Technical Details'!$D$4:$D$162,$B$74,'Technical Details'!$AK$4:$AK$162,$C75)</f>
        <v>6</v>
      </c>
      <c r="E75" s="84"/>
      <c r="F75" s="84"/>
      <c r="G75" s="84"/>
    </row>
    <row r="76" spans="1:7" ht="15.75" thickBot="1">
      <c r="A76" s="82"/>
      <c r="B76" s="82"/>
      <c r="C76" s="13" t="s">
        <v>454</v>
      </c>
      <c r="D76" s="12">
        <f>COUNTIFS('Technical Details'!$D$4:$D$162,$B$74,'Technical Details'!$AK$4:$AK$162,$C76)</f>
        <v>0</v>
      </c>
      <c r="E76" s="84"/>
      <c r="F76" s="84"/>
      <c r="G76" s="84"/>
    </row>
    <row r="77" spans="1:7" ht="15.75" thickBot="1">
      <c r="A77" s="82"/>
      <c r="B77" s="82"/>
      <c r="C77" s="13" t="s">
        <v>277</v>
      </c>
      <c r="D77" s="12">
        <f>COUNTIFS('Technical Details'!$D$4:$D$162,$B$74,'Technical Details'!$AK$4:$AK$162,$C77)</f>
        <v>0</v>
      </c>
      <c r="E77" s="84"/>
      <c r="F77" s="84"/>
      <c r="G77" s="84"/>
    </row>
    <row r="78" spans="1:7" ht="15.75" thickBot="1">
      <c r="A78" s="82"/>
      <c r="B78" s="82"/>
      <c r="C78" s="13" t="s">
        <v>330</v>
      </c>
      <c r="D78" s="12">
        <f>COUNTIFS('Technical Details'!$D$4:$D$162,$B$74,'Technical Details'!$AK$4:$AK$162,$C78)</f>
        <v>0</v>
      </c>
      <c r="E78" s="84"/>
      <c r="F78" s="84"/>
      <c r="G78" s="84"/>
    </row>
    <row r="79" spans="1:7" ht="15.75" thickBot="1">
      <c r="A79" s="82"/>
      <c r="B79" s="87"/>
      <c r="C79" s="14" t="s">
        <v>340</v>
      </c>
      <c r="D79" s="12">
        <f>COUNTIFS('Technical Details'!$D$4:$D$162,$B$74,'Technical Details'!$AK$4:$AK$162,$C79)</f>
        <v>0</v>
      </c>
      <c r="E79" s="85"/>
      <c r="F79" s="85"/>
      <c r="G79" s="85"/>
    </row>
    <row r="80" spans="1:7" ht="15.75" thickBot="1">
      <c r="A80" s="82"/>
      <c r="B80" s="86">
        <v>19</v>
      </c>
      <c r="C80" s="11" t="s">
        <v>283</v>
      </c>
      <c r="D80" s="12">
        <f>COUNTIFS('Technical Details'!$D$4:$D$162,$B$80,'Technical Details'!$AK$4:$AK$162,$C80)</f>
        <v>0</v>
      </c>
      <c r="E80" s="83">
        <f>COUNTIFS('Technical Details'!$D$4:$D$162,$B80,'Technical Details'!$AM$4:$AM$162,"YES")</f>
        <v>0</v>
      </c>
      <c r="F80" s="83">
        <f>COUNTIFS('Technical Details'!$D$4:$D$162,$B80,'Technical Details'!$AJ$4:$AJ$162,"2")</f>
        <v>0</v>
      </c>
      <c r="G80" s="83">
        <f>COUNTIFS('Technical Details'!$D$4:$D$162,$B80,'Technical Details'!$F$4:$F$162,"&lt;&gt;EXISTING")</f>
        <v>37</v>
      </c>
    </row>
    <row r="81" spans="1:7" ht="15.75" thickBot="1">
      <c r="A81" s="82"/>
      <c r="B81" s="82"/>
      <c r="C81" s="13" t="s">
        <v>247</v>
      </c>
      <c r="D81" s="12">
        <f>COUNTIFS('Technical Details'!$D$4:$D$162,$B$80,'Technical Details'!$AK$4:$AK$162,$C81)</f>
        <v>30</v>
      </c>
      <c r="E81" s="84"/>
      <c r="F81" s="84"/>
      <c r="G81" s="84"/>
    </row>
    <row r="82" spans="1:7" ht="15.75" thickBot="1">
      <c r="A82" s="82"/>
      <c r="B82" s="82"/>
      <c r="C82" s="13" t="s">
        <v>454</v>
      </c>
      <c r="D82" s="12">
        <f>COUNTIFS('Technical Details'!$D$4:$D$162,$B$80,'Technical Details'!$AK$4:$AK$162,$C82)</f>
        <v>1</v>
      </c>
      <c r="E82" s="84"/>
      <c r="F82" s="84"/>
      <c r="G82" s="84"/>
    </row>
    <row r="83" spans="1:7" ht="15.75" thickBot="1">
      <c r="A83" s="82"/>
      <c r="B83" s="82"/>
      <c r="C83" s="13" t="s">
        <v>277</v>
      </c>
      <c r="D83" s="12">
        <f>COUNTIFS('Technical Details'!$D$4:$D$162,$B$80,'Technical Details'!$AK$4:$AK$162,$C83)</f>
        <v>2</v>
      </c>
      <c r="E83" s="84"/>
      <c r="F83" s="84"/>
      <c r="G83" s="84"/>
    </row>
    <row r="84" spans="1:7" ht="15.75" thickBot="1">
      <c r="A84" s="82"/>
      <c r="B84" s="82"/>
      <c r="C84" s="13" t="s">
        <v>330</v>
      </c>
      <c r="D84" s="12">
        <f>COUNTIFS('Technical Details'!$D$4:$D$162,$B$80,'Technical Details'!$AK$4:$AK$162,$C84)</f>
        <v>0</v>
      </c>
      <c r="E84" s="84"/>
      <c r="F84" s="84"/>
      <c r="G84" s="84"/>
    </row>
    <row r="85" spans="1:7" ht="15.75" thickBot="1">
      <c r="A85" s="82"/>
      <c r="B85" s="87"/>
      <c r="C85" s="14" t="s">
        <v>340</v>
      </c>
      <c r="D85" s="12">
        <f>COUNTIFS('Technical Details'!$D$4:$D$162,$B$80,'Technical Details'!$AK$4:$AK$162,$C85)</f>
        <v>4</v>
      </c>
      <c r="E85" s="85"/>
      <c r="F85" s="85"/>
      <c r="G85" s="85"/>
    </row>
    <row r="86" spans="1:7" ht="15.75" thickBot="1">
      <c r="A86" s="82"/>
      <c r="B86" s="86" t="s">
        <v>369</v>
      </c>
      <c r="C86" s="11" t="s">
        <v>283</v>
      </c>
      <c r="D86" s="12">
        <f>COUNTIFS('Technical Details'!$D$4:$D$162,$B$86,'Technical Details'!$AK$4:$AK$162,$C86)</f>
        <v>0</v>
      </c>
      <c r="E86" s="83">
        <f>COUNTIFS('Technical Details'!$D$4:$D$162,$B86,'Technical Details'!$AM$4:$AM$162,"YES")</f>
        <v>0</v>
      </c>
      <c r="F86" s="83">
        <f>COUNTIFS('Technical Details'!$D$4:$D$162,$B86,'Technical Details'!$AJ$4:$AJ$162,"2")</f>
        <v>0</v>
      </c>
      <c r="G86" s="83">
        <f>COUNTIFS('Technical Details'!$D$4:$D$162,$B86,'Technical Details'!$F$4:$F$162,"&lt;&gt;EXISTING")</f>
        <v>6</v>
      </c>
    </row>
    <row r="87" spans="1:7" ht="15.75" thickBot="1">
      <c r="A87" s="82"/>
      <c r="B87" s="82"/>
      <c r="C87" s="13" t="s">
        <v>247</v>
      </c>
      <c r="D87" s="12">
        <f>COUNTIFS('Technical Details'!$D$4:$D$162,$B$86,'Technical Details'!$AK$4:$AK$162,$C87)</f>
        <v>0</v>
      </c>
      <c r="E87" s="84"/>
      <c r="F87" s="84"/>
      <c r="G87" s="84"/>
    </row>
    <row r="88" spans="1:7" ht="15.75" thickBot="1">
      <c r="A88" s="82"/>
      <c r="B88" s="82"/>
      <c r="C88" s="13" t="s">
        <v>454</v>
      </c>
      <c r="D88" s="12">
        <f>COUNTIFS('Technical Details'!$D$4:$D$162,$B$86,'Technical Details'!$AK$4:$AK$162,$C88)</f>
        <v>6</v>
      </c>
      <c r="E88" s="84"/>
      <c r="F88" s="84"/>
      <c r="G88" s="84"/>
    </row>
    <row r="89" spans="1:7" ht="15.75" thickBot="1">
      <c r="A89" s="82"/>
      <c r="B89" s="82"/>
      <c r="C89" s="13" t="s">
        <v>277</v>
      </c>
      <c r="D89" s="12">
        <f>COUNTIFS('Technical Details'!$D$4:$D$162,$B$86,'Technical Details'!$AK$4:$AK$162,$C89)</f>
        <v>0</v>
      </c>
      <c r="E89" s="84"/>
      <c r="F89" s="84"/>
      <c r="G89" s="84"/>
    </row>
    <row r="90" spans="1:7" ht="15.75" thickBot="1">
      <c r="A90" s="82"/>
      <c r="B90" s="82"/>
      <c r="C90" s="13" t="s">
        <v>330</v>
      </c>
      <c r="D90" s="12">
        <f>COUNTIFS('Technical Details'!$D$4:$D$162,$B$86,'Technical Details'!$AK$4:$AK$162,$C90)</f>
        <v>0</v>
      </c>
      <c r="E90" s="84"/>
      <c r="F90" s="84"/>
      <c r="G90" s="84"/>
    </row>
    <row r="91" spans="1:7" ht="15.75" thickBot="1">
      <c r="A91" s="87"/>
      <c r="B91" s="87"/>
      <c r="C91" s="14" t="s">
        <v>340</v>
      </c>
      <c r="D91" s="12">
        <f>COUNTIFS('Technical Details'!$D$4:$D$162,$B$86,'Technical Details'!$AK$4:$AK$162,$C91)</f>
        <v>0</v>
      </c>
      <c r="E91" s="85"/>
      <c r="F91" s="85"/>
      <c r="G91" s="85"/>
    </row>
    <row r="92" spans="1:7" ht="15.75" thickBot="1">
      <c r="A92" s="86" t="s">
        <v>152</v>
      </c>
      <c r="B92" s="95" t="s">
        <v>152</v>
      </c>
      <c r="C92" s="16" t="s">
        <v>283</v>
      </c>
      <c r="D92" s="12">
        <f>COUNTIFS('Technical Details'!$D$4:$D$162,$B$92,'Technical Details'!$AK$4:$AK$162,$C92)</f>
        <v>0</v>
      </c>
      <c r="E92" s="83">
        <f>COUNTIFS('Technical Details'!$D$4:$D$162,$B92,'Technical Details'!$AM$4:$AM$162,"YES")</f>
        <v>0</v>
      </c>
      <c r="F92" s="83">
        <f>COUNTIFS('Technical Details'!$D$4:$D$162,$B92,'Technical Details'!$AJ$4:$AJ$162,"2")</f>
        <v>0</v>
      </c>
      <c r="G92" s="83">
        <f>COUNTIFS('Technical Details'!$D$4:$D$162,$B92,'Technical Details'!$F$4:$F$162,"&lt;&gt;EXISTING")</f>
        <v>5</v>
      </c>
    </row>
    <row r="93" spans="1:7" ht="15.75" thickBot="1">
      <c r="A93" s="82"/>
      <c r="B93" s="82"/>
      <c r="C93" s="13" t="s">
        <v>247</v>
      </c>
      <c r="D93" s="12">
        <f>COUNTIFS('Technical Details'!$D$4:$D$162,$B$92,'Technical Details'!$AK$4:$AK$162,$C93)</f>
        <v>0</v>
      </c>
      <c r="E93" s="84"/>
      <c r="F93" s="84"/>
      <c r="G93" s="84"/>
    </row>
    <row r="94" spans="1:7" ht="15.75" thickBot="1">
      <c r="A94" s="82"/>
      <c r="B94" s="82"/>
      <c r="C94" s="13" t="s">
        <v>454</v>
      </c>
      <c r="D94" s="12">
        <f>COUNTIFS('Technical Details'!$D$4:$D$162,$B$92,'Technical Details'!$AK$4:$AK$162,$C94)</f>
        <v>5</v>
      </c>
      <c r="E94" s="84"/>
      <c r="F94" s="84"/>
      <c r="G94" s="84"/>
    </row>
    <row r="95" spans="1:7" ht="15.75" thickBot="1">
      <c r="A95" s="82"/>
      <c r="B95" s="82"/>
      <c r="C95" s="13" t="s">
        <v>277</v>
      </c>
      <c r="D95" s="12">
        <f>COUNTIFS('Technical Details'!$D$4:$D$162,$B$92,'Technical Details'!$AK$4:$AK$162,$C95)</f>
        <v>0</v>
      </c>
      <c r="E95" s="84"/>
      <c r="F95" s="84"/>
      <c r="G95" s="84"/>
    </row>
    <row r="96" spans="1:7" ht="15.75" thickBot="1">
      <c r="A96" s="82"/>
      <c r="B96" s="82"/>
      <c r="C96" s="13" t="s">
        <v>330</v>
      </c>
      <c r="D96" s="12">
        <f>COUNTIFS('Technical Details'!$D$4:$D$162,$B$92,'Technical Details'!$AK$4:$AK$162,$C96)</f>
        <v>0</v>
      </c>
      <c r="E96" s="84"/>
      <c r="F96" s="84"/>
      <c r="G96" s="84"/>
    </row>
    <row r="97" spans="1:7" ht="15.75" thickBot="1">
      <c r="A97" s="87"/>
      <c r="B97" s="87"/>
      <c r="C97" s="14" t="s">
        <v>340</v>
      </c>
      <c r="D97" s="12">
        <f>COUNTIFS('Technical Details'!$D$4:$D$162,$B$92,'Technical Details'!$AK$4:$AK$162,$C97)</f>
        <v>0</v>
      </c>
      <c r="E97" s="85"/>
      <c r="F97" s="85"/>
      <c r="G97" s="85"/>
    </row>
    <row r="98" spans="1:7">
      <c r="A98" s="89" t="s">
        <v>469</v>
      </c>
      <c r="B98" s="90"/>
      <c r="C98" s="11" t="s">
        <v>283</v>
      </c>
      <c r="D98" s="12">
        <f>SUMIF($C$2:$C$97,$C98,$D$2:$D$97)</f>
        <v>10</v>
      </c>
      <c r="E98" s="83">
        <f>SUM(E2:E97)</f>
        <v>28</v>
      </c>
      <c r="F98" s="83">
        <f>SUM(F2:F97)</f>
        <v>12</v>
      </c>
      <c r="G98" s="83">
        <f>SUM(G2:G97)</f>
        <v>136</v>
      </c>
    </row>
    <row r="99" spans="1:7">
      <c r="A99" s="91"/>
      <c r="B99" s="92"/>
      <c r="C99" s="13" t="s">
        <v>247</v>
      </c>
      <c r="D99" s="4">
        <f t="shared" ref="D99:D103" si="0">SUMIF($C$2:$C$97,$C99,$D$2:$D$97)</f>
        <v>59</v>
      </c>
      <c r="E99" s="84"/>
      <c r="F99" s="84"/>
      <c r="G99" s="84"/>
    </row>
    <row r="100" spans="1:7">
      <c r="A100" s="91"/>
      <c r="B100" s="92"/>
      <c r="C100" s="13" t="s">
        <v>454</v>
      </c>
      <c r="D100" s="4">
        <f t="shared" si="0"/>
        <v>12</v>
      </c>
      <c r="E100" s="84"/>
      <c r="F100" s="84"/>
      <c r="G100" s="84"/>
    </row>
    <row r="101" spans="1:7">
      <c r="A101" s="91"/>
      <c r="B101" s="92"/>
      <c r="C101" s="13" t="s">
        <v>277</v>
      </c>
      <c r="D101" s="4">
        <f t="shared" si="0"/>
        <v>15</v>
      </c>
      <c r="E101" s="84"/>
      <c r="F101" s="84"/>
      <c r="G101" s="84"/>
    </row>
    <row r="102" spans="1:7">
      <c r="A102" s="91"/>
      <c r="B102" s="92"/>
      <c r="C102" s="13" t="s">
        <v>330</v>
      </c>
      <c r="D102" s="4">
        <f t="shared" si="0"/>
        <v>8</v>
      </c>
      <c r="E102" s="84"/>
      <c r="F102" s="84"/>
      <c r="G102" s="84"/>
    </row>
    <row r="103" spans="1:7" ht="15.75" thickBot="1">
      <c r="A103" s="93"/>
      <c r="B103" s="94"/>
      <c r="C103" s="14" t="s">
        <v>340</v>
      </c>
      <c r="D103" s="15">
        <f t="shared" si="0"/>
        <v>5</v>
      </c>
      <c r="E103" s="85"/>
      <c r="F103" s="85"/>
      <c r="G103" s="85"/>
    </row>
  </sheetData>
  <mergeCells count="75">
    <mergeCell ref="A98:B103"/>
    <mergeCell ref="E98:E103"/>
    <mergeCell ref="F98:F103"/>
    <mergeCell ref="G98:G103"/>
    <mergeCell ref="E86:E91"/>
    <mergeCell ref="F86:F91"/>
    <mergeCell ref="G86:G91"/>
    <mergeCell ref="A92:A97"/>
    <mergeCell ref="B92:B97"/>
    <mergeCell ref="E92:E97"/>
    <mergeCell ref="F92:F97"/>
    <mergeCell ref="G92:G97"/>
    <mergeCell ref="A74:A91"/>
    <mergeCell ref="B74:B79"/>
    <mergeCell ref="E74:E79"/>
    <mergeCell ref="F74:F79"/>
    <mergeCell ref="G74:G79"/>
    <mergeCell ref="B80:B85"/>
    <mergeCell ref="E80:E85"/>
    <mergeCell ref="F80:F85"/>
    <mergeCell ref="G80:G85"/>
    <mergeCell ref="B86:B91"/>
    <mergeCell ref="A62:A73"/>
    <mergeCell ref="B62:B67"/>
    <mergeCell ref="E62:E67"/>
    <mergeCell ref="F62:F67"/>
    <mergeCell ref="G62:G67"/>
    <mergeCell ref="B68:B73"/>
    <mergeCell ref="E68:E73"/>
    <mergeCell ref="F68:F73"/>
    <mergeCell ref="G68:G73"/>
    <mergeCell ref="G50:G55"/>
    <mergeCell ref="B56:B61"/>
    <mergeCell ref="E56:E61"/>
    <mergeCell ref="F56:F61"/>
    <mergeCell ref="G56:G61"/>
    <mergeCell ref="A32:A61"/>
    <mergeCell ref="B32:B37"/>
    <mergeCell ref="E32:E37"/>
    <mergeCell ref="F32:F37"/>
    <mergeCell ref="G32:G37"/>
    <mergeCell ref="B38:B43"/>
    <mergeCell ref="E38:E43"/>
    <mergeCell ref="F38:F43"/>
    <mergeCell ref="G38:G43"/>
    <mergeCell ref="B44:B49"/>
    <mergeCell ref="E44:E49"/>
    <mergeCell ref="F44:F49"/>
    <mergeCell ref="G44:G49"/>
    <mergeCell ref="B50:B55"/>
    <mergeCell ref="E50:E55"/>
    <mergeCell ref="F50:F55"/>
    <mergeCell ref="G14:G19"/>
    <mergeCell ref="A20:A31"/>
    <mergeCell ref="B20:B25"/>
    <mergeCell ref="E20:E25"/>
    <mergeCell ref="F20:F25"/>
    <mergeCell ref="G20:G25"/>
    <mergeCell ref="B26:B31"/>
    <mergeCell ref="E26:E31"/>
    <mergeCell ref="F26:F31"/>
    <mergeCell ref="G26:G31"/>
    <mergeCell ref="C1:D1"/>
    <mergeCell ref="A2:A19"/>
    <mergeCell ref="B2:B7"/>
    <mergeCell ref="E2:E7"/>
    <mergeCell ref="F2:F7"/>
    <mergeCell ref="B14:B19"/>
    <mergeCell ref="E14:E19"/>
    <mergeCell ref="F14:F19"/>
    <mergeCell ref="G2:G7"/>
    <mergeCell ref="B8:B13"/>
    <mergeCell ref="E8:E13"/>
    <mergeCell ref="F8:F13"/>
    <mergeCell ref="G8:G13"/>
  </mergeCells>
  <conditionalFormatting sqref="D2:G97">
    <cfRule type="cellIs" dxfId="120" priority="1" operator="equal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0DCA-AAB4-418C-ACD8-3D38C5FA9824}">
  <sheetPr codeName="Sheet7">
    <tabColor rgb="FFFFFF66"/>
    <pageSetUpPr fitToPage="1"/>
  </sheetPr>
  <dimension ref="A1:AJ12"/>
  <sheetViews>
    <sheetView zoomScale="55" zoomScaleNormal="55" workbookViewId="0">
      <pane ySplit="1" topLeftCell="A2" activePane="bottomLeft" state="frozen"/>
      <selection activeCell="C61" sqref="C61"/>
      <selection pane="bottomLeft" activeCell="M38" sqref="M38"/>
    </sheetView>
  </sheetViews>
  <sheetFormatPr defaultColWidth="9.08203125" defaultRowHeight="12.75"/>
  <cols>
    <col min="1" max="1" width="2.75" style="39" customWidth="1"/>
    <col min="2" max="2" width="6.75" style="40" hidden="1" customWidth="1"/>
    <col min="3" max="3" width="7.33203125" style="40" bestFit="1" customWidth="1"/>
    <col min="4" max="4" width="7.1640625" style="40" bestFit="1" customWidth="1"/>
    <col min="5" max="7" width="7.33203125" style="42" customWidth="1"/>
    <col min="8" max="8" width="8.5" style="40" hidden="1" customWidth="1"/>
    <col min="9" max="9" width="21.1640625" style="40" customWidth="1"/>
    <col min="10" max="10" width="10.9140625" style="40" bestFit="1" customWidth="1"/>
    <col min="11" max="11" width="7.9140625" style="40" customWidth="1"/>
    <col min="12" max="12" width="38.08203125" style="43" customWidth="1"/>
    <col min="13" max="13" width="20" style="40" customWidth="1"/>
    <col min="14" max="14" width="9.33203125" style="40" customWidth="1"/>
    <col min="15" max="15" width="13.9140625" style="39" customWidth="1"/>
    <col min="16" max="16" width="13.1640625" style="40" customWidth="1"/>
    <col min="17" max="17" width="9.08203125" style="40" customWidth="1"/>
    <col min="18" max="18" width="8.5" style="39" customWidth="1"/>
    <col min="19" max="24" width="9.08203125" style="40" customWidth="1"/>
    <col min="25" max="25" width="11.1640625" style="40" customWidth="1"/>
    <col min="26" max="26" width="8.6640625" style="40" customWidth="1"/>
    <col min="27" max="28" width="9.5" style="40" customWidth="1"/>
    <col min="29" max="30" width="8.9140625" style="40" customWidth="1"/>
    <col min="31" max="34" width="8.5" style="40" customWidth="1"/>
    <col min="35" max="35" width="16.25" style="43" customWidth="1"/>
    <col min="36" max="16384" width="9.08203125" style="36"/>
  </cols>
  <sheetData>
    <row r="1" spans="1:36" s="26" customFormat="1" ht="85.5" customHeight="1">
      <c r="A1" s="17" t="s">
        <v>0</v>
      </c>
      <c r="B1" s="17" t="s">
        <v>470</v>
      </c>
      <c r="C1" s="17" t="s">
        <v>471</v>
      </c>
      <c r="D1" s="17" t="s">
        <v>472</v>
      </c>
      <c r="E1" s="18" t="s">
        <v>473</v>
      </c>
      <c r="F1" s="18" t="s">
        <v>474</v>
      </c>
      <c r="G1" s="18" t="s">
        <v>475</v>
      </c>
      <c r="H1" s="17" t="s">
        <v>476</v>
      </c>
      <c r="I1" s="17" t="s">
        <v>477</v>
      </c>
      <c r="J1" s="17" t="s">
        <v>478</v>
      </c>
      <c r="K1" s="18" t="s">
        <v>479</v>
      </c>
      <c r="L1" s="17" t="s">
        <v>480</v>
      </c>
      <c r="M1" s="17" t="s">
        <v>481</v>
      </c>
      <c r="N1" s="17" t="s">
        <v>482</v>
      </c>
      <c r="O1" s="17" t="s">
        <v>483</v>
      </c>
      <c r="P1" s="19" t="s">
        <v>484</v>
      </c>
      <c r="Q1" s="20" t="s">
        <v>485</v>
      </c>
      <c r="R1" s="21" t="s">
        <v>486</v>
      </c>
      <c r="S1" s="22" t="s">
        <v>487</v>
      </c>
      <c r="T1" s="22" t="s">
        <v>488</v>
      </c>
      <c r="U1" s="23" t="s">
        <v>489</v>
      </c>
      <c r="V1" s="23" t="s">
        <v>490</v>
      </c>
      <c r="W1" s="23" t="s">
        <v>491</v>
      </c>
      <c r="X1" s="23" t="s">
        <v>492</v>
      </c>
      <c r="Y1" s="20" t="s">
        <v>493</v>
      </c>
      <c r="Z1" s="20" t="s">
        <v>494</v>
      </c>
      <c r="AA1" s="24" t="s">
        <v>495</v>
      </c>
      <c r="AB1" s="24" t="s">
        <v>496</v>
      </c>
      <c r="AC1" s="24" t="s">
        <v>497</v>
      </c>
      <c r="AD1" s="24" t="s">
        <v>498</v>
      </c>
      <c r="AE1" s="20" t="s">
        <v>499</v>
      </c>
      <c r="AF1" s="21" t="s">
        <v>500</v>
      </c>
      <c r="AG1" s="21" t="s">
        <v>501</v>
      </c>
      <c r="AH1" s="21" t="s">
        <v>501</v>
      </c>
      <c r="AI1" s="25" t="s">
        <v>502</v>
      </c>
      <c r="AJ1" s="26" t="s">
        <v>503</v>
      </c>
    </row>
    <row r="2" spans="1:36" ht="15.75">
      <c r="A2" s="27">
        <v>1</v>
      </c>
      <c r="B2" s="28">
        <v>1</v>
      </c>
      <c r="C2" s="28" t="s">
        <v>504</v>
      </c>
      <c r="D2" s="28">
        <v>81</v>
      </c>
      <c r="E2" s="29">
        <v>100</v>
      </c>
      <c r="F2" s="29">
        <v>120</v>
      </c>
      <c r="G2" s="29">
        <v>322</v>
      </c>
      <c r="H2" s="30" t="str">
        <f t="array" ref="H2">_xlfn.IFS($C2="1A","ACE 1", $C2="1B","ACE 1", $C2="4A", "ACE 1", $C2="4B", "ACE 1", $C2="2B","ACE 2", $C2="5A","ACE 2", $C2="5B","ACE 2", $C2="5C","ACE 2", $C2="MG3","ACE 2")</f>
        <v>ACE 1</v>
      </c>
      <c r="I2" s="30" t="s">
        <v>505</v>
      </c>
      <c r="J2" s="30" t="s">
        <v>506</v>
      </c>
      <c r="K2" s="31" t="s">
        <v>507</v>
      </c>
      <c r="L2" s="32" t="s">
        <v>508</v>
      </c>
      <c r="M2" s="30" t="s">
        <v>509</v>
      </c>
      <c r="N2" s="30" t="s">
        <v>510</v>
      </c>
      <c r="O2" s="27" t="s">
        <v>511</v>
      </c>
      <c r="P2" s="27" t="s">
        <v>512</v>
      </c>
      <c r="Q2" s="33"/>
      <c r="R2" s="34"/>
      <c r="S2" s="27">
        <v>0</v>
      </c>
      <c r="T2" s="27">
        <v>0</v>
      </c>
      <c r="U2" s="27">
        <v>0</v>
      </c>
      <c r="V2" s="27">
        <v>0</v>
      </c>
      <c r="W2" s="27">
        <v>0</v>
      </c>
      <c r="X2" s="27">
        <v>0</v>
      </c>
      <c r="Y2" s="33"/>
      <c r="Z2" s="33" t="s">
        <v>244</v>
      </c>
      <c r="AA2" s="33"/>
      <c r="AB2" s="35">
        <f t="shared" ref="AB2:AB5" si="0">COUNTA(AA2)</f>
        <v>0</v>
      </c>
      <c r="AC2" s="33"/>
      <c r="AD2" s="35">
        <f t="shared" ref="AD2:AD5" si="1">COUNTA(AC2)</f>
        <v>0</v>
      </c>
      <c r="AE2" s="33"/>
      <c r="AF2" s="35">
        <f t="shared" ref="AF2:AF5" si="2">COUNTA(AE2)</f>
        <v>0</v>
      </c>
      <c r="AG2" s="33"/>
      <c r="AH2" s="35">
        <f t="shared" ref="AH2:AH5" si="3">COUNTA(AG2)</f>
        <v>0</v>
      </c>
      <c r="AI2" s="27"/>
      <c r="AJ2" s="26" t="s">
        <v>503</v>
      </c>
    </row>
    <row r="3" spans="1:36" ht="15.75">
      <c r="A3" s="27">
        <f>A2+1</f>
        <v>2</v>
      </c>
      <c r="B3" s="28">
        <v>1</v>
      </c>
      <c r="C3" s="28"/>
      <c r="D3" s="28"/>
      <c r="E3" s="29"/>
      <c r="F3" s="29"/>
      <c r="G3" s="29"/>
      <c r="H3" s="30" t="e">
        <f t="array" ref="H3">_xlfn.IFS($C3="1A","ACE 1", $C3="1B","ACE 1", $C3="4A", "ACE 1", $C3="4B", "ACE 1", $C3="2B","ACE 2", $C3="5A","ACE 2", $C3="5B","ACE 2", $C3="5C","ACE 2", $C3="MG3","ACE 2")</f>
        <v>#N/A</v>
      </c>
      <c r="I3" s="30"/>
      <c r="J3" s="30" t="s">
        <v>513</v>
      </c>
      <c r="K3" s="31" t="s">
        <v>514</v>
      </c>
      <c r="L3" s="32" t="s">
        <v>515</v>
      </c>
      <c r="M3" s="30"/>
      <c r="N3" s="30" t="s">
        <v>510</v>
      </c>
      <c r="O3" s="27" t="s">
        <v>516</v>
      </c>
      <c r="P3" s="27" t="s">
        <v>512</v>
      </c>
      <c r="Q3" s="33"/>
      <c r="R3" s="34"/>
      <c r="S3" s="27">
        <v>0</v>
      </c>
      <c r="T3" s="27">
        <v>0</v>
      </c>
      <c r="U3" s="27">
        <v>0</v>
      </c>
      <c r="V3" s="27">
        <v>0</v>
      </c>
      <c r="W3" s="27">
        <v>0</v>
      </c>
      <c r="X3" s="27">
        <v>0</v>
      </c>
      <c r="Y3" s="33"/>
      <c r="Z3" s="33" t="s">
        <v>244</v>
      </c>
      <c r="AA3" s="33"/>
      <c r="AB3" s="35">
        <f t="shared" si="0"/>
        <v>0</v>
      </c>
      <c r="AC3" s="33"/>
      <c r="AD3" s="35">
        <f t="shared" si="1"/>
        <v>0</v>
      </c>
      <c r="AE3" s="33"/>
      <c r="AF3" s="35">
        <f t="shared" si="2"/>
        <v>0</v>
      </c>
      <c r="AG3" s="33"/>
      <c r="AH3" s="35">
        <f t="shared" si="3"/>
        <v>0</v>
      </c>
      <c r="AI3" s="27"/>
      <c r="AJ3" s="26" t="s">
        <v>503</v>
      </c>
    </row>
    <row r="4" spans="1:36" ht="30">
      <c r="A4" s="27">
        <f t="shared" ref="A4:A5" si="4">A3+1</f>
        <v>3</v>
      </c>
      <c r="B4" s="37">
        <v>1</v>
      </c>
      <c r="C4" s="30"/>
      <c r="D4" s="30"/>
      <c r="E4" s="29"/>
      <c r="F4" s="29"/>
      <c r="G4" s="29"/>
      <c r="H4" s="30" t="e">
        <f t="array" ref="H4">_xlfn.IFS($C4="1A","ACE 1", $C4="1B","ACE 1", $C4="4A", "ACE 1", $C4="4B", "ACE 1", $C4="2B","ACE 2", $C4="5A","ACE 2", $C4="5B","ACE 2", $C4="5C","ACE 2", $C4="MG3","ACE 2")</f>
        <v>#N/A</v>
      </c>
      <c r="I4" s="30"/>
      <c r="J4" s="30"/>
      <c r="K4" s="30"/>
      <c r="L4" s="38" t="s">
        <v>517</v>
      </c>
      <c r="M4" s="30"/>
      <c r="N4" s="30" t="s">
        <v>518</v>
      </c>
      <c r="O4" s="27"/>
      <c r="P4" s="27" t="s">
        <v>512</v>
      </c>
      <c r="Q4" s="33"/>
      <c r="R4" s="34"/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33" t="s">
        <v>244</v>
      </c>
      <c r="Z4" s="33"/>
      <c r="AA4" s="33"/>
      <c r="AB4" s="35">
        <f t="shared" si="0"/>
        <v>0</v>
      </c>
      <c r="AC4" s="33"/>
      <c r="AD4" s="35">
        <f t="shared" si="1"/>
        <v>0</v>
      </c>
      <c r="AE4" s="33"/>
      <c r="AF4" s="35">
        <f t="shared" si="2"/>
        <v>0</v>
      </c>
      <c r="AG4" s="33"/>
      <c r="AH4" s="35">
        <f t="shared" si="3"/>
        <v>0</v>
      </c>
      <c r="AI4" s="27"/>
      <c r="AJ4" s="26" t="s">
        <v>503</v>
      </c>
    </row>
    <row r="5" spans="1:36" ht="30">
      <c r="A5" s="27">
        <f t="shared" si="4"/>
        <v>4</v>
      </c>
      <c r="B5" s="37">
        <v>1</v>
      </c>
      <c r="C5" s="30"/>
      <c r="D5" s="30"/>
      <c r="E5" s="29"/>
      <c r="F5" s="29"/>
      <c r="G5" s="29"/>
      <c r="H5" s="30" t="e">
        <f t="array" ref="H5">_xlfn.IFS($C5="1A","ACE 1", $C5="1B","ACE 1", $C5="4A", "ACE 1", $C5="4B", "ACE 1", $C5="2B","ACE 2", $C5="5A","ACE 2", $C5="5B","ACE 2", $C5="5C","ACE 2", $C5="MG3","ACE 2")</f>
        <v>#N/A</v>
      </c>
      <c r="I5" s="30"/>
      <c r="J5" s="30"/>
      <c r="K5" s="30"/>
      <c r="L5" s="38" t="s">
        <v>517</v>
      </c>
      <c r="M5" s="30"/>
      <c r="N5" s="30" t="s">
        <v>518</v>
      </c>
      <c r="O5" s="27"/>
      <c r="P5" s="27" t="s">
        <v>512</v>
      </c>
      <c r="Q5" s="33"/>
      <c r="R5" s="34"/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33" t="s">
        <v>244</v>
      </c>
      <c r="Z5" s="33"/>
      <c r="AA5" s="33"/>
      <c r="AB5" s="35">
        <f t="shared" si="0"/>
        <v>0</v>
      </c>
      <c r="AC5" s="33"/>
      <c r="AD5" s="35">
        <f t="shared" si="1"/>
        <v>0</v>
      </c>
      <c r="AE5" s="33"/>
      <c r="AF5" s="35">
        <f t="shared" si="2"/>
        <v>0</v>
      </c>
      <c r="AG5" s="33"/>
      <c r="AH5" s="35">
        <f t="shared" si="3"/>
        <v>0</v>
      </c>
      <c r="AI5" s="27"/>
      <c r="AJ5" s="26" t="s">
        <v>503</v>
      </c>
    </row>
    <row r="6" spans="1:36" s="40" customFormat="1">
      <c r="A6" s="39" t="s">
        <v>503</v>
      </c>
      <c r="C6" s="41" t="s">
        <v>503</v>
      </c>
      <c r="D6" s="41" t="s">
        <v>503</v>
      </c>
      <c r="E6" s="41" t="s">
        <v>503</v>
      </c>
      <c r="F6" s="41" t="s">
        <v>503</v>
      </c>
      <c r="G6" s="41" t="s">
        <v>503</v>
      </c>
      <c r="H6" s="41" t="s">
        <v>503</v>
      </c>
      <c r="I6" s="41" t="s">
        <v>503</v>
      </c>
      <c r="J6" s="41" t="s">
        <v>503</v>
      </c>
      <c r="K6" s="41" t="s">
        <v>503</v>
      </c>
      <c r="L6" s="41" t="s">
        <v>503</v>
      </c>
      <c r="M6" s="41" t="s">
        <v>503</v>
      </c>
      <c r="N6" s="41" t="s">
        <v>503</v>
      </c>
      <c r="O6" s="41" t="s">
        <v>503</v>
      </c>
      <c r="P6" s="41" t="s">
        <v>503</v>
      </c>
      <c r="Q6" s="41" t="s">
        <v>503</v>
      </c>
      <c r="R6" s="41" t="s">
        <v>503</v>
      </c>
      <c r="S6" s="41" t="s">
        <v>503</v>
      </c>
      <c r="T6" s="41" t="s">
        <v>503</v>
      </c>
      <c r="U6" s="41" t="s">
        <v>503</v>
      </c>
      <c r="V6" s="41" t="s">
        <v>503</v>
      </c>
      <c r="W6" s="41" t="s">
        <v>503</v>
      </c>
      <c r="X6" s="41" t="s">
        <v>503</v>
      </c>
      <c r="Y6" s="41" t="s">
        <v>503</v>
      </c>
      <c r="Z6" s="41" t="s">
        <v>503</v>
      </c>
      <c r="AA6" s="41" t="s">
        <v>503</v>
      </c>
      <c r="AB6" s="41" t="s">
        <v>503</v>
      </c>
      <c r="AC6" s="41" t="s">
        <v>503</v>
      </c>
      <c r="AD6" s="41" t="s">
        <v>503</v>
      </c>
      <c r="AE6" s="41" t="s">
        <v>503</v>
      </c>
      <c r="AF6" s="41" t="s">
        <v>503</v>
      </c>
      <c r="AG6" s="41" t="s">
        <v>503</v>
      </c>
      <c r="AH6" s="41" t="s">
        <v>503</v>
      </c>
      <c r="AI6" s="41" t="s">
        <v>503</v>
      </c>
      <c r="AJ6" s="41" t="s">
        <v>503</v>
      </c>
    </row>
    <row r="9" spans="1:36" s="40" customFormat="1">
      <c r="A9" s="39"/>
      <c r="E9" s="42"/>
      <c r="F9" s="42"/>
      <c r="G9" s="42"/>
      <c r="L9" s="43"/>
      <c r="O9" s="39"/>
      <c r="R9" s="39"/>
      <c r="AE9" s="40" t="s">
        <v>519</v>
      </c>
      <c r="AF9" s="40" t="s">
        <v>519</v>
      </c>
      <c r="AI9" s="43"/>
      <c r="AJ9" s="36"/>
    </row>
    <row r="11" spans="1:36" s="40" customFormat="1">
      <c r="A11" s="39"/>
      <c r="E11" s="42"/>
      <c r="F11" s="42"/>
      <c r="G11" s="42"/>
      <c r="L11" s="43"/>
      <c r="O11" s="39"/>
      <c r="R11" s="39"/>
      <c r="Y11" s="44"/>
      <c r="AI11" s="43"/>
      <c r="AJ11" s="36"/>
    </row>
    <row r="12" spans="1:36" s="40" customFormat="1">
      <c r="A12" s="39"/>
      <c r="E12" s="42"/>
      <c r="F12" s="42"/>
      <c r="G12" s="42"/>
      <c r="L12" s="43"/>
      <c r="O12" s="39"/>
      <c r="R12" s="39"/>
      <c r="Y12" s="44"/>
      <c r="AI12" s="43"/>
      <c r="AJ12" s="36"/>
    </row>
  </sheetData>
  <autoFilter ref="A1:AI5" xr:uid="{32C8F058-186F-47EB-9D38-567B9612CB95}"/>
  <conditionalFormatting sqref="C2:I5">
    <cfRule type="containsBlanks" dxfId="119" priority="1">
      <formula>LEN(TRIM(C2))=0</formula>
    </cfRule>
  </conditionalFormatting>
  <pageMargins left="0.7" right="0.7" top="0.75" bottom="0.75" header="0.3" footer="0.3"/>
  <pageSetup paperSize="8" scale="32" fitToHeight="0" orientation="landscape" r:id="rId1"/>
  <headerFooter>
    <oddFooter>&amp;L&amp;"Verdana,Regular"&amp;6&amp;K000000Open</oddFooter>
    <evenFooter>&amp;L&amp;"Verdana,Regular"&amp;6&amp;K000000Open</evenFooter>
    <firstFooter>&amp;L&amp;"Verdana,Regular"&amp;6&amp;K000000Open</first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4EBBE-5E88-4EC1-9C87-43281AE8E7C2}">
  <sheetPr codeName="Sheet8">
    <tabColor rgb="FFFFFF66"/>
  </sheetPr>
  <dimension ref="A1:W145"/>
  <sheetViews>
    <sheetView zoomScale="70" zoomScaleNormal="70" workbookViewId="0">
      <pane xSplit="3" ySplit="4" topLeftCell="J5" activePane="bottomRight" state="frozen"/>
      <selection pane="topRight" activeCell="D1" sqref="D1"/>
      <selection pane="bottomLeft" activeCell="A3" sqref="A3"/>
      <selection pane="bottomRight" activeCell="N32" sqref="N32"/>
    </sheetView>
  </sheetViews>
  <sheetFormatPr defaultRowHeight="23.25"/>
  <cols>
    <col min="1" max="1" width="5.83203125" style="47" customWidth="1"/>
    <col min="2" max="2" width="7.6640625" style="47" bestFit="1" customWidth="1"/>
    <col min="3" max="3" width="46.6640625" style="46" bestFit="1" customWidth="1"/>
    <col min="4" max="4" width="13.1640625" style="47" customWidth="1"/>
    <col min="5" max="6" width="9.08203125" style="46" customWidth="1"/>
    <col min="7" max="10" width="9.08203125" style="47" customWidth="1"/>
    <col min="11" max="17" width="10.58203125" style="47" customWidth="1"/>
    <col min="18" max="18" width="12.33203125" style="47" customWidth="1"/>
    <col min="19" max="20" width="10.58203125" style="46" customWidth="1"/>
    <col min="21" max="21" width="9.08203125" style="47" customWidth="1"/>
    <col min="22" max="22" width="9.08203125" style="47"/>
    <col min="23" max="23" width="17.83203125" style="46" bestFit="1" customWidth="1"/>
  </cols>
  <sheetData>
    <row r="1" spans="1:23" hidden="1">
      <c r="A1" s="55" t="s">
        <v>716</v>
      </c>
      <c r="K1" s="47" t="s">
        <v>582</v>
      </c>
      <c r="M1" s="47" t="s">
        <v>583</v>
      </c>
      <c r="N1" s="47" t="s">
        <v>584</v>
      </c>
      <c r="R1" s="47" t="s">
        <v>585</v>
      </c>
      <c r="S1" s="47" t="s">
        <v>586</v>
      </c>
    </row>
    <row r="2" spans="1:23">
      <c r="A2" s="55" t="s">
        <v>716</v>
      </c>
      <c r="K2" s="47">
        <f>COUNTIF(K5:K186,"Y")</f>
        <v>28</v>
      </c>
      <c r="L2" s="47">
        <f t="shared" ref="L2:T2" si="0">COUNTIF(L5:L186,"Y")</f>
        <v>136</v>
      </c>
      <c r="M2" s="47">
        <f t="shared" si="0"/>
        <v>28</v>
      </c>
      <c r="N2" s="47">
        <f t="shared" si="0"/>
        <v>6</v>
      </c>
      <c r="O2" s="47">
        <f t="shared" si="0"/>
        <v>5</v>
      </c>
      <c r="P2" s="47">
        <f t="shared" si="0"/>
        <v>136</v>
      </c>
      <c r="Q2" s="47">
        <f t="shared" si="0"/>
        <v>136</v>
      </c>
      <c r="R2" s="47">
        <f t="shared" si="0"/>
        <v>39</v>
      </c>
      <c r="S2" s="47">
        <f t="shared" si="0"/>
        <v>106</v>
      </c>
      <c r="T2" s="47">
        <f t="shared" si="0"/>
        <v>14</v>
      </c>
    </row>
    <row r="3" spans="1:23" ht="23.45" customHeight="1">
      <c r="A3" s="55" t="s">
        <v>716</v>
      </c>
      <c r="K3" s="47" t="s">
        <v>570</v>
      </c>
      <c r="L3" s="47" t="s">
        <v>566</v>
      </c>
      <c r="M3" s="47" t="s">
        <v>574</v>
      </c>
      <c r="N3" s="47" t="s">
        <v>575</v>
      </c>
      <c r="O3" s="47" t="s">
        <v>577</v>
      </c>
      <c r="P3" s="47" t="s">
        <v>567</v>
      </c>
      <c r="Q3" s="47" t="s">
        <v>568</v>
      </c>
      <c r="R3" s="47" t="s">
        <v>566</v>
      </c>
      <c r="S3" s="47" t="s">
        <v>566</v>
      </c>
      <c r="T3" s="47" t="s">
        <v>569</v>
      </c>
    </row>
    <row r="4" spans="1:23" s="45" customFormat="1" ht="56.25">
      <c r="A4" s="52" t="s">
        <v>591</v>
      </c>
      <c r="B4" s="48" t="s">
        <v>590</v>
      </c>
      <c r="C4" s="48" t="s">
        <v>1</v>
      </c>
      <c r="D4" s="48" t="s">
        <v>138</v>
      </c>
      <c r="E4" s="48" t="s">
        <v>139</v>
      </c>
      <c r="F4" s="48" t="s">
        <v>140</v>
      </c>
      <c r="G4" s="48" t="s">
        <v>141</v>
      </c>
      <c r="H4" s="48" t="s">
        <v>142</v>
      </c>
      <c r="I4" s="48" t="s">
        <v>143</v>
      </c>
      <c r="J4" s="48" t="s">
        <v>144</v>
      </c>
      <c r="K4" s="49" t="s">
        <v>571</v>
      </c>
      <c r="L4" s="50" t="s">
        <v>572</v>
      </c>
      <c r="M4" s="49" t="s">
        <v>573</v>
      </c>
      <c r="N4" s="49" t="s">
        <v>576</v>
      </c>
      <c r="O4" s="49" t="s">
        <v>578</v>
      </c>
      <c r="P4" s="49" t="s">
        <v>195</v>
      </c>
      <c r="Q4" s="49" t="s">
        <v>196</v>
      </c>
      <c r="R4" s="50" t="s">
        <v>579</v>
      </c>
      <c r="S4" s="50" t="s">
        <v>197</v>
      </c>
      <c r="T4" s="51" t="s">
        <v>198</v>
      </c>
      <c r="U4" s="52" t="s">
        <v>580</v>
      </c>
      <c r="V4" s="52" t="s">
        <v>581</v>
      </c>
      <c r="W4" s="52" t="s">
        <v>645</v>
      </c>
    </row>
    <row r="5" spans="1:23">
      <c r="A5" s="47">
        <v>1</v>
      </c>
      <c r="B5" s="47">
        <v>1</v>
      </c>
      <c r="C5" s="47" t="s">
        <v>2</v>
      </c>
      <c r="D5" s="47">
        <f>VLOOKUP(C5,'[1]TAG LIST'!$E$4:$AG$162,2,0)</f>
        <v>3048820</v>
      </c>
      <c r="E5" s="47" t="s">
        <v>145</v>
      </c>
      <c r="F5" s="47" t="s">
        <v>587</v>
      </c>
      <c r="G5" s="47">
        <v>57</v>
      </c>
      <c r="H5" s="47" t="s">
        <v>146</v>
      </c>
      <c r="I5" s="47" t="s">
        <v>147</v>
      </c>
      <c r="J5" s="47">
        <v>620</v>
      </c>
      <c r="K5" s="47" t="s">
        <v>199</v>
      </c>
      <c r="L5" s="47" t="s">
        <v>199</v>
      </c>
      <c r="M5" s="47" t="s">
        <v>199</v>
      </c>
      <c r="P5" s="47" t="s">
        <v>199</v>
      </c>
      <c r="Q5" s="47" t="s">
        <v>199</v>
      </c>
      <c r="R5" s="47" t="s">
        <v>199</v>
      </c>
      <c r="S5" s="47" t="s">
        <v>199</v>
      </c>
      <c r="T5" s="47"/>
      <c r="U5" s="47" t="str">
        <f t="shared" ref="U5:U68" si="1">IF(K5="Y","A","")&amp;IF(M5="Y","B","")&amp;IF(N5="Y","C","")&amp;IF(R5="Y","D","")&amp;IF(S5="Y","E","")</f>
        <v>ABDE</v>
      </c>
      <c r="V5" s="47" t="s">
        <v>592</v>
      </c>
      <c r="W5" s="53" t="s">
        <v>646</v>
      </c>
    </row>
    <row r="6" spans="1:23">
      <c r="A6" s="47">
        <v>2</v>
      </c>
      <c r="B6" s="47">
        <v>2</v>
      </c>
      <c r="C6" s="47" t="s">
        <v>3</v>
      </c>
      <c r="D6" s="47">
        <f>VLOOKUP(C6,'[1]TAG LIST'!$E$4:$AG$162,2,0)</f>
        <v>3046101</v>
      </c>
      <c r="E6" s="47" t="s">
        <v>145</v>
      </c>
      <c r="F6" s="47" t="s">
        <v>587</v>
      </c>
      <c r="G6" s="47">
        <v>57</v>
      </c>
      <c r="H6" s="47" t="s">
        <v>146</v>
      </c>
      <c r="I6" s="47" t="s">
        <v>147</v>
      </c>
      <c r="J6" s="47">
        <v>620</v>
      </c>
      <c r="K6" s="47" t="s">
        <v>199</v>
      </c>
      <c r="L6" s="47" t="s">
        <v>199</v>
      </c>
      <c r="M6" s="47" t="s">
        <v>199</v>
      </c>
      <c r="P6" s="47" t="s">
        <v>199</v>
      </c>
      <c r="Q6" s="47" t="s">
        <v>199</v>
      </c>
      <c r="R6" s="47" t="s">
        <v>199</v>
      </c>
      <c r="S6" s="47" t="s">
        <v>199</v>
      </c>
      <c r="T6" s="47"/>
      <c r="U6" s="47" t="str">
        <f t="shared" si="1"/>
        <v>ABDE</v>
      </c>
      <c r="V6" s="47" t="s">
        <v>592</v>
      </c>
      <c r="W6" s="53" t="s">
        <v>646</v>
      </c>
    </row>
    <row r="7" spans="1:23">
      <c r="A7" s="47">
        <v>3</v>
      </c>
      <c r="B7" s="47">
        <v>4</v>
      </c>
      <c r="C7" s="47" t="s">
        <v>5</v>
      </c>
      <c r="D7" s="47">
        <f>VLOOKUP(C7,'[1]TAG LIST'!$E$4:$AG$162,2,0)</f>
        <v>3046098</v>
      </c>
      <c r="E7" s="47" t="s">
        <v>145</v>
      </c>
      <c r="F7" s="47" t="s">
        <v>587</v>
      </c>
      <c r="G7" s="47">
        <v>57</v>
      </c>
      <c r="H7" s="47" t="s">
        <v>146</v>
      </c>
      <c r="I7" s="47" t="s">
        <v>147</v>
      </c>
      <c r="J7" s="47">
        <v>620</v>
      </c>
      <c r="K7" s="47" t="s">
        <v>199</v>
      </c>
      <c r="L7" s="47" t="s">
        <v>199</v>
      </c>
      <c r="M7" s="47" t="s">
        <v>199</v>
      </c>
      <c r="P7" s="47" t="s">
        <v>199</v>
      </c>
      <c r="Q7" s="47" t="s">
        <v>199</v>
      </c>
      <c r="R7" s="47" t="s">
        <v>199</v>
      </c>
      <c r="S7" s="47" t="s">
        <v>199</v>
      </c>
      <c r="T7" s="47"/>
      <c r="U7" s="47" t="str">
        <f t="shared" si="1"/>
        <v>ABDE</v>
      </c>
      <c r="V7" s="47" t="s">
        <v>592</v>
      </c>
      <c r="W7" s="53" t="s">
        <v>646</v>
      </c>
    </row>
    <row r="8" spans="1:23">
      <c r="A8" s="47">
        <v>4</v>
      </c>
      <c r="B8" s="47">
        <v>6</v>
      </c>
      <c r="C8" s="47" t="s">
        <v>7</v>
      </c>
      <c r="D8" s="47">
        <f>VLOOKUP(C8,'[1]TAG LIST'!$E$4:$AG$162,2,0)</f>
        <v>3050804</v>
      </c>
      <c r="E8" s="47" t="s">
        <v>145</v>
      </c>
      <c r="F8" s="47" t="s">
        <v>587</v>
      </c>
      <c r="G8" s="47">
        <v>57</v>
      </c>
      <c r="H8" s="47" t="s">
        <v>146</v>
      </c>
      <c r="I8" s="47" t="s">
        <v>147</v>
      </c>
      <c r="J8" s="47">
        <v>620</v>
      </c>
      <c r="K8" s="47" t="s">
        <v>199</v>
      </c>
      <c r="L8" s="47" t="s">
        <v>199</v>
      </c>
      <c r="M8" s="47" t="s">
        <v>199</v>
      </c>
      <c r="P8" s="47" t="s">
        <v>199</v>
      </c>
      <c r="Q8" s="47" t="s">
        <v>199</v>
      </c>
      <c r="R8" s="47" t="s">
        <v>199</v>
      </c>
      <c r="S8" s="47" t="s">
        <v>199</v>
      </c>
      <c r="T8" s="47"/>
      <c r="U8" s="47" t="str">
        <f t="shared" si="1"/>
        <v>ABDE</v>
      </c>
      <c r="V8" s="47" t="s">
        <v>592</v>
      </c>
      <c r="W8" s="53" t="s">
        <v>646</v>
      </c>
    </row>
    <row r="9" spans="1:23">
      <c r="A9" s="47">
        <v>5</v>
      </c>
      <c r="B9" s="47">
        <v>3</v>
      </c>
      <c r="C9" s="47" t="s">
        <v>4</v>
      </c>
      <c r="D9" s="47">
        <f>VLOOKUP(C9,'[1]TAG LIST'!$E$4:$AG$162,2,0)</f>
        <v>3046099</v>
      </c>
      <c r="E9" s="47" t="s">
        <v>145</v>
      </c>
      <c r="F9" s="47" t="s">
        <v>587</v>
      </c>
      <c r="G9" s="47">
        <v>57</v>
      </c>
      <c r="H9" s="47" t="s">
        <v>146</v>
      </c>
      <c r="I9" s="47" t="s">
        <v>147</v>
      </c>
      <c r="J9" s="47">
        <v>620</v>
      </c>
      <c r="L9" s="47" t="s">
        <v>199</v>
      </c>
      <c r="P9" s="47" t="s">
        <v>199</v>
      </c>
      <c r="Q9" s="47" t="s">
        <v>199</v>
      </c>
      <c r="R9" s="47" t="s">
        <v>199</v>
      </c>
      <c r="S9" s="47" t="s">
        <v>199</v>
      </c>
      <c r="T9" s="47"/>
      <c r="U9" s="47" t="str">
        <f t="shared" si="1"/>
        <v>DE</v>
      </c>
      <c r="V9" s="47" t="s">
        <v>593</v>
      </c>
      <c r="W9" s="53" t="s">
        <v>647</v>
      </c>
    </row>
    <row r="10" spans="1:23">
      <c r="A10" s="47">
        <v>6</v>
      </c>
      <c r="B10" s="47">
        <v>10</v>
      </c>
      <c r="C10" s="47" t="s">
        <v>11</v>
      </c>
      <c r="D10" s="47">
        <f>VLOOKUP(C10,'[1]TAG LIST'!$E$4:$AG$162,2,0)</f>
        <v>3050767</v>
      </c>
      <c r="E10" s="47" t="s">
        <v>145</v>
      </c>
      <c r="F10" s="47" t="s">
        <v>587</v>
      </c>
      <c r="G10" s="47">
        <v>57</v>
      </c>
      <c r="H10" s="47" t="s">
        <v>146</v>
      </c>
      <c r="I10" s="47" t="s">
        <v>147</v>
      </c>
      <c r="J10" s="47">
        <v>620</v>
      </c>
      <c r="L10" s="47" t="s">
        <v>199</v>
      </c>
      <c r="P10" s="47" t="s">
        <v>199</v>
      </c>
      <c r="Q10" s="47" t="s">
        <v>199</v>
      </c>
      <c r="R10" s="47" t="s">
        <v>199</v>
      </c>
      <c r="S10" s="47" t="s">
        <v>199</v>
      </c>
      <c r="T10" s="47"/>
      <c r="U10" s="47" t="str">
        <f t="shared" si="1"/>
        <v>DE</v>
      </c>
      <c r="V10" s="47" t="s">
        <v>593</v>
      </c>
      <c r="W10" s="53" t="s">
        <v>647</v>
      </c>
    </row>
    <row r="11" spans="1:23">
      <c r="A11" s="47">
        <v>7</v>
      </c>
      <c r="B11" s="47">
        <v>5</v>
      </c>
      <c r="C11" s="47" t="s">
        <v>6</v>
      </c>
      <c r="D11" s="47">
        <f>VLOOKUP(C11,'[1]TAG LIST'!$E$4:$AG$162,2,0)</f>
        <v>3050785</v>
      </c>
      <c r="E11" s="47" t="s">
        <v>145</v>
      </c>
      <c r="F11" s="47" t="s">
        <v>587</v>
      </c>
      <c r="G11" s="47">
        <v>57</v>
      </c>
      <c r="H11" s="47" t="s">
        <v>146</v>
      </c>
      <c r="I11" s="47" t="s">
        <v>147</v>
      </c>
      <c r="J11" s="47">
        <v>620</v>
      </c>
      <c r="L11" s="47" t="s">
        <v>199</v>
      </c>
      <c r="P11" s="47" t="s">
        <v>199</v>
      </c>
      <c r="Q11" s="47" t="s">
        <v>199</v>
      </c>
      <c r="S11" s="47" t="s">
        <v>199</v>
      </c>
      <c r="T11" s="47"/>
      <c r="U11" s="47" t="str">
        <f t="shared" si="1"/>
        <v>E</v>
      </c>
      <c r="V11" s="47" t="s">
        <v>594</v>
      </c>
      <c r="W11" s="53" t="s">
        <v>649</v>
      </c>
    </row>
    <row r="12" spans="1:23">
      <c r="A12" s="47">
        <v>8</v>
      </c>
      <c r="B12" s="47">
        <v>7</v>
      </c>
      <c r="C12" s="47" t="s">
        <v>8</v>
      </c>
      <c r="D12" s="47">
        <f>VLOOKUP(C12,'[1]TAG LIST'!$E$4:$AG$162,2,0)</f>
        <v>3048810</v>
      </c>
      <c r="E12" s="47" t="s">
        <v>145</v>
      </c>
      <c r="F12" s="47" t="s">
        <v>587</v>
      </c>
      <c r="G12" s="47">
        <v>57</v>
      </c>
      <c r="H12" s="47" t="s">
        <v>146</v>
      </c>
      <c r="I12" s="47" t="s">
        <v>147</v>
      </c>
      <c r="J12" s="47">
        <v>620</v>
      </c>
      <c r="L12" s="47" t="s">
        <v>199</v>
      </c>
      <c r="P12" s="47" t="s">
        <v>199</v>
      </c>
      <c r="Q12" s="47" t="s">
        <v>199</v>
      </c>
      <c r="S12" s="47" t="s">
        <v>199</v>
      </c>
      <c r="T12" s="47"/>
      <c r="U12" s="47" t="str">
        <f t="shared" si="1"/>
        <v>E</v>
      </c>
      <c r="V12" s="47" t="s">
        <v>594</v>
      </c>
      <c r="W12" s="53" t="s">
        <v>649</v>
      </c>
    </row>
    <row r="13" spans="1:23">
      <c r="A13" s="47">
        <v>9</v>
      </c>
      <c r="B13" s="47">
        <v>8</v>
      </c>
      <c r="C13" s="47" t="s">
        <v>9</v>
      </c>
      <c r="D13" s="47">
        <f>VLOOKUP(C13,'[1]TAG LIST'!$E$4:$AG$162,2,0)</f>
        <v>3048828</v>
      </c>
      <c r="E13" s="47" t="s">
        <v>145</v>
      </c>
      <c r="F13" s="47" t="s">
        <v>587</v>
      </c>
      <c r="G13" s="47">
        <v>57</v>
      </c>
      <c r="H13" s="47" t="s">
        <v>146</v>
      </c>
      <c r="I13" s="47" t="s">
        <v>147</v>
      </c>
      <c r="J13" s="47">
        <v>620</v>
      </c>
      <c r="L13" s="47" t="s">
        <v>199</v>
      </c>
      <c r="P13" s="47" t="s">
        <v>199</v>
      </c>
      <c r="Q13" s="47" t="s">
        <v>199</v>
      </c>
      <c r="S13" s="47" t="s">
        <v>199</v>
      </c>
      <c r="T13" s="47"/>
      <c r="U13" s="47" t="str">
        <f t="shared" si="1"/>
        <v>E</v>
      </c>
      <c r="V13" s="47" t="s">
        <v>594</v>
      </c>
      <c r="W13" s="53" t="s">
        <v>649</v>
      </c>
    </row>
    <row r="14" spans="1:23">
      <c r="A14" s="47">
        <v>10</v>
      </c>
      <c r="B14" s="47">
        <v>9</v>
      </c>
      <c r="C14" s="47" t="s">
        <v>10</v>
      </c>
      <c r="D14" s="47">
        <f>VLOOKUP(C14,'[1]TAG LIST'!$E$4:$AG$162,2,0)</f>
        <v>3049423</v>
      </c>
      <c r="E14" s="47" t="s">
        <v>145</v>
      </c>
      <c r="F14" s="47" t="s">
        <v>587</v>
      </c>
      <c r="G14" s="47">
        <v>57</v>
      </c>
      <c r="H14" s="47" t="s">
        <v>146</v>
      </c>
      <c r="I14" s="47" t="s">
        <v>147</v>
      </c>
      <c r="J14" s="47">
        <v>620</v>
      </c>
      <c r="L14" s="47" t="s">
        <v>199</v>
      </c>
      <c r="P14" s="47" t="s">
        <v>199</v>
      </c>
      <c r="Q14" s="47" t="s">
        <v>199</v>
      </c>
      <c r="S14" s="47" t="s">
        <v>199</v>
      </c>
      <c r="T14" s="47"/>
      <c r="U14" s="47" t="str">
        <f t="shared" si="1"/>
        <v>E</v>
      </c>
      <c r="V14" s="47" t="s">
        <v>594</v>
      </c>
      <c r="W14" s="53" t="s">
        <v>649</v>
      </c>
    </row>
    <row r="15" spans="1:23">
      <c r="A15" s="47">
        <v>11</v>
      </c>
      <c r="B15" s="47">
        <v>66</v>
      </c>
      <c r="C15" s="47" t="s">
        <v>67</v>
      </c>
      <c r="D15" s="47">
        <f>VLOOKUP(C15,'[1]TAG LIST'!$E$4:$AG$162,2,0)</f>
        <v>3048032</v>
      </c>
      <c r="E15" s="47" t="s">
        <v>160</v>
      </c>
      <c r="F15" s="47" t="s">
        <v>587</v>
      </c>
      <c r="G15" s="47">
        <v>57</v>
      </c>
      <c r="H15" s="47" t="s">
        <v>146</v>
      </c>
      <c r="I15" s="47" t="s">
        <v>147</v>
      </c>
      <c r="J15" s="47">
        <v>620</v>
      </c>
      <c r="L15" s="47" t="s">
        <v>199</v>
      </c>
      <c r="P15" s="47" t="s">
        <v>199</v>
      </c>
      <c r="Q15" s="47" t="s">
        <v>199</v>
      </c>
      <c r="S15" s="47"/>
      <c r="T15" s="47" t="s">
        <v>199</v>
      </c>
      <c r="U15" s="47" t="str">
        <f t="shared" si="1"/>
        <v/>
      </c>
      <c r="V15" s="47" t="s">
        <v>595</v>
      </c>
      <c r="W15" s="53" t="s">
        <v>651</v>
      </c>
    </row>
    <row r="16" spans="1:23">
      <c r="A16" s="47">
        <v>12</v>
      </c>
      <c r="B16" s="47">
        <v>51</v>
      </c>
      <c r="C16" s="47" t="s">
        <v>52</v>
      </c>
      <c r="D16" s="47" t="str">
        <f>VLOOKUP(C16,'[1]TAG LIST'!$E$4:$AG$162,2,0)</f>
        <v>AXGK2300184</v>
      </c>
      <c r="E16" s="47" t="s">
        <v>159</v>
      </c>
      <c r="F16" s="47" t="s">
        <v>587</v>
      </c>
      <c r="G16" s="47">
        <v>57</v>
      </c>
      <c r="H16" s="47" t="s">
        <v>146</v>
      </c>
      <c r="I16" s="47" t="s">
        <v>147</v>
      </c>
      <c r="J16" s="47">
        <v>620</v>
      </c>
      <c r="L16" s="47" t="s">
        <v>199</v>
      </c>
      <c r="P16" s="47" t="s">
        <v>199</v>
      </c>
      <c r="Q16" s="47" t="s">
        <v>199</v>
      </c>
      <c r="S16" s="47"/>
      <c r="T16" s="47"/>
      <c r="U16" s="47" t="str">
        <f t="shared" si="1"/>
        <v/>
      </c>
      <c r="V16" s="47" t="s">
        <v>596</v>
      </c>
      <c r="W16" s="53" t="s">
        <v>653</v>
      </c>
    </row>
    <row r="17" spans="1:23">
      <c r="A17" s="47">
        <v>13</v>
      </c>
      <c r="B17" s="47">
        <v>68</v>
      </c>
      <c r="C17" s="47" t="s">
        <v>69</v>
      </c>
      <c r="D17" s="47">
        <f>VLOOKUP(C17,'[1]TAG LIST'!$E$4:$AG$162,2,0)</f>
        <v>3041318</v>
      </c>
      <c r="E17" s="47" t="s">
        <v>163</v>
      </c>
      <c r="F17" s="47" t="s">
        <v>587</v>
      </c>
      <c r="G17" s="47">
        <v>57</v>
      </c>
      <c r="H17" s="47" t="s">
        <v>146</v>
      </c>
      <c r="I17" s="47" t="s">
        <v>147</v>
      </c>
      <c r="J17" s="47">
        <v>620</v>
      </c>
      <c r="K17" s="47" t="s">
        <v>199</v>
      </c>
      <c r="L17" s="47" t="s">
        <v>199</v>
      </c>
      <c r="M17" s="47" t="s">
        <v>199</v>
      </c>
      <c r="P17" s="47" t="s">
        <v>199</v>
      </c>
      <c r="Q17" s="47" t="s">
        <v>199</v>
      </c>
      <c r="R17" s="47" t="s">
        <v>199</v>
      </c>
      <c r="S17" s="47" t="s">
        <v>199</v>
      </c>
      <c r="T17" s="47"/>
      <c r="U17" s="47" t="str">
        <f t="shared" si="1"/>
        <v>ABDE</v>
      </c>
      <c r="V17" s="47" t="s">
        <v>597</v>
      </c>
      <c r="W17" s="53" t="s">
        <v>654</v>
      </c>
    </row>
    <row r="18" spans="1:23">
      <c r="A18" s="47">
        <v>14</v>
      </c>
      <c r="B18" s="47">
        <v>69</v>
      </c>
      <c r="C18" s="47" t="s">
        <v>70</v>
      </c>
      <c r="D18" s="47">
        <f>VLOOKUP(C18,'[1]TAG LIST'!$E$4:$AG$162,2,0)</f>
        <v>3041383</v>
      </c>
      <c r="E18" s="47" t="s">
        <v>163</v>
      </c>
      <c r="F18" s="47" t="s">
        <v>587</v>
      </c>
      <c r="G18" s="47">
        <v>57</v>
      </c>
      <c r="H18" s="47" t="s">
        <v>146</v>
      </c>
      <c r="I18" s="47" t="s">
        <v>147</v>
      </c>
      <c r="J18" s="47">
        <v>620</v>
      </c>
      <c r="K18" s="47" t="s">
        <v>199</v>
      </c>
      <c r="L18" s="47" t="s">
        <v>199</v>
      </c>
      <c r="M18" s="47" t="s">
        <v>199</v>
      </c>
      <c r="P18" s="47" t="s">
        <v>199</v>
      </c>
      <c r="Q18" s="47" t="s">
        <v>199</v>
      </c>
      <c r="R18" s="47" t="s">
        <v>199</v>
      </c>
      <c r="S18" s="47" t="s">
        <v>199</v>
      </c>
      <c r="T18" s="47"/>
      <c r="U18" s="47" t="str">
        <f t="shared" si="1"/>
        <v>ABDE</v>
      </c>
      <c r="V18" s="47" t="s">
        <v>597</v>
      </c>
      <c r="W18" s="53" t="s">
        <v>654</v>
      </c>
    </row>
    <row r="19" spans="1:23">
      <c r="A19" s="47">
        <v>15</v>
      </c>
      <c r="B19" s="47">
        <v>70</v>
      </c>
      <c r="C19" s="47" t="s">
        <v>71</v>
      </c>
      <c r="D19" s="47">
        <f>VLOOKUP(C19,'[1]TAG LIST'!$E$4:$AG$162,2,0)</f>
        <v>3046075</v>
      </c>
      <c r="E19" s="47" t="s">
        <v>163</v>
      </c>
      <c r="F19" s="47" t="s">
        <v>587</v>
      </c>
      <c r="G19" s="47">
        <v>57</v>
      </c>
      <c r="H19" s="47" t="s">
        <v>146</v>
      </c>
      <c r="I19" s="47" t="s">
        <v>147</v>
      </c>
      <c r="J19" s="47">
        <v>620</v>
      </c>
      <c r="K19" s="47" t="s">
        <v>199</v>
      </c>
      <c r="L19" s="47" t="s">
        <v>199</v>
      </c>
      <c r="M19" s="47" t="s">
        <v>199</v>
      </c>
      <c r="P19" s="47" t="s">
        <v>199</v>
      </c>
      <c r="Q19" s="47" t="s">
        <v>199</v>
      </c>
      <c r="R19" s="47" t="s">
        <v>199</v>
      </c>
      <c r="S19" s="47" t="s">
        <v>199</v>
      </c>
      <c r="T19" s="47"/>
      <c r="U19" s="47" t="str">
        <f t="shared" si="1"/>
        <v>ABDE</v>
      </c>
      <c r="V19" s="47" t="s">
        <v>597</v>
      </c>
      <c r="W19" s="53" t="s">
        <v>654</v>
      </c>
    </row>
    <row r="20" spans="1:23">
      <c r="A20" s="47">
        <v>16</v>
      </c>
      <c r="B20" s="47">
        <v>71</v>
      </c>
      <c r="C20" s="47" t="s">
        <v>72</v>
      </c>
      <c r="D20" s="47">
        <f>VLOOKUP(C20,'[1]TAG LIST'!$E$4:$AG$162,2,0)</f>
        <v>3046084</v>
      </c>
      <c r="E20" s="47" t="s">
        <v>163</v>
      </c>
      <c r="F20" s="47" t="s">
        <v>587</v>
      </c>
      <c r="G20" s="47">
        <v>57</v>
      </c>
      <c r="H20" s="47" t="s">
        <v>146</v>
      </c>
      <c r="I20" s="47" t="s">
        <v>147</v>
      </c>
      <c r="J20" s="47">
        <v>620</v>
      </c>
      <c r="K20" s="47" t="s">
        <v>199</v>
      </c>
      <c r="L20" s="47" t="s">
        <v>199</v>
      </c>
      <c r="M20" s="47" t="s">
        <v>199</v>
      </c>
      <c r="P20" s="47" t="s">
        <v>199</v>
      </c>
      <c r="Q20" s="47" t="s">
        <v>199</v>
      </c>
      <c r="R20" s="47" t="s">
        <v>199</v>
      </c>
      <c r="S20" s="47" t="s">
        <v>199</v>
      </c>
      <c r="T20" s="47"/>
      <c r="U20" s="47" t="str">
        <f t="shared" si="1"/>
        <v>ABDE</v>
      </c>
      <c r="V20" s="47" t="s">
        <v>597</v>
      </c>
      <c r="W20" s="53" t="s">
        <v>654</v>
      </c>
    </row>
    <row r="21" spans="1:23">
      <c r="A21" s="47">
        <v>17</v>
      </c>
      <c r="B21" s="47">
        <v>72</v>
      </c>
      <c r="C21" s="47" t="s">
        <v>73</v>
      </c>
      <c r="D21" s="47">
        <f>VLOOKUP(C21,'[1]TAG LIST'!$E$4:$AG$162,2,0)</f>
        <v>3047355</v>
      </c>
      <c r="E21" s="47" t="s">
        <v>163</v>
      </c>
      <c r="F21" s="47" t="s">
        <v>587</v>
      </c>
      <c r="G21" s="47">
        <v>57</v>
      </c>
      <c r="H21" s="47" t="s">
        <v>146</v>
      </c>
      <c r="I21" s="47" t="s">
        <v>147</v>
      </c>
      <c r="J21" s="47">
        <v>620</v>
      </c>
      <c r="K21" s="47" t="s">
        <v>199</v>
      </c>
      <c r="L21" s="47" t="s">
        <v>199</v>
      </c>
      <c r="M21" s="47" t="s">
        <v>199</v>
      </c>
      <c r="P21" s="47" t="s">
        <v>199</v>
      </c>
      <c r="Q21" s="47" t="s">
        <v>199</v>
      </c>
      <c r="R21" s="47" t="s">
        <v>199</v>
      </c>
      <c r="S21" s="47" t="s">
        <v>199</v>
      </c>
      <c r="T21" s="47"/>
      <c r="U21" s="47" t="str">
        <f t="shared" si="1"/>
        <v>ABDE</v>
      </c>
      <c r="V21" s="47" t="s">
        <v>597</v>
      </c>
      <c r="W21" s="53" t="s">
        <v>654</v>
      </c>
    </row>
    <row r="22" spans="1:23">
      <c r="A22" s="47">
        <v>18</v>
      </c>
      <c r="B22" s="47">
        <v>15</v>
      </c>
      <c r="C22" s="47" t="s">
        <v>16</v>
      </c>
      <c r="D22" s="47">
        <f>VLOOKUP(C22,'[1]TAG LIST'!$E$4:$AG$162,2,0)</f>
        <v>3048816</v>
      </c>
      <c r="E22" s="47" t="s">
        <v>145</v>
      </c>
      <c r="F22" s="47" t="s">
        <v>587</v>
      </c>
      <c r="G22" s="47">
        <v>57</v>
      </c>
      <c r="H22" s="47" t="s">
        <v>149</v>
      </c>
      <c r="I22" s="47" t="s">
        <v>150</v>
      </c>
      <c r="J22" s="47">
        <v>620</v>
      </c>
      <c r="L22" s="47" t="s">
        <v>199</v>
      </c>
      <c r="P22" s="47" t="s">
        <v>199</v>
      </c>
      <c r="Q22" s="47" t="s">
        <v>199</v>
      </c>
      <c r="S22" s="47" t="s">
        <v>199</v>
      </c>
      <c r="T22" s="47"/>
      <c r="U22" s="47" t="str">
        <f t="shared" si="1"/>
        <v>E</v>
      </c>
      <c r="V22" s="47" t="s">
        <v>598</v>
      </c>
      <c r="W22" s="53" t="s">
        <v>655</v>
      </c>
    </row>
    <row r="23" spans="1:23">
      <c r="A23" s="47">
        <v>19</v>
      </c>
      <c r="B23" s="47">
        <v>54</v>
      </c>
      <c r="C23" s="47" t="s">
        <v>55</v>
      </c>
      <c r="D23" s="47">
        <f>VLOOKUP(C23,'[1]TAG LIST'!$E$4:$AG$162,2,0)</f>
        <v>3048022</v>
      </c>
      <c r="E23" s="47" t="s">
        <v>160</v>
      </c>
      <c r="F23" s="47" t="s">
        <v>587</v>
      </c>
      <c r="G23" s="47">
        <v>57</v>
      </c>
      <c r="H23" s="47" t="s">
        <v>149</v>
      </c>
      <c r="I23" s="47" t="s">
        <v>150</v>
      </c>
      <c r="J23" s="47">
        <v>620</v>
      </c>
      <c r="L23" s="47" t="s">
        <v>199</v>
      </c>
      <c r="P23" s="47" t="s">
        <v>199</v>
      </c>
      <c r="Q23" s="47" t="s">
        <v>199</v>
      </c>
      <c r="S23" s="47"/>
      <c r="T23" s="47" t="s">
        <v>199</v>
      </c>
      <c r="U23" s="47" t="str">
        <f t="shared" si="1"/>
        <v/>
      </c>
      <c r="V23" s="47" t="s">
        <v>599</v>
      </c>
      <c r="W23" s="53" t="s">
        <v>648</v>
      </c>
    </row>
    <row r="24" spans="1:23">
      <c r="A24" s="47">
        <v>20</v>
      </c>
      <c r="B24" s="47">
        <v>60</v>
      </c>
      <c r="C24" s="47" t="s">
        <v>61</v>
      </c>
      <c r="D24" s="47">
        <f>VLOOKUP(C24,'[1]TAG LIST'!$E$4:$AG$162,2,0)</f>
        <v>3048033</v>
      </c>
      <c r="E24" s="47" t="s">
        <v>160</v>
      </c>
      <c r="F24" s="47" t="s">
        <v>587</v>
      </c>
      <c r="G24" s="47">
        <v>57</v>
      </c>
      <c r="H24" s="47" t="s">
        <v>149</v>
      </c>
      <c r="I24" s="47" t="s">
        <v>150</v>
      </c>
      <c r="J24" s="47">
        <v>620</v>
      </c>
      <c r="L24" s="47" t="s">
        <v>199</v>
      </c>
      <c r="P24" s="47" t="s">
        <v>199</v>
      </c>
      <c r="Q24" s="47" t="s">
        <v>199</v>
      </c>
      <c r="S24" s="47"/>
      <c r="T24" s="47" t="s">
        <v>199</v>
      </c>
      <c r="U24" s="47" t="str">
        <f t="shared" si="1"/>
        <v/>
      </c>
      <c r="V24" s="47" t="s">
        <v>599</v>
      </c>
      <c r="W24" s="53" t="s">
        <v>648</v>
      </c>
    </row>
    <row r="25" spans="1:23">
      <c r="A25" s="47">
        <v>21</v>
      </c>
      <c r="B25" s="47">
        <v>61</v>
      </c>
      <c r="C25" s="47" t="s">
        <v>62</v>
      </c>
      <c r="D25" s="47">
        <f>VLOOKUP(C25,'[1]TAG LIST'!$E$4:$AG$162,2,0)</f>
        <v>3048017</v>
      </c>
      <c r="E25" s="47" t="s">
        <v>160</v>
      </c>
      <c r="F25" s="47" t="s">
        <v>587</v>
      </c>
      <c r="G25" s="47">
        <v>57</v>
      </c>
      <c r="H25" s="47" t="s">
        <v>149</v>
      </c>
      <c r="I25" s="47" t="s">
        <v>150</v>
      </c>
      <c r="J25" s="47">
        <v>620</v>
      </c>
      <c r="L25" s="47" t="s">
        <v>199</v>
      </c>
      <c r="P25" s="47" t="s">
        <v>199</v>
      </c>
      <c r="Q25" s="47" t="s">
        <v>199</v>
      </c>
      <c r="S25" s="47"/>
      <c r="T25" s="47" t="s">
        <v>199</v>
      </c>
      <c r="U25" s="47" t="str">
        <f t="shared" si="1"/>
        <v/>
      </c>
      <c r="V25" s="47" t="s">
        <v>599</v>
      </c>
      <c r="W25" s="53" t="s">
        <v>648</v>
      </c>
    </row>
    <row r="26" spans="1:23">
      <c r="A26" s="47">
        <v>22</v>
      </c>
      <c r="B26" s="47">
        <v>62</v>
      </c>
      <c r="C26" s="47" t="s">
        <v>63</v>
      </c>
      <c r="D26" s="47">
        <f>VLOOKUP(C26,'[1]TAG LIST'!$E$4:$AG$162,2,0)</f>
        <v>3048030</v>
      </c>
      <c r="E26" s="47" t="s">
        <v>160</v>
      </c>
      <c r="F26" s="47" t="s">
        <v>587</v>
      </c>
      <c r="G26" s="47">
        <v>57</v>
      </c>
      <c r="H26" s="47" t="s">
        <v>149</v>
      </c>
      <c r="I26" s="47" t="s">
        <v>150</v>
      </c>
      <c r="J26" s="47">
        <v>620</v>
      </c>
      <c r="L26" s="47" t="s">
        <v>199</v>
      </c>
      <c r="P26" s="47" t="s">
        <v>199</v>
      </c>
      <c r="Q26" s="47" t="s">
        <v>199</v>
      </c>
      <c r="S26" s="47"/>
      <c r="T26" s="47" t="s">
        <v>199</v>
      </c>
      <c r="U26" s="47" t="str">
        <f t="shared" si="1"/>
        <v/>
      </c>
      <c r="V26" s="47" t="s">
        <v>599</v>
      </c>
      <c r="W26" s="53" t="s">
        <v>648</v>
      </c>
    </row>
    <row r="27" spans="1:23">
      <c r="A27" s="47">
        <v>23</v>
      </c>
      <c r="B27" s="47">
        <v>63</v>
      </c>
      <c r="C27" s="47" t="s">
        <v>64</v>
      </c>
      <c r="D27" s="47">
        <f>VLOOKUP(C27,'[1]TAG LIST'!$E$4:$AG$162,2,0)</f>
        <v>3048020</v>
      </c>
      <c r="E27" s="47" t="s">
        <v>160</v>
      </c>
      <c r="F27" s="47" t="s">
        <v>587</v>
      </c>
      <c r="G27" s="47">
        <v>57</v>
      </c>
      <c r="H27" s="47" t="s">
        <v>149</v>
      </c>
      <c r="I27" s="47" t="s">
        <v>150</v>
      </c>
      <c r="J27" s="47">
        <v>620</v>
      </c>
      <c r="L27" s="47" t="s">
        <v>199</v>
      </c>
      <c r="P27" s="47" t="s">
        <v>199</v>
      </c>
      <c r="Q27" s="47" t="s">
        <v>199</v>
      </c>
      <c r="S27" s="47"/>
      <c r="T27" s="47" t="s">
        <v>199</v>
      </c>
      <c r="U27" s="47" t="str">
        <f t="shared" si="1"/>
        <v/>
      </c>
      <c r="V27" s="47" t="s">
        <v>599</v>
      </c>
      <c r="W27" s="53" t="s">
        <v>648</v>
      </c>
    </row>
    <row r="28" spans="1:23">
      <c r="A28" s="47">
        <v>24</v>
      </c>
      <c r="B28" s="47">
        <v>52</v>
      </c>
      <c r="C28" s="47" t="s">
        <v>53</v>
      </c>
      <c r="D28" s="47">
        <f>VLOOKUP(C28,'[1]TAG LIST'!$E$4:$AG$162,2,0)</f>
        <v>3048028</v>
      </c>
      <c r="E28" s="47" t="s">
        <v>160</v>
      </c>
      <c r="F28" s="47" t="s">
        <v>587</v>
      </c>
      <c r="G28" s="47">
        <v>57</v>
      </c>
      <c r="H28" s="47" t="s">
        <v>149</v>
      </c>
      <c r="I28" s="47" t="s">
        <v>150</v>
      </c>
      <c r="J28" s="47">
        <v>620</v>
      </c>
      <c r="L28" s="47" t="s">
        <v>199</v>
      </c>
      <c r="P28" s="47" t="s">
        <v>199</v>
      </c>
      <c r="Q28" s="47" t="s">
        <v>199</v>
      </c>
      <c r="R28" s="47" t="s">
        <v>199</v>
      </c>
      <c r="S28" s="47" t="s">
        <v>199</v>
      </c>
      <c r="T28" s="47"/>
      <c r="U28" s="47" t="str">
        <f t="shared" si="1"/>
        <v>DE</v>
      </c>
      <c r="V28" s="47" t="s">
        <v>600</v>
      </c>
      <c r="W28" s="53" t="s">
        <v>650</v>
      </c>
    </row>
    <row r="29" spans="1:23">
      <c r="A29" s="47">
        <v>25</v>
      </c>
      <c r="B29" s="47">
        <v>53</v>
      </c>
      <c r="C29" s="47" t="s">
        <v>54</v>
      </c>
      <c r="D29" s="47">
        <f>VLOOKUP(C29,'[1]TAG LIST'!$E$4:$AG$162,2,0)</f>
        <v>3048010</v>
      </c>
      <c r="E29" s="47" t="s">
        <v>160</v>
      </c>
      <c r="F29" s="47" t="s">
        <v>587</v>
      </c>
      <c r="G29" s="47">
        <v>57</v>
      </c>
      <c r="H29" s="47" t="s">
        <v>149</v>
      </c>
      <c r="I29" s="47" t="s">
        <v>150</v>
      </c>
      <c r="J29" s="47">
        <v>620</v>
      </c>
      <c r="L29" s="47" t="s">
        <v>199</v>
      </c>
      <c r="P29" s="47" t="s">
        <v>199</v>
      </c>
      <c r="Q29" s="47" t="s">
        <v>199</v>
      </c>
      <c r="R29" s="47" t="s">
        <v>199</v>
      </c>
      <c r="S29" s="47" t="s">
        <v>199</v>
      </c>
      <c r="T29" s="47"/>
      <c r="U29" s="47" t="str">
        <f t="shared" si="1"/>
        <v>DE</v>
      </c>
      <c r="V29" s="47" t="s">
        <v>600</v>
      </c>
      <c r="W29" s="53" t="s">
        <v>650</v>
      </c>
    </row>
    <row r="30" spans="1:23">
      <c r="A30" s="47">
        <v>26</v>
      </c>
      <c r="B30" s="47">
        <v>75</v>
      </c>
      <c r="C30" s="47" t="s">
        <v>76</v>
      </c>
      <c r="D30" s="47">
        <f>VLOOKUP(C30,'[1]TAG LIST'!$E$4:$AG$162,2,0)</f>
        <v>3047395</v>
      </c>
      <c r="E30" s="47" t="s">
        <v>163</v>
      </c>
      <c r="F30" s="47" t="s">
        <v>587</v>
      </c>
      <c r="G30" s="47">
        <v>57</v>
      </c>
      <c r="H30" s="47" t="s">
        <v>149</v>
      </c>
      <c r="I30" s="47" t="s">
        <v>150</v>
      </c>
      <c r="J30" s="47">
        <v>620</v>
      </c>
      <c r="K30" s="47" t="s">
        <v>199</v>
      </c>
      <c r="L30" s="47" t="s">
        <v>199</v>
      </c>
      <c r="M30" s="47" t="s">
        <v>199</v>
      </c>
      <c r="P30" s="47" t="s">
        <v>199</v>
      </c>
      <c r="Q30" s="47" t="s">
        <v>199</v>
      </c>
      <c r="R30" s="47" t="s">
        <v>199</v>
      </c>
      <c r="S30" s="47" t="s">
        <v>199</v>
      </c>
      <c r="T30" s="47"/>
      <c r="U30" s="47" t="str">
        <f t="shared" si="1"/>
        <v>ABDE</v>
      </c>
      <c r="V30" s="47" t="s">
        <v>601</v>
      </c>
      <c r="W30" s="53" t="s">
        <v>656</v>
      </c>
    </row>
    <row r="31" spans="1:23">
      <c r="A31" s="47">
        <v>27</v>
      </c>
      <c r="B31" s="47">
        <v>76</v>
      </c>
      <c r="C31" s="47" t="s">
        <v>77</v>
      </c>
      <c r="D31" s="47">
        <f>VLOOKUP(C31,'[1]TAG LIST'!$E$4:$AG$162,2,0)</f>
        <v>3046078</v>
      </c>
      <c r="E31" s="47" t="s">
        <v>163</v>
      </c>
      <c r="F31" s="47" t="s">
        <v>587</v>
      </c>
      <c r="G31" s="47">
        <v>57</v>
      </c>
      <c r="H31" s="47" t="s">
        <v>149</v>
      </c>
      <c r="I31" s="47" t="s">
        <v>150</v>
      </c>
      <c r="J31" s="47">
        <v>620</v>
      </c>
      <c r="K31" s="47" t="s">
        <v>199</v>
      </c>
      <c r="L31" s="47" t="s">
        <v>199</v>
      </c>
      <c r="M31" s="47" t="s">
        <v>199</v>
      </c>
      <c r="P31" s="47" t="s">
        <v>199</v>
      </c>
      <c r="Q31" s="47" t="s">
        <v>199</v>
      </c>
      <c r="R31" s="47" t="s">
        <v>199</v>
      </c>
      <c r="S31" s="47" t="s">
        <v>199</v>
      </c>
      <c r="T31" s="47"/>
      <c r="U31" s="47" t="str">
        <f t="shared" si="1"/>
        <v>ABDE</v>
      </c>
      <c r="V31" s="47" t="s">
        <v>601</v>
      </c>
      <c r="W31" s="53" t="s">
        <v>656</v>
      </c>
    </row>
    <row r="32" spans="1:23">
      <c r="A32" s="47">
        <v>28</v>
      </c>
      <c r="B32" s="47">
        <v>77</v>
      </c>
      <c r="C32" s="47" t="s">
        <v>78</v>
      </c>
      <c r="D32" s="47">
        <f>VLOOKUP(C32,'[1]TAG LIST'!$E$4:$AG$162,2,0)</f>
        <v>3046088</v>
      </c>
      <c r="E32" s="47" t="s">
        <v>163</v>
      </c>
      <c r="F32" s="47" t="s">
        <v>587</v>
      </c>
      <c r="G32" s="47">
        <v>57</v>
      </c>
      <c r="H32" s="47" t="s">
        <v>149</v>
      </c>
      <c r="I32" s="47" t="s">
        <v>150</v>
      </c>
      <c r="J32" s="47">
        <v>620</v>
      </c>
      <c r="K32" s="47" t="s">
        <v>199</v>
      </c>
      <c r="L32" s="47" t="s">
        <v>199</v>
      </c>
      <c r="M32" s="47" t="s">
        <v>199</v>
      </c>
      <c r="P32" s="47" t="s">
        <v>199</v>
      </c>
      <c r="Q32" s="47" t="s">
        <v>199</v>
      </c>
      <c r="R32" s="47" t="s">
        <v>199</v>
      </c>
      <c r="S32" s="47" t="s">
        <v>199</v>
      </c>
      <c r="T32" s="47"/>
      <c r="U32" s="47" t="str">
        <f t="shared" si="1"/>
        <v>ABDE</v>
      </c>
      <c r="V32" s="47" t="s">
        <v>601</v>
      </c>
      <c r="W32" s="53" t="s">
        <v>656</v>
      </c>
    </row>
    <row r="33" spans="1:23">
      <c r="A33" s="47">
        <v>29</v>
      </c>
      <c r="B33" s="47">
        <v>73</v>
      </c>
      <c r="C33" s="47" t="s">
        <v>74</v>
      </c>
      <c r="D33" s="47">
        <f>VLOOKUP(C33,'[1]TAG LIST'!$E$4:$AG$162,2,0)</f>
        <v>3047309</v>
      </c>
      <c r="E33" s="47" t="s">
        <v>163</v>
      </c>
      <c r="F33" s="47" t="s">
        <v>587</v>
      </c>
      <c r="G33" s="47">
        <v>57</v>
      </c>
      <c r="H33" s="47" t="s">
        <v>149</v>
      </c>
      <c r="I33" s="47" t="s">
        <v>150</v>
      </c>
      <c r="J33" s="47">
        <v>620</v>
      </c>
      <c r="L33" s="47" t="s">
        <v>199</v>
      </c>
      <c r="P33" s="47" t="s">
        <v>199</v>
      </c>
      <c r="Q33" s="47" t="s">
        <v>199</v>
      </c>
      <c r="R33" s="47" t="s">
        <v>199</v>
      </c>
      <c r="S33" s="47" t="s">
        <v>199</v>
      </c>
      <c r="T33" s="47"/>
      <c r="U33" s="47" t="str">
        <f t="shared" si="1"/>
        <v>DE</v>
      </c>
      <c r="V33" s="47" t="s">
        <v>602</v>
      </c>
      <c r="W33" s="53" t="s">
        <v>657</v>
      </c>
    </row>
    <row r="34" spans="1:23">
      <c r="A34" s="47">
        <v>30</v>
      </c>
      <c r="B34" s="47">
        <v>74</v>
      </c>
      <c r="C34" s="47" t="s">
        <v>75</v>
      </c>
      <c r="D34" s="47">
        <f>VLOOKUP(C34,'[1]TAG LIST'!$E$4:$AG$162,2,0)</f>
        <v>3046083</v>
      </c>
      <c r="E34" s="47" t="s">
        <v>163</v>
      </c>
      <c r="F34" s="47" t="s">
        <v>587</v>
      </c>
      <c r="G34" s="47">
        <v>57</v>
      </c>
      <c r="H34" s="47" t="s">
        <v>149</v>
      </c>
      <c r="I34" s="47" t="s">
        <v>150</v>
      </c>
      <c r="J34" s="47">
        <v>620</v>
      </c>
      <c r="L34" s="47" t="s">
        <v>199</v>
      </c>
      <c r="P34" s="47" t="s">
        <v>199</v>
      </c>
      <c r="Q34" s="47" t="s">
        <v>199</v>
      </c>
      <c r="S34" s="47" t="s">
        <v>199</v>
      </c>
      <c r="T34" s="47"/>
      <c r="U34" s="47" t="str">
        <f t="shared" si="1"/>
        <v>E</v>
      </c>
      <c r="V34" s="47" t="s">
        <v>603</v>
      </c>
      <c r="W34" s="53" t="s">
        <v>658</v>
      </c>
    </row>
    <row r="35" spans="1:23">
      <c r="A35" s="47">
        <v>31</v>
      </c>
      <c r="B35" s="47">
        <v>22</v>
      </c>
      <c r="C35" s="47" t="s">
        <v>23</v>
      </c>
      <c r="D35" s="47">
        <f>VLOOKUP(C35,'[1]TAG LIST'!$E$4:$AG$162,2,0)</f>
        <v>3050789</v>
      </c>
      <c r="E35" s="47" t="s">
        <v>145</v>
      </c>
      <c r="F35" s="47" t="s">
        <v>587</v>
      </c>
      <c r="G35" s="47">
        <v>57</v>
      </c>
      <c r="H35" s="47" t="s">
        <v>151</v>
      </c>
      <c r="I35" s="47" t="s">
        <v>150</v>
      </c>
      <c r="J35" s="47">
        <v>620</v>
      </c>
      <c r="L35" s="47" t="s">
        <v>199</v>
      </c>
      <c r="P35" s="47" t="s">
        <v>199</v>
      </c>
      <c r="Q35" s="47" t="s">
        <v>199</v>
      </c>
      <c r="S35" s="47"/>
      <c r="T35" s="47"/>
      <c r="U35" s="47" t="str">
        <f t="shared" si="1"/>
        <v/>
      </c>
      <c r="V35" s="47" t="s">
        <v>604</v>
      </c>
      <c r="W35" s="53" t="s">
        <v>661</v>
      </c>
    </row>
    <row r="36" spans="1:23">
      <c r="A36" s="47">
        <v>32</v>
      </c>
      <c r="B36" s="47">
        <v>16</v>
      </c>
      <c r="C36" s="47" t="s">
        <v>17</v>
      </c>
      <c r="D36" s="47">
        <f>VLOOKUP(C36,'[1]TAG LIST'!$E$4:$AG$162,2,0)</f>
        <v>3048813</v>
      </c>
      <c r="E36" s="47" t="s">
        <v>145</v>
      </c>
      <c r="F36" s="47" t="s">
        <v>587</v>
      </c>
      <c r="G36" s="47">
        <v>57</v>
      </c>
      <c r="H36" s="47" t="s">
        <v>151</v>
      </c>
      <c r="I36" s="47" t="s">
        <v>150</v>
      </c>
      <c r="J36" s="47">
        <v>620</v>
      </c>
      <c r="K36" s="47" t="s">
        <v>199</v>
      </c>
      <c r="L36" s="47" t="s">
        <v>199</v>
      </c>
      <c r="M36" s="47" t="s">
        <v>199</v>
      </c>
      <c r="P36" s="47" t="s">
        <v>199</v>
      </c>
      <c r="Q36" s="47" t="s">
        <v>199</v>
      </c>
      <c r="R36" s="47" t="s">
        <v>199</v>
      </c>
      <c r="S36" s="47" t="s">
        <v>199</v>
      </c>
      <c r="T36" s="47"/>
      <c r="U36" s="47" t="str">
        <f t="shared" si="1"/>
        <v>ABDE</v>
      </c>
      <c r="V36" s="47" t="s">
        <v>605</v>
      </c>
      <c r="W36" s="53" t="s">
        <v>662</v>
      </c>
    </row>
    <row r="37" spans="1:23">
      <c r="A37" s="47">
        <v>33</v>
      </c>
      <c r="B37" s="47">
        <v>18</v>
      </c>
      <c r="C37" s="47" t="s">
        <v>19</v>
      </c>
      <c r="D37" s="47">
        <f>VLOOKUP(C37,'[1]TAG LIST'!$E$4:$AG$162,2,0)</f>
        <v>3048808</v>
      </c>
      <c r="E37" s="47" t="s">
        <v>145</v>
      </c>
      <c r="F37" s="47" t="s">
        <v>587</v>
      </c>
      <c r="G37" s="47">
        <v>57</v>
      </c>
      <c r="H37" s="47" t="s">
        <v>151</v>
      </c>
      <c r="I37" s="47" t="s">
        <v>150</v>
      </c>
      <c r="J37" s="47">
        <v>620</v>
      </c>
      <c r="K37" s="47" t="s">
        <v>199</v>
      </c>
      <c r="L37" s="47" t="s">
        <v>199</v>
      </c>
      <c r="M37" s="47" t="s">
        <v>199</v>
      </c>
      <c r="P37" s="47" t="s">
        <v>199</v>
      </c>
      <c r="Q37" s="47" t="s">
        <v>199</v>
      </c>
      <c r="R37" s="47" t="s">
        <v>199</v>
      </c>
      <c r="S37" s="47" t="s">
        <v>199</v>
      </c>
      <c r="T37" s="47"/>
      <c r="U37" s="47" t="str">
        <f t="shared" si="1"/>
        <v>ABDE</v>
      </c>
      <c r="V37" s="47" t="s">
        <v>605</v>
      </c>
      <c r="W37" s="53" t="s">
        <v>662</v>
      </c>
    </row>
    <row r="38" spans="1:23">
      <c r="A38" s="47">
        <v>34</v>
      </c>
      <c r="B38" s="47">
        <v>17</v>
      </c>
      <c r="C38" s="47" t="s">
        <v>18</v>
      </c>
      <c r="D38" s="47">
        <f>VLOOKUP(C38,'[1]TAG LIST'!$E$4:$AG$162,2,0)</f>
        <v>3046115</v>
      </c>
      <c r="E38" s="47" t="s">
        <v>145</v>
      </c>
      <c r="F38" s="47" t="s">
        <v>587</v>
      </c>
      <c r="G38" s="47">
        <v>57</v>
      </c>
      <c r="H38" s="47" t="s">
        <v>151</v>
      </c>
      <c r="I38" s="47" t="s">
        <v>150</v>
      </c>
      <c r="J38" s="47">
        <v>620</v>
      </c>
      <c r="L38" s="47" t="s">
        <v>199</v>
      </c>
      <c r="P38" s="47" t="s">
        <v>199</v>
      </c>
      <c r="Q38" s="47" t="s">
        <v>199</v>
      </c>
      <c r="S38" s="47" t="s">
        <v>199</v>
      </c>
      <c r="T38" s="47"/>
      <c r="U38" s="47" t="str">
        <f t="shared" si="1"/>
        <v>E</v>
      </c>
      <c r="V38" s="47" t="s">
        <v>606</v>
      </c>
      <c r="W38" s="53" t="s">
        <v>663</v>
      </c>
    </row>
    <row r="39" spans="1:23">
      <c r="A39" s="47">
        <v>35</v>
      </c>
      <c r="B39" s="47">
        <v>19</v>
      </c>
      <c r="C39" s="47" t="s">
        <v>20</v>
      </c>
      <c r="D39" s="47">
        <f>VLOOKUP(C39,'[1]TAG LIST'!$E$4:$AG$162,2,0)</f>
        <v>3048830</v>
      </c>
      <c r="E39" s="47" t="s">
        <v>145</v>
      </c>
      <c r="F39" s="47" t="s">
        <v>587</v>
      </c>
      <c r="G39" s="47">
        <v>57</v>
      </c>
      <c r="H39" s="47" t="s">
        <v>151</v>
      </c>
      <c r="I39" s="47" t="s">
        <v>150</v>
      </c>
      <c r="J39" s="47">
        <v>620</v>
      </c>
      <c r="L39" s="47" t="s">
        <v>199</v>
      </c>
      <c r="P39" s="47" t="s">
        <v>199</v>
      </c>
      <c r="Q39" s="47" t="s">
        <v>199</v>
      </c>
      <c r="S39" s="47" t="s">
        <v>199</v>
      </c>
      <c r="T39" s="47"/>
      <c r="U39" s="47" t="str">
        <f t="shared" si="1"/>
        <v>E</v>
      </c>
      <c r="V39" s="47" t="s">
        <v>606</v>
      </c>
      <c r="W39" s="53" t="s">
        <v>663</v>
      </c>
    </row>
    <row r="40" spans="1:23">
      <c r="A40" s="47">
        <v>36</v>
      </c>
      <c r="B40" s="47">
        <v>65</v>
      </c>
      <c r="C40" s="47" t="s">
        <v>66</v>
      </c>
      <c r="D40" s="47">
        <f>VLOOKUP(C40,'[1]TAG LIST'!$E$4:$AG$162,2,0)</f>
        <v>3048025</v>
      </c>
      <c r="E40" s="47" t="s">
        <v>160</v>
      </c>
      <c r="F40" s="47" t="s">
        <v>587</v>
      </c>
      <c r="G40" s="47">
        <v>57</v>
      </c>
      <c r="H40" s="47" t="s">
        <v>151</v>
      </c>
      <c r="I40" s="47" t="s">
        <v>150</v>
      </c>
      <c r="J40" s="47">
        <v>620</v>
      </c>
      <c r="L40" s="47" t="s">
        <v>199</v>
      </c>
      <c r="P40" s="47" t="s">
        <v>199</v>
      </c>
      <c r="Q40" s="47" t="s">
        <v>199</v>
      </c>
      <c r="S40" s="47"/>
      <c r="T40" s="47" t="s">
        <v>199</v>
      </c>
      <c r="U40" s="47" t="str">
        <f t="shared" si="1"/>
        <v/>
      </c>
      <c r="V40" s="47" t="s">
        <v>607</v>
      </c>
      <c r="W40" s="53" t="s">
        <v>659</v>
      </c>
    </row>
    <row r="41" spans="1:23">
      <c r="A41" s="47">
        <v>37</v>
      </c>
      <c r="B41" s="47">
        <v>55</v>
      </c>
      <c r="C41" s="47" t="s">
        <v>56</v>
      </c>
      <c r="D41" s="47">
        <f>VLOOKUP(C41,'[1]TAG LIST'!$E$4:$AG$162,2,0)</f>
        <v>3048024</v>
      </c>
      <c r="E41" s="47" t="s">
        <v>160</v>
      </c>
      <c r="F41" s="47" t="s">
        <v>587</v>
      </c>
      <c r="G41" s="47">
        <v>57</v>
      </c>
      <c r="H41" s="47" t="s">
        <v>151</v>
      </c>
      <c r="I41" s="47" t="s">
        <v>150</v>
      </c>
      <c r="J41" s="47">
        <v>620</v>
      </c>
      <c r="K41" s="47" t="s">
        <v>199</v>
      </c>
      <c r="L41" s="47" t="s">
        <v>199</v>
      </c>
      <c r="M41" s="47" t="s">
        <v>199</v>
      </c>
      <c r="P41" s="47" t="s">
        <v>199</v>
      </c>
      <c r="Q41" s="47" t="s">
        <v>199</v>
      </c>
      <c r="R41" s="47" t="s">
        <v>199</v>
      </c>
      <c r="S41" s="47" t="s">
        <v>199</v>
      </c>
      <c r="T41" s="47"/>
      <c r="U41" s="47" t="str">
        <f t="shared" si="1"/>
        <v>ABDE</v>
      </c>
      <c r="V41" s="47" t="s">
        <v>608</v>
      </c>
      <c r="W41" s="53" t="s">
        <v>660</v>
      </c>
    </row>
    <row r="42" spans="1:23">
      <c r="A42" s="47">
        <v>38</v>
      </c>
      <c r="B42" s="47">
        <v>64</v>
      </c>
      <c r="C42" s="47" t="s">
        <v>65</v>
      </c>
      <c r="D42" s="47">
        <f>VLOOKUP(C42,'[1]TAG LIST'!$E$4:$AG$162,2,0)</f>
        <v>3048018</v>
      </c>
      <c r="E42" s="47" t="s">
        <v>160</v>
      </c>
      <c r="F42" s="47" t="s">
        <v>587</v>
      </c>
      <c r="G42" s="47">
        <v>57</v>
      </c>
      <c r="H42" s="47" t="s">
        <v>151</v>
      </c>
      <c r="I42" s="47" t="s">
        <v>150</v>
      </c>
      <c r="J42" s="47">
        <v>620</v>
      </c>
      <c r="K42" s="47" t="s">
        <v>199</v>
      </c>
      <c r="L42" s="47" t="s">
        <v>199</v>
      </c>
      <c r="M42" s="47" t="s">
        <v>199</v>
      </c>
      <c r="P42" s="47" t="s">
        <v>199</v>
      </c>
      <c r="Q42" s="47" t="s">
        <v>199</v>
      </c>
      <c r="R42" s="47" t="s">
        <v>199</v>
      </c>
      <c r="S42" s="47" t="s">
        <v>199</v>
      </c>
      <c r="T42" s="47"/>
      <c r="U42" s="47" t="str">
        <f t="shared" si="1"/>
        <v>ABDE</v>
      </c>
      <c r="V42" s="47" t="s">
        <v>608</v>
      </c>
      <c r="W42" s="53" t="s">
        <v>660</v>
      </c>
    </row>
    <row r="43" spans="1:23">
      <c r="A43" s="47">
        <v>39</v>
      </c>
      <c r="B43" s="47">
        <v>56</v>
      </c>
      <c r="C43" s="47" t="s">
        <v>57</v>
      </c>
      <c r="D43" s="47">
        <f>VLOOKUP(C43,'[1]TAG LIST'!$E$4:$AG$162,2,0)</f>
        <v>3048053</v>
      </c>
      <c r="E43" s="47" t="s">
        <v>160</v>
      </c>
      <c r="F43" s="47" t="s">
        <v>587</v>
      </c>
      <c r="G43" s="47">
        <v>57</v>
      </c>
      <c r="H43" s="47" t="s">
        <v>151</v>
      </c>
      <c r="I43" s="47" t="s">
        <v>150</v>
      </c>
      <c r="J43" s="47">
        <v>620</v>
      </c>
      <c r="L43" s="47" t="s">
        <v>199</v>
      </c>
      <c r="P43" s="47" t="s">
        <v>199</v>
      </c>
      <c r="Q43" s="47" t="s">
        <v>199</v>
      </c>
      <c r="S43" s="47" t="s">
        <v>199</v>
      </c>
      <c r="T43" s="47"/>
      <c r="U43" s="47" t="str">
        <f t="shared" si="1"/>
        <v>E</v>
      </c>
      <c r="V43" s="47" t="s">
        <v>609</v>
      </c>
      <c r="W43" s="53" t="s">
        <v>664</v>
      </c>
    </row>
    <row r="44" spans="1:23">
      <c r="A44" s="47">
        <v>40</v>
      </c>
      <c r="B44" s="47">
        <v>57</v>
      </c>
      <c r="C44" s="47" t="s">
        <v>58</v>
      </c>
      <c r="D44" s="47">
        <f>VLOOKUP(C44,'[1]TAG LIST'!$E$4:$AG$162,2,0)</f>
        <v>3048027</v>
      </c>
      <c r="E44" s="47" t="s">
        <v>160</v>
      </c>
      <c r="F44" s="47" t="s">
        <v>587</v>
      </c>
      <c r="G44" s="47">
        <v>57</v>
      </c>
      <c r="H44" s="47" t="s">
        <v>151</v>
      </c>
      <c r="I44" s="47" t="s">
        <v>150</v>
      </c>
      <c r="J44" s="47">
        <v>620</v>
      </c>
      <c r="L44" s="47" t="s">
        <v>199</v>
      </c>
      <c r="P44" s="47" t="s">
        <v>199</v>
      </c>
      <c r="Q44" s="47" t="s">
        <v>199</v>
      </c>
      <c r="S44" s="47" t="s">
        <v>199</v>
      </c>
      <c r="T44" s="47"/>
      <c r="U44" s="47" t="str">
        <f t="shared" si="1"/>
        <v>E</v>
      </c>
      <c r="V44" s="47" t="s">
        <v>609</v>
      </c>
      <c r="W44" s="53" t="s">
        <v>664</v>
      </c>
    </row>
    <row r="45" spans="1:23">
      <c r="A45" s="47">
        <v>41</v>
      </c>
      <c r="B45" s="47">
        <v>58</v>
      </c>
      <c r="C45" s="47" t="s">
        <v>59</v>
      </c>
      <c r="D45" s="47">
        <f>VLOOKUP(C45,'[1]TAG LIST'!$E$4:$AG$162,2,0)</f>
        <v>3048006</v>
      </c>
      <c r="E45" s="47" t="s">
        <v>160</v>
      </c>
      <c r="F45" s="47" t="s">
        <v>587</v>
      </c>
      <c r="G45" s="47">
        <v>57</v>
      </c>
      <c r="H45" s="47" t="s">
        <v>151</v>
      </c>
      <c r="I45" s="47" t="s">
        <v>150</v>
      </c>
      <c r="J45" s="47">
        <v>620</v>
      </c>
      <c r="L45" s="47" t="s">
        <v>199</v>
      </c>
      <c r="P45" s="47" t="s">
        <v>199</v>
      </c>
      <c r="Q45" s="47" t="s">
        <v>199</v>
      </c>
      <c r="S45" s="47" t="s">
        <v>199</v>
      </c>
      <c r="T45" s="47"/>
      <c r="U45" s="47" t="str">
        <f t="shared" si="1"/>
        <v>E</v>
      </c>
      <c r="V45" s="47" t="s">
        <v>609</v>
      </c>
      <c r="W45" s="53" t="s">
        <v>664</v>
      </c>
    </row>
    <row r="46" spans="1:23">
      <c r="A46" s="47">
        <v>42</v>
      </c>
      <c r="B46" s="47">
        <v>59</v>
      </c>
      <c r="C46" s="47" t="s">
        <v>60</v>
      </c>
      <c r="D46" s="47">
        <f>VLOOKUP(C46,'[1]TAG LIST'!$E$4:$AG$162,2,0)</f>
        <v>3048026</v>
      </c>
      <c r="E46" s="47" t="s">
        <v>160</v>
      </c>
      <c r="F46" s="47" t="s">
        <v>587</v>
      </c>
      <c r="G46" s="47">
        <v>57</v>
      </c>
      <c r="H46" s="47" t="s">
        <v>151</v>
      </c>
      <c r="I46" s="47" t="s">
        <v>150</v>
      </c>
      <c r="J46" s="47">
        <v>620</v>
      </c>
      <c r="L46" s="47" t="s">
        <v>199</v>
      </c>
      <c r="P46" s="47" t="s">
        <v>199</v>
      </c>
      <c r="Q46" s="47" t="s">
        <v>199</v>
      </c>
      <c r="S46" s="47" t="s">
        <v>199</v>
      </c>
      <c r="T46" s="47"/>
      <c r="U46" s="47" t="str">
        <f t="shared" si="1"/>
        <v>E</v>
      </c>
      <c r="V46" s="47" t="s">
        <v>609</v>
      </c>
      <c r="W46" s="53" t="s">
        <v>664</v>
      </c>
    </row>
    <row r="47" spans="1:23">
      <c r="A47" s="47">
        <v>43</v>
      </c>
      <c r="B47" s="47">
        <v>11</v>
      </c>
      <c r="C47" s="47" t="s">
        <v>12</v>
      </c>
      <c r="D47" s="47">
        <f>VLOOKUP(C47,'[1]TAG LIST'!$E$4:$AG$162,2,0)</f>
        <v>3046113</v>
      </c>
      <c r="E47" s="47" t="s">
        <v>145</v>
      </c>
      <c r="F47" s="47" t="s">
        <v>587</v>
      </c>
      <c r="G47" s="47">
        <v>57</v>
      </c>
      <c r="H47" s="47" t="s">
        <v>148</v>
      </c>
      <c r="I47" s="47" t="s">
        <v>147</v>
      </c>
      <c r="J47" s="47">
        <v>620</v>
      </c>
      <c r="K47" s="47" t="s">
        <v>199</v>
      </c>
      <c r="L47" s="47" t="s">
        <v>199</v>
      </c>
      <c r="M47" s="47" t="s">
        <v>199</v>
      </c>
      <c r="P47" s="47" t="s">
        <v>199</v>
      </c>
      <c r="Q47" s="47" t="s">
        <v>199</v>
      </c>
      <c r="R47" s="47" t="s">
        <v>199</v>
      </c>
      <c r="S47" s="47" t="s">
        <v>199</v>
      </c>
      <c r="T47" s="47"/>
      <c r="U47" s="47" t="str">
        <f t="shared" si="1"/>
        <v>ABDE</v>
      </c>
      <c r="V47" s="47" t="s">
        <v>585</v>
      </c>
      <c r="W47" s="54" t="s">
        <v>665</v>
      </c>
    </row>
    <row r="48" spans="1:23">
      <c r="A48" s="47">
        <v>44</v>
      </c>
      <c r="B48" s="47">
        <v>12</v>
      </c>
      <c r="C48" s="47" t="s">
        <v>13</v>
      </c>
      <c r="D48" s="47">
        <f>VLOOKUP(C48,'[1]TAG LIST'!$E$4:$AG$162,2,0)</f>
        <v>3048829</v>
      </c>
      <c r="E48" s="47" t="s">
        <v>145</v>
      </c>
      <c r="F48" s="47" t="s">
        <v>587</v>
      </c>
      <c r="G48" s="47">
        <v>57</v>
      </c>
      <c r="H48" s="47" t="s">
        <v>148</v>
      </c>
      <c r="I48" s="47" t="s">
        <v>147</v>
      </c>
      <c r="J48" s="47">
        <v>620</v>
      </c>
      <c r="K48" s="47" t="s">
        <v>199</v>
      </c>
      <c r="L48" s="47" t="s">
        <v>199</v>
      </c>
      <c r="M48" s="47" t="s">
        <v>199</v>
      </c>
      <c r="P48" s="47" t="s">
        <v>199</v>
      </c>
      <c r="Q48" s="47" t="s">
        <v>199</v>
      </c>
      <c r="R48" s="47" t="s">
        <v>199</v>
      </c>
      <c r="S48" s="47" t="s">
        <v>199</v>
      </c>
      <c r="T48" s="47"/>
      <c r="U48" s="47" t="str">
        <f t="shared" si="1"/>
        <v>ABDE</v>
      </c>
      <c r="V48" s="47" t="s">
        <v>585</v>
      </c>
      <c r="W48" s="54" t="s">
        <v>665</v>
      </c>
    </row>
    <row r="49" spans="1:23">
      <c r="A49" s="47">
        <v>45</v>
      </c>
      <c r="B49" s="47">
        <v>13</v>
      </c>
      <c r="C49" s="47" t="s">
        <v>14</v>
      </c>
      <c r="D49" s="47">
        <f>VLOOKUP(C49,'[1]TAG LIST'!$E$4:$AG$162,2,0)</f>
        <v>3049419</v>
      </c>
      <c r="E49" s="47" t="s">
        <v>145</v>
      </c>
      <c r="F49" s="47" t="s">
        <v>587</v>
      </c>
      <c r="G49" s="47">
        <v>57</v>
      </c>
      <c r="H49" s="47" t="s">
        <v>148</v>
      </c>
      <c r="I49" s="47" t="s">
        <v>147</v>
      </c>
      <c r="J49" s="47">
        <v>620</v>
      </c>
      <c r="K49" s="47" t="s">
        <v>199</v>
      </c>
      <c r="L49" s="47" t="s">
        <v>199</v>
      </c>
      <c r="M49" s="47" t="s">
        <v>199</v>
      </c>
      <c r="P49" s="47" t="s">
        <v>199</v>
      </c>
      <c r="Q49" s="47" t="s">
        <v>199</v>
      </c>
      <c r="R49" s="47" t="s">
        <v>199</v>
      </c>
      <c r="S49" s="47" t="s">
        <v>199</v>
      </c>
      <c r="T49" s="47"/>
      <c r="U49" s="47" t="str">
        <f t="shared" si="1"/>
        <v>ABDE</v>
      </c>
      <c r="V49" s="47" t="s">
        <v>585</v>
      </c>
      <c r="W49" s="54" t="s">
        <v>665</v>
      </c>
    </row>
    <row r="50" spans="1:23">
      <c r="A50" s="47">
        <v>46</v>
      </c>
      <c r="B50" s="47">
        <v>14</v>
      </c>
      <c r="C50" s="47" t="s">
        <v>15</v>
      </c>
      <c r="D50" s="47">
        <f>VLOOKUP(C50,'[1]TAG LIST'!$E$4:$AG$162,2,0)</f>
        <v>3049437</v>
      </c>
      <c r="E50" s="47" t="s">
        <v>145</v>
      </c>
      <c r="F50" s="47" t="s">
        <v>587</v>
      </c>
      <c r="G50" s="47">
        <v>57</v>
      </c>
      <c r="H50" s="47" t="s">
        <v>148</v>
      </c>
      <c r="I50" s="47" t="s">
        <v>147</v>
      </c>
      <c r="J50" s="47">
        <v>620</v>
      </c>
      <c r="K50" s="47" t="s">
        <v>199</v>
      </c>
      <c r="L50" s="47" t="s">
        <v>199</v>
      </c>
      <c r="M50" s="47" t="s">
        <v>199</v>
      </c>
      <c r="P50" s="47" t="s">
        <v>199</v>
      </c>
      <c r="Q50" s="47" t="s">
        <v>199</v>
      </c>
      <c r="R50" s="47" t="s">
        <v>199</v>
      </c>
      <c r="S50" s="47" t="s">
        <v>199</v>
      </c>
      <c r="T50" s="47"/>
      <c r="U50" s="47" t="str">
        <f t="shared" si="1"/>
        <v>ABDE</v>
      </c>
      <c r="V50" s="47" t="s">
        <v>585</v>
      </c>
      <c r="W50" s="54" t="s">
        <v>665</v>
      </c>
    </row>
    <row r="51" spans="1:23">
      <c r="A51" s="47">
        <v>47</v>
      </c>
      <c r="B51" s="47">
        <v>78</v>
      </c>
      <c r="C51" s="47" t="s">
        <v>79</v>
      </c>
      <c r="D51" s="47">
        <f>VLOOKUP(C51,'[1]TAG LIST'!$E$4:$AG$162,2,0)</f>
        <v>3047392</v>
      </c>
      <c r="E51" s="47" t="s">
        <v>163</v>
      </c>
      <c r="F51" s="47" t="s">
        <v>587</v>
      </c>
      <c r="G51" s="47">
        <v>57</v>
      </c>
      <c r="H51" s="47" t="s">
        <v>164</v>
      </c>
      <c r="I51" s="47" t="s">
        <v>147</v>
      </c>
      <c r="J51" s="47">
        <v>620</v>
      </c>
      <c r="L51" s="47" t="s">
        <v>199</v>
      </c>
      <c r="P51" s="47" t="s">
        <v>199</v>
      </c>
      <c r="Q51" s="47" t="s">
        <v>199</v>
      </c>
      <c r="R51" s="47" t="s">
        <v>199</v>
      </c>
      <c r="S51" s="47" t="s">
        <v>199</v>
      </c>
      <c r="T51" s="47"/>
      <c r="U51" s="47" t="str">
        <f t="shared" si="1"/>
        <v>DE</v>
      </c>
      <c r="V51" s="47" t="s">
        <v>586</v>
      </c>
      <c r="W51" s="54" t="s">
        <v>666</v>
      </c>
    </row>
    <row r="52" spans="1:23">
      <c r="A52" s="47">
        <v>48</v>
      </c>
      <c r="B52" s="47">
        <v>124</v>
      </c>
      <c r="C52" s="47" t="s">
        <v>125</v>
      </c>
      <c r="D52" s="47">
        <f>VLOOKUP(C52,'[1]TAG LIST'!$E$4:$AG$162,2,0)</f>
        <v>3046116</v>
      </c>
      <c r="E52" s="47" t="s">
        <v>145</v>
      </c>
      <c r="F52" s="47" t="s">
        <v>589</v>
      </c>
      <c r="G52" s="47">
        <v>57</v>
      </c>
      <c r="H52" s="47" t="s">
        <v>168</v>
      </c>
      <c r="I52" s="47" t="s">
        <v>167</v>
      </c>
      <c r="J52" s="47">
        <v>620</v>
      </c>
      <c r="L52" s="47" t="s">
        <v>199</v>
      </c>
      <c r="P52" s="47" t="s">
        <v>199</v>
      </c>
      <c r="Q52" s="47" t="s">
        <v>199</v>
      </c>
      <c r="S52" s="47"/>
      <c r="T52" s="47"/>
      <c r="U52" s="47" t="str">
        <f t="shared" si="1"/>
        <v/>
      </c>
      <c r="V52" s="47" t="s">
        <v>610</v>
      </c>
      <c r="W52" s="54" t="s">
        <v>667</v>
      </c>
    </row>
    <row r="53" spans="1:23">
      <c r="A53" s="47">
        <v>49</v>
      </c>
      <c r="B53" s="47">
        <v>127</v>
      </c>
      <c r="C53" s="47" t="s">
        <v>128</v>
      </c>
      <c r="D53" s="47">
        <f>VLOOKUP(C53,'[1]TAG LIST'!$E$4:$AG$162,2,0)</f>
        <v>3048812</v>
      </c>
      <c r="E53" s="47" t="s">
        <v>145</v>
      </c>
      <c r="F53" s="47" t="s">
        <v>589</v>
      </c>
      <c r="G53" s="47">
        <v>57</v>
      </c>
      <c r="H53" s="47" t="s">
        <v>168</v>
      </c>
      <c r="I53" s="47" t="s">
        <v>167</v>
      </c>
      <c r="J53" s="47">
        <v>620</v>
      </c>
      <c r="L53" s="47" t="s">
        <v>199</v>
      </c>
      <c r="P53" s="47" t="s">
        <v>199</v>
      </c>
      <c r="Q53" s="47" t="s">
        <v>199</v>
      </c>
      <c r="R53" s="47" t="s">
        <v>199</v>
      </c>
      <c r="S53" s="47" t="s">
        <v>199</v>
      </c>
      <c r="T53" s="47"/>
      <c r="U53" s="47" t="str">
        <f t="shared" si="1"/>
        <v>DE</v>
      </c>
      <c r="V53" s="47" t="s">
        <v>611</v>
      </c>
      <c r="W53" s="54" t="s">
        <v>668</v>
      </c>
    </row>
    <row r="54" spans="1:23">
      <c r="A54" s="47">
        <v>50</v>
      </c>
      <c r="B54" s="47">
        <v>129</v>
      </c>
      <c r="C54" s="47" t="s">
        <v>130</v>
      </c>
      <c r="D54" s="47">
        <f>VLOOKUP(C54,'[1]TAG LIST'!$E$4:$AG$162,2,0)</f>
        <v>3050783</v>
      </c>
      <c r="E54" s="47" t="s">
        <v>145</v>
      </c>
      <c r="F54" s="47" t="s">
        <v>589</v>
      </c>
      <c r="G54" s="47">
        <v>57</v>
      </c>
      <c r="H54" s="47" t="s">
        <v>168</v>
      </c>
      <c r="I54" s="47" t="s">
        <v>167</v>
      </c>
      <c r="J54" s="47">
        <v>620</v>
      </c>
      <c r="L54" s="47" t="s">
        <v>199</v>
      </c>
      <c r="P54" s="47" t="s">
        <v>199</v>
      </c>
      <c r="Q54" s="47" t="s">
        <v>199</v>
      </c>
      <c r="R54" s="47" t="s">
        <v>199</v>
      </c>
      <c r="S54" s="47" t="s">
        <v>199</v>
      </c>
      <c r="T54" s="47"/>
      <c r="U54" s="47" t="str">
        <f t="shared" si="1"/>
        <v>DE</v>
      </c>
      <c r="V54" s="47" t="s">
        <v>611</v>
      </c>
      <c r="W54" s="54" t="s">
        <v>668</v>
      </c>
    </row>
    <row r="55" spans="1:23">
      <c r="A55" s="47">
        <v>51</v>
      </c>
      <c r="B55" s="47">
        <v>130</v>
      </c>
      <c r="C55" s="47" t="s">
        <v>131</v>
      </c>
      <c r="D55" s="47">
        <f>VLOOKUP(C55,'[1]TAG LIST'!$E$4:$AG$162,2,0)</f>
        <v>3049417</v>
      </c>
      <c r="E55" s="47" t="s">
        <v>145</v>
      </c>
      <c r="F55" s="47" t="s">
        <v>589</v>
      </c>
      <c r="G55" s="47">
        <v>57</v>
      </c>
      <c r="H55" s="47" t="s">
        <v>168</v>
      </c>
      <c r="I55" s="47" t="s">
        <v>167</v>
      </c>
      <c r="J55" s="47">
        <v>620</v>
      </c>
      <c r="L55" s="47" t="s">
        <v>199</v>
      </c>
      <c r="P55" s="47" t="s">
        <v>199</v>
      </c>
      <c r="Q55" s="47" t="s">
        <v>199</v>
      </c>
      <c r="R55" s="47" t="s">
        <v>199</v>
      </c>
      <c r="S55" s="47" t="s">
        <v>199</v>
      </c>
      <c r="T55" s="47"/>
      <c r="U55" s="47" t="str">
        <f t="shared" si="1"/>
        <v>DE</v>
      </c>
      <c r="V55" s="47" t="s">
        <v>611</v>
      </c>
      <c r="W55" s="54" t="s">
        <v>668</v>
      </c>
    </row>
    <row r="56" spans="1:23">
      <c r="A56" s="47">
        <v>52</v>
      </c>
      <c r="B56" s="47">
        <v>125</v>
      </c>
      <c r="C56" s="47" t="s">
        <v>126</v>
      </c>
      <c r="D56" s="47">
        <f>VLOOKUP(C56,'[1]TAG LIST'!$E$4:$AG$162,2,0)</f>
        <v>3048009</v>
      </c>
      <c r="E56" s="47" t="s">
        <v>160</v>
      </c>
      <c r="F56" s="47" t="s">
        <v>589</v>
      </c>
      <c r="G56" s="47">
        <v>57</v>
      </c>
      <c r="H56" s="47" t="s">
        <v>168</v>
      </c>
      <c r="I56" s="47" t="s">
        <v>167</v>
      </c>
      <c r="J56" s="47">
        <v>620</v>
      </c>
      <c r="L56" s="47" t="s">
        <v>199</v>
      </c>
      <c r="P56" s="47" t="s">
        <v>199</v>
      </c>
      <c r="Q56" s="47" t="s">
        <v>199</v>
      </c>
      <c r="S56" s="47"/>
      <c r="T56" s="47"/>
      <c r="U56" s="47" t="str">
        <f t="shared" si="1"/>
        <v/>
      </c>
      <c r="V56" s="47" t="s">
        <v>614</v>
      </c>
      <c r="W56" s="54" t="s">
        <v>669</v>
      </c>
    </row>
    <row r="57" spans="1:23">
      <c r="A57" s="47">
        <v>53</v>
      </c>
      <c r="B57" s="47">
        <v>128</v>
      </c>
      <c r="C57" s="47" t="s">
        <v>129</v>
      </c>
      <c r="D57" s="47">
        <f>VLOOKUP(C57,'[1]TAG LIST'!$E$4:$AG$162,2,0)</f>
        <v>3047997</v>
      </c>
      <c r="E57" s="47" t="s">
        <v>160</v>
      </c>
      <c r="F57" s="47" t="s">
        <v>589</v>
      </c>
      <c r="G57" s="47">
        <v>57</v>
      </c>
      <c r="H57" s="47" t="s">
        <v>168</v>
      </c>
      <c r="I57" s="47" t="s">
        <v>167</v>
      </c>
      <c r="J57" s="47">
        <v>620</v>
      </c>
      <c r="L57" s="47" t="s">
        <v>199</v>
      </c>
      <c r="P57" s="47" t="s">
        <v>199</v>
      </c>
      <c r="Q57" s="47" t="s">
        <v>199</v>
      </c>
      <c r="R57" s="47" t="s">
        <v>199</v>
      </c>
      <c r="S57" s="47" t="s">
        <v>199</v>
      </c>
      <c r="T57" s="47"/>
      <c r="U57" s="47" t="str">
        <f t="shared" si="1"/>
        <v>DE</v>
      </c>
      <c r="V57" s="47" t="s">
        <v>615</v>
      </c>
      <c r="W57" s="54" t="s">
        <v>670</v>
      </c>
    </row>
    <row r="58" spans="1:23">
      <c r="A58" s="47">
        <v>54</v>
      </c>
      <c r="B58" s="47">
        <v>121</v>
      </c>
      <c r="C58" s="47" t="s">
        <v>122</v>
      </c>
      <c r="D58" s="47" t="str">
        <f>VLOOKUP(C58,'[1]TAG LIST'!$E$4:$AG$162,2,0)</f>
        <v>AXGK2300194</v>
      </c>
      <c r="E58" s="47" t="s">
        <v>159</v>
      </c>
      <c r="F58" s="47" t="s">
        <v>589</v>
      </c>
      <c r="G58" s="47">
        <v>57</v>
      </c>
      <c r="H58" s="47" t="s">
        <v>168</v>
      </c>
      <c r="I58" s="47" t="s">
        <v>167</v>
      </c>
      <c r="J58" s="47">
        <v>620</v>
      </c>
      <c r="L58" s="47" t="s">
        <v>199</v>
      </c>
      <c r="P58" s="47" t="s">
        <v>199</v>
      </c>
      <c r="Q58" s="47" t="s">
        <v>199</v>
      </c>
      <c r="S58" s="47"/>
      <c r="T58" s="47"/>
      <c r="U58" s="47" t="str">
        <f t="shared" si="1"/>
        <v/>
      </c>
      <c r="V58" s="47" t="s">
        <v>612</v>
      </c>
      <c r="W58" s="54" t="s">
        <v>671</v>
      </c>
    </row>
    <row r="59" spans="1:23">
      <c r="A59" s="47">
        <v>55</v>
      </c>
      <c r="B59" s="47">
        <v>126</v>
      </c>
      <c r="C59" s="47" t="s">
        <v>127</v>
      </c>
      <c r="D59" s="47" t="str">
        <f>VLOOKUP(C59,'[1]TAG LIST'!$E$4:$AG$162,2,0)</f>
        <v>AXGK2300190</v>
      </c>
      <c r="E59" s="47" t="s">
        <v>159</v>
      </c>
      <c r="F59" s="47" t="s">
        <v>589</v>
      </c>
      <c r="G59" s="47">
        <v>57</v>
      </c>
      <c r="H59" s="47" t="s">
        <v>168</v>
      </c>
      <c r="I59" s="47" t="s">
        <v>167</v>
      </c>
      <c r="J59" s="47">
        <v>620</v>
      </c>
      <c r="L59" s="47" t="s">
        <v>199</v>
      </c>
      <c r="P59" s="47" t="s">
        <v>199</v>
      </c>
      <c r="Q59" s="47" t="s">
        <v>199</v>
      </c>
      <c r="S59" s="47"/>
      <c r="T59" s="47"/>
      <c r="U59" s="47" t="str">
        <f t="shared" si="1"/>
        <v/>
      </c>
      <c r="V59" s="47" t="s">
        <v>612</v>
      </c>
      <c r="W59" s="54" t="s">
        <v>671</v>
      </c>
    </row>
    <row r="60" spans="1:23">
      <c r="A60" s="47">
        <v>56</v>
      </c>
      <c r="B60" s="47">
        <v>122</v>
      </c>
      <c r="C60" s="47" t="s">
        <v>123</v>
      </c>
      <c r="D60" s="47" t="str">
        <f>VLOOKUP(C60,'[1]TAG LIST'!$E$4:$AG$162,2,0)</f>
        <v>AXGK2300197</v>
      </c>
      <c r="E60" s="47" t="s">
        <v>159</v>
      </c>
      <c r="F60" s="47" t="s">
        <v>589</v>
      </c>
      <c r="G60" s="47">
        <v>57</v>
      </c>
      <c r="H60" s="47" t="s">
        <v>168</v>
      </c>
      <c r="I60" s="47" t="s">
        <v>167</v>
      </c>
      <c r="J60" s="47">
        <v>620</v>
      </c>
      <c r="L60" s="47" t="s">
        <v>199</v>
      </c>
      <c r="P60" s="47" t="s">
        <v>199</v>
      </c>
      <c r="Q60" s="47" t="s">
        <v>199</v>
      </c>
      <c r="S60" s="47" t="s">
        <v>199</v>
      </c>
      <c r="T60" s="47"/>
      <c r="U60" s="47" t="str">
        <f t="shared" si="1"/>
        <v>E</v>
      </c>
      <c r="V60" s="47" t="s">
        <v>613</v>
      </c>
      <c r="W60" s="54" t="s">
        <v>672</v>
      </c>
    </row>
    <row r="61" spans="1:23">
      <c r="A61" s="47">
        <v>57</v>
      </c>
      <c r="B61" s="47">
        <v>123</v>
      </c>
      <c r="C61" s="47" t="s">
        <v>124</v>
      </c>
      <c r="D61" s="47" t="str">
        <f>VLOOKUP(C61,'[1]TAG LIST'!$E$4:$AG$162,2,0)</f>
        <v>AXGK2300188</v>
      </c>
      <c r="E61" s="47" t="s">
        <v>159</v>
      </c>
      <c r="F61" s="47" t="s">
        <v>589</v>
      </c>
      <c r="G61" s="47">
        <v>57</v>
      </c>
      <c r="H61" s="47" t="s">
        <v>168</v>
      </c>
      <c r="I61" s="47" t="s">
        <v>167</v>
      </c>
      <c r="J61" s="47">
        <v>620</v>
      </c>
      <c r="L61" s="47" t="s">
        <v>199</v>
      </c>
      <c r="P61" s="47" t="s">
        <v>199</v>
      </c>
      <c r="Q61" s="47" t="s">
        <v>199</v>
      </c>
      <c r="S61" s="47" t="s">
        <v>199</v>
      </c>
      <c r="T61" s="47"/>
      <c r="U61" s="47" t="str">
        <f t="shared" si="1"/>
        <v>E</v>
      </c>
      <c r="V61" s="47" t="s">
        <v>613</v>
      </c>
      <c r="W61" s="54" t="s">
        <v>672</v>
      </c>
    </row>
    <row r="62" spans="1:23">
      <c r="A62" s="47">
        <v>58</v>
      </c>
      <c r="B62" s="47">
        <v>120</v>
      </c>
      <c r="C62" s="47" t="s">
        <v>121</v>
      </c>
      <c r="D62" s="47">
        <f>VLOOKUP(C62,'[1]TAG LIST'!$E$4:$AG$162,2,0)</f>
        <v>3050764</v>
      </c>
      <c r="E62" s="47" t="s">
        <v>145</v>
      </c>
      <c r="F62" s="47" t="s">
        <v>588</v>
      </c>
      <c r="G62" s="47">
        <v>57</v>
      </c>
      <c r="H62" s="47" t="s">
        <v>166</v>
      </c>
      <c r="I62" s="47" t="s">
        <v>167</v>
      </c>
      <c r="J62" s="47">
        <v>620</v>
      </c>
      <c r="L62" s="47" t="s">
        <v>199</v>
      </c>
      <c r="N62" s="47" t="s">
        <v>199</v>
      </c>
      <c r="P62" s="47" t="s">
        <v>199</v>
      </c>
      <c r="Q62" s="47" t="s">
        <v>199</v>
      </c>
      <c r="S62" s="47" t="s">
        <v>199</v>
      </c>
      <c r="T62" s="47" t="s">
        <v>199</v>
      </c>
      <c r="U62" s="47" t="str">
        <f t="shared" si="1"/>
        <v>CE</v>
      </c>
      <c r="V62" s="47" t="s">
        <v>616</v>
      </c>
      <c r="W62" s="54" t="s">
        <v>673</v>
      </c>
    </row>
    <row r="63" spans="1:23">
      <c r="A63" s="47">
        <v>59</v>
      </c>
      <c r="B63" s="47">
        <v>112</v>
      </c>
      <c r="C63" s="47" t="s">
        <v>113</v>
      </c>
      <c r="D63" s="47">
        <f>VLOOKUP(C63,'[1]TAG LIST'!$E$4:$AG$162,2,0)</f>
        <v>3050787</v>
      </c>
      <c r="E63" s="47" t="s">
        <v>145</v>
      </c>
      <c r="F63" s="47" t="s">
        <v>589</v>
      </c>
      <c r="G63" s="47">
        <v>57</v>
      </c>
      <c r="H63" s="47" t="s">
        <v>166</v>
      </c>
      <c r="I63" s="47" t="s">
        <v>167</v>
      </c>
      <c r="J63" s="47">
        <v>620</v>
      </c>
      <c r="L63" s="47" t="s">
        <v>199</v>
      </c>
      <c r="P63" s="47" t="s">
        <v>199</v>
      </c>
      <c r="Q63" s="47" t="s">
        <v>199</v>
      </c>
      <c r="R63" s="47" t="s">
        <v>199</v>
      </c>
      <c r="S63" s="47" t="s">
        <v>199</v>
      </c>
      <c r="T63" s="47"/>
      <c r="U63" s="47" t="str">
        <f t="shared" si="1"/>
        <v>DE</v>
      </c>
      <c r="V63" s="47" t="s">
        <v>617</v>
      </c>
      <c r="W63" s="54" t="s">
        <v>674</v>
      </c>
    </row>
    <row r="64" spans="1:23">
      <c r="A64" s="47">
        <v>60</v>
      </c>
      <c r="B64" s="47">
        <v>113</v>
      </c>
      <c r="C64" s="47" t="s">
        <v>114</v>
      </c>
      <c r="D64" s="47">
        <f>VLOOKUP(C64,'[1]TAG LIST'!$E$4:$AG$162,2,0)</f>
        <v>3046095</v>
      </c>
      <c r="E64" s="47" t="s">
        <v>145</v>
      </c>
      <c r="F64" s="47" t="s">
        <v>589</v>
      </c>
      <c r="G64" s="47">
        <v>57</v>
      </c>
      <c r="H64" s="47" t="s">
        <v>166</v>
      </c>
      <c r="I64" s="47" t="s">
        <v>167</v>
      </c>
      <c r="J64" s="47">
        <v>620</v>
      </c>
      <c r="L64" s="47" t="s">
        <v>199</v>
      </c>
      <c r="P64" s="47" t="s">
        <v>199</v>
      </c>
      <c r="Q64" s="47" t="s">
        <v>199</v>
      </c>
      <c r="R64" s="47" t="s">
        <v>199</v>
      </c>
      <c r="S64" s="47" t="s">
        <v>199</v>
      </c>
      <c r="T64" s="47"/>
      <c r="U64" s="47" t="str">
        <f t="shared" si="1"/>
        <v>DE</v>
      </c>
      <c r="V64" s="47" t="s">
        <v>617</v>
      </c>
      <c r="W64" s="54" t="s">
        <v>674</v>
      </c>
    </row>
    <row r="65" spans="1:23">
      <c r="A65" s="47">
        <v>61</v>
      </c>
      <c r="B65" s="47">
        <v>94</v>
      </c>
      <c r="C65" s="47" t="s">
        <v>95</v>
      </c>
      <c r="D65" s="47">
        <f>VLOOKUP(C65,'[1]TAG LIST'!$E$4:$AG$162,2,0)</f>
        <v>3049440</v>
      </c>
      <c r="E65" s="47" t="s">
        <v>145</v>
      </c>
      <c r="F65" s="47" t="s">
        <v>589</v>
      </c>
      <c r="G65" s="47">
        <v>57</v>
      </c>
      <c r="H65" s="47" t="s">
        <v>166</v>
      </c>
      <c r="I65" s="47" t="s">
        <v>167</v>
      </c>
      <c r="J65" s="47">
        <v>620</v>
      </c>
      <c r="L65" s="47" t="s">
        <v>199</v>
      </c>
      <c r="P65" s="47" t="s">
        <v>199</v>
      </c>
      <c r="Q65" s="47" t="s">
        <v>199</v>
      </c>
      <c r="S65" s="47" t="s">
        <v>199</v>
      </c>
      <c r="T65" s="47"/>
      <c r="U65" s="47" t="str">
        <f t="shared" si="1"/>
        <v>E</v>
      </c>
      <c r="V65" s="47" t="s">
        <v>618</v>
      </c>
      <c r="W65" s="54" t="s">
        <v>675</v>
      </c>
    </row>
    <row r="66" spans="1:23">
      <c r="A66" s="47">
        <v>62</v>
      </c>
      <c r="B66" s="47">
        <v>95</v>
      </c>
      <c r="C66" s="47" t="s">
        <v>96</v>
      </c>
      <c r="D66" s="47">
        <f>VLOOKUP(C66,'[1]TAG LIST'!$E$4:$AG$162,2,0)</f>
        <v>3049426</v>
      </c>
      <c r="E66" s="47" t="s">
        <v>145</v>
      </c>
      <c r="F66" s="47" t="s">
        <v>589</v>
      </c>
      <c r="G66" s="47">
        <v>57</v>
      </c>
      <c r="H66" s="47" t="s">
        <v>166</v>
      </c>
      <c r="I66" s="47" t="s">
        <v>167</v>
      </c>
      <c r="J66" s="47">
        <v>620</v>
      </c>
      <c r="L66" s="47" t="s">
        <v>199</v>
      </c>
      <c r="P66" s="47" t="s">
        <v>199</v>
      </c>
      <c r="Q66" s="47" t="s">
        <v>199</v>
      </c>
      <c r="S66" s="47" t="s">
        <v>199</v>
      </c>
      <c r="T66" s="47"/>
      <c r="U66" s="47" t="str">
        <f t="shared" si="1"/>
        <v>E</v>
      </c>
      <c r="V66" s="47" t="s">
        <v>618</v>
      </c>
      <c r="W66" s="54" t="s">
        <v>675</v>
      </c>
    </row>
    <row r="67" spans="1:23">
      <c r="A67" s="47">
        <v>63</v>
      </c>
      <c r="B67" s="47">
        <v>96</v>
      </c>
      <c r="C67" s="47" t="s">
        <v>97</v>
      </c>
      <c r="D67" s="47">
        <f>VLOOKUP(C67,'[1]TAG LIST'!$E$4:$AG$162,2,0)</f>
        <v>3046110</v>
      </c>
      <c r="E67" s="47" t="s">
        <v>145</v>
      </c>
      <c r="F67" s="47" t="s">
        <v>589</v>
      </c>
      <c r="G67" s="47">
        <v>57</v>
      </c>
      <c r="H67" s="47" t="s">
        <v>166</v>
      </c>
      <c r="I67" s="47" t="s">
        <v>167</v>
      </c>
      <c r="J67" s="47">
        <v>620</v>
      </c>
      <c r="L67" s="47" t="s">
        <v>199</v>
      </c>
      <c r="P67" s="47" t="s">
        <v>199</v>
      </c>
      <c r="Q67" s="47" t="s">
        <v>199</v>
      </c>
      <c r="S67" s="47" t="s">
        <v>199</v>
      </c>
      <c r="T67" s="47"/>
      <c r="U67" s="47" t="str">
        <f t="shared" si="1"/>
        <v>E</v>
      </c>
      <c r="V67" s="47" t="s">
        <v>618</v>
      </c>
      <c r="W67" s="54" t="s">
        <v>675</v>
      </c>
    </row>
    <row r="68" spans="1:23">
      <c r="A68" s="47">
        <v>64</v>
      </c>
      <c r="B68" s="47">
        <v>97</v>
      </c>
      <c r="C68" s="47" t="s">
        <v>98</v>
      </c>
      <c r="D68" s="47">
        <f>VLOOKUP(C68,'[1]TAG LIST'!$E$4:$AG$162,2,0)</f>
        <v>3046111</v>
      </c>
      <c r="E68" s="47" t="s">
        <v>145</v>
      </c>
      <c r="F68" s="47" t="s">
        <v>589</v>
      </c>
      <c r="G68" s="47">
        <v>57</v>
      </c>
      <c r="H68" s="47" t="s">
        <v>166</v>
      </c>
      <c r="I68" s="47" t="s">
        <v>167</v>
      </c>
      <c r="J68" s="47">
        <v>620</v>
      </c>
      <c r="L68" s="47" t="s">
        <v>199</v>
      </c>
      <c r="P68" s="47" t="s">
        <v>199</v>
      </c>
      <c r="Q68" s="47" t="s">
        <v>199</v>
      </c>
      <c r="S68" s="47" t="s">
        <v>199</v>
      </c>
      <c r="T68" s="47"/>
      <c r="U68" s="47" t="str">
        <f t="shared" si="1"/>
        <v>E</v>
      </c>
      <c r="V68" s="47" t="s">
        <v>618</v>
      </c>
      <c r="W68" s="54" t="s">
        <v>675</v>
      </c>
    </row>
    <row r="69" spans="1:23">
      <c r="A69" s="47">
        <v>65</v>
      </c>
      <c r="B69" s="47">
        <v>98</v>
      </c>
      <c r="C69" s="47" t="s">
        <v>99</v>
      </c>
      <c r="D69" s="47">
        <f>VLOOKUP(C69,'[1]TAG LIST'!$E$4:$AG$162,2,0)</f>
        <v>3050776</v>
      </c>
      <c r="E69" s="47" t="s">
        <v>145</v>
      </c>
      <c r="F69" s="47" t="s">
        <v>589</v>
      </c>
      <c r="G69" s="47">
        <v>57</v>
      </c>
      <c r="H69" s="47" t="s">
        <v>166</v>
      </c>
      <c r="I69" s="47" t="s">
        <v>167</v>
      </c>
      <c r="J69" s="47">
        <v>620</v>
      </c>
      <c r="L69" s="47" t="s">
        <v>199</v>
      </c>
      <c r="P69" s="47" t="s">
        <v>199</v>
      </c>
      <c r="Q69" s="47" t="s">
        <v>199</v>
      </c>
      <c r="S69" s="47" t="s">
        <v>199</v>
      </c>
      <c r="T69" s="47"/>
      <c r="U69" s="47" t="str">
        <f t="shared" ref="U69:U132" si="2">IF(K69="Y","A","")&amp;IF(M69="Y","B","")&amp;IF(N69="Y","C","")&amp;IF(R69="Y","D","")&amp;IF(S69="Y","E","")</f>
        <v>E</v>
      </c>
      <c r="V69" s="47" t="s">
        <v>618</v>
      </c>
      <c r="W69" s="54" t="s">
        <v>675</v>
      </c>
    </row>
    <row r="70" spans="1:23">
      <c r="A70" s="47">
        <v>66</v>
      </c>
      <c r="B70" s="47">
        <v>99</v>
      </c>
      <c r="C70" s="47" t="s">
        <v>100</v>
      </c>
      <c r="D70" s="47">
        <f>VLOOKUP(C70,'[1]TAG LIST'!$E$4:$AG$162,2,0)</f>
        <v>3046109</v>
      </c>
      <c r="E70" s="47" t="s">
        <v>145</v>
      </c>
      <c r="F70" s="47" t="s">
        <v>589</v>
      </c>
      <c r="G70" s="47">
        <v>57</v>
      </c>
      <c r="H70" s="47" t="s">
        <v>166</v>
      </c>
      <c r="I70" s="47" t="s">
        <v>167</v>
      </c>
      <c r="J70" s="47">
        <v>620</v>
      </c>
      <c r="L70" s="47" t="s">
        <v>199</v>
      </c>
      <c r="P70" s="47" t="s">
        <v>199</v>
      </c>
      <c r="Q70" s="47" t="s">
        <v>199</v>
      </c>
      <c r="S70" s="47" t="s">
        <v>199</v>
      </c>
      <c r="T70" s="47"/>
      <c r="U70" s="47" t="str">
        <f t="shared" si="2"/>
        <v>E</v>
      </c>
      <c r="V70" s="47" t="s">
        <v>619</v>
      </c>
      <c r="W70" s="54" t="s">
        <v>652</v>
      </c>
    </row>
    <row r="71" spans="1:23">
      <c r="A71" s="47">
        <v>67</v>
      </c>
      <c r="B71" s="47">
        <v>100</v>
      </c>
      <c r="C71" s="47" t="s">
        <v>101</v>
      </c>
      <c r="D71" s="47">
        <f>VLOOKUP(C71,'[1]TAG LIST'!$E$4:$AG$162,2,0)</f>
        <v>3046100</v>
      </c>
      <c r="E71" s="47" t="s">
        <v>145</v>
      </c>
      <c r="F71" s="47" t="s">
        <v>589</v>
      </c>
      <c r="G71" s="47">
        <v>57</v>
      </c>
      <c r="H71" s="47" t="s">
        <v>166</v>
      </c>
      <c r="I71" s="47" t="s">
        <v>167</v>
      </c>
      <c r="J71" s="47">
        <v>620</v>
      </c>
      <c r="L71" s="47" t="s">
        <v>199</v>
      </c>
      <c r="P71" s="47" t="s">
        <v>199</v>
      </c>
      <c r="Q71" s="47" t="s">
        <v>199</v>
      </c>
      <c r="S71" s="47" t="s">
        <v>199</v>
      </c>
      <c r="T71" s="47"/>
      <c r="U71" s="47" t="str">
        <f t="shared" si="2"/>
        <v>E</v>
      </c>
      <c r="V71" s="47" t="s">
        <v>619</v>
      </c>
      <c r="W71" s="54" t="s">
        <v>652</v>
      </c>
    </row>
    <row r="72" spans="1:23">
      <c r="A72" s="47">
        <v>68</v>
      </c>
      <c r="B72" s="47">
        <v>101</v>
      </c>
      <c r="C72" s="47" t="s">
        <v>102</v>
      </c>
      <c r="D72" s="47">
        <f>VLOOKUP(C72,'[1]TAG LIST'!$E$4:$AG$162,2,0)</f>
        <v>3046123</v>
      </c>
      <c r="E72" s="47" t="s">
        <v>145</v>
      </c>
      <c r="F72" s="47" t="s">
        <v>589</v>
      </c>
      <c r="G72" s="47">
        <v>57</v>
      </c>
      <c r="H72" s="47" t="s">
        <v>166</v>
      </c>
      <c r="I72" s="47" t="s">
        <v>167</v>
      </c>
      <c r="J72" s="47">
        <v>620</v>
      </c>
      <c r="L72" s="47" t="s">
        <v>199</v>
      </c>
      <c r="P72" s="47" t="s">
        <v>199</v>
      </c>
      <c r="Q72" s="47" t="s">
        <v>199</v>
      </c>
      <c r="S72" s="47" t="s">
        <v>199</v>
      </c>
      <c r="T72" s="47"/>
      <c r="U72" s="47" t="str">
        <f t="shared" si="2"/>
        <v>E</v>
      </c>
      <c r="V72" s="47" t="s">
        <v>619</v>
      </c>
      <c r="W72" s="54" t="s">
        <v>652</v>
      </c>
    </row>
    <row r="73" spans="1:23">
      <c r="A73" s="47">
        <v>69</v>
      </c>
      <c r="B73" s="47">
        <v>102</v>
      </c>
      <c r="C73" s="47" t="s">
        <v>103</v>
      </c>
      <c r="D73" s="47">
        <f>VLOOKUP(C73,'[1]TAG LIST'!$E$4:$AG$162,2,0)</f>
        <v>3046087</v>
      </c>
      <c r="E73" s="47" t="s">
        <v>145</v>
      </c>
      <c r="F73" s="47" t="s">
        <v>589</v>
      </c>
      <c r="G73" s="47">
        <v>57</v>
      </c>
      <c r="H73" s="47" t="s">
        <v>166</v>
      </c>
      <c r="I73" s="47" t="s">
        <v>167</v>
      </c>
      <c r="J73" s="47">
        <v>620</v>
      </c>
      <c r="L73" s="47" t="s">
        <v>199</v>
      </c>
      <c r="P73" s="47" t="s">
        <v>199</v>
      </c>
      <c r="Q73" s="47" t="s">
        <v>199</v>
      </c>
      <c r="S73" s="47" t="s">
        <v>199</v>
      </c>
      <c r="T73" s="47"/>
      <c r="U73" s="47" t="str">
        <f t="shared" si="2"/>
        <v>E</v>
      </c>
      <c r="V73" s="47" t="s">
        <v>619</v>
      </c>
      <c r="W73" s="54" t="s">
        <v>652</v>
      </c>
    </row>
    <row r="74" spans="1:23">
      <c r="A74" s="47">
        <v>70</v>
      </c>
      <c r="B74" s="47">
        <v>103</v>
      </c>
      <c r="C74" s="47" t="s">
        <v>104</v>
      </c>
      <c r="D74" s="47">
        <f>VLOOKUP(C74,'[1]TAG LIST'!$E$4:$AG$162,2,0)</f>
        <v>3048807</v>
      </c>
      <c r="E74" s="47" t="s">
        <v>145</v>
      </c>
      <c r="F74" s="47" t="s">
        <v>589</v>
      </c>
      <c r="G74" s="47">
        <v>57</v>
      </c>
      <c r="H74" s="47" t="s">
        <v>166</v>
      </c>
      <c r="I74" s="47" t="s">
        <v>167</v>
      </c>
      <c r="J74" s="47">
        <v>620</v>
      </c>
      <c r="L74" s="47" t="s">
        <v>199</v>
      </c>
      <c r="P74" s="47" t="s">
        <v>199</v>
      </c>
      <c r="Q74" s="47" t="s">
        <v>199</v>
      </c>
      <c r="S74" s="47" t="s">
        <v>199</v>
      </c>
      <c r="T74" s="47"/>
      <c r="U74" s="47" t="str">
        <f t="shared" si="2"/>
        <v>E</v>
      </c>
      <c r="V74" s="47" t="s">
        <v>619</v>
      </c>
      <c r="W74" s="54" t="s">
        <v>652</v>
      </c>
    </row>
    <row r="75" spans="1:23">
      <c r="A75" s="47">
        <v>71</v>
      </c>
      <c r="B75" s="47">
        <v>104</v>
      </c>
      <c r="C75" s="47" t="s">
        <v>105</v>
      </c>
      <c r="D75" s="47">
        <f>VLOOKUP(C75,'[1]TAG LIST'!$E$4:$AG$162,2,0)</f>
        <v>3046114</v>
      </c>
      <c r="E75" s="47" t="s">
        <v>145</v>
      </c>
      <c r="F75" s="47" t="s">
        <v>589</v>
      </c>
      <c r="G75" s="47">
        <v>57</v>
      </c>
      <c r="H75" s="47" t="s">
        <v>166</v>
      </c>
      <c r="I75" s="47" t="s">
        <v>167</v>
      </c>
      <c r="J75" s="47">
        <v>620</v>
      </c>
      <c r="L75" s="47" t="s">
        <v>199</v>
      </c>
      <c r="P75" s="47" t="s">
        <v>199</v>
      </c>
      <c r="Q75" s="47" t="s">
        <v>199</v>
      </c>
      <c r="S75" s="47" t="s">
        <v>199</v>
      </c>
      <c r="T75" s="47"/>
      <c r="U75" s="47" t="str">
        <f t="shared" si="2"/>
        <v>E</v>
      </c>
      <c r="V75" s="47" t="s">
        <v>620</v>
      </c>
      <c r="W75" s="54" t="s">
        <v>676</v>
      </c>
    </row>
    <row r="76" spans="1:23">
      <c r="A76" s="47">
        <v>72</v>
      </c>
      <c r="B76" s="47">
        <v>105</v>
      </c>
      <c r="C76" s="47" t="s">
        <v>106</v>
      </c>
      <c r="D76" s="47">
        <f>VLOOKUP(C76,'[1]TAG LIST'!$E$4:$AG$162,2,0)</f>
        <v>3049413</v>
      </c>
      <c r="E76" s="47" t="s">
        <v>145</v>
      </c>
      <c r="F76" s="47" t="s">
        <v>589</v>
      </c>
      <c r="G76" s="47">
        <v>57</v>
      </c>
      <c r="H76" s="47" t="s">
        <v>166</v>
      </c>
      <c r="I76" s="47" t="s">
        <v>167</v>
      </c>
      <c r="J76" s="47">
        <v>620</v>
      </c>
      <c r="L76" s="47" t="s">
        <v>199</v>
      </c>
      <c r="P76" s="47" t="s">
        <v>199</v>
      </c>
      <c r="Q76" s="47" t="s">
        <v>199</v>
      </c>
      <c r="S76" s="47" t="s">
        <v>199</v>
      </c>
      <c r="T76" s="47"/>
      <c r="U76" s="47" t="str">
        <f t="shared" si="2"/>
        <v>E</v>
      </c>
      <c r="V76" s="47" t="s">
        <v>620</v>
      </c>
      <c r="W76" s="54" t="s">
        <v>676</v>
      </c>
    </row>
    <row r="77" spans="1:23">
      <c r="A77" s="47">
        <v>73</v>
      </c>
      <c r="B77" s="47">
        <v>106</v>
      </c>
      <c r="C77" s="47" t="s">
        <v>107</v>
      </c>
      <c r="D77" s="47">
        <f>VLOOKUP(C77,'[1]TAG LIST'!$E$4:$AG$162,2,0)</f>
        <v>3033005</v>
      </c>
      <c r="E77" s="47" t="s">
        <v>145</v>
      </c>
      <c r="F77" s="47" t="s">
        <v>589</v>
      </c>
      <c r="G77" s="47">
        <v>57</v>
      </c>
      <c r="H77" s="47" t="s">
        <v>166</v>
      </c>
      <c r="I77" s="47" t="s">
        <v>167</v>
      </c>
      <c r="J77" s="47">
        <v>620</v>
      </c>
      <c r="L77" s="47" t="s">
        <v>199</v>
      </c>
      <c r="P77" s="47" t="s">
        <v>199</v>
      </c>
      <c r="Q77" s="47" t="s">
        <v>199</v>
      </c>
      <c r="S77" s="47" t="s">
        <v>199</v>
      </c>
      <c r="T77" s="47"/>
      <c r="U77" s="47" t="str">
        <f t="shared" si="2"/>
        <v>E</v>
      </c>
      <c r="V77" s="47" t="s">
        <v>620</v>
      </c>
      <c r="W77" s="54" t="s">
        <v>676</v>
      </c>
    </row>
    <row r="78" spans="1:23">
      <c r="A78" s="47">
        <v>74</v>
      </c>
      <c r="B78" s="47">
        <v>107</v>
      </c>
      <c r="C78" s="47" t="s">
        <v>108</v>
      </c>
      <c r="D78" s="47">
        <f>VLOOKUP(C78,'[1]TAG LIST'!$E$4:$AG$162,2,0)</f>
        <v>3050769</v>
      </c>
      <c r="E78" s="47" t="s">
        <v>145</v>
      </c>
      <c r="F78" s="47" t="s">
        <v>589</v>
      </c>
      <c r="G78" s="47">
        <v>57</v>
      </c>
      <c r="H78" s="47" t="s">
        <v>166</v>
      </c>
      <c r="I78" s="47" t="s">
        <v>167</v>
      </c>
      <c r="J78" s="47">
        <v>620</v>
      </c>
      <c r="L78" s="47" t="s">
        <v>199</v>
      </c>
      <c r="P78" s="47" t="s">
        <v>199</v>
      </c>
      <c r="Q78" s="47" t="s">
        <v>199</v>
      </c>
      <c r="S78" s="47" t="s">
        <v>199</v>
      </c>
      <c r="T78" s="47"/>
      <c r="U78" s="47" t="str">
        <f t="shared" si="2"/>
        <v>E</v>
      </c>
      <c r="V78" s="47" t="s">
        <v>620</v>
      </c>
      <c r="W78" s="54" t="s">
        <v>676</v>
      </c>
    </row>
    <row r="79" spans="1:23">
      <c r="A79" s="47">
        <v>75</v>
      </c>
      <c r="B79" s="47">
        <v>108</v>
      </c>
      <c r="C79" s="47" t="s">
        <v>109</v>
      </c>
      <c r="D79" s="47">
        <f>VLOOKUP(C79,'[1]TAG LIST'!$E$4:$AG$162,2,0)</f>
        <v>3046103</v>
      </c>
      <c r="E79" s="47" t="s">
        <v>145</v>
      </c>
      <c r="F79" s="47" t="s">
        <v>589</v>
      </c>
      <c r="G79" s="47">
        <v>57</v>
      </c>
      <c r="H79" s="47" t="s">
        <v>166</v>
      </c>
      <c r="I79" s="47" t="s">
        <v>167</v>
      </c>
      <c r="J79" s="47">
        <v>620</v>
      </c>
      <c r="L79" s="47" t="s">
        <v>199</v>
      </c>
      <c r="P79" s="47" t="s">
        <v>199</v>
      </c>
      <c r="Q79" s="47" t="s">
        <v>199</v>
      </c>
      <c r="S79" s="47" t="s">
        <v>199</v>
      </c>
      <c r="T79" s="47"/>
      <c r="U79" s="47" t="str">
        <f t="shared" si="2"/>
        <v>E</v>
      </c>
      <c r="V79" s="47" t="s">
        <v>620</v>
      </c>
      <c r="W79" s="54" t="s">
        <v>676</v>
      </c>
    </row>
    <row r="80" spans="1:23">
      <c r="A80" s="47">
        <v>76</v>
      </c>
      <c r="B80" s="47">
        <v>109</v>
      </c>
      <c r="C80" s="47" t="s">
        <v>110</v>
      </c>
      <c r="D80" s="47">
        <f>VLOOKUP(C80,'[1]TAG LIST'!$E$4:$AG$162,2,0)</f>
        <v>3046105</v>
      </c>
      <c r="E80" s="47" t="s">
        <v>145</v>
      </c>
      <c r="F80" s="47" t="s">
        <v>589</v>
      </c>
      <c r="G80" s="47">
        <v>57</v>
      </c>
      <c r="H80" s="47" t="s">
        <v>166</v>
      </c>
      <c r="I80" s="47" t="s">
        <v>167</v>
      </c>
      <c r="J80" s="47">
        <v>620</v>
      </c>
      <c r="L80" s="47" t="s">
        <v>199</v>
      </c>
      <c r="P80" s="47" t="s">
        <v>199</v>
      </c>
      <c r="Q80" s="47" t="s">
        <v>199</v>
      </c>
      <c r="S80" s="47" t="s">
        <v>199</v>
      </c>
      <c r="T80" s="47"/>
      <c r="U80" s="47" t="str">
        <f t="shared" si="2"/>
        <v>E</v>
      </c>
      <c r="V80" s="47" t="s">
        <v>621</v>
      </c>
      <c r="W80" s="54" t="s">
        <v>677</v>
      </c>
    </row>
    <row r="81" spans="1:23">
      <c r="A81" s="47">
        <v>77</v>
      </c>
      <c r="B81" s="47">
        <v>110</v>
      </c>
      <c r="C81" s="47" t="s">
        <v>111</v>
      </c>
      <c r="D81" s="47">
        <f>VLOOKUP(C81,'[1]TAG LIST'!$E$4:$AG$162,2,0)</f>
        <v>3048806</v>
      </c>
      <c r="E81" s="47" t="s">
        <v>145</v>
      </c>
      <c r="F81" s="47" t="s">
        <v>589</v>
      </c>
      <c r="G81" s="47">
        <v>57</v>
      </c>
      <c r="H81" s="47" t="s">
        <v>166</v>
      </c>
      <c r="I81" s="47" t="s">
        <v>167</v>
      </c>
      <c r="J81" s="47">
        <v>620</v>
      </c>
      <c r="L81" s="47" t="s">
        <v>199</v>
      </c>
      <c r="P81" s="47" t="s">
        <v>199</v>
      </c>
      <c r="Q81" s="47" t="s">
        <v>199</v>
      </c>
      <c r="S81" s="47" t="s">
        <v>199</v>
      </c>
      <c r="T81" s="47"/>
      <c r="U81" s="47" t="str">
        <f t="shared" si="2"/>
        <v>E</v>
      </c>
      <c r="V81" s="47" t="s">
        <v>621</v>
      </c>
      <c r="W81" s="54" t="s">
        <v>677</v>
      </c>
    </row>
    <row r="82" spans="1:23">
      <c r="A82" s="47">
        <v>78</v>
      </c>
      <c r="B82" s="47">
        <v>111</v>
      </c>
      <c r="C82" s="47" t="s">
        <v>112</v>
      </c>
      <c r="D82" s="47">
        <f>VLOOKUP(C82,'[1]TAG LIST'!$E$4:$AG$162,2,0)</f>
        <v>3048817</v>
      </c>
      <c r="E82" s="47" t="s">
        <v>145</v>
      </c>
      <c r="F82" s="47" t="s">
        <v>589</v>
      </c>
      <c r="G82" s="47">
        <v>57</v>
      </c>
      <c r="H82" s="47" t="s">
        <v>166</v>
      </c>
      <c r="I82" s="47" t="s">
        <v>167</v>
      </c>
      <c r="J82" s="47">
        <v>620</v>
      </c>
      <c r="L82" s="47" t="s">
        <v>199</v>
      </c>
      <c r="P82" s="47" t="s">
        <v>199</v>
      </c>
      <c r="Q82" s="47" t="s">
        <v>199</v>
      </c>
      <c r="S82" s="47" t="s">
        <v>199</v>
      </c>
      <c r="T82" s="47"/>
      <c r="U82" s="47" t="str">
        <f t="shared" si="2"/>
        <v>E</v>
      </c>
      <c r="V82" s="47" t="s">
        <v>621</v>
      </c>
      <c r="W82" s="54" t="s">
        <v>677</v>
      </c>
    </row>
    <row r="83" spans="1:23">
      <c r="A83" s="47">
        <v>79</v>
      </c>
      <c r="B83" s="47">
        <v>114</v>
      </c>
      <c r="C83" s="47" t="s">
        <v>115</v>
      </c>
      <c r="D83" s="47">
        <f>VLOOKUP(C83,'[1]TAG LIST'!$E$4:$AG$162,2,0)</f>
        <v>3048811</v>
      </c>
      <c r="E83" s="47" t="s">
        <v>145</v>
      </c>
      <c r="F83" s="47" t="s">
        <v>589</v>
      </c>
      <c r="G83" s="47">
        <v>57</v>
      </c>
      <c r="H83" s="47" t="s">
        <v>166</v>
      </c>
      <c r="I83" s="47" t="s">
        <v>167</v>
      </c>
      <c r="J83" s="47">
        <v>620</v>
      </c>
      <c r="L83" s="47" t="s">
        <v>199</v>
      </c>
      <c r="P83" s="47" t="s">
        <v>199</v>
      </c>
      <c r="Q83" s="47" t="s">
        <v>199</v>
      </c>
      <c r="S83" s="47" t="s">
        <v>199</v>
      </c>
      <c r="T83" s="47"/>
      <c r="U83" s="47" t="str">
        <f t="shared" si="2"/>
        <v>E</v>
      </c>
      <c r="V83" s="47" t="s">
        <v>621</v>
      </c>
      <c r="W83" s="54" t="s">
        <v>677</v>
      </c>
    </row>
    <row r="84" spans="1:23">
      <c r="A84" s="47">
        <v>80</v>
      </c>
      <c r="B84" s="47">
        <v>118</v>
      </c>
      <c r="C84" s="47" t="s">
        <v>119</v>
      </c>
      <c r="D84" s="47">
        <f>VLOOKUP(C84,'[1]TAG LIST'!$E$4:$AG$162,2,0)</f>
        <v>3045776</v>
      </c>
      <c r="E84" s="47" t="s">
        <v>145</v>
      </c>
      <c r="F84" s="47" t="s">
        <v>589</v>
      </c>
      <c r="G84" s="47">
        <v>57</v>
      </c>
      <c r="H84" s="47" t="s">
        <v>166</v>
      </c>
      <c r="I84" s="47" t="s">
        <v>167</v>
      </c>
      <c r="J84" s="47">
        <v>620</v>
      </c>
      <c r="L84" s="47" t="s">
        <v>199</v>
      </c>
      <c r="P84" s="47" t="s">
        <v>199</v>
      </c>
      <c r="Q84" s="47" t="s">
        <v>199</v>
      </c>
      <c r="S84" s="47" t="s">
        <v>199</v>
      </c>
      <c r="T84" s="47"/>
      <c r="U84" s="47" t="str">
        <f t="shared" si="2"/>
        <v>E</v>
      </c>
      <c r="V84" s="47" t="s">
        <v>621</v>
      </c>
      <c r="W84" s="54" t="s">
        <v>677</v>
      </c>
    </row>
    <row r="85" spans="1:23">
      <c r="A85" s="47">
        <v>81</v>
      </c>
      <c r="B85" s="47">
        <v>119</v>
      </c>
      <c r="C85" s="47" t="s">
        <v>120</v>
      </c>
      <c r="D85" s="47">
        <f>VLOOKUP(C85,'[1]TAG LIST'!$E$4:$AG$162,2,0)</f>
        <v>3048822</v>
      </c>
      <c r="E85" s="47" t="s">
        <v>145</v>
      </c>
      <c r="F85" s="47" t="s">
        <v>589</v>
      </c>
      <c r="G85" s="47">
        <v>57</v>
      </c>
      <c r="H85" s="47" t="s">
        <v>166</v>
      </c>
      <c r="I85" s="47" t="s">
        <v>167</v>
      </c>
      <c r="J85" s="47">
        <v>620</v>
      </c>
      <c r="L85" s="47" t="s">
        <v>199</v>
      </c>
      <c r="P85" s="47" t="s">
        <v>199</v>
      </c>
      <c r="Q85" s="47" t="s">
        <v>199</v>
      </c>
      <c r="S85" s="47" t="s">
        <v>199</v>
      </c>
      <c r="T85" s="47"/>
      <c r="U85" s="47" t="str">
        <f t="shared" si="2"/>
        <v>E</v>
      </c>
      <c r="V85" s="47" t="s">
        <v>621</v>
      </c>
      <c r="W85" s="54" t="s">
        <v>677</v>
      </c>
    </row>
    <row r="86" spans="1:23">
      <c r="A86" s="47">
        <v>82</v>
      </c>
      <c r="B86" s="47">
        <v>92</v>
      </c>
      <c r="C86" s="47" t="s">
        <v>93</v>
      </c>
      <c r="D86" s="47">
        <f>VLOOKUP(C86,'[1]TAG LIST'!$E$4:$AG$162,2,0)</f>
        <v>3048029</v>
      </c>
      <c r="E86" s="47" t="s">
        <v>160</v>
      </c>
      <c r="F86" s="47" t="s">
        <v>589</v>
      </c>
      <c r="G86" s="47">
        <v>57</v>
      </c>
      <c r="H86" s="47" t="s">
        <v>166</v>
      </c>
      <c r="I86" s="47" t="s">
        <v>167</v>
      </c>
      <c r="J86" s="47">
        <v>620</v>
      </c>
      <c r="L86" s="47" t="s">
        <v>199</v>
      </c>
      <c r="P86" s="47" t="s">
        <v>199</v>
      </c>
      <c r="Q86" s="47" t="s">
        <v>199</v>
      </c>
      <c r="S86" s="47" t="s">
        <v>199</v>
      </c>
      <c r="T86" s="47"/>
      <c r="U86" s="47" t="str">
        <f t="shared" si="2"/>
        <v>E</v>
      </c>
      <c r="V86" s="47" t="s">
        <v>622</v>
      </c>
      <c r="W86" s="54" t="s">
        <v>678</v>
      </c>
    </row>
    <row r="87" spans="1:23">
      <c r="A87" s="47">
        <v>83</v>
      </c>
      <c r="B87" s="47">
        <v>93</v>
      </c>
      <c r="C87" s="47" t="s">
        <v>94</v>
      </c>
      <c r="D87" s="47">
        <f>VLOOKUP(C87,'[1]TAG LIST'!$E$4:$AG$162,2,0)</f>
        <v>3048052</v>
      </c>
      <c r="E87" s="47" t="s">
        <v>160</v>
      </c>
      <c r="F87" s="47" t="s">
        <v>589</v>
      </c>
      <c r="G87" s="47">
        <v>57</v>
      </c>
      <c r="H87" s="47" t="s">
        <v>166</v>
      </c>
      <c r="I87" s="47" t="s">
        <v>167</v>
      </c>
      <c r="J87" s="47">
        <v>620</v>
      </c>
      <c r="L87" s="47" t="s">
        <v>199</v>
      </c>
      <c r="P87" s="47" t="s">
        <v>199</v>
      </c>
      <c r="Q87" s="47" t="s">
        <v>199</v>
      </c>
      <c r="S87" s="47" t="s">
        <v>199</v>
      </c>
      <c r="T87" s="47"/>
      <c r="U87" s="47" t="str">
        <f t="shared" si="2"/>
        <v>E</v>
      </c>
      <c r="V87" s="47" t="s">
        <v>622</v>
      </c>
      <c r="W87" s="54" t="s">
        <v>678</v>
      </c>
    </row>
    <row r="88" spans="1:23">
      <c r="A88" s="47">
        <v>84</v>
      </c>
      <c r="B88" s="47">
        <v>84</v>
      </c>
      <c r="C88" s="47" t="s">
        <v>85</v>
      </c>
      <c r="D88" s="47" t="str">
        <f>VLOOKUP(C88,'[1]TAG LIST'!$E$4:$AG$162,2,0)</f>
        <v>AXGK2300196</v>
      </c>
      <c r="E88" s="47" t="s">
        <v>159</v>
      </c>
      <c r="F88" s="47" t="s">
        <v>589</v>
      </c>
      <c r="G88" s="47">
        <v>57</v>
      </c>
      <c r="H88" s="47" t="s">
        <v>166</v>
      </c>
      <c r="I88" s="47" t="s">
        <v>167</v>
      </c>
      <c r="J88" s="47">
        <v>620</v>
      </c>
      <c r="L88" s="47" t="s">
        <v>199</v>
      </c>
      <c r="P88" s="47" t="s">
        <v>199</v>
      </c>
      <c r="Q88" s="47" t="s">
        <v>199</v>
      </c>
      <c r="S88" s="47" t="s">
        <v>199</v>
      </c>
      <c r="T88" s="47"/>
      <c r="U88" s="47" t="str">
        <f t="shared" si="2"/>
        <v>E</v>
      </c>
      <c r="V88" s="47" t="s">
        <v>623</v>
      </c>
      <c r="W88" s="54" t="s">
        <v>679</v>
      </c>
    </row>
    <row r="89" spans="1:23">
      <c r="A89" s="47">
        <v>85</v>
      </c>
      <c r="B89" s="47">
        <v>85</v>
      </c>
      <c r="C89" s="47" t="s">
        <v>86</v>
      </c>
      <c r="D89" s="47" t="str">
        <f>VLOOKUP(C89,'[1]TAG LIST'!$E$4:$AG$162,2,0)</f>
        <v>AXGK2300186</v>
      </c>
      <c r="E89" s="47" t="s">
        <v>159</v>
      </c>
      <c r="F89" s="47" t="s">
        <v>589</v>
      </c>
      <c r="G89" s="47">
        <v>57</v>
      </c>
      <c r="H89" s="47" t="s">
        <v>166</v>
      </c>
      <c r="I89" s="47" t="s">
        <v>167</v>
      </c>
      <c r="J89" s="47">
        <v>620</v>
      </c>
      <c r="L89" s="47" t="s">
        <v>199</v>
      </c>
      <c r="P89" s="47" t="s">
        <v>199</v>
      </c>
      <c r="Q89" s="47" t="s">
        <v>199</v>
      </c>
      <c r="S89" s="47" t="s">
        <v>199</v>
      </c>
      <c r="T89" s="47"/>
      <c r="U89" s="47" t="str">
        <f t="shared" si="2"/>
        <v>E</v>
      </c>
      <c r="V89" s="47" t="s">
        <v>623</v>
      </c>
      <c r="W89" s="54" t="s">
        <v>679</v>
      </c>
    </row>
    <row r="90" spans="1:23">
      <c r="A90" s="47">
        <v>86</v>
      </c>
      <c r="B90" s="47">
        <v>86</v>
      </c>
      <c r="C90" s="47" t="s">
        <v>87</v>
      </c>
      <c r="D90" s="47" t="str">
        <f>VLOOKUP(C90,'[1]TAG LIST'!$E$4:$AG$162,2,0)</f>
        <v>AXGK2300187</v>
      </c>
      <c r="E90" s="47" t="s">
        <v>159</v>
      </c>
      <c r="F90" s="47" t="s">
        <v>589</v>
      </c>
      <c r="G90" s="47">
        <v>57</v>
      </c>
      <c r="H90" s="47" t="s">
        <v>166</v>
      </c>
      <c r="I90" s="47" t="s">
        <v>167</v>
      </c>
      <c r="J90" s="47">
        <v>620</v>
      </c>
      <c r="L90" s="47" t="s">
        <v>199</v>
      </c>
      <c r="P90" s="47" t="s">
        <v>199</v>
      </c>
      <c r="Q90" s="47" t="s">
        <v>199</v>
      </c>
      <c r="S90" s="47" t="s">
        <v>199</v>
      </c>
      <c r="T90" s="47"/>
      <c r="U90" s="47" t="str">
        <f t="shared" si="2"/>
        <v>E</v>
      </c>
      <c r="V90" s="47" t="s">
        <v>623</v>
      </c>
      <c r="W90" s="54" t="s">
        <v>679</v>
      </c>
    </row>
    <row r="91" spans="1:23">
      <c r="A91" s="47">
        <v>87</v>
      </c>
      <c r="B91" s="47">
        <v>87</v>
      </c>
      <c r="C91" s="47" t="s">
        <v>88</v>
      </c>
      <c r="D91" s="47" t="str">
        <f>VLOOKUP(C91,'[1]TAG LIST'!$E$4:$AG$162,2,0)</f>
        <v>AXGK2300189</v>
      </c>
      <c r="E91" s="47" t="s">
        <v>159</v>
      </c>
      <c r="F91" s="47" t="s">
        <v>589</v>
      </c>
      <c r="G91" s="47">
        <v>57</v>
      </c>
      <c r="H91" s="47" t="s">
        <v>166</v>
      </c>
      <c r="I91" s="47" t="s">
        <v>167</v>
      </c>
      <c r="J91" s="47">
        <v>620</v>
      </c>
      <c r="L91" s="47" t="s">
        <v>199</v>
      </c>
      <c r="P91" s="47" t="s">
        <v>199</v>
      </c>
      <c r="Q91" s="47" t="s">
        <v>199</v>
      </c>
      <c r="S91" s="47" t="s">
        <v>199</v>
      </c>
      <c r="T91" s="47"/>
      <c r="U91" s="47" t="str">
        <f t="shared" si="2"/>
        <v>E</v>
      </c>
      <c r="V91" s="47" t="s">
        <v>623</v>
      </c>
      <c r="W91" s="54" t="s">
        <v>679</v>
      </c>
    </row>
    <row r="92" spans="1:23">
      <c r="A92" s="47">
        <v>88</v>
      </c>
      <c r="B92" s="47">
        <v>88</v>
      </c>
      <c r="C92" s="47" t="s">
        <v>89</v>
      </c>
      <c r="D92" s="47" t="str">
        <f>VLOOKUP(C92,'[1]TAG LIST'!$E$4:$AG$162,2,0)</f>
        <v>AXGK2300192</v>
      </c>
      <c r="E92" s="47" t="s">
        <v>159</v>
      </c>
      <c r="F92" s="47" t="s">
        <v>589</v>
      </c>
      <c r="G92" s="47">
        <v>57</v>
      </c>
      <c r="H92" s="47" t="s">
        <v>166</v>
      </c>
      <c r="I92" s="47" t="s">
        <v>167</v>
      </c>
      <c r="J92" s="47">
        <v>620</v>
      </c>
      <c r="L92" s="47" t="s">
        <v>199</v>
      </c>
      <c r="P92" s="47" t="s">
        <v>199</v>
      </c>
      <c r="Q92" s="47" t="s">
        <v>199</v>
      </c>
      <c r="S92" s="47" t="s">
        <v>199</v>
      </c>
      <c r="T92" s="47"/>
      <c r="U92" s="47" t="str">
        <f t="shared" si="2"/>
        <v>E</v>
      </c>
      <c r="V92" s="47" t="s">
        <v>624</v>
      </c>
      <c r="W92" s="54" t="s">
        <v>680</v>
      </c>
    </row>
    <row r="93" spans="1:23">
      <c r="A93" s="47">
        <v>89</v>
      </c>
      <c r="B93" s="47">
        <v>89</v>
      </c>
      <c r="C93" s="47" t="s">
        <v>90</v>
      </c>
      <c r="D93" s="47" t="str">
        <f>VLOOKUP(C93,'[1]TAG LIST'!$E$4:$AG$162,2,0)</f>
        <v>AXGK2300193</v>
      </c>
      <c r="E93" s="47" t="s">
        <v>159</v>
      </c>
      <c r="F93" s="47" t="s">
        <v>589</v>
      </c>
      <c r="G93" s="47">
        <v>57</v>
      </c>
      <c r="H93" s="47" t="s">
        <v>166</v>
      </c>
      <c r="I93" s="47" t="s">
        <v>167</v>
      </c>
      <c r="J93" s="47">
        <v>620</v>
      </c>
      <c r="L93" s="47" t="s">
        <v>199</v>
      </c>
      <c r="P93" s="47" t="s">
        <v>199</v>
      </c>
      <c r="Q93" s="47" t="s">
        <v>199</v>
      </c>
      <c r="S93" s="47" t="s">
        <v>199</v>
      </c>
      <c r="T93" s="47"/>
      <c r="U93" s="47" t="str">
        <f t="shared" si="2"/>
        <v>E</v>
      </c>
      <c r="V93" s="47" t="s">
        <v>624</v>
      </c>
      <c r="W93" s="54" t="s">
        <v>680</v>
      </c>
    </row>
    <row r="94" spans="1:23">
      <c r="A94" s="47">
        <v>90</v>
      </c>
      <c r="B94" s="47">
        <v>115</v>
      </c>
      <c r="C94" s="47" t="s">
        <v>116</v>
      </c>
      <c r="D94" s="47" t="str">
        <f>VLOOKUP(C94,'[1]TAG LIST'!$E$4:$AG$162,2,0)</f>
        <v>AXGK2300195</v>
      </c>
      <c r="E94" s="47" t="s">
        <v>159</v>
      </c>
      <c r="F94" s="47" t="s">
        <v>589</v>
      </c>
      <c r="G94" s="47">
        <v>57</v>
      </c>
      <c r="H94" s="47" t="s">
        <v>166</v>
      </c>
      <c r="I94" s="47" t="s">
        <v>167</v>
      </c>
      <c r="J94" s="47">
        <v>620</v>
      </c>
      <c r="L94" s="47" t="s">
        <v>199</v>
      </c>
      <c r="P94" s="47" t="s">
        <v>199</v>
      </c>
      <c r="Q94" s="47" t="s">
        <v>199</v>
      </c>
      <c r="S94" s="47" t="s">
        <v>199</v>
      </c>
      <c r="T94" s="47"/>
      <c r="U94" s="47" t="str">
        <f t="shared" si="2"/>
        <v>E</v>
      </c>
      <c r="V94" s="47" t="s">
        <v>624</v>
      </c>
      <c r="W94" s="54" t="s">
        <v>680</v>
      </c>
    </row>
    <row r="95" spans="1:23">
      <c r="A95" s="47">
        <v>91</v>
      </c>
      <c r="B95" s="47">
        <v>116</v>
      </c>
      <c r="C95" s="47" t="s">
        <v>117</v>
      </c>
      <c r="D95" s="47" t="str">
        <f>VLOOKUP(C95,'[1]TAG LIST'!$E$4:$AG$162,2,0)</f>
        <v>AXGK2300185</v>
      </c>
      <c r="E95" s="47" t="s">
        <v>159</v>
      </c>
      <c r="F95" s="47" t="s">
        <v>589</v>
      </c>
      <c r="G95" s="47">
        <v>57</v>
      </c>
      <c r="H95" s="47" t="s">
        <v>166</v>
      </c>
      <c r="I95" s="47" t="s">
        <v>167</v>
      </c>
      <c r="J95" s="47">
        <v>620</v>
      </c>
      <c r="L95" s="47" t="s">
        <v>199</v>
      </c>
      <c r="P95" s="47" t="s">
        <v>199</v>
      </c>
      <c r="Q95" s="47" t="s">
        <v>199</v>
      </c>
      <c r="S95" s="47" t="s">
        <v>199</v>
      </c>
      <c r="T95" s="47"/>
      <c r="U95" s="47" t="str">
        <f t="shared" si="2"/>
        <v>E</v>
      </c>
      <c r="V95" s="47" t="s">
        <v>624</v>
      </c>
      <c r="W95" s="54" t="s">
        <v>680</v>
      </c>
    </row>
    <row r="96" spans="1:23">
      <c r="A96" s="47">
        <v>92</v>
      </c>
      <c r="B96" s="47">
        <v>117</v>
      </c>
      <c r="C96" s="47" t="s">
        <v>118</v>
      </c>
      <c r="D96" s="47" t="str">
        <f>VLOOKUP(C96,'[1]TAG LIST'!$E$4:$AG$162,2,0)</f>
        <v>AXGK2300191</v>
      </c>
      <c r="E96" s="47" t="s">
        <v>159</v>
      </c>
      <c r="F96" s="47" t="s">
        <v>589</v>
      </c>
      <c r="G96" s="47">
        <v>57</v>
      </c>
      <c r="H96" s="47" t="s">
        <v>166</v>
      </c>
      <c r="I96" s="47" t="s">
        <v>167</v>
      </c>
      <c r="J96" s="47">
        <v>620</v>
      </c>
      <c r="L96" s="47" t="s">
        <v>199</v>
      </c>
      <c r="P96" s="47" t="s">
        <v>199</v>
      </c>
      <c r="Q96" s="47" t="s">
        <v>199</v>
      </c>
      <c r="S96" s="47" t="s">
        <v>199</v>
      </c>
      <c r="T96" s="47"/>
      <c r="U96" s="47" t="str">
        <f t="shared" si="2"/>
        <v>E</v>
      </c>
      <c r="V96" s="47" t="s">
        <v>624</v>
      </c>
      <c r="W96" s="54" t="s">
        <v>680</v>
      </c>
    </row>
    <row r="97" spans="1:23">
      <c r="A97" s="47">
        <v>93</v>
      </c>
      <c r="B97" s="47">
        <v>90</v>
      </c>
      <c r="C97" s="47" t="s">
        <v>91</v>
      </c>
      <c r="D97" s="47">
        <f>VLOOKUP(C97,'[1]TAG LIST'!$E$4:$AG$162,2,0)</f>
        <v>3047363</v>
      </c>
      <c r="E97" s="47" t="s">
        <v>163</v>
      </c>
      <c r="F97" s="47" t="s">
        <v>589</v>
      </c>
      <c r="G97" s="47">
        <v>57</v>
      </c>
      <c r="H97" s="47" t="s">
        <v>166</v>
      </c>
      <c r="I97" s="47" t="s">
        <v>167</v>
      </c>
      <c r="J97" s="47">
        <v>620</v>
      </c>
      <c r="L97" s="47" t="s">
        <v>199</v>
      </c>
      <c r="P97" s="47" t="s">
        <v>199</v>
      </c>
      <c r="Q97" s="47" t="s">
        <v>199</v>
      </c>
      <c r="S97" s="47" t="s">
        <v>199</v>
      </c>
      <c r="T97" s="47"/>
      <c r="U97" s="47" t="str">
        <f t="shared" si="2"/>
        <v>E</v>
      </c>
      <c r="V97" s="47" t="s">
        <v>625</v>
      </c>
      <c r="W97" s="54" t="s">
        <v>681</v>
      </c>
    </row>
    <row r="98" spans="1:23">
      <c r="A98" s="47">
        <v>94</v>
      </c>
      <c r="B98" s="47">
        <v>91</v>
      </c>
      <c r="C98" s="47" t="s">
        <v>92</v>
      </c>
      <c r="D98" s="47">
        <f>VLOOKUP(C98,'[1]TAG LIST'!$E$4:$AG$162,2,0)</f>
        <v>3047367</v>
      </c>
      <c r="E98" s="47" t="s">
        <v>163</v>
      </c>
      <c r="F98" s="47" t="s">
        <v>589</v>
      </c>
      <c r="G98" s="47">
        <v>57</v>
      </c>
      <c r="H98" s="47" t="s">
        <v>166</v>
      </c>
      <c r="I98" s="47" t="s">
        <v>167</v>
      </c>
      <c r="J98" s="47">
        <v>620</v>
      </c>
      <c r="L98" s="47" t="s">
        <v>199</v>
      </c>
      <c r="P98" s="47" t="s">
        <v>199</v>
      </c>
      <c r="Q98" s="47" t="s">
        <v>199</v>
      </c>
      <c r="S98" s="47" t="s">
        <v>199</v>
      </c>
      <c r="T98" s="47"/>
      <c r="U98" s="47" t="str">
        <f t="shared" si="2"/>
        <v>E</v>
      </c>
      <c r="V98" s="47" t="s">
        <v>625</v>
      </c>
      <c r="W98" s="54" t="s">
        <v>681</v>
      </c>
    </row>
    <row r="99" spans="1:23">
      <c r="A99" s="47">
        <v>95</v>
      </c>
      <c r="B99" s="47">
        <v>67</v>
      </c>
      <c r="C99" s="47" t="s">
        <v>68</v>
      </c>
      <c r="D99" s="47">
        <f>VLOOKUP(C99,'[1]TAG LIST'!$E$4:$AG$162,2,0)</f>
        <v>3048021</v>
      </c>
      <c r="E99" s="47" t="s">
        <v>160</v>
      </c>
      <c r="F99" s="47" t="s">
        <v>587</v>
      </c>
      <c r="G99" s="47">
        <v>57</v>
      </c>
      <c r="H99" s="47" t="s">
        <v>161</v>
      </c>
      <c r="I99" s="47" t="s">
        <v>162</v>
      </c>
      <c r="J99" s="47">
        <v>620</v>
      </c>
      <c r="K99" s="47" t="s">
        <v>199</v>
      </c>
      <c r="L99" s="47" t="s">
        <v>199</v>
      </c>
      <c r="M99" s="47" t="s">
        <v>199</v>
      </c>
      <c r="P99" s="47" t="s">
        <v>199</v>
      </c>
      <c r="Q99" s="47" t="s">
        <v>199</v>
      </c>
      <c r="R99" s="47" t="s">
        <v>199</v>
      </c>
      <c r="S99" s="47" t="s">
        <v>199</v>
      </c>
      <c r="T99" s="47" t="s">
        <v>199</v>
      </c>
      <c r="U99" s="47" t="str">
        <f t="shared" si="2"/>
        <v>ABDE</v>
      </c>
      <c r="V99" s="47" t="s">
        <v>237</v>
      </c>
      <c r="W99" s="54" t="s">
        <v>682</v>
      </c>
    </row>
    <row r="100" spans="1:23">
      <c r="A100" s="47">
        <v>96</v>
      </c>
      <c r="B100" s="47">
        <v>80</v>
      </c>
      <c r="C100" s="47" t="s">
        <v>81</v>
      </c>
      <c r="D100" s="47">
        <f>VLOOKUP(C100,'[1]TAG LIST'!$E$4:$AG$162,2,0)</f>
        <v>3047358</v>
      </c>
      <c r="E100" s="47" t="s">
        <v>163</v>
      </c>
      <c r="F100" s="47" t="s">
        <v>587</v>
      </c>
      <c r="G100" s="47">
        <v>57</v>
      </c>
      <c r="H100" s="47" t="s">
        <v>165</v>
      </c>
      <c r="I100" s="47" t="s">
        <v>162</v>
      </c>
      <c r="J100" s="47">
        <v>620</v>
      </c>
      <c r="K100" s="47" t="s">
        <v>199</v>
      </c>
      <c r="L100" s="47" t="s">
        <v>199</v>
      </c>
      <c r="M100" s="47" t="s">
        <v>199</v>
      </c>
      <c r="P100" s="47" t="s">
        <v>199</v>
      </c>
      <c r="Q100" s="47" t="s">
        <v>199</v>
      </c>
      <c r="R100" s="47" t="s">
        <v>199</v>
      </c>
      <c r="S100" s="47" t="s">
        <v>199</v>
      </c>
      <c r="T100" s="47"/>
      <c r="U100" s="47" t="str">
        <f t="shared" si="2"/>
        <v>ABDE</v>
      </c>
      <c r="V100" s="47" t="s">
        <v>626</v>
      </c>
      <c r="W100" s="54" t="s">
        <v>683</v>
      </c>
    </row>
    <row r="101" spans="1:23">
      <c r="A101" s="47">
        <v>97</v>
      </c>
      <c r="B101" s="47">
        <v>79</v>
      </c>
      <c r="C101" s="47" t="s">
        <v>80</v>
      </c>
      <c r="D101" s="47">
        <f>VLOOKUP(C101,'[1]TAG LIST'!$E$4:$AG$162,2,0)</f>
        <v>3046091</v>
      </c>
      <c r="E101" s="47" t="s">
        <v>163</v>
      </c>
      <c r="F101" s="47" t="s">
        <v>587</v>
      </c>
      <c r="G101" s="47">
        <v>57</v>
      </c>
      <c r="H101" s="47" t="s">
        <v>165</v>
      </c>
      <c r="I101" s="47" t="s">
        <v>162</v>
      </c>
      <c r="J101" s="47">
        <v>620</v>
      </c>
      <c r="L101" s="47" t="s">
        <v>199</v>
      </c>
      <c r="P101" s="47" t="s">
        <v>199</v>
      </c>
      <c r="Q101" s="47" t="s">
        <v>199</v>
      </c>
      <c r="R101" s="47" t="s">
        <v>199</v>
      </c>
      <c r="S101" s="47" t="s">
        <v>199</v>
      </c>
      <c r="T101" s="47"/>
      <c r="U101" s="47" t="str">
        <f t="shared" si="2"/>
        <v>DE</v>
      </c>
      <c r="V101" s="47" t="s">
        <v>627</v>
      </c>
      <c r="W101" s="54" t="s">
        <v>684</v>
      </c>
    </row>
    <row r="102" spans="1:23">
      <c r="A102" s="47">
        <v>98</v>
      </c>
      <c r="B102" s="47">
        <v>23</v>
      </c>
      <c r="C102" s="47" t="s">
        <v>24</v>
      </c>
      <c r="D102" s="47">
        <f>VLOOKUP(C102,'[1]TAG LIST'!$E$4:$AG$162,2,0)</f>
        <v>3048819</v>
      </c>
      <c r="E102" s="47" t="s">
        <v>145</v>
      </c>
      <c r="F102" s="47" t="s">
        <v>587</v>
      </c>
      <c r="G102" s="47">
        <v>57</v>
      </c>
      <c r="H102" s="47" t="s">
        <v>153</v>
      </c>
      <c r="I102" s="47" t="s">
        <v>154</v>
      </c>
      <c r="J102" s="47">
        <v>620</v>
      </c>
      <c r="K102" s="47" t="s">
        <v>199</v>
      </c>
      <c r="L102" s="47" t="s">
        <v>199</v>
      </c>
      <c r="M102" s="47" t="s">
        <v>199</v>
      </c>
      <c r="P102" s="47" t="s">
        <v>199</v>
      </c>
      <c r="Q102" s="47" t="s">
        <v>199</v>
      </c>
      <c r="R102" s="47" t="s">
        <v>199</v>
      </c>
      <c r="S102" s="47" t="s">
        <v>199</v>
      </c>
      <c r="T102" s="47"/>
      <c r="U102" s="47" t="str">
        <f t="shared" si="2"/>
        <v>ABDE</v>
      </c>
      <c r="V102" s="47" t="s">
        <v>628</v>
      </c>
      <c r="W102" s="54" t="s">
        <v>685</v>
      </c>
    </row>
    <row r="103" spans="1:23">
      <c r="A103" s="47">
        <v>99</v>
      </c>
      <c r="B103" s="47">
        <v>49</v>
      </c>
      <c r="C103" s="47" t="s">
        <v>50</v>
      </c>
      <c r="D103" s="47">
        <f>VLOOKUP(C103,'[1]TAG LIST'!$E$4:$AG$162,2,0)</f>
        <v>3049432</v>
      </c>
      <c r="E103" s="47" t="s">
        <v>145</v>
      </c>
      <c r="F103" s="47" t="s">
        <v>587</v>
      </c>
      <c r="G103" s="47">
        <v>57</v>
      </c>
      <c r="H103" s="47" t="s">
        <v>153</v>
      </c>
      <c r="I103" s="47" t="s">
        <v>154</v>
      </c>
      <c r="J103" s="47">
        <v>620</v>
      </c>
      <c r="K103" s="47" t="s">
        <v>199</v>
      </c>
      <c r="L103" s="47" t="s">
        <v>199</v>
      </c>
      <c r="M103" s="47" t="s">
        <v>199</v>
      </c>
      <c r="P103" s="47" t="s">
        <v>199</v>
      </c>
      <c r="Q103" s="47" t="s">
        <v>199</v>
      </c>
      <c r="R103" s="47" t="s">
        <v>199</v>
      </c>
      <c r="S103" s="47" t="s">
        <v>199</v>
      </c>
      <c r="T103" s="47"/>
      <c r="U103" s="47" t="str">
        <f t="shared" si="2"/>
        <v>ABDE</v>
      </c>
      <c r="V103" s="47" t="s">
        <v>628</v>
      </c>
      <c r="W103" s="54" t="s">
        <v>685</v>
      </c>
    </row>
    <row r="104" spans="1:23">
      <c r="A104" s="47">
        <v>100</v>
      </c>
      <c r="B104" s="47">
        <v>50</v>
      </c>
      <c r="C104" s="47" t="s">
        <v>51</v>
      </c>
      <c r="D104" s="47">
        <f>VLOOKUP(C104,'[1]TAG LIST'!$E$4:$AG$162,2,0)</f>
        <v>3050790</v>
      </c>
      <c r="E104" s="47" t="s">
        <v>145</v>
      </c>
      <c r="F104" s="47" t="s">
        <v>587</v>
      </c>
      <c r="G104" s="47">
        <v>57</v>
      </c>
      <c r="H104" s="47" t="s">
        <v>153</v>
      </c>
      <c r="I104" s="47" t="s">
        <v>154</v>
      </c>
      <c r="J104" s="47">
        <v>620</v>
      </c>
      <c r="K104" s="47" t="s">
        <v>199</v>
      </c>
      <c r="L104" s="47" t="s">
        <v>199</v>
      </c>
      <c r="M104" s="47" t="s">
        <v>199</v>
      </c>
      <c r="P104" s="47" t="s">
        <v>199</v>
      </c>
      <c r="Q104" s="47" t="s">
        <v>199</v>
      </c>
      <c r="R104" s="47" t="s">
        <v>199</v>
      </c>
      <c r="S104" s="47" t="s">
        <v>199</v>
      </c>
      <c r="T104" s="47"/>
      <c r="U104" s="47" t="str">
        <f t="shared" si="2"/>
        <v>ABDE</v>
      </c>
      <c r="V104" s="47" t="s">
        <v>628</v>
      </c>
      <c r="W104" s="54" t="s">
        <v>685</v>
      </c>
    </row>
    <row r="105" spans="1:23">
      <c r="A105" s="47">
        <v>101</v>
      </c>
      <c r="B105" s="47">
        <v>25</v>
      </c>
      <c r="C105" s="47" t="s">
        <v>26</v>
      </c>
      <c r="D105" s="47">
        <f>VLOOKUP(C105,'[1]TAG LIST'!$E$4:$AG$162,2,0)</f>
        <v>3048804</v>
      </c>
      <c r="E105" s="47" t="s">
        <v>145</v>
      </c>
      <c r="F105" s="47" t="s">
        <v>587</v>
      </c>
      <c r="G105" s="47">
        <v>57</v>
      </c>
      <c r="H105" s="47" t="s">
        <v>155</v>
      </c>
      <c r="I105" s="47" t="s">
        <v>154</v>
      </c>
      <c r="J105" s="47">
        <v>620</v>
      </c>
      <c r="L105" s="47" t="s">
        <v>199</v>
      </c>
      <c r="P105" s="47" t="s">
        <v>199</v>
      </c>
      <c r="Q105" s="47" t="s">
        <v>199</v>
      </c>
      <c r="S105" s="47"/>
      <c r="T105" s="47"/>
      <c r="U105" s="47" t="str">
        <f t="shared" si="2"/>
        <v/>
      </c>
      <c r="V105" s="47" t="s">
        <v>629</v>
      </c>
      <c r="W105" s="54" t="s">
        <v>686</v>
      </c>
    </row>
    <row r="106" spans="1:23">
      <c r="A106" s="47">
        <v>102</v>
      </c>
      <c r="B106" s="47">
        <v>44</v>
      </c>
      <c r="C106" s="47" t="s">
        <v>45</v>
      </c>
      <c r="D106" s="47">
        <f>VLOOKUP(C106,'[1]TAG LIST'!$E$4:$AG$162,2,0)</f>
        <v>3046097</v>
      </c>
      <c r="E106" s="47" t="s">
        <v>145</v>
      </c>
      <c r="F106" s="47" t="s">
        <v>587</v>
      </c>
      <c r="G106" s="47">
        <v>57</v>
      </c>
      <c r="H106" s="47" t="s">
        <v>155</v>
      </c>
      <c r="I106" s="47" t="s">
        <v>154</v>
      </c>
      <c r="J106" s="47">
        <v>620</v>
      </c>
      <c r="L106" s="47" t="s">
        <v>199</v>
      </c>
      <c r="P106" s="47" t="s">
        <v>199</v>
      </c>
      <c r="Q106" s="47" t="s">
        <v>199</v>
      </c>
      <c r="S106" s="47"/>
      <c r="T106" s="47"/>
      <c r="U106" s="47" t="str">
        <f t="shared" si="2"/>
        <v/>
      </c>
      <c r="V106" s="47" t="s">
        <v>629</v>
      </c>
      <c r="W106" s="54" t="s">
        <v>686</v>
      </c>
    </row>
    <row r="107" spans="1:23">
      <c r="A107" s="47">
        <v>103</v>
      </c>
      <c r="B107" s="47">
        <v>45</v>
      </c>
      <c r="C107" s="47" t="s">
        <v>46</v>
      </c>
      <c r="D107" s="47">
        <f>VLOOKUP(C107,'[1]TAG LIST'!$E$4:$AG$162,2,0)</f>
        <v>3049934</v>
      </c>
      <c r="E107" s="47" t="s">
        <v>145</v>
      </c>
      <c r="F107" s="47" t="s">
        <v>587</v>
      </c>
      <c r="G107" s="47">
        <v>57</v>
      </c>
      <c r="H107" s="47" t="s">
        <v>155</v>
      </c>
      <c r="I107" s="47" t="s">
        <v>154</v>
      </c>
      <c r="J107" s="47">
        <v>620</v>
      </c>
      <c r="L107" s="47" t="s">
        <v>199</v>
      </c>
      <c r="P107" s="47" t="s">
        <v>199</v>
      </c>
      <c r="Q107" s="47" t="s">
        <v>199</v>
      </c>
      <c r="S107" s="47"/>
      <c r="T107" s="47"/>
      <c r="U107" s="47" t="str">
        <f t="shared" si="2"/>
        <v/>
      </c>
      <c r="V107" s="47" t="s">
        <v>629</v>
      </c>
      <c r="W107" s="54" t="s">
        <v>686</v>
      </c>
    </row>
    <row r="108" spans="1:23">
      <c r="A108" s="47">
        <v>104</v>
      </c>
      <c r="B108" s="47">
        <v>46</v>
      </c>
      <c r="C108" s="47" t="s">
        <v>47</v>
      </c>
      <c r="D108" s="47">
        <f>VLOOKUP(C108,'[1]TAG LIST'!$E$4:$AG$162,2,0)</f>
        <v>3046120</v>
      </c>
      <c r="E108" s="47" t="s">
        <v>145</v>
      </c>
      <c r="F108" s="47" t="s">
        <v>587</v>
      </c>
      <c r="G108" s="47">
        <v>57</v>
      </c>
      <c r="H108" s="47" t="s">
        <v>155</v>
      </c>
      <c r="I108" s="47" t="s">
        <v>154</v>
      </c>
      <c r="J108" s="47">
        <v>620</v>
      </c>
      <c r="K108" s="47" t="s">
        <v>199</v>
      </c>
      <c r="L108" s="47" t="s">
        <v>199</v>
      </c>
      <c r="M108" s="47" t="s">
        <v>199</v>
      </c>
      <c r="P108" s="47" t="s">
        <v>199</v>
      </c>
      <c r="Q108" s="47" t="s">
        <v>199</v>
      </c>
      <c r="S108" s="47" t="s">
        <v>199</v>
      </c>
      <c r="T108" s="47"/>
      <c r="U108" s="47" t="str">
        <f t="shared" si="2"/>
        <v>ABE</v>
      </c>
      <c r="V108" s="47" t="s">
        <v>630</v>
      </c>
      <c r="W108" s="54" t="s">
        <v>687</v>
      </c>
    </row>
    <row r="109" spans="1:23">
      <c r="A109" s="47">
        <v>105</v>
      </c>
      <c r="B109" s="47">
        <v>24</v>
      </c>
      <c r="C109" s="47" t="s">
        <v>25</v>
      </c>
      <c r="D109" s="47">
        <f>VLOOKUP(C109,'[1]TAG LIST'!$E$4:$AG$162,2,0)</f>
        <v>3050796</v>
      </c>
      <c r="E109" s="47" t="s">
        <v>145</v>
      </c>
      <c r="F109" s="47" t="s">
        <v>587</v>
      </c>
      <c r="G109" s="47">
        <v>57</v>
      </c>
      <c r="H109" s="47" t="s">
        <v>155</v>
      </c>
      <c r="I109" s="47" t="s">
        <v>154</v>
      </c>
      <c r="J109" s="47">
        <v>620</v>
      </c>
      <c r="L109" s="47" t="s">
        <v>199</v>
      </c>
      <c r="P109" s="47" t="s">
        <v>199</v>
      </c>
      <c r="Q109" s="47" t="s">
        <v>199</v>
      </c>
      <c r="S109" s="47" t="s">
        <v>199</v>
      </c>
      <c r="T109" s="47"/>
      <c r="U109" s="47" t="str">
        <f t="shared" si="2"/>
        <v>E</v>
      </c>
      <c r="V109" s="47" t="s">
        <v>631</v>
      </c>
      <c r="W109" s="54" t="s">
        <v>688</v>
      </c>
    </row>
    <row r="110" spans="1:23">
      <c r="A110" s="47">
        <v>106</v>
      </c>
      <c r="B110" s="47">
        <v>26</v>
      </c>
      <c r="C110" s="47" t="s">
        <v>27</v>
      </c>
      <c r="D110" s="47">
        <f>VLOOKUP(C110,'[1]TAG LIST'!$E$4:$AG$162,2,0)</f>
        <v>3048814</v>
      </c>
      <c r="E110" s="47" t="s">
        <v>145</v>
      </c>
      <c r="F110" s="47" t="s">
        <v>587</v>
      </c>
      <c r="G110" s="47">
        <v>57</v>
      </c>
      <c r="H110" s="47" t="s">
        <v>155</v>
      </c>
      <c r="I110" s="47" t="s">
        <v>154</v>
      </c>
      <c r="J110" s="47">
        <v>620</v>
      </c>
      <c r="L110" s="47" t="s">
        <v>199</v>
      </c>
      <c r="P110" s="47" t="s">
        <v>199</v>
      </c>
      <c r="Q110" s="47" t="s">
        <v>199</v>
      </c>
      <c r="S110" s="47" t="s">
        <v>199</v>
      </c>
      <c r="T110" s="47"/>
      <c r="U110" s="47" t="str">
        <f t="shared" si="2"/>
        <v>E</v>
      </c>
      <c r="V110" s="47" t="s">
        <v>631</v>
      </c>
      <c r="W110" s="54" t="s">
        <v>688</v>
      </c>
    </row>
    <row r="111" spans="1:23">
      <c r="A111" s="47">
        <v>107</v>
      </c>
      <c r="B111" s="47">
        <v>33</v>
      </c>
      <c r="C111" s="47" t="s">
        <v>34</v>
      </c>
      <c r="D111" s="47">
        <f>VLOOKUP(C111,'[1]TAG LIST'!$E$4:$AG$162,2,0)</f>
        <v>3046117</v>
      </c>
      <c r="E111" s="47" t="s">
        <v>145</v>
      </c>
      <c r="F111" s="47" t="s">
        <v>587</v>
      </c>
      <c r="G111" s="47">
        <v>57</v>
      </c>
      <c r="H111" s="47" t="s">
        <v>157</v>
      </c>
      <c r="I111" s="47" t="s">
        <v>154</v>
      </c>
      <c r="J111" s="47">
        <v>620</v>
      </c>
      <c r="L111" s="47" t="s">
        <v>199</v>
      </c>
      <c r="P111" s="47" t="s">
        <v>199</v>
      </c>
      <c r="Q111" s="47" t="s">
        <v>199</v>
      </c>
      <c r="S111" s="47"/>
      <c r="T111" s="47"/>
      <c r="U111" s="47" t="str">
        <f t="shared" si="2"/>
        <v/>
      </c>
      <c r="V111" s="47" t="s">
        <v>632</v>
      </c>
      <c r="W111" s="54" t="s">
        <v>689</v>
      </c>
    </row>
    <row r="112" spans="1:23">
      <c r="A112" s="47">
        <v>108</v>
      </c>
      <c r="B112" s="47">
        <v>36</v>
      </c>
      <c r="C112" s="47" t="s">
        <v>37</v>
      </c>
      <c r="D112" s="47">
        <f>VLOOKUP(C112,'[1]TAG LIST'!$E$4:$AG$162,2,0)</f>
        <v>3048827</v>
      </c>
      <c r="E112" s="47" t="s">
        <v>145</v>
      </c>
      <c r="F112" s="47" t="s">
        <v>587</v>
      </c>
      <c r="G112" s="47">
        <v>57</v>
      </c>
      <c r="H112" s="47" t="s">
        <v>157</v>
      </c>
      <c r="I112" s="47" t="s">
        <v>154</v>
      </c>
      <c r="J112" s="47">
        <v>620</v>
      </c>
      <c r="L112" s="47" t="s">
        <v>199</v>
      </c>
      <c r="P112" s="47" t="s">
        <v>199</v>
      </c>
      <c r="Q112" s="47" t="s">
        <v>199</v>
      </c>
      <c r="S112" s="47"/>
      <c r="T112" s="47"/>
      <c r="U112" s="47" t="str">
        <f t="shared" si="2"/>
        <v/>
      </c>
      <c r="V112" s="47" t="s">
        <v>632</v>
      </c>
      <c r="W112" s="54" t="s">
        <v>689</v>
      </c>
    </row>
    <row r="113" spans="1:23">
      <c r="A113" s="47">
        <v>109</v>
      </c>
      <c r="B113" s="47">
        <v>37</v>
      </c>
      <c r="C113" s="47" t="s">
        <v>38</v>
      </c>
      <c r="D113" s="47">
        <f>VLOOKUP(C113,'[1]TAG LIST'!$E$4:$AG$162,2,0)</f>
        <v>3048832</v>
      </c>
      <c r="E113" s="47" t="s">
        <v>145</v>
      </c>
      <c r="F113" s="47" t="s">
        <v>587</v>
      </c>
      <c r="G113" s="47">
        <v>57</v>
      </c>
      <c r="H113" s="47" t="s">
        <v>157</v>
      </c>
      <c r="I113" s="47" t="s">
        <v>154</v>
      </c>
      <c r="J113" s="47">
        <v>620</v>
      </c>
      <c r="L113" s="47" t="s">
        <v>199</v>
      </c>
      <c r="P113" s="47" t="s">
        <v>199</v>
      </c>
      <c r="Q113" s="47" t="s">
        <v>199</v>
      </c>
      <c r="S113" s="47"/>
      <c r="T113" s="47"/>
      <c r="U113" s="47" t="str">
        <f t="shared" si="2"/>
        <v/>
      </c>
      <c r="V113" s="47" t="s">
        <v>632</v>
      </c>
      <c r="W113" s="54" t="s">
        <v>689</v>
      </c>
    </row>
    <row r="114" spans="1:23">
      <c r="A114" s="47">
        <v>110</v>
      </c>
      <c r="B114" s="47">
        <v>38</v>
      </c>
      <c r="C114" s="47" t="s">
        <v>39</v>
      </c>
      <c r="D114" s="47">
        <f>VLOOKUP(C114,'[1]TAG LIST'!$E$4:$AG$162,2,0)</f>
        <v>3050792</v>
      </c>
      <c r="E114" s="47" t="s">
        <v>145</v>
      </c>
      <c r="F114" s="47" t="s">
        <v>587</v>
      </c>
      <c r="G114" s="47">
        <v>57</v>
      </c>
      <c r="H114" s="47" t="s">
        <v>157</v>
      </c>
      <c r="I114" s="47" t="s">
        <v>154</v>
      </c>
      <c r="J114" s="47">
        <v>620</v>
      </c>
      <c r="L114" s="47" t="s">
        <v>199</v>
      </c>
      <c r="P114" s="47" t="s">
        <v>199</v>
      </c>
      <c r="Q114" s="47" t="s">
        <v>199</v>
      </c>
      <c r="S114" s="47"/>
      <c r="T114" s="47"/>
      <c r="U114" s="47" t="str">
        <f t="shared" si="2"/>
        <v/>
      </c>
      <c r="V114" s="47" t="s">
        <v>632</v>
      </c>
      <c r="W114" s="54" t="s">
        <v>689</v>
      </c>
    </row>
    <row r="115" spans="1:23">
      <c r="A115" s="47">
        <v>111</v>
      </c>
      <c r="B115" s="47">
        <v>39</v>
      </c>
      <c r="C115" s="47" t="s">
        <v>40</v>
      </c>
      <c r="D115" s="47">
        <f>VLOOKUP(C115,'[1]TAG LIST'!$E$4:$AG$162,2,0)</f>
        <v>3050774</v>
      </c>
      <c r="E115" s="47" t="s">
        <v>145</v>
      </c>
      <c r="F115" s="47" t="s">
        <v>587</v>
      </c>
      <c r="G115" s="47">
        <v>57</v>
      </c>
      <c r="H115" s="47" t="s">
        <v>157</v>
      </c>
      <c r="I115" s="47" t="s">
        <v>154</v>
      </c>
      <c r="J115" s="47">
        <v>620</v>
      </c>
      <c r="L115" s="47" t="s">
        <v>199</v>
      </c>
      <c r="P115" s="47" t="s">
        <v>199</v>
      </c>
      <c r="Q115" s="47" t="s">
        <v>199</v>
      </c>
      <c r="S115" s="47"/>
      <c r="T115" s="47"/>
      <c r="U115" s="47" t="str">
        <f t="shared" si="2"/>
        <v/>
      </c>
      <c r="V115" s="47" t="s">
        <v>633</v>
      </c>
      <c r="W115" s="54" t="s">
        <v>690</v>
      </c>
    </row>
    <row r="116" spans="1:23">
      <c r="A116" s="47">
        <v>112</v>
      </c>
      <c r="B116" s="47">
        <v>40</v>
      </c>
      <c r="C116" s="47" t="s">
        <v>41</v>
      </c>
      <c r="D116" s="47">
        <f>VLOOKUP(C116,'[1]TAG LIST'!$E$4:$AG$162,2,0)</f>
        <v>3049435</v>
      </c>
      <c r="E116" s="47" t="s">
        <v>145</v>
      </c>
      <c r="F116" s="47" t="s">
        <v>587</v>
      </c>
      <c r="G116" s="47">
        <v>57</v>
      </c>
      <c r="H116" s="47" t="s">
        <v>157</v>
      </c>
      <c r="I116" s="47" t="s">
        <v>154</v>
      </c>
      <c r="J116" s="47">
        <v>620</v>
      </c>
      <c r="L116" s="47" t="s">
        <v>199</v>
      </c>
      <c r="P116" s="47" t="s">
        <v>199</v>
      </c>
      <c r="Q116" s="47" t="s">
        <v>199</v>
      </c>
      <c r="S116" s="47"/>
      <c r="T116" s="47"/>
      <c r="U116" s="47" t="str">
        <f t="shared" si="2"/>
        <v/>
      </c>
      <c r="V116" s="47" t="s">
        <v>633</v>
      </c>
      <c r="W116" s="54" t="s">
        <v>690</v>
      </c>
    </row>
    <row r="117" spans="1:23">
      <c r="A117" s="47">
        <v>113</v>
      </c>
      <c r="B117" s="47">
        <v>41</v>
      </c>
      <c r="C117" s="47" t="s">
        <v>42</v>
      </c>
      <c r="D117" s="47">
        <f>VLOOKUP(C117,'[1]TAG LIST'!$E$4:$AG$162,2,0)</f>
        <v>3049428</v>
      </c>
      <c r="E117" s="47" t="s">
        <v>145</v>
      </c>
      <c r="F117" s="47" t="s">
        <v>587</v>
      </c>
      <c r="G117" s="47">
        <v>57</v>
      </c>
      <c r="H117" s="47" t="s">
        <v>157</v>
      </c>
      <c r="I117" s="47" t="s">
        <v>154</v>
      </c>
      <c r="J117" s="47">
        <v>620</v>
      </c>
      <c r="L117" s="47" t="s">
        <v>199</v>
      </c>
      <c r="P117" s="47" t="s">
        <v>199</v>
      </c>
      <c r="Q117" s="47" t="s">
        <v>199</v>
      </c>
      <c r="S117" s="47"/>
      <c r="T117" s="47"/>
      <c r="U117" s="47" t="str">
        <f t="shared" si="2"/>
        <v/>
      </c>
      <c r="V117" s="47" t="s">
        <v>633</v>
      </c>
      <c r="W117" s="54" t="s">
        <v>690</v>
      </c>
    </row>
    <row r="118" spans="1:23">
      <c r="A118" s="47">
        <v>114</v>
      </c>
      <c r="B118" s="47">
        <v>42</v>
      </c>
      <c r="C118" s="47" t="s">
        <v>43</v>
      </c>
      <c r="D118" s="47">
        <f>VLOOKUP(C118,'[1]TAG LIST'!$E$4:$AG$162,2,0)</f>
        <v>3049427</v>
      </c>
      <c r="E118" s="47" t="s">
        <v>145</v>
      </c>
      <c r="F118" s="47" t="s">
        <v>587</v>
      </c>
      <c r="G118" s="47">
        <v>57</v>
      </c>
      <c r="H118" s="47" t="s">
        <v>157</v>
      </c>
      <c r="I118" s="47" t="s">
        <v>154</v>
      </c>
      <c r="J118" s="47">
        <v>620</v>
      </c>
      <c r="L118" s="47" t="s">
        <v>199</v>
      </c>
      <c r="P118" s="47" t="s">
        <v>199</v>
      </c>
      <c r="Q118" s="47" t="s">
        <v>199</v>
      </c>
      <c r="S118" s="47"/>
      <c r="T118" s="47"/>
      <c r="U118" s="47" t="str">
        <f t="shared" si="2"/>
        <v/>
      </c>
      <c r="V118" s="47" t="s">
        <v>633</v>
      </c>
      <c r="W118" s="54" t="s">
        <v>690</v>
      </c>
    </row>
    <row r="119" spans="1:23">
      <c r="A119" s="47">
        <v>115</v>
      </c>
      <c r="B119" s="47">
        <v>34</v>
      </c>
      <c r="C119" s="47" t="s">
        <v>35</v>
      </c>
      <c r="D119" s="47">
        <f>VLOOKUP(C119,'[1]TAG LIST'!$E$4:$AG$162,2,0)</f>
        <v>3046118</v>
      </c>
      <c r="E119" s="47" t="s">
        <v>145</v>
      </c>
      <c r="F119" s="47" t="s">
        <v>587</v>
      </c>
      <c r="G119" s="47">
        <v>57</v>
      </c>
      <c r="H119" s="47" t="s">
        <v>157</v>
      </c>
      <c r="I119" s="47" t="s">
        <v>154</v>
      </c>
      <c r="J119" s="47">
        <v>620</v>
      </c>
      <c r="L119" s="47" t="s">
        <v>199</v>
      </c>
      <c r="P119" s="47" t="s">
        <v>199</v>
      </c>
      <c r="Q119" s="47" t="s">
        <v>199</v>
      </c>
      <c r="S119" s="47" t="s">
        <v>199</v>
      </c>
      <c r="T119" s="47"/>
      <c r="U119" s="47" t="str">
        <f t="shared" si="2"/>
        <v>E</v>
      </c>
      <c r="V119" s="47" t="s">
        <v>634</v>
      </c>
      <c r="W119" s="54" t="s">
        <v>691</v>
      </c>
    </row>
    <row r="120" spans="1:23">
      <c r="A120" s="47">
        <v>116</v>
      </c>
      <c r="B120" s="47">
        <v>27</v>
      </c>
      <c r="C120" s="47" t="s">
        <v>28</v>
      </c>
      <c r="D120" s="47">
        <f>VLOOKUP(C120,'[1]TAG LIST'!$E$4:$AG$162,2,0)</f>
        <v>3050762</v>
      </c>
      <c r="E120" s="47" t="s">
        <v>145</v>
      </c>
      <c r="F120" s="47" t="s">
        <v>587</v>
      </c>
      <c r="G120" s="47">
        <v>57</v>
      </c>
      <c r="H120" s="47" t="s">
        <v>156</v>
      </c>
      <c r="I120" s="47" t="s">
        <v>154</v>
      </c>
      <c r="J120" s="47">
        <v>620</v>
      </c>
      <c r="L120" s="47" t="s">
        <v>199</v>
      </c>
      <c r="P120" s="47" t="s">
        <v>199</v>
      </c>
      <c r="Q120" s="47" t="s">
        <v>199</v>
      </c>
      <c r="S120" s="47"/>
      <c r="T120" s="47"/>
      <c r="U120" s="47" t="str">
        <f t="shared" si="2"/>
        <v/>
      </c>
      <c r="V120" s="47" t="s">
        <v>635</v>
      </c>
      <c r="W120" s="54" t="s">
        <v>692</v>
      </c>
    </row>
    <row r="121" spans="1:23">
      <c r="A121" s="47">
        <v>117</v>
      </c>
      <c r="B121" s="47">
        <v>28</v>
      </c>
      <c r="C121" s="47" t="s">
        <v>29</v>
      </c>
      <c r="D121" s="47">
        <f>VLOOKUP(C121,'[1]TAG LIST'!$E$4:$AG$162,2,0)</f>
        <v>3046077</v>
      </c>
      <c r="E121" s="47" t="s">
        <v>145</v>
      </c>
      <c r="F121" s="47" t="s">
        <v>587</v>
      </c>
      <c r="G121" s="47">
        <v>57</v>
      </c>
      <c r="H121" s="47" t="s">
        <v>156</v>
      </c>
      <c r="I121" s="47" t="s">
        <v>154</v>
      </c>
      <c r="J121" s="47">
        <v>620</v>
      </c>
      <c r="L121" s="47" t="s">
        <v>199</v>
      </c>
      <c r="P121" s="47" t="s">
        <v>199</v>
      </c>
      <c r="Q121" s="47" t="s">
        <v>199</v>
      </c>
      <c r="S121" s="47"/>
      <c r="T121" s="47"/>
      <c r="U121" s="47" t="str">
        <f t="shared" si="2"/>
        <v/>
      </c>
      <c r="V121" s="47" t="s">
        <v>635</v>
      </c>
      <c r="W121" s="54" t="s">
        <v>692</v>
      </c>
    </row>
    <row r="122" spans="1:23">
      <c r="A122" s="47">
        <v>118</v>
      </c>
      <c r="B122" s="47">
        <v>30</v>
      </c>
      <c r="C122" s="47" t="s">
        <v>31</v>
      </c>
      <c r="D122" s="47">
        <f>VLOOKUP(C122,'[1]TAG LIST'!$E$4:$AG$162,2,0)</f>
        <v>3049439</v>
      </c>
      <c r="E122" s="47" t="s">
        <v>145</v>
      </c>
      <c r="F122" s="47" t="s">
        <v>587</v>
      </c>
      <c r="G122" s="47">
        <v>57</v>
      </c>
      <c r="H122" s="47" t="s">
        <v>156</v>
      </c>
      <c r="I122" s="47" t="s">
        <v>154</v>
      </c>
      <c r="J122" s="47">
        <v>620</v>
      </c>
      <c r="L122" s="47" t="s">
        <v>199</v>
      </c>
      <c r="P122" s="47" t="s">
        <v>199</v>
      </c>
      <c r="Q122" s="47" t="s">
        <v>199</v>
      </c>
      <c r="S122" s="47"/>
      <c r="T122" s="47"/>
      <c r="U122" s="47" t="str">
        <f t="shared" si="2"/>
        <v/>
      </c>
      <c r="V122" s="47" t="s">
        <v>635</v>
      </c>
      <c r="W122" s="54" t="s">
        <v>692</v>
      </c>
    </row>
    <row r="123" spans="1:23">
      <c r="A123" s="47">
        <v>119</v>
      </c>
      <c r="B123" s="47">
        <v>31</v>
      </c>
      <c r="C123" s="47" t="s">
        <v>32</v>
      </c>
      <c r="D123" s="47">
        <f>VLOOKUP(C123,'[1]TAG LIST'!$E$4:$AG$162,2,0)</f>
        <v>3050809</v>
      </c>
      <c r="E123" s="47" t="s">
        <v>145</v>
      </c>
      <c r="F123" s="47" t="s">
        <v>587</v>
      </c>
      <c r="G123" s="47">
        <v>57</v>
      </c>
      <c r="H123" s="47" t="s">
        <v>156</v>
      </c>
      <c r="I123" s="47" t="s">
        <v>154</v>
      </c>
      <c r="J123" s="47">
        <v>620</v>
      </c>
      <c r="L123" s="47" t="s">
        <v>199</v>
      </c>
      <c r="P123" s="47" t="s">
        <v>199</v>
      </c>
      <c r="Q123" s="47" t="s">
        <v>199</v>
      </c>
      <c r="S123" s="47"/>
      <c r="T123" s="47"/>
      <c r="U123" s="47" t="str">
        <f t="shared" si="2"/>
        <v/>
      </c>
      <c r="V123" s="47" t="s">
        <v>635</v>
      </c>
      <c r="W123" s="54" t="s">
        <v>692</v>
      </c>
    </row>
    <row r="124" spans="1:23">
      <c r="A124" s="47">
        <v>120</v>
      </c>
      <c r="B124" s="47">
        <v>32</v>
      </c>
      <c r="C124" s="47" t="s">
        <v>33</v>
      </c>
      <c r="D124" s="47">
        <f>VLOOKUP(C124,'[1]TAG LIST'!$E$4:$AG$162,2,0)</f>
        <v>3046104</v>
      </c>
      <c r="E124" s="47" t="s">
        <v>145</v>
      </c>
      <c r="F124" s="47" t="s">
        <v>587</v>
      </c>
      <c r="G124" s="47">
        <v>57</v>
      </c>
      <c r="H124" s="47" t="s">
        <v>156</v>
      </c>
      <c r="I124" s="47" t="s">
        <v>154</v>
      </c>
      <c r="J124" s="47">
        <v>620</v>
      </c>
      <c r="L124" s="47" t="s">
        <v>199</v>
      </c>
      <c r="P124" s="47" t="s">
        <v>199</v>
      </c>
      <c r="Q124" s="47" t="s">
        <v>199</v>
      </c>
      <c r="S124" s="47"/>
      <c r="T124" s="47"/>
      <c r="U124" s="47" t="str">
        <f t="shared" si="2"/>
        <v/>
      </c>
      <c r="V124" s="47" t="s">
        <v>635</v>
      </c>
      <c r="W124" s="54" t="s">
        <v>692</v>
      </c>
    </row>
    <row r="125" spans="1:23">
      <c r="A125" s="47">
        <v>121</v>
      </c>
      <c r="B125" s="47">
        <v>29</v>
      </c>
      <c r="C125" s="47" t="s">
        <v>30</v>
      </c>
      <c r="D125" s="47">
        <f>VLOOKUP(C125,'[1]TAG LIST'!$E$4:$AG$162,2,0)</f>
        <v>3046094</v>
      </c>
      <c r="E125" s="47" t="s">
        <v>145</v>
      </c>
      <c r="F125" s="47" t="s">
        <v>587</v>
      </c>
      <c r="G125" s="47">
        <v>57</v>
      </c>
      <c r="H125" s="47" t="s">
        <v>156</v>
      </c>
      <c r="I125" s="47" t="s">
        <v>154</v>
      </c>
      <c r="J125" s="47">
        <v>620</v>
      </c>
      <c r="K125" s="47" t="s">
        <v>199</v>
      </c>
      <c r="L125" s="47" t="s">
        <v>199</v>
      </c>
      <c r="M125" s="47" t="s">
        <v>199</v>
      </c>
      <c r="P125" s="47" t="s">
        <v>199</v>
      </c>
      <c r="Q125" s="47" t="s">
        <v>199</v>
      </c>
      <c r="S125" s="47" t="s">
        <v>199</v>
      </c>
      <c r="T125" s="47"/>
      <c r="U125" s="47" t="str">
        <f t="shared" si="2"/>
        <v>ABE</v>
      </c>
      <c r="V125" s="47" t="s">
        <v>636</v>
      </c>
      <c r="W125" s="54" t="s">
        <v>693</v>
      </c>
    </row>
    <row r="126" spans="1:23">
      <c r="A126" s="47">
        <v>122</v>
      </c>
      <c r="B126" s="47">
        <v>47</v>
      </c>
      <c r="C126" s="47" t="s">
        <v>48</v>
      </c>
      <c r="D126" s="47">
        <f>VLOOKUP(C126,'[1]TAG LIST'!$E$4:$AG$162,2,0)</f>
        <v>3049416</v>
      </c>
      <c r="E126" s="47" t="s">
        <v>145</v>
      </c>
      <c r="F126" s="47" t="s">
        <v>587</v>
      </c>
      <c r="G126" s="47">
        <v>57</v>
      </c>
      <c r="H126" s="47" t="s">
        <v>156</v>
      </c>
      <c r="I126" s="47" t="s">
        <v>154</v>
      </c>
      <c r="J126" s="47">
        <v>620</v>
      </c>
      <c r="L126" s="47" t="s">
        <v>199</v>
      </c>
      <c r="P126" s="47" t="s">
        <v>199</v>
      </c>
      <c r="Q126" s="47" t="s">
        <v>199</v>
      </c>
      <c r="R126" s="47" t="s">
        <v>199</v>
      </c>
      <c r="S126" s="47" t="s">
        <v>199</v>
      </c>
      <c r="T126" s="47"/>
      <c r="U126" s="47" t="str">
        <f t="shared" si="2"/>
        <v>DE</v>
      </c>
      <c r="V126" s="47" t="s">
        <v>637</v>
      </c>
      <c r="W126" s="54" t="s">
        <v>694</v>
      </c>
    </row>
    <row r="127" spans="1:23">
      <c r="A127" s="47">
        <v>123</v>
      </c>
      <c r="B127" s="47">
        <v>35</v>
      </c>
      <c r="C127" s="47" t="s">
        <v>36</v>
      </c>
      <c r="D127" s="47">
        <f>VLOOKUP(C127,'[1]TAG LIST'!$E$4:$AG$162,2,0)</f>
        <v>3049412</v>
      </c>
      <c r="E127" s="47" t="s">
        <v>145</v>
      </c>
      <c r="F127" s="47" t="s">
        <v>587</v>
      </c>
      <c r="G127" s="47">
        <v>57</v>
      </c>
      <c r="H127" s="47" t="s">
        <v>156</v>
      </c>
      <c r="I127" s="47" t="s">
        <v>154</v>
      </c>
      <c r="J127" s="47">
        <v>620</v>
      </c>
      <c r="L127" s="47" t="s">
        <v>199</v>
      </c>
      <c r="P127" s="47" t="s">
        <v>199</v>
      </c>
      <c r="Q127" s="47" t="s">
        <v>199</v>
      </c>
      <c r="S127" s="47" t="s">
        <v>199</v>
      </c>
      <c r="T127" s="47"/>
      <c r="U127" s="47" t="str">
        <f t="shared" si="2"/>
        <v>E</v>
      </c>
      <c r="V127" s="47" t="s">
        <v>638</v>
      </c>
      <c r="W127" s="54" t="s">
        <v>697</v>
      </c>
    </row>
    <row r="128" spans="1:23">
      <c r="A128" s="47">
        <v>124</v>
      </c>
      <c r="B128" s="47">
        <v>43</v>
      </c>
      <c r="C128" s="47" t="s">
        <v>44</v>
      </c>
      <c r="D128" s="47">
        <f>VLOOKUP(C128,'[1]TAG LIST'!$E$4:$AG$162,2,0)</f>
        <v>3048826</v>
      </c>
      <c r="E128" s="47" t="s">
        <v>145</v>
      </c>
      <c r="F128" s="47" t="s">
        <v>587</v>
      </c>
      <c r="G128" s="47">
        <v>57</v>
      </c>
      <c r="H128" s="47" t="s">
        <v>158</v>
      </c>
      <c r="I128" s="47" t="s">
        <v>154</v>
      </c>
      <c r="J128" s="47">
        <v>620</v>
      </c>
      <c r="L128" s="47" t="s">
        <v>199</v>
      </c>
      <c r="P128" s="47" t="s">
        <v>199</v>
      </c>
      <c r="Q128" s="47" t="s">
        <v>199</v>
      </c>
      <c r="S128" s="47"/>
      <c r="T128" s="47"/>
      <c r="U128" s="47" t="str">
        <f t="shared" si="2"/>
        <v/>
      </c>
      <c r="V128" s="47" t="s">
        <v>639</v>
      </c>
      <c r="W128" s="54" t="s">
        <v>695</v>
      </c>
    </row>
    <row r="129" spans="1:23">
      <c r="A129" s="47">
        <v>125</v>
      </c>
      <c r="B129" s="47">
        <v>48</v>
      </c>
      <c r="C129" s="47" t="s">
        <v>49</v>
      </c>
      <c r="D129" s="47">
        <f>VLOOKUP(C129,'[1]TAG LIST'!$E$4:$AG$162,2,0)</f>
        <v>3048803</v>
      </c>
      <c r="E129" s="47" t="s">
        <v>145</v>
      </c>
      <c r="F129" s="47" t="s">
        <v>587</v>
      </c>
      <c r="G129" s="47">
        <v>57</v>
      </c>
      <c r="H129" s="47" t="s">
        <v>158</v>
      </c>
      <c r="I129" s="47" t="s">
        <v>154</v>
      </c>
      <c r="J129" s="47">
        <v>620</v>
      </c>
      <c r="K129" s="47" t="s">
        <v>199</v>
      </c>
      <c r="L129" s="47" t="s">
        <v>199</v>
      </c>
      <c r="M129" s="47" t="s">
        <v>199</v>
      </c>
      <c r="P129" s="47" t="s">
        <v>199</v>
      </c>
      <c r="Q129" s="47" t="s">
        <v>199</v>
      </c>
      <c r="S129" s="47" t="s">
        <v>199</v>
      </c>
      <c r="T129" s="47"/>
      <c r="U129" s="47" t="str">
        <f t="shared" si="2"/>
        <v>ABE</v>
      </c>
      <c r="V129" s="47" t="s">
        <v>640</v>
      </c>
      <c r="W129" s="54" t="s">
        <v>696</v>
      </c>
    </row>
    <row r="130" spans="1:23">
      <c r="A130" s="47">
        <v>126</v>
      </c>
      <c r="B130" s="47">
        <v>20</v>
      </c>
      <c r="C130" s="47" t="s">
        <v>21</v>
      </c>
      <c r="D130" s="47">
        <f>VLOOKUP(C130,'[1]TAG LIST'!$E$4:$AG$162,2,0)</f>
        <v>3050781</v>
      </c>
      <c r="E130" s="47" t="s">
        <v>145</v>
      </c>
      <c r="F130" s="47" t="s">
        <v>588</v>
      </c>
      <c r="G130" s="47">
        <v>57</v>
      </c>
      <c r="H130" s="47" t="s">
        <v>152</v>
      </c>
      <c r="I130" s="47" t="s">
        <v>152</v>
      </c>
      <c r="J130" s="47">
        <v>620</v>
      </c>
      <c r="L130" s="47" t="s">
        <v>199</v>
      </c>
      <c r="N130" s="47" t="s">
        <v>199</v>
      </c>
      <c r="P130" s="47" t="s">
        <v>199</v>
      </c>
      <c r="Q130" s="47" t="s">
        <v>199</v>
      </c>
      <c r="S130" s="47" t="s">
        <v>199</v>
      </c>
      <c r="T130" s="47" t="s">
        <v>199</v>
      </c>
      <c r="U130" s="47" t="str">
        <f t="shared" si="2"/>
        <v>CE</v>
      </c>
      <c r="V130" s="47" t="s">
        <v>641</v>
      </c>
      <c r="W130" s="54" t="s">
        <v>698</v>
      </c>
    </row>
    <row r="131" spans="1:23">
      <c r="A131" s="47">
        <v>127</v>
      </c>
      <c r="B131" s="47">
        <v>21</v>
      </c>
      <c r="C131" s="47" t="s">
        <v>22</v>
      </c>
      <c r="D131" s="47">
        <f>VLOOKUP(C131,'[1]TAG LIST'!$E$4:$AG$162,2,0)</f>
        <v>3050768</v>
      </c>
      <c r="E131" s="47" t="s">
        <v>145</v>
      </c>
      <c r="F131" s="47" t="s">
        <v>588</v>
      </c>
      <c r="G131" s="47">
        <v>57</v>
      </c>
      <c r="H131" s="47" t="s">
        <v>152</v>
      </c>
      <c r="I131" s="47" t="s">
        <v>152</v>
      </c>
      <c r="J131" s="47">
        <v>620</v>
      </c>
      <c r="L131" s="47" t="s">
        <v>199</v>
      </c>
      <c r="N131" s="47" t="s">
        <v>199</v>
      </c>
      <c r="P131" s="47" t="s">
        <v>199</v>
      </c>
      <c r="Q131" s="47" t="s">
        <v>199</v>
      </c>
      <c r="S131" s="47" t="s">
        <v>199</v>
      </c>
      <c r="T131" s="47" t="s">
        <v>199</v>
      </c>
      <c r="U131" s="47" t="str">
        <f t="shared" si="2"/>
        <v>CE</v>
      </c>
      <c r="V131" s="47" t="s">
        <v>641</v>
      </c>
      <c r="W131" s="54" t="s">
        <v>698</v>
      </c>
    </row>
    <row r="132" spans="1:23">
      <c r="A132" s="47">
        <v>128</v>
      </c>
      <c r="B132" s="47">
        <v>81</v>
      </c>
      <c r="C132" s="47" t="s">
        <v>82</v>
      </c>
      <c r="D132" s="47" t="str">
        <f>VLOOKUP(C132,'[1]TAG LIST'!$E$4:$AG$162,2,0)</f>
        <v>AXGK2300210</v>
      </c>
      <c r="E132" s="47" t="s">
        <v>159</v>
      </c>
      <c r="F132" s="47" t="s">
        <v>588</v>
      </c>
      <c r="G132" s="47">
        <v>57</v>
      </c>
      <c r="H132" s="47" t="s">
        <v>152</v>
      </c>
      <c r="I132" s="47" t="s">
        <v>152</v>
      </c>
      <c r="J132" s="47">
        <v>620</v>
      </c>
      <c r="L132" s="47" t="s">
        <v>199</v>
      </c>
      <c r="N132" s="47" t="s">
        <v>199</v>
      </c>
      <c r="P132" s="47" t="s">
        <v>199</v>
      </c>
      <c r="Q132" s="47" t="s">
        <v>199</v>
      </c>
      <c r="S132" s="47" t="s">
        <v>199</v>
      </c>
      <c r="T132" s="47" t="s">
        <v>199</v>
      </c>
      <c r="U132" s="47" t="str">
        <f t="shared" si="2"/>
        <v>CE</v>
      </c>
      <c r="V132" s="47" t="s">
        <v>642</v>
      </c>
      <c r="W132" s="54" t="s">
        <v>699</v>
      </c>
    </row>
    <row r="133" spans="1:23">
      <c r="A133" s="47">
        <v>129</v>
      </c>
      <c r="B133" s="47">
        <v>82</v>
      </c>
      <c r="C133" s="47" t="s">
        <v>83</v>
      </c>
      <c r="D133" s="47" t="str">
        <f>VLOOKUP(C133,'[1]TAG LIST'!$E$4:$AG$162,2,0)</f>
        <v>AXGK2300211</v>
      </c>
      <c r="E133" s="47" t="s">
        <v>159</v>
      </c>
      <c r="F133" s="47" t="s">
        <v>588</v>
      </c>
      <c r="G133" s="47">
        <v>57</v>
      </c>
      <c r="H133" s="47" t="s">
        <v>152</v>
      </c>
      <c r="I133" s="47" t="s">
        <v>152</v>
      </c>
      <c r="J133" s="47">
        <v>620</v>
      </c>
      <c r="L133" s="47" t="s">
        <v>199</v>
      </c>
      <c r="N133" s="47" t="s">
        <v>199</v>
      </c>
      <c r="P133" s="47" t="s">
        <v>199</v>
      </c>
      <c r="Q133" s="47" t="s">
        <v>199</v>
      </c>
      <c r="S133" s="47" t="s">
        <v>199</v>
      </c>
      <c r="T133" s="47" t="s">
        <v>199</v>
      </c>
      <c r="U133" s="47" t="str">
        <f t="shared" ref="U133:U140" si="3">IF(K133="Y","A","")&amp;IF(M133="Y","B","")&amp;IF(N133="Y","C","")&amp;IF(R133="Y","D","")&amp;IF(S133="Y","E","")</f>
        <v>CE</v>
      </c>
      <c r="V133" s="47" t="s">
        <v>642</v>
      </c>
      <c r="W133" s="54" t="s">
        <v>699</v>
      </c>
    </row>
    <row r="134" spans="1:23">
      <c r="A134" s="47">
        <v>130</v>
      </c>
      <c r="B134" s="47">
        <v>83</v>
      </c>
      <c r="C134" s="47" t="s">
        <v>84</v>
      </c>
      <c r="D134" s="47" t="str">
        <f>VLOOKUP(C134,'[1]TAG LIST'!$E$4:$AG$162,2,0)</f>
        <v>AXGK2300212</v>
      </c>
      <c r="E134" s="47" t="s">
        <v>159</v>
      </c>
      <c r="F134" s="47" t="s">
        <v>588</v>
      </c>
      <c r="G134" s="47">
        <v>57</v>
      </c>
      <c r="H134" s="47" t="s">
        <v>152</v>
      </c>
      <c r="I134" s="47" t="s">
        <v>152</v>
      </c>
      <c r="J134" s="47">
        <v>620</v>
      </c>
      <c r="L134" s="47" t="s">
        <v>199</v>
      </c>
      <c r="N134" s="47" t="s">
        <v>199</v>
      </c>
      <c r="P134" s="47" t="s">
        <v>199</v>
      </c>
      <c r="Q134" s="47" t="s">
        <v>199</v>
      </c>
      <c r="S134" s="47" t="s">
        <v>199</v>
      </c>
      <c r="T134" s="47" t="s">
        <v>199</v>
      </c>
      <c r="U134" s="47" t="str">
        <f t="shared" si="3"/>
        <v>CE</v>
      </c>
      <c r="V134" s="47" t="s">
        <v>642</v>
      </c>
      <c r="W134" s="54" t="s">
        <v>699</v>
      </c>
    </row>
    <row r="135" spans="1:23">
      <c r="A135" s="47">
        <v>131</v>
      </c>
      <c r="B135" s="47">
        <v>134</v>
      </c>
      <c r="C135" s="47" t="s">
        <v>135</v>
      </c>
      <c r="D135" s="47">
        <f>VLOOKUP(C135,'[1]TAG LIST'!$E$4:$AG$162,2,0)</f>
        <v>3049441</v>
      </c>
      <c r="E135" s="47" t="s">
        <v>145</v>
      </c>
      <c r="F135" s="47" t="s">
        <v>588</v>
      </c>
      <c r="G135" s="47">
        <v>57</v>
      </c>
      <c r="H135" s="47" t="s">
        <v>369</v>
      </c>
      <c r="I135" s="47" t="s">
        <v>167</v>
      </c>
      <c r="J135" s="47">
        <v>620</v>
      </c>
      <c r="L135" s="47" t="s">
        <v>199</v>
      </c>
      <c r="P135" s="47" t="s">
        <v>199</v>
      </c>
      <c r="Q135" s="47" t="s">
        <v>199</v>
      </c>
      <c r="S135" s="47" t="s">
        <v>199</v>
      </c>
      <c r="T135" s="47"/>
      <c r="U135" s="47" t="str">
        <f t="shared" si="3"/>
        <v>E</v>
      </c>
      <c r="V135" s="47" t="s">
        <v>644</v>
      </c>
      <c r="W135" s="54" t="s">
        <v>701</v>
      </c>
    </row>
    <row r="136" spans="1:23">
      <c r="A136" s="47">
        <v>132</v>
      </c>
      <c r="B136" s="47">
        <v>135</v>
      </c>
      <c r="C136" s="47" t="s">
        <v>136</v>
      </c>
      <c r="D136" s="47">
        <f>VLOOKUP(C136,'[1]TAG LIST'!$E$4:$AG$162,2,0)</f>
        <v>3049420</v>
      </c>
      <c r="E136" s="47" t="s">
        <v>145</v>
      </c>
      <c r="F136" s="47" t="s">
        <v>588</v>
      </c>
      <c r="G136" s="47">
        <v>57</v>
      </c>
      <c r="H136" s="47" t="s">
        <v>369</v>
      </c>
      <c r="I136" s="47" t="s">
        <v>167</v>
      </c>
      <c r="J136" s="47">
        <v>620</v>
      </c>
      <c r="L136" s="47" t="s">
        <v>199</v>
      </c>
      <c r="P136" s="47" t="s">
        <v>199</v>
      </c>
      <c r="Q136" s="47" t="s">
        <v>199</v>
      </c>
      <c r="S136" s="47" t="s">
        <v>199</v>
      </c>
      <c r="T136" s="47"/>
      <c r="U136" s="47" t="str">
        <f t="shared" si="3"/>
        <v>E</v>
      </c>
      <c r="V136" s="47" t="s">
        <v>644</v>
      </c>
      <c r="W136" s="54" t="s">
        <v>701</v>
      </c>
    </row>
    <row r="137" spans="1:23">
      <c r="A137" s="47">
        <v>133</v>
      </c>
      <c r="B137" s="47">
        <v>136</v>
      </c>
      <c r="C137" s="47" t="s">
        <v>137</v>
      </c>
      <c r="D137" s="47">
        <f>VLOOKUP(C137,'[1]TAG LIST'!$E$4:$AG$162,2,0)</f>
        <v>3048818</v>
      </c>
      <c r="E137" s="47" t="s">
        <v>145</v>
      </c>
      <c r="F137" s="47" t="s">
        <v>588</v>
      </c>
      <c r="G137" s="47">
        <v>57</v>
      </c>
      <c r="H137" s="47" t="s">
        <v>369</v>
      </c>
      <c r="I137" s="47" t="s">
        <v>167</v>
      </c>
      <c r="J137" s="47">
        <v>620</v>
      </c>
      <c r="L137" s="47" t="s">
        <v>199</v>
      </c>
      <c r="P137" s="47" t="s">
        <v>199</v>
      </c>
      <c r="Q137" s="47" t="s">
        <v>199</v>
      </c>
      <c r="S137" s="47" t="s">
        <v>199</v>
      </c>
      <c r="T137" s="47"/>
      <c r="U137" s="47" t="str">
        <f t="shared" si="3"/>
        <v>E</v>
      </c>
      <c r="V137" s="47" t="s">
        <v>644</v>
      </c>
      <c r="W137" s="54" t="s">
        <v>701</v>
      </c>
    </row>
    <row r="138" spans="1:23">
      <c r="A138" s="47">
        <v>134</v>
      </c>
      <c r="B138" s="47">
        <v>131</v>
      </c>
      <c r="C138" s="47" t="s">
        <v>132</v>
      </c>
      <c r="D138" s="47" t="str">
        <f>VLOOKUP(C138,'[1]TAG LIST'!$E$4:$AG$162,2,0)</f>
        <v>AXGK2300203</v>
      </c>
      <c r="E138" s="47" t="s">
        <v>159</v>
      </c>
      <c r="F138" s="47" t="s">
        <v>588</v>
      </c>
      <c r="G138" s="47">
        <v>57</v>
      </c>
      <c r="H138" s="47" t="s">
        <v>369</v>
      </c>
      <c r="I138" s="47" t="s">
        <v>167</v>
      </c>
      <c r="J138" s="47">
        <v>620</v>
      </c>
      <c r="L138" s="47" t="s">
        <v>199</v>
      </c>
      <c r="P138" s="47" t="s">
        <v>199</v>
      </c>
      <c r="Q138" s="47" t="s">
        <v>199</v>
      </c>
      <c r="S138" s="47" t="s">
        <v>199</v>
      </c>
      <c r="T138" s="47"/>
      <c r="U138" s="47" t="str">
        <f t="shared" si="3"/>
        <v>E</v>
      </c>
      <c r="V138" s="47" t="s">
        <v>643</v>
      </c>
      <c r="W138" s="54" t="s">
        <v>700</v>
      </c>
    </row>
    <row r="139" spans="1:23">
      <c r="A139" s="47">
        <v>135</v>
      </c>
      <c r="B139" s="47">
        <v>132</v>
      </c>
      <c r="C139" s="47" t="s">
        <v>133</v>
      </c>
      <c r="D139" s="47" t="str">
        <f>VLOOKUP(C139,'[1]TAG LIST'!$E$4:$AG$162,2,0)</f>
        <v>AXGK2300204</v>
      </c>
      <c r="E139" s="47" t="s">
        <v>159</v>
      </c>
      <c r="F139" s="47" t="s">
        <v>588</v>
      </c>
      <c r="G139" s="47">
        <v>57</v>
      </c>
      <c r="H139" s="47" t="s">
        <v>369</v>
      </c>
      <c r="I139" s="47" t="s">
        <v>167</v>
      </c>
      <c r="J139" s="47">
        <v>620</v>
      </c>
      <c r="L139" s="47" t="s">
        <v>199</v>
      </c>
      <c r="P139" s="47" t="s">
        <v>199</v>
      </c>
      <c r="Q139" s="47" t="s">
        <v>199</v>
      </c>
      <c r="S139" s="47" t="s">
        <v>199</v>
      </c>
      <c r="T139" s="47"/>
      <c r="U139" s="47" t="str">
        <f t="shared" si="3"/>
        <v>E</v>
      </c>
      <c r="V139" s="47" t="s">
        <v>643</v>
      </c>
      <c r="W139" s="54" t="s">
        <v>700</v>
      </c>
    </row>
    <row r="140" spans="1:23">
      <c r="A140" s="47">
        <v>136</v>
      </c>
      <c r="B140" s="47">
        <v>133</v>
      </c>
      <c r="C140" s="47" t="s">
        <v>134</v>
      </c>
      <c r="D140" s="47" t="str">
        <f>VLOOKUP(C140,'[1]TAG LIST'!$E$4:$AG$162,2,0)</f>
        <v>AXGK2300205</v>
      </c>
      <c r="E140" s="47" t="s">
        <v>159</v>
      </c>
      <c r="F140" s="47" t="s">
        <v>588</v>
      </c>
      <c r="G140" s="47">
        <v>57</v>
      </c>
      <c r="H140" s="47" t="s">
        <v>369</v>
      </c>
      <c r="I140" s="47" t="s">
        <v>167</v>
      </c>
      <c r="J140" s="47">
        <v>620</v>
      </c>
      <c r="L140" s="47" t="s">
        <v>199</v>
      </c>
      <c r="P140" s="47" t="s">
        <v>199</v>
      </c>
      <c r="Q140" s="47" t="s">
        <v>199</v>
      </c>
      <c r="S140" s="47" t="s">
        <v>199</v>
      </c>
      <c r="T140" s="47"/>
      <c r="U140" s="47" t="str">
        <f t="shared" si="3"/>
        <v>E</v>
      </c>
      <c r="V140" s="47" t="s">
        <v>643</v>
      </c>
      <c r="W140" s="54" t="s">
        <v>700</v>
      </c>
    </row>
    <row r="141" spans="1:23">
      <c r="A141" s="47">
        <v>137</v>
      </c>
      <c r="B141" s="47">
        <v>137</v>
      </c>
      <c r="C141" s="54" t="s">
        <v>702</v>
      </c>
      <c r="E141" s="47" t="s">
        <v>707</v>
      </c>
      <c r="F141" s="47" t="s">
        <v>588</v>
      </c>
      <c r="G141" s="47">
        <v>57</v>
      </c>
      <c r="H141" s="56" t="s">
        <v>152</v>
      </c>
      <c r="I141" s="56" t="s">
        <v>710</v>
      </c>
      <c r="J141" s="47">
        <v>620</v>
      </c>
      <c r="O141" s="47" t="s">
        <v>199</v>
      </c>
      <c r="W141" s="54" t="s">
        <v>711</v>
      </c>
    </row>
    <row r="142" spans="1:23">
      <c r="A142" s="47">
        <v>138</v>
      </c>
      <c r="B142" s="47">
        <v>138</v>
      </c>
      <c r="C142" s="54" t="s">
        <v>703</v>
      </c>
      <c r="E142" s="47" t="s">
        <v>707</v>
      </c>
      <c r="F142" s="47" t="s">
        <v>588</v>
      </c>
      <c r="G142" s="47">
        <v>57</v>
      </c>
      <c r="H142" s="56" t="s">
        <v>322</v>
      </c>
      <c r="I142" s="56" t="s">
        <v>154</v>
      </c>
      <c r="J142" s="47">
        <v>620</v>
      </c>
      <c r="O142" s="47" t="s">
        <v>199</v>
      </c>
      <c r="W142" s="54" t="s">
        <v>712</v>
      </c>
    </row>
    <row r="143" spans="1:23">
      <c r="A143" s="47">
        <v>139</v>
      </c>
      <c r="B143" s="47">
        <v>139</v>
      </c>
      <c r="C143" s="54" t="s">
        <v>704</v>
      </c>
      <c r="E143" s="47" t="s">
        <v>707</v>
      </c>
      <c r="F143" s="47" t="s">
        <v>588</v>
      </c>
      <c r="G143" s="47">
        <v>57</v>
      </c>
      <c r="H143" s="54" t="s">
        <v>708</v>
      </c>
      <c r="I143" s="56">
        <v>4</v>
      </c>
      <c r="J143" s="47">
        <v>620</v>
      </c>
      <c r="O143" s="47" t="s">
        <v>199</v>
      </c>
      <c r="W143" s="54" t="s">
        <v>713</v>
      </c>
    </row>
    <row r="144" spans="1:23">
      <c r="A144" s="47">
        <v>140</v>
      </c>
      <c r="B144" s="47">
        <v>140</v>
      </c>
      <c r="C144" s="54" t="s">
        <v>705</v>
      </c>
      <c r="E144" s="47" t="s">
        <v>707</v>
      </c>
      <c r="F144" s="47" t="s">
        <v>588</v>
      </c>
      <c r="G144" s="47">
        <v>57</v>
      </c>
      <c r="H144" s="54" t="s">
        <v>709</v>
      </c>
      <c r="I144" s="56">
        <v>4</v>
      </c>
      <c r="J144" s="47">
        <v>620</v>
      </c>
      <c r="O144" s="47" t="s">
        <v>199</v>
      </c>
      <c r="W144" s="54" t="s">
        <v>714</v>
      </c>
    </row>
    <row r="145" spans="1:23">
      <c r="A145" s="47">
        <v>141</v>
      </c>
      <c r="B145" s="47">
        <v>141</v>
      </c>
      <c r="C145" s="54" t="s">
        <v>706</v>
      </c>
      <c r="E145" s="47" t="s">
        <v>707</v>
      </c>
      <c r="F145" s="47" t="s">
        <v>588</v>
      </c>
      <c r="G145" s="47">
        <v>57</v>
      </c>
      <c r="H145" s="54" t="s">
        <v>369</v>
      </c>
      <c r="I145" s="56">
        <v>6</v>
      </c>
      <c r="J145" s="47">
        <v>620</v>
      </c>
      <c r="O145" s="47" t="s">
        <v>199</v>
      </c>
      <c r="W145" s="54" t="s">
        <v>715</v>
      </c>
    </row>
  </sheetData>
  <autoFilter ref="A4:W145" xr:uid="{C1F8FCF0-65A7-40D1-AD60-BA0D53E76572}"/>
  <conditionalFormatting sqref="H141:I145">
    <cfRule type="containsBlanks" dxfId="118" priority="13">
      <formula>LEN(TRIM(H141))=0</formula>
    </cfRule>
  </conditionalFormatting>
  <conditionalFormatting sqref="W5">
    <cfRule type="duplicateValues" dxfId="117" priority="217"/>
  </conditionalFormatting>
  <conditionalFormatting sqref="W5:W145">
    <cfRule type="containsBlanks" dxfId="116" priority="1">
      <formula>LEN(TRIM(W5))=0</formula>
    </cfRule>
  </conditionalFormatting>
  <conditionalFormatting sqref="W6">
    <cfRule type="duplicateValues" dxfId="115" priority="215"/>
  </conditionalFormatting>
  <conditionalFormatting sqref="W7">
    <cfRule type="duplicateValues" dxfId="114" priority="213"/>
  </conditionalFormatting>
  <conditionalFormatting sqref="W8">
    <cfRule type="duplicateValues" dxfId="113" priority="211"/>
  </conditionalFormatting>
  <conditionalFormatting sqref="W9">
    <cfRule type="duplicateValues" dxfId="112" priority="209"/>
  </conditionalFormatting>
  <conditionalFormatting sqref="W10">
    <cfRule type="duplicateValues" dxfId="111" priority="207"/>
  </conditionalFormatting>
  <conditionalFormatting sqref="W11">
    <cfRule type="duplicateValues" dxfId="110" priority="205"/>
  </conditionalFormatting>
  <conditionalFormatting sqref="W12">
    <cfRule type="duplicateValues" dxfId="109" priority="203"/>
  </conditionalFormatting>
  <conditionalFormatting sqref="W13">
    <cfRule type="duplicateValues" dxfId="108" priority="201"/>
  </conditionalFormatting>
  <conditionalFormatting sqref="W14">
    <cfRule type="duplicateValues" dxfId="107" priority="199"/>
  </conditionalFormatting>
  <conditionalFormatting sqref="W15">
    <cfRule type="duplicateValues" dxfId="106" priority="197"/>
  </conditionalFormatting>
  <conditionalFormatting sqref="W16">
    <cfRule type="duplicateValues" dxfId="105" priority="195"/>
  </conditionalFormatting>
  <conditionalFormatting sqref="W17">
    <cfRule type="duplicateValues" dxfId="104" priority="193"/>
  </conditionalFormatting>
  <conditionalFormatting sqref="W18">
    <cfRule type="duplicateValues" dxfId="103" priority="191"/>
  </conditionalFormatting>
  <conditionalFormatting sqref="W19">
    <cfRule type="duplicateValues" dxfId="102" priority="189"/>
  </conditionalFormatting>
  <conditionalFormatting sqref="W20">
    <cfRule type="duplicateValues" dxfId="101" priority="187"/>
  </conditionalFormatting>
  <conditionalFormatting sqref="W21">
    <cfRule type="duplicateValues" dxfId="100" priority="185"/>
  </conditionalFormatting>
  <conditionalFormatting sqref="W22">
    <cfRule type="duplicateValues" dxfId="99" priority="183"/>
  </conditionalFormatting>
  <conditionalFormatting sqref="W23">
    <cfRule type="duplicateValues" dxfId="98" priority="181"/>
  </conditionalFormatting>
  <conditionalFormatting sqref="W24">
    <cfRule type="duplicateValues" dxfId="97" priority="179"/>
  </conditionalFormatting>
  <conditionalFormatting sqref="W25">
    <cfRule type="duplicateValues" dxfId="96" priority="177"/>
  </conditionalFormatting>
  <conditionalFormatting sqref="W26">
    <cfRule type="duplicateValues" dxfId="95" priority="175"/>
  </conditionalFormatting>
  <conditionalFormatting sqref="W27">
    <cfRule type="duplicateValues" dxfId="94" priority="173"/>
  </conditionalFormatting>
  <conditionalFormatting sqref="W28">
    <cfRule type="duplicateValues" dxfId="93" priority="171"/>
  </conditionalFormatting>
  <conditionalFormatting sqref="W29">
    <cfRule type="duplicateValues" dxfId="92" priority="169"/>
  </conditionalFormatting>
  <conditionalFormatting sqref="W30">
    <cfRule type="duplicateValues" dxfId="91" priority="167"/>
  </conditionalFormatting>
  <conditionalFormatting sqref="W31">
    <cfRule type="duplicateValues" dxfId="90" priority="165"/>
  </conditionalFormatting>
  <conditionalFormatting sqref="W32">
    <cfRule type="duplicateValues" dxfId="89" priority="163"/>
  </conditionalFormatting>
  <conditionalFormatting sqref="W33">
    <cfRule type="duplicateValues" dxfId="88" priority="161"/>
  </conditionalFormatting>
  <conditionalFormatting sqref="W34">
    <cfRule type="duplicateValues" dxfId="87" priority="159"/>
  </conditionalFormatting>
  <conditionalFormatting sqref="W35">
    <cfRule type="duplicateValues" dxfId="86" priority="157"/>
  </conditionalFormatting>
  <conditionalFormatting sqref="W36">
    <cfRule type="duplicateValues" dxfId="85" priority="155"/>
  </conditionalFormatting>
  <conditionalFormatting sqref="W37">
    <cfRule type="duplicateValues" dxfId="84" priority="153"/>
  </conditionalFormatting>
  <conditionalFormatting sqref="W38">
    <cfRule type="duplicateValues" dxfId="83" priority="151"/>
  </conditionalFormatting>
  <conditionalFormatting sqref="W39">
    <cfRule type="duplicateValues" dxfId="82" priority="149"/>
  </conditionalFormatting>
  <conditionalFormatting sqref="W40">
    <cfRule type="duplicateValues" dxfId="81" priority="147"/>
  </conditionalFormatting>
  <conditionalFormatting sqref="W41">
    <cfRule type="duplicateValues" dxfId="80" priority="145"/>
  </conditionalFormatting>
  <conditionalFormatting sqref="W42">
    <cfRule type="duplicateValues" dxfId="79" priority="143"/>
  </conditionalFormatting>
  <conditionalFormatting sqref="W43">
    <cfRule type="duplicateValues" dxfId="78" priority="141"/>
  </conditionalFormatting>
  <conditionalFormatting sqref="W44">
    <cfRule type="duplicateValues" dxfId="77" priority="139"/>
  </conditionalFormatting>
  <conditionalFormatting sqref="W45">
    <cfRule type="duplicateValues" dxfId="76" priority="137"/>
  </conditionalFormatting>
  <conditionalFormatting sqref="W46">
    <cfRule type="duplicateValues" dxfId="75" priority="135"/>
  </conditionalFormatting>
  <conditionalFormatting sqref="W47">
    <cfRule type="duplicateValues" dxfId="74" priority="133"/>
  </conditionalFormatting>
  <conditionalFormatting sqref="W48">
    <cfRule type="duplicateValues" dxfId="73" priority="131"/>
  </conditionalFormatting>
  <conditionalFormatting sqref="W49">
    <cfRule type="duplicateValues" dxfId="72" priority="129"/>
  </conditionalFormatting>
  <conditionalFormatting sqref="W50">
    <cfRule type="duplicateValues" dxfId="71" priority="127"/>
  </conditionalFormatting>
  <conditionalFormatting sqref="W51">
    <cfRule type="duplicateValues" dxfId="70" priority="125"/>
  </conditionalFormatting>
  <conditionalFormatting sqref="W54">
    <cfRule type="duplicateValues" dxfId="69" priority="122"/>
  </conditionalFormatting>
  <conditionalFormatting sqref="W55">
    <cfRule type="duplicateValues" dxfId="68" priority="120"/>
  </conditionalFormatting>
  <conditionalFormatting sqref="W59">
    <cfRule type="duplicateValues" dxfId="67" priority="118"/>
  </conditionalFormatting>
  <conditionalFormatting sqref="W60 W56:W58 W52:W53">
    <cfRule type="duplicateValues" dxfId="66" priority="218"/>
  </conditionalFormatting>
  <conditionalFormatting sqref="W61">
    <cfRule type="duplicateValues" dxfId="65" priority="116"/>
  </conditionalFormatting>
  <conditionalFormatting sqref="W64">
    <cfRule type="duplicateValues" dxfId="64" priority="110"/>
  </conditionalFormatting>
  <conditionalFormatting sqref="W66">
    <cfRule type="duplicateValues" dxfId="63" priority="108"/>
  </conditionalFormatting>
  <conditionalFormatting sqref="W67">
    <cfRule type="duplicateValues" dxfId="62" priority="106"/>
  </conditionalFormatting>
  <conditionalFormatting sqref="W68">
    <cfRule type="duplicateValues" dxfId="61" priority="104"/>
  </conditionalFormatting>
  <conditionalFormatting sqref="W69">
    <cfRule type="duplicateValues" dxfId="60" priority="102"/>
  </conditionalFormatting>
  <conditionalFormatting sqref="W71">
    <cfRule type="duplicateValues" dxfId="59" priority="100"/>
  </conditionalFormatting>
  <conditionalFormatting sqref="W72">
    <cfRule type="duplicateValues" dxfId="58" priority="98"/>
  </conditionalFormatting>
  <conditionalFormatting sqref="W73">
    <cfRule type="duplicateValues" dxfId="57" priority="96"/>
  </conditionalFormatting>
  <conditionalFormatting sqref="W74">
    <cfRule type="duplicateValues" dxfId="56" priority="94"/>
  </conditionalFormatting>
  <conditionalFormatting sqref="W76">
    <cfRule type="duplicateValues" dxfId="55" priority="92"/>
  </conditionalFormatting>
  <conditionalFormatting sqref="W77">
    <cfRule type="duplicateValues" dxfId="54" priority="90"/>
  </conditionalFormatting>
  <conditionalFormatting sqref="W78">
    <cfRule type="duplicateValues" dxfId="53" priority="88"/>
  </conditionalFormatting>
  <conditionalFormatting sqref="W79">
    <cfRule type="duplicateValues" dxfId="52" priority="86"/>
  </conditionalFormatting>
  <conditionalFormatting sqref="W81">
    <cfRule type="duplicateValues" dxfId="51" priority="84"/>
  </conditionalFormatting>
  <conditionalFormatting sqref="W82">
    <cfRule type="duplicateValues" dxfId="50" priority="82"/>
  </conditionalFormatting>
  <conditionalFormatting sqref="W83">
    <cfRule type="duplicateValues" dxfId="49" priority="80"/>
  </conditionalFormatting>
  <conditionalFormatting sqref="W84">
    <cfRule type="duplicateValues" dxfId="48" priority="78"/>
  </conditionalFormatting>
  <conditionalFormatting sqref="W85">
    <cfRule type="duplicateValues" dxfId="47" priority="76"/>
  </conditionalFormatting>
  <conditionalFormatting sqref="W87">
    <cfRule type="duplicateValues" dxfId="46" priority="74"/>
  </conditionalFormatting>
  <conditionalFormatting sqref="W88 W86 W80 W75 W70 W65 W62:W63">
    <cfRule type="duplicateValues" dxfId="45" priority="219"/>
  </conditionalFormatting>
  <conditionalFormatting sqref="W89">
    <cfRule type="duplicateValues" dxfId="44" priority="72"/>
  </conditionalFormatting>
  <conditionalFormatting sqref="W90">
    <cfRule type="duplicateValues" dxfId="43" priority="70"/>
  </conditionalFormatting>
  <conditionalFormatting sqref="W91">
    <cfRule type="duplicateValues" dxfId="42" priority="68"/>
  </conditionalFormatting>
  <conditionalFormatting sqref="W92">
    <cfRule type="duplicateValues" dxfId="41" priority="114"/>
  </conditionalFormatting>
  <conditionalFormatting sqref="W93">
    <cfRule type="duplicateValues" dxfId="40" priority="66"/>
  </conditionalFormatting>
  <conditionalFormatting sqref="W94">
    <cfRule type="duplicateValues" dxfId="39" priority="64"/>
  </conditionalFormatting>
  <conditionalFormatting sqref="W95">
    <cfRule type="duplicateValues" dxfId="38" priority="62"/>
  </conditionalFormatting>
  <conditionalFormatting sqref="W96">
    <cfRule type="duplicateValues" dxfId="37" priority="60"/>
  </conditionalFormatting>
  <conditionalFormatting sqref="W97">
    <cfRule type="duplicateValues" dxfId="36" priority="112"/>
  </conditionalFormatting>
  <conditionalFormatting sqref="W98">
    <cfRule type="duplicateValues" dxfId="35" priority="58"/>
  </conditionalFormatting>
  <conditionalFormatting sqref="W99:W102">
    <cfRule type="duplicateValues" dxfId="34" priority="56"/>
  </conditionalFormatting>
  <conditionalFormatting sqref="W103">
    <cfRule type="duplicateValues" dxfId="33" priority="54"/>
  </conditionalFormatting>
  <conditionalFormatting sqref="W104">
    <cfRule type="duplicateValues" dxfId="32" priority="52"/>
  </conditionalFormatting>
  <conditionalFormatting sqref="W105 W108:W109">
    <cfRule type="duplicateValues" dxfId="31" priority="220"/>
  </conditionalFormatting>
  <conditionalFormatting sqref="W106">
    <cfRule type="duplicateValues" dxfId="30" priority="50"/>
  </conditionalFormatting>
  <conditionalFormatting sqref="W107">
    <cfRule type="duplicateValues" dxfId="29" priority="48"/>
  </conditionalFormatting>
  <conditionalFormatting sqref="W110">
    <cfRule type="duplicateValues" dxfId="28" priority="46"/>
  </conditionalFormatting>
  <conditionalFormatting sqref="W112">
    <cfRule type="duplicateValues" dxfId="27" priority="44"/>
  </conditionalFormatting>
  <conditionalFormatting sqref="W113">
    <cfRule type="duplicateValues" dxfId="26" priority="42"/>
  </conditionalFormatting>
  <conditionalFormatting sqref="W114">
    <cfRule type="duplicateValues" dxfId="25" priority="40"/>
  </conditionalFormatting>
  <conditionalFormatting sqref="W116">
    <cfRule type="duplicateValues" dxfId="24" priority="38"/>
  </conditionalFormatting>
  <conditionalFormatting sqref="W117">
    <cfRule type="duplicateValues" dxfId="23" priority="36"/>
  </conditionalFormatting>
  <conditionalFormatting sqref="W118">
    <cfRule type="duplicateValues" dxfId="22" priority="34"/>
  </conditionalFormatting>
  <conditionalFormatting sqref="W121">
    <cfRule type="duplicateValues" dxfId="21" priority="32"/>
  </conditionalFormatting>
  <conditionalFormatting sqref="W122">
    <cfRule type="duplicateValues" dxfId="20" priority="30"/>
  </conditionalFormatting>
  <conditionalFormatting sqref="W123">
    <cfRule type="duplicateValues" dxfId="19" priority="28"/>
  </conditionalFormatting>
  <conditionalFormatting sqref="W124">
    <cfRule type="duplicateValues" dxfId="18" priority="26"/>
  </conditionalFormatting>
  <conditionalFormatting sqref="W125:W126 W128:W129 W119:W120 W115 W111">
    <cfRule type="duplicateValues" dxfId="17" priority="221"/>
  </conditionalFormatting>
  <conditionalFormatting sqref="W127">
    <cfRule type="duplicateValues" dxfId="16" priority="24"/>
  </conditionalFormatting>
  <conditionalFormatting sqref="W130 W138">
    <cfRule type="duplicateValues" dxfId="15" priority="222"/>
  </conditionalFormatting>
  <conditionalFormatting sqref="W131">
    <cfRule type="duplicateValues" dxfId="14" priority="22"/>
  </conditionalFormatting>
  <conditionalFormatting sqref="W132">
    <cfRule type="duplicateValues" dxfId="13" priority="20"/>
  </conditionalFormatting>
  <conditionalFormatting sqref="W133">
    <cfRule type="duplicateValues" dxfId="12" priority="18"/>
  </conditionalFormatting>
  <conditionalFormatting sqref="W134">
    <cfRule type="duplicateValues" dxfId="11" priority="16"/>
  </conditionalFormatting>
  <conditionalFormatting sqref="W135">
    <cfRule type="duplicateValues" dxfId="10" priority="10"/>
  </conditionalFormatting>
  <conditionalFormatting sqref="W136">
    <cfRule type="duplicateValues" dxfId="9" priority="8"/>
  </conditionalFormatting>
  <conditionalFormatting sqref="W137">
    <cfRule type="duplicateValues" dxfId="8" priority="6"/>
  </conditionalFormatting>
  <conditionalFormatting sqref="W139">
    <cfRule type="duplicateValues" dxfId="7" priority="4"/>
  </conditionalFormatting>
  <conditionalFormatting sqref="W140">
    <cfRule type="duplicateValues" dxfId="6" priority="2"/>
  </conditionalFormatting>
  <conditionalFormatting sqref="W141:W145">
    <cfRule type="duplicateValues" dxfId="5" priority="12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F52EB-9864-4E62-B032-CE7CF96587DF}">
  <sheetPr codeName="Sheet10" filterMode="1">
    <tabColor rgb="FFFFFF00"/>
  </sheetPr>
  <dimension ref="A1:AK145"/>
  <sheetViews>
    <sheetView zoomScale="70" zoomScaleNormal="70" workbookViewId="0">
      <pane xSplit="2" ySplit="4" topLeftCell="C8" activePane="bottomRight" state="frozen"/>
      <selection pane="topRight" activeCell="D1" sqref="D1"/>
      <selection pane="bottomLeft" activeCell="A3" sqref="A3"/>
      <selection pane="bottomRight" activeCell="L89" sqref="L89"/>
    </sheetView>
  </sheetViews>
  <sheetFormatPr defaultRowHeight="23.25"/>
  <cols>
    <col min="1" max="1" width="5.83203125" style="47" customWidth="1"/>
    <col min="2" max="2" width="39.1640625" style="46" customWidth="1"/>
    <col min="3" max="3" width="13.75" style="47" customWidth="1"/>
    <col min="4" max="5" width="9.08203125" style="46" customWidth="1"/>
    <col min="6" max="9" width="9.08203125" style="47" customWidth="1"/>
    <col min="10" max="10" width="9.08203125" style="46"/>
    <col min="11" max="11" width="17" style="47" bestFit="1" customWidth="1"/>
    <col min="12" max="12" width="12.6640625" style="46" customWidth="1"/>
    <col min="13" max="13" width="11.25" style="46" customWidth="1"/>
    <col min="14" max="14" width="12.58203125" style="46" customWidth="1"/>
    <col min="15" max="15" width="11.25" style="46" customWidth="1"/>
    <col min="16" max="16" width="22.25" style="47" customWidth="1"/>
    <col min="17" max="17" width="14.58203125" style="47" customWidth="1"/>
    <col min="18" max="18" width="10.08203125" style="47" customWidth="1"/>
    <col min="19" max="19" width="49.33203125" style="67" customWidth="1"/>
    <col min="20" max="20" width="40.1640625" style="67" customWidth="1"/>
    <col min="21" max="21" width="11.1640625" style="47" customWidth="1"/>
    <col min="22" max="22" width="12.83203125" style="47" customWidth="1"/>
    <col min="23" max="23" width="22.6640625" style="47" customWidth="1"/>
    <col min="24" max="24" width="13.1640625" style="47" customWidth="1"/>
    <col min="25" max="25" width="11.5" style="47" customWidth="1"/>
    <col min="26" max="26" width="11.6640625" style="46" customWidth="1"/>
    <col min="27" max="27" width="8.08203125" style="47" customWidth="1"/>
    <col min="28" max="28" width="34.58203125" style="67" customWidth="1"/>
    <col min="29" max="29" width="19.83203125" style="47" customWidth="1"/>
    <col min="30" max="30" width="11.75" style="47" customWidth="1"/>
    <col min="31" max="31" width="75" style="67" customWidth="1"/>
    <col min="32" max="32" width="13.9140625" style="47" customWidth="1"/>
    <col min="33" max="33" width="11.1640625" style="47" customWidth="1"/>
    <col min="34" max="34" width="12.58203125" style="47" customWidth="1"/>
    <col min="35" max="35" width="22.6640625" style="47" bestFit="1" customWidth="1"/>
  </cols>
  <sheetData>
    <row r="1" spans="1:37" hidden="1">
      <c r="A1" s="55" t="s">
        <v>716</v>
      </c>
    </row>
    <row r="3" spans="1:37" ht="23.45" customHeight="1">
      <c r="L3" s="96" t="s">
        <v>567</v>
      </c>
      <c r="M3" s="96"/>
      <c r="N3" s="96"/>
      <c r="O3" s="96"/>
      <c r="P3" s="96"/>
      <c r="Q3" s="96" t="s">
        <v>570</v>
      </c>
      <c r="R3" s="96"/>
      <c r="S3" s="96"/>
      <c r="T3" s="96"/>
      <c r="U3" s="96" t="s">
        <v>574</v>
      </c>
      <c r="V3" s="96"/>
      <c r="W3" s="96"/>
      <c r="X3" s="96"/>
      <c r="Y3" s="96"/>
      <c r="Z3" s="96"/>
      <c r="AA3" s="96"/>
      <c r="AB3" s="96" t="s">
        <v>568</v>
      </c>
      <c r="AC3" s="96"/>
      <c r="AD3" s="96"/>
      <c r="AE3" s="96"/>
      <c r="AF3" s="96"/>
      <c r="AG3" s="96"/>
      <c r="AH3" s="96"/>
      <c r="AI3" s="96"/>
    </row>
    <row r="4" spans="1:37" s="45" customFormat="1" ht="56.25">
      <c r="A4" s="52" t="s">
        <v>591</v>
      </c>
      <c r="B4" s="48" t="s">
        <v>1</v>
      </c>
      <c r="C4" s="48" t="s">
        <v>138</v>
      </c>
      <c r="D4" s="48" t="s">
        <v>139</v>
      </c>
      <c r="E4" s="48" t="s">
        <v>140</v>
      </c>
      <c r="F4" s="48" t="s">
        <v>142</v>
      </c>
      <c r="G4" s="48" t="s">
        <v>143</v>
      </c>
      <c r="H4" s="48" t="s">
        <v>144</v>
      </c>
      <c r="I4" s="52" t="s">
        <v>752</v>
      </c>
      <c r="J4" s="52" t="s">
        <v>753</v>
      </c>
      <c r="K4" s="52" t="s">
        <v>754</v>
      </c>
      <c r="L4" s="64" t="s">
        <v>755</v>
      </c>
      <c r="M4" s="64" t="s">
        <v>853</v>
      </c>
      <c r="N4" s="64" t="s">
        <v>756</v>
      </c>
      <c r="O4" s="64" t="s">
        <v>757</v>
      </c>
      <c r="P4" s="64" t="s">
        <v>758</v>
      </c>
      <c r="Q4" s="65" t="s">
        <v>759</v>
      </c>
      <c r="R4" s="65" t="s">
        <v>760</v>
      </c>
      <c r="S4" s="65" t="s">
        <v>761</v>
      </c>
      <c r="T4" s="65" t="s">
        <v>762</v>
      </c>
      <c r="U4" s="49" t="s">
        <v>764</v>
      </c>
      <c r="V4" s="49" t="s">
        <v>765</v>
      </c>
      <c r="W4" s="49" t="s">
        <v>766</v>
      </c>
      <c r="X4" s="49" t="s">
        <v>767</v>
      </c>
      <c r="Y4" s="49" t="s">
        <v>768</v>
      </c>
      <c r="Z4" s="49" t="s">
        <v>769</v>
      </c>
      <c r="AA4" s="49" t="s">
        <v>770</v>
      </c>
      <c r="AB4" s="66" t="s">
        <v>771</v>
      </c>
      <c r="AC4" s="66" t="s">
        <v>772</v>
      </c>
      <c r="AD4" s="66" t="s">
        <v>773</v>
      </c>
      <c r="AE4" s="66" t="s">
        <v>769</v>
      </c>
      <c r="AF4" s="66" t="s">
        <v>774</v>
      </c>
      <c r="AG4" s="66" t="s">
        <v>763</v>
      </c>
      <c r="AH4" s="66" t="s">
        <v>765</v>
      </c>
      <c r="AI4" s="66" t="s">
        <v>775</v>
      </c>
      <c r="AJ4" s="52"/>
      <c r="AK4" s="52"/>
    </row>
    <row r="5" spans="1:37">
      <c r="A5" s="47">
        <v>1</v>
      </c>
      <c r="B5" s="67" t="s">
        <v>778</v>
      </c>
      <c r="C5" s="67" t="s">
        <v>779</v>
      </c>
      <c r="D5" s="47" t="s">
        <v>145</v>
      </c>
      <c r="E5" s="47" t="s">
        <v>846</v>
      </c>
      <c r="F5" s="47">
        <v>11</v>
      </c>
      <c r="G5" s="47" t="s">
        <v>147</v>
      </c>
      <c r="H5" s="47">
        <v>620</v>
      </c>
      <c r="I5" s="47">
        <v>622</v>
      </c>
      <c r="J5" s="47">
        <v>4</v>
      </c>
      <c r="K5" s="47" t="s">
        <v>646</v>
      </c>
      <c r="L5" s="47" t="s">
        <v>851</v>
      </c>
      <c r="M5" s="47" t="s">
        <v>852</v>
      </c>
      <c r="N5" s="47" t="s">
        <v>856</v>
      </c>
      <c r="O5" s="47" t="s">
        <v>244</v>
      </c>
      <c r="P5" s="47" t="s">
        <v>857</v>
      </c>
      <c r="Q5" s="47" t="s">
        <v>862</v>
      </c>
      <c r="R5" s="47" t="s">
        <v>861</v>
      </c>
      <c r="S5" s="67" t="s">
        <v>863</v>
      </c>
      <c r="T5" s="67" t="s">
        <v>778</v>
      </c>
      <c r="U5" s="47" t="s">
        <v>875</v>
      </c>
      <c r="V5" s="47" t="s">
        <v>876</v>
      </c>
      <c r="W5" s="47" t="s">
        <v>877</v>
      </c>
      <c r="X5" s="47" t="s">
        <v>878</v>
      </c>
      <c r="Y5" s="47" t="s">
        <v>879</v>
      </c>
      <c r="AA5" s="47" t="s">
        <v>889</v>
      </c>
      <c r="AB5" s="67" t="s">
        <v>890</v>
      </c>
      <c r="AC5" s="47" t="s">
        <v>893</v>
      </c>
      <c r="AD5" s="47" t="s">
        <v>856</v>
      </c>
      <c r="AE5" s="67" t="s">
        <v>779</v>
      </c>
      <c r="AF5" s="47" t="s">
        <v>894</v>
      </c>
      <c r="AG5" s="47" t="s">
        <v>875</v>
      </c>
      <c r="AH5" s="47" t="s">
        <v>851</v>
      </c>
      <c r="AI5" s="68" t="s">
        <v>897</v>
      </c>
    </row>
    <row r="6" spans="1:37">
      <c r="A6" s="47">
        <v>2</v>
      </c>
      <c r="B6" s="67" t="s">
        <v>780</v>
      </c>
      <c r="C6" s="67" t="s">
        <v>781</v>
      </c>
      <c r="D6" s="47" t="s">
        <v>145</v>
      </c>
      <c r="E6" s="47" t="s">
        <v>846</v>
      </c>
      <c r="F6" s="47">
        <v>11</v>
      </c>
      <c r="G6" s="47" t="s">
        <v>147</v>
      </c>
      <c r="H6" s="47">
        <v>620</v>
      </c>
      <c r="I6" s="47">
        <v>622</v>
      </c>
      <c r="J6" s="47">
        <v>2</v>
      </c>
      <c r="K6" s="47" t="s">
        <v>647</v>
      </c>
      <c r="L6" s="47" t="s">
        <v>851</v>
      </c>
      <c r="M6" s="47" t="s">
        <v>852</v>
      </c>
      <c r="N6" s="47" t="s">
        <v>856</v>
      </c>
      <c r="O6" s="47" t="s">
        <v>244</v>
      </c>
      <c r="P6" s="47" t="s">
        <v>857</v>
      </c>
      <c r="AB6" s="67" t="s">
        <v>890</v>
      </c>
      <c r="AC6" s="47" t="s">
        <v>893</v>
      </c>
      <c r="AD6" s="47" t="s">
        <v>856</v>
      </c>
      <c r="AE6" s="67" t="s">
        <v>781</v>
      </c>
      <c r="AF6" s="47" t="s">
        <v>894</v>
      </c>
      <c r="AG6" s="47" t="s">
        <v>875</v>
      </c>
      <c r="AH6" s="47" t="s">
        <v>851</v>
      </c>
      <c r="AI6" s="68" t="s">
        <v>897</v>
      </c>
    </row>
    <row r="7" spans="1:37">
      <c r="A7" s="47">
        <v>3</v>
      </c>
      <c r="B7" s="67" t="s">
        <v>782</v>
      </c>
      <c r="C7" s="67" t="s">
        <v>783</v>
      </c>
      <c r="D7" s="47" t="s">
        <v>145</v>
      </c>
      <c r="E7" s="47" t="s">
        <v>846</v>
      </c>
      <c r="F7" s="47">
        <v>11</v>
      </c>
      <c r="G7" s="47" t="s">
        <v>147</v>
      </c>
      <c r="H7" s="47">
        <v>620</v>
      </c>
      <c r="I7" s="47">
        <v>622</v>
      </c>
      <c r="J7" s="47">
        <v>2</v>
      </c>
      <c r="K7" s="47" t="s">
        <v>649</v>
      </c>
      <c r="L7" s="47" t="s">
        <v>851</v>
      </c>
      <c r="M7" s="47" t="s">
        <v>852</v>
      </c>
      <c r="N7" s="47" t="s">
        <v>856</v>
      </c>
      <c r="O7" s="47" t="s">
        <v>244</v>
      </c>
      <c r="P7" s="47" t="s">
        <v>857</v>
      </c>
      <c r="AB7" s="67" t="s">
        <v>890</v>
      </c>
      <c r="AC7" s="47" t="s">
        <v>893</v>
      </c>
      <c r="AD7" s="47" t="s">
        <v>856</v>
      </c>
      <c r="AE7" s="67" t="s">
        <v>783</v>
      </c>
      <c r="AF7" s="47" t="s">
        <v>894</v>
      </c>
      <c r="AG7" s="47" t="s">
        <v>875</v>
      </c>
      <c r="AH7" s="47" t="s">
        <v>851</v>
      </c>
      <c r="AI7" s="68" t="s">
        <v>897</v>
      </c>
    </row>
    <row r="8" spans="1:37">
      <c r="A8" s="47">
        <v>4</v>
      </c>
      <c r="B8" s="67" t="s">
        <v>67</v>
      </c>
      <c r="C8" s="67">
        <v>3048032</v>
      </c>
      <c r="D8" s="47" t="s">
        <v>160</v>
      </c>
      <c r="E8" s="47" t="s">
        <v>846</v>
      </c>
      <c r="F8" s="47">
        <v>11</v>
      </c>
      <c r="G8" s="47" t="s">
        <v>147</v>
      </c>
      <c r="H8" s="47">
        <v>620</v>
      </c>
      <c r="I8" s="47">
        <v>622</v>
      </c>
      <c r="J8" s="47">
        <v>2</v>
      </c>
      <c r="K8" s="47" t="s">
        <v>651</v>
      </c>
      <c r="L8" s="47" t="s">
        <v>851</v>
      </c>
      <c r="M8" s="47" t="s">
        <v>854</v>
      </c>
      <c r="N8" s="47" t="s">
        <v>858</v>
      </c>
      <c r="O8" s="47" t="s">
        <v>244</v>
      </c>
      <c r="P8" s="47" t="s">
        <v>857</v>
      </c>
      <c r="AB8" s="67" t="s">
        <v>891</v>
      </c>
      <c r="AC8" s="47" t="s">
        <v>893</v>
      </c>
      <c r="AD8" s="47" t="s">
        <v>858</v>
      </c>
      <c r="AE8" s="67">
        <v>3048032</v>
      </c>
      <c r="AF8" s="47" t="s">
        <v>894</v>
      </c>
      <c r="AG8" s="47" t="s">
        <v>875</v>
      </c>
      <c r="AH8" s="47" t="s">
        <v>851</v>
      </c>
      <c r="AI8" s="68" t="s">
        <v>897</v>
      </c>
    </row>
    <row r="9" spans="1:37">
      <c r="A9" s="47">
        <v>5</v>
      </c>
      <c r="B9" s="67" t="s">
        <v>52</v>
      </c>
      <c r="C9" s="67" t="s">
        <v>261</v>
      </c>
      <c r="D9" s="47" t="s">
        <v>159</v>
      </c>
      <c r="E9" s="47" t="s">
        <v>846</v>
      </c>
      <c r="F9" s="47">
        <v>11</v>
      </c>
      <c r="G9" s="47" t="s">
        <v>147</v>
      </c>
      <c r="H9" s="47">
        <v>620</v>
      </c>
      <c r="I9" s="47">
        <v>622</v>
      </c>
      <c r="J9" s="47">
        <v>2</v>
      </c>
      <c r="K9" s="47" t="s">
        <v>653</v>
      </c>
      <c r="L9" s="47" t="s">
        <v>850</v>
      </c>
      <c r="M9" s="47" t="s">
        <v>855</v>
      </c>
      <c r="N9" s="47" t="s">
        <v>859</v>
      </c>
      <c r="O9" s="47" t="s">
        <v>244</v>
      </c>
      <c r="P9" s="47" t="s">
        <v>857</v>
      </c>
      <c r="AB9" s="67" t="s">
        <v>892</v>
      </c>
      <c r="AC9" s="47" t="s">
        <v>893</v>
      </c>
      <c r="AD9" s="47" t="s">
        <v>859</v>
      </c>
      <c r="AE9" s="67" t="s">
        <v>261</v>
      </c>
      <c r="AF9" s="47" t="s">
        <v>896</v>
      </c>
      <c r="AG9" s="47" t="s">
        <v>875</v>
      </c>
      <c r="AH9" s="47" t="s">
        <v>850</v>
      </c>
      <c r="AI9" s="68" t="s">
        <v>897</v>
      </c>
    </row>
    <row r="10" spans="1:37">
      <c r="A10" s="47">
        <v>6</v>
      </c>
      <c r="B10" s="67" t="s">
        <v>784</v>
      </c>
      <c r="C10" s="67" t="s">
        <v>785</v>
      </c>
      <c r="D10" s="47" t="s">
        <v>163</v>
      </c>
      <c r="E10" s="47" t="s">
        <v>846</v>
      </c>
      <c r="F10" s="47">
        <v>11</v>
      </c>
      <c r="G10" s="47" t="s">
        <v>147</v>
      </c>
      <c r="H10" s="47">
        <v>620</v>
      </c>
      <c r="I10" s="47">
        <v>622</v>
      </c>
      <c r="J10" s="47">
        <v>4</v>
      </c>
      <c r="K10" s="47" t="s">
        <v>654</v>
      </c>
      <c r="L10" s="47" t="s">
        <v>851</v>
      </c>
      <c r="M10" s="47" t="s">
        <v>854</v>
      </c>
      <c r="N10" s="47" t="s">
        <v>860</v>
      </c>
      <c r="O10" s="47" t="s">
        <v>244</v>
      </c>
      <c r="P10" s="47" t="s">
        <v>857</v>
      </c>
      <c r="Q10" s="47" t="s">
        <v>862</v>
      </c>
      <c r="R10" s="47" t="s">
        <v>861</v>
      </c>
      <c r="S10" s="67" t="s">
        <v>869</v>
      </c>
      <c r="T10" s="67" t="s">
        <v>784</v>
      </c>
      <c r="U10" s="47" t="s">
        <v>875</v>
      </c>
      <c r="V10" s="47" t="s">
        <v>876</v>
      </c>
      <c r="W10" s="47" t="s">
        <v>877</v>
      </c>
      <c r="X10" s="47" t="s">
        <v>878</v>
      </c>
      <c r="Y10" s="47" t="s">
        <v>879</v>
      </c>
      <c r="AA10" s="47" t="s">
        <v>889</v>
      </c>
      <c r="AB10" s="67" t="s">
        <v>892</v>
      </c>
      <c r="AC10" s="47" t="s">
        <v>893</v>
      </c>
      <c r="AD10" s="47" t="s">
        <v>860</v>
      </c>
      <c r="AE10" s="67" t="s">
        <v>785</v>
      </c>
      <c r="AF10" s="47" t="s">
        <v>895</v>
      </c>
      <c r="AG10" s="47" t="s">
        <v>875</v>
      </c>
      <c r="AH10" s="47" t="s">
        <v>851</v>
      </c>
      <c r="AI10" s="68" t="s">
        <v>897</v>
      </c>
    </row>
    <row r="11" spans="1:37" hidden="1">
      <c r="A11" s="47">
        <v>7</v>
      </c>
      <c r="B11" s="67" t="s">
        <v>16</v>
      </c>
      <c r="C11" s="67">
        <v>3048816</v>
      </c>
      <c r="D11" s="47" t="s">
        <v>145</v>
      </c>
      <c r="E11" s="47" t="s">
        <v>846</v>
      </c>
      <c r="F11" s="47">
        <v>12</v>
      </c>
      <c r="G11" s="47" t="s">
        <v>150</v>
      </c>
      <c r="H11" s="47">
        <v>620</v>
      </c>
      <c r="I11" s="47">
        <v>622</v>
      </c>
      <c r="J11" s="47">
        <v>2</v>
      </c>
      <c r="K11" s="47" t="s">
        <v>655</v>
      </c>
      <c r="L11" s="47" t="s">
        <v>851</v>
      </c>
      <c r="M11" s="47" t="s">
        <v>852</v>
      </c>
      <c r="N11" s="47" t="s">
        <v>856</v>
      </c>
      <c r="O11" s="47" t="s">
        <v>244</v>
      </c>
      <c r="P11" s="47" t="s">
        <v>857</v>
      </c>
      <c r="AB11" s="67" t="s">
        <v>890</v>
      </c>
      <c r="AC11" s="47" t="s">
        <v>893</v>
      </c>
      <c r="AD11" s="47" t="s">
        <v>856</v>
      </c>
      <c r="AE11" s="67">
        <v>3048816</v>
      </c>
      <c r="AF11" s="47" t="s">
        <v>894</v>
      </c>
      <c r="AG11" s="47" t="s">
        <v>875</v>
      </c>
      <c r="AH11" s="47" t="s">
        <v>851</v>
      </c>
      <c r="AI11" s="68" t="s">
        <v>900</v>
      </c>
    </row>
    <row r="12" spans="1:37" hidden="1">
      <c r="A12" s="47">
        <v>8</v>
      </c>
      <c r="B12" s="67" t="s">
        <v>786</v>
      </c>
      <c r="C12" s="67" t="s">
        <v>787</v>
      </c>
      <c r="D12" s="47" t="s">
        <v>160</v>
      </c>
      <c r="E12" s="47" t="s">
        <v>846</v>
      </c>
      <c r="F12" s="47">
        <v>12</v>
      </c>
      <c r="G12" s="47" t="s">
        <v>150</v>
      </c>
      <c r="H12" s="47">
        <v>620</v>
      </c>
      <c r="I12" s="47">
        <v>622</v>
      </c>
      <c r="J12" s="47">
        <v>2</v>
      </c>
      <c r="K12" s="47" t="s">
        <v>648</v>
      </c>
      <c r="L12" s="47" t="s">
        <v>851</v>
      </c>
      <c r="M12" s="47" t="s">
        <v>854</v>
      </c>
      <c r="N12" s="47" t="s">
        <v>858</v>
      </c>
      <c r="O12" s="47" t="s">
        <v>244</v>
      </c>
      <c r="P12" s="47" t="s">
        <v>857</v>
      </c>
      <c r="AB12" s="67" t="s">
        <v>891</v>
      </c>
      <c r="AC12" s="47" t="s">
        <v>893</v>
      </c>
      <c r="AD12" s="47" t="s">
        <v>858</v>
      </c>
      <c r="AE12" s="67" t="s">
        <v>787</v>
      </c>
      <c r="AF12" s="47" t="s">
        <v>894</v>
      </c>
      <c r="AG12" s="47" t="s">
        <v>875</v>
      </c>
      <c r="AH12" s="47" t="s">
        <v>851</v>
      </c>
      <c r="AI12" s="68" t="s">
        <v>900</v>
      </c>
    </row>
    <row r="13" spans="1:37" hidden="1">
      <c r="A13" s="47">
        <v>9</v>
      </c>
      <c r="B13" s="67" t="s">
        <v>788</v>
      </c>
      <c r="C13" s="67" t="s">
        <v>789</v>
      </c>
      <c r="D13" s="47" t="s">
        <v>160</v>
      </c>
      <c r="E13" s="47" t="s">
        <v>846</v>
      </c>
      <c r="F13" s="47">
        <v>12</v>
      </c>
      <c r="G13" s="47" t="s">
        <v>150</v>
      </c>
      <c r="H13" s="47">
        <v>620</v>
      </c>
      <c r="I13" s="47">
        <v>622</v>
      </c>
      <c r="J13" s="47">
        <v>2</v>
      </c>
      <c r="K13" s="47" t="s">
        <v>650</v>
      </c>
      <c r="L13" s="47" t="s">
        <v>851</v>
      </c>
      <c r="M13" s="47" t="s">
        <v>854</v>
      </c>
      <c r="N13" s="47" t="s">
        <v>858</v>
      </c>
      <c r="O13" s="47" t="s">
        <v>244</v>
      </c>
      <c r="P13" s="47" t="s">
        <v>857</v>
      </c>
      <c r="AB13" s="67" t="s">
        <v>891</v>
      </c>
      <c r="AC13" s="47" t="s">
        <v>893</v>
      </c>
      <c r="AD13" s="47" t="s">
        <v>858</v>
      </c>
      <c r="AE13" s="67" t="s">
        <v>789</v>
      </c>
      <c r="AF13" s="47" t="s">
        <v>894</v>
      </c>
      <c r="AG13" s="47" t="s">
        <v>875</v>
      </c>
      <c r="AH13" s="47" t="s">
        <v>851</v>
      </c>
      <c r="AI13" s="68" t="s">
        <v>900</v>
      </c>
    </row>
    <row r="14" spans="1:37" hidden="1">
      <c r="A14" s="47">
        <v>10</v>
      </c>
      <c r="B14" s="67" t="s">
        <v>790</v>
      </c>
      <c r="C14" s="67" t="s">
        <v>791</v>
      </c>
      <c r="D14" s="47" t="s">
        <v>163</v>
      </c>
      <c r="E14" s="47" t="s">
        <v>846</v>
      </c>
      <c r="F14" s="47">
        <v>12</v>
      </c>
      <c r="G14" s="47" t="s">
        <v>150</v>
      </c>
      <c r="H14" s="47">
        <v>620</v>
      </c>
      <c r="I14" s="47">
        <v>622</v>
      </c>
      <c r="J14" s="47">
        <v>4</v>
      </c>
      <c r="K14" s="47" t="s">
        <v>656</v>
      </c>
      <c r="L14" s="47" t="s">
        <v>851</v>
      </c>
      <c r="M14" s="47" t="s">
        <v>854</v>
      </c>
      <c r="N14" s="47" t="s">
        <v>860</v>
      </c>
      <c r="O14" s="47" t="s">
        <v>244</v>
      </c>
      <c r="P14" s="47" t="s">
        <v>857</v>
      </c>
      <c r="Q14" s="47" t="s">
        <v>862</v>
      </c>
      <c r="R14" s="47" t="s">
        <v>861</v>
      </c>
      <c r="S14" s="67" t="s">
        <v>870</v>
      </c>
      <c r="T14" s="67" t="s">
        <v>790</v>
      </c>
      <c r="U14" s="47" t="s">
        <v>875</v>
      </c>
      <c r="V14" s="47" t="s">
        <v>876</v>
      </c>
      <c r="W14" s="47" t="s">
        <v>877</v>
      </c>
      <c r="X14" s="47" t="s">
        <v>878</v>
      </c>
      <c r="Y14" s="47" t="s">
        <v>880</v>
      </c>
      <c r="AA14" s="47" t="s">
        <v>889</v>
      </c>
      <c r="AB14" s="67" t="s">
        <v>892</v>
      </c>
      <c r="AC14" s="47" t="s">
        <v>893</v>
      </c>
      <c r="AD14" s="47" t="s">
        <v>860</v>
      </c>
      <c r="AE14" s="67" t="s">
        <v>791</v>
      </c>
      <c r="AF14" s="47" t="s">
        <v>895</v>
      </c>
      <c r="AG14" s="47" t="s">
        <v>875</v>
      </c>
      <c r="AH14" s="47" t="s">
        <v>851</v>
      </c>
      <c r="AI14" s="68" t="s">
        <v>900</v>
      </c>
    </row>
    <row r="15" spans="1:37" hidden="1">
      <c r="A15" s="47">
        <v>11</v>
      </c>
      <c r="B15" s="67" t="s">
        <v>74</v>
      </c>
      <c r="C15" s="67">
        <v>3047309</v>
      </c>
      <c r="D15" s="47" t="s">
        <v>163</v>
      </c>
      <c r="E15" s="47" t="s">
        <v>846</v>
      </c>
      <c r="F15" s="47">
        <v>12</v>
      </c>
      <c r="G15" s="47" t="s">
        <v>150</v>
      </c>
      <c r="H15" s="47">
        <v>620</v>
      </c>
      <c r="I15" s="47">
        <v>622</v>
      </c>
      <c r="J15" s="47">
        <v>2</v>
      </c>
      <c r="K15" s="47" t="s">
        <v>657</v>
      </c>
      <c r="L15" s="47" t="s">
        <v>851</v>
      </c>
      <c r="M15" s="47" t="s">
        <v>854</v>
      </c>
      <c r="N15" s="47" t="s">
        <v>860</v>
      </c>
      <c r="O15" s="47" t="s">
        <v>244</v>
      </c>
      <c r="P15" s="47" t="s">
        <v>857</v>
      </c>
      <c r="AB15" s="67" t="s">
        <v>892</v>
      </c>
      <c r="AC15" s="47" t="s">
        <v>893</v>
      </c>
      <c r="AD15" s="47" t="s">
        <v>860</v>
      </c>
      <c r="AE15" s="67">
        <v>3047309</v>
      </c>
      <c r="AF15" s="47" t="s">
        <v>895</v>
      </c>
      <c r="AG15" s="47" t="s">
        <v>875</v>
      </c>
      <c r="AH15" s="47" t="s">
        <v>851</v>
      </c>
      <c r="AI15" s="68" t="s">
        <v>900</v>
      </c>
    </row>
    <row r="16" spans="1:37" hidden="1">
      <c r="A16" s="47">
        <v>12</v>
      </c>
      <c r="B16" s="67" t="s">
        <v>75</v>
      </c>
      <c r="C16" s="67">
        <v>3046083</v>
      </c>
      <c r="D16" s="47" t="s">
        <v>163</v>
      </c>
      <c r="E16" s="47" t="s">
        <v>846</v>
      </c>
      <c r="F16" s="47">
        <v>12</v>
      </c>
      <c r="G16" s="47" t="s">
        <v>150</v>
      </c>
      <c r="H16" s="47">
        <v>620</v>
      </c>
      <c r="I16" s="47">
        <v>622</v>
      </c>
      <c r="J16" s="47">
        <v>2</v>
      </c>
      <c r="K16" s="47" t="s">
        <v>658</v>
      </c>
      <c r="L16" s="47" t="s">
        <v>851</v>
      </c>
      <c r="M16" s="47" t="s">
        <v>854</v>
      </c>
      <c r="N16" s="47" t="s">
        <v>860</v>
      </c>
      <c r="O16" s="47" t="s">
        <v>244</v>
      </c>
      <c r="P16" s="47" t="s">
        <v>857</v>
      </c>
      <c r="AB16" s="67" t="s">
        <v>892</v>
      </c>
      <c r="AC16" s="47" t="s">
        <v>893</v>
      </c>
      <c r="AD16" s="47" t="s">
        <v>860</v>
      </c>
      <c r="AE16" s="67">
        <v>3046083</v>
      </c>
      <c r="AF16" s="47" t="s">
        <v>895</v>
      </c>
      <c r="AG16" s="47" t="s">
        <v>875</v>
      </c>
      <c r="AH16" s="47" t="s">
        <v>851</v>
      </c>
      <c r="AI16" s="68" t="s">
        <v>900</v>
      </c>
    </row>
    <row r="17" spans="1:35" hidden="1">
      <c r="A17" s="47">
        <v>13</v>
      </c>
      <c r="B17" s="67" t="s">
        <v>23</v>
      </c>
      <c r="C17" s="67">
        <v>3050789</v>
      </c>
      <c r="D17" s="47" t="s">
        <v>145</v>
      </c>
      <c r="E17" s="47" t="s">
        <v>846</v>
      </c>
      <c r="F17" s="47">
        <v>13</v>
      </c>
      <c r="G17" s="47" t="s">
        <v>150</v>
      </c>
      <c r="H17" s="47">
        <v>620</v>
      </c>
      <c r="I17" s="47">
        <v>622</v>
      </c>
      <c r="J17" s="47">
        <v>2</v>
      </c>
      <c r="K17" s="47" t="s">
        <v>661</v>
      </c>
      <c r="L17" s="47" t="s">
        <v>851</v>
      </c>
      <c r="M17" s="47" t="s">
        <v>852</v>
      </c>
      <c r="N17" s="47" t="s">
        <v>856</v>
      </c>
      <c r="O17" s="47" t="s">
        <v>244</v>
      </c>
      <c r="P17" s="47" t="s">
        <v>857</v>
      </c>
      <c r="AB17" s="67" t="s">
        <v>890</v>
      </c>
      <c r="AC17" s="47" t="s">
        <v>893</v>
      </c>
      <c r="AD17" s="47" t="s">
        <v>856</v>
      </c>
      <c r="AE17" s="67">
        <v>3050789</v>
      </c>
      <c r="AF17" s="47" t="s">
        <v>894</v>
      </c>
      <c r="AG17" s="47" t="s">
        <v>875</v>
      </c>
      <c r="AH17" s="47" t="s">
        <v>851</v>
      </c>
      <c r="AI17" s="68" t="s">
        <v>900</v>
      </c>
    </row>
    <row r="18" spans="1:35" hidden="1">
      <c r="A18" s="47">
        <v>14</v>
      </c>
      <c r="B18" s="67" t="s">
        <v>792</v>
      </c>
      <c r="C18" s="67" t="s">
        <v>793</v>
      </c>
      <c r="D18" s="47" t="s">
        <v>145</v>
      </c>
      <c r="E18" s="47" t="s">
        <v>846</v>
      </c>
      <c r="F18" s="47">
        <v>13</v>
      </c>
      <c r="G18" s="47" t="s">
        <v>150</v>
      </c>
      <c r="H18" s="47">
        <v>620</v>
      </c>
      <c r="I18" s="47">
        <v>622</v>
      </c>
      <c r="J18" s="47">
        <v>4</v>
      </c>
      <c r="K18" s="47" t="s">
        <v>662</v>
      </c>
      <c r="L18" s="47" t="s">
        <v>851</v>
      </c>
      <c r="M18" s="47" t="s">
        <v>852</v>
      </c>
      <c r="N18" s="47" t="s">
        <v>856</v>
      </c>
      <c r="O18" s="47" t="s">
        <v>244</v>
      </c>
      <c r="P18" s="47" t="s">
        <v>857</v>
      </c>
      <c r="Q18" s="47" t="s">
        <v>862</v>
      </c>
      <c r="R18" s="47" t="s">
        <v>861</v>
      </c>
      <c r="S18" s="67" t="s">
        <v>865</v>
      </c>
      <c r="T18" s="67" t="s">
        <v>792</v>
      </c>
      <c r="U18" s="47" t="s">
        <v>875</v>
      </c>
      <c r="V18" s="47" t="s">
        <v>876</v>
      </c>
      <c r="W18" s="47" t="s">
        <v>877</v>
      </c>
      <c r="X18" s="47" t="s">
        <v>878</v>
      </c>
      <c r="Y18" s="47" t="s">
        <v>881</v>
      </c>
      <c r="AA18" s="47" t="s">
        <v>889</v>
      </c>
      <c r="AB18" s="67" t="s">
        <v>890</v>
      </c>
      <c r="AC18" s="47" t="s">
        <v>893</v>
      </c>
      <c r="AD18" s="47" t="s">
        <v>856</v>
      </c>
      <c r="AE18" s="67" t="s">
        <v>793</v>
      </c>
      <c r="AF18" s="47" t="s">
        <v>894</v>
      </c>
      <c r="AG18" s="47" t="s">
        <v>875</v>
      </c>
      <c r="AH18" s="47" t="s">
        <v>851</v>
      </c>
      <c r="AI18" s="68" t="s">
        <v>900</v>
      </c>
    </row>
    <row r="19" spans="1:35" hidden="1">
      <c r="A19" s="47">
        <v>15</v>
      </c>
      <c r="B19" s="67" t="s">
        <v>794</v>
      </c>
      <c r="C19" s="67" t="s">
        <v>795</v>
      </c>
      <c r="D19" s="47" t="s">
        <v>145</v>
      </c>
      <c r="E19" s="47" t="s">
        <v>846</v>
      </c>
      <c r="F19" s="47">
        <v>13</v>
      </c>
      <c r="G19" s="47" t="s">
        <v>150</v>
      </c>
      <c r="H19" s="47">
        <v>620</v>
      </c>
      <c r="I19" s="47">
        <v>622</v>
      </c>
      <c r="J19" s="47">
        <v>2</v>
      </c>
      <c r="K19" s="47" t="s">
        <v>663</v>
      </c>
      <c r="L19" s="47" t="s">
        <v>851</v>
      </c>
      <c r="M19" s="47" t="s">
        <v>852</v>
      </c>
      <c r="N19" s="47" t="s">
        <v>856</v>
      </c>
      <c r="O19" s="47" t="s">
        <v>244</v>
      </c>
      <c r="P19" s="47" t="s">
        <v>857</v>
      </c>
      <c r="AB19" s="67" t="s">
        <v>890</v>
      </c>
      <c r="AC19" s="47" t="s">
        <v>893</v>
      </c>
      <c r="AD19" s="47" t="s">
        <v>856</v>
      </c>
      <c r="AE19" s="67" t="s">
        <v>795</v>
      </c>
      <c r="AF19" s="47" t="s">
        <v>894</v>
      </c>
      <c r="AG19" s="47" t="s">
        <v>875</v>
      </c>
      <c r="AH19" s="47" t="s">
        <v>851</v>
      </c>
      <c r="AI19" s="68" t="s">
        <v>900</v>
      </c>
    </row>
    <row r="20" spans="1:35" hidden="1">
      <c r="A20" s="47">
        <v>16</v>
      </c>
      <c r="B20" s="67" t="s">
        <v>66</v>
      </c>
      <c r="C20" s="67">
        <v>3048025</v>
      </c>
      <c r="D20" s="47" t="s">
        <v>160</v>
      </c>
      <c r="E20" s="47" t="s">
        <v>846</v>
      </c>
      <c r="F20" s="47">
        <v>13</v>
      </c>
      <c r="G20" s="47" t="s">
        <v>150</v>
      </c>
      <c r="H20" s="47">
        <v>620</v>
      </c>
      <c r="I20" s="47">
        <v>622</v>
      </c>
      <c r="J20" s="47">
        <v>2</v>
      </c>
      <c r="K20" s="47" t="s">
        <v>659</v>
      </c>
      <c r="L20" s="47" t="s">
        <v>851</v>
      </c>
      <c r="M20" s="47" t="s">
        <v>854</v>
      </c>
      <c r="N20" s="47" t="s">
        <v>858</v>
      </c>
      <c r="O20" s="47" t="s">
        <v>244</v>
      </c>
      <c r="P20" s="47" t="s">
        <v>857</v>
      </c>
      <c r="AB20" s="67" t="s">
        <v>891</v>
      </c>
      <c r="AC20" s="47" t="s">
        <v>893</v>
      </c>
      <c r="AD20" s="47" t="s">
        <v>858</v>
      </c>
      <c r="AE20" s="67">
        <v>3048025</v>
      </c>
      <c r="AF20" s="47" t="s">
        <v>894</v>
      </c>
      <c r="AG20" s="47" t="s">
        <v>875</v>
      </c>
      <c r="AH20" s="47" t="s">
        <v>851</v>
      </c>
      <c r="AI20" s="68" t="s">
        <v>900</v>
      </c>
    </row>
    <row r="21" spans="1:35" hidden="1">
      <c r="A21" s="47">
        <v>17</v>
      </c>
      <c r="B21" s="67" t="s">
        <v>796</v>
      </c>
      <c r="C21" s="67" t="s">
        <v>797</v>
      </c>
      <c r="D21" s="47" t="s">
        <v>160</v>
      </c>
      <c r="E21" s="47" t="s">
        <v>846</v>
      </c>
      <c r="F21" s="47">
        <v>13</v>
      </c>
      <c r="G21" s="47" t="s">
        <v>150</v>
      </c>
      <c r="H21" s="47">
        <v>620</v>
      </c>
      <c r="I21" s="47">
        <v>622</v>
      </c>
      <c r="J21" s="47">
        <v>4</v>
      </c>
      <c r="K21" s="47" t="s">
        <v>660</v>
      </c>
      <c r="L21" s="47" t="s">
        <v>851</v>
      </c>
      <c r="M21" s="47" t="s">
        <v>854</v>
      </c>
      <c r="N21" s="47" t="s">
        <v>858</v>
      </c>
      <c r="O21" s="47" t="s">
        <v>244</v>
      </c>
      <c r="P21" s="47" t="s">
        <v>857</v>
      </c>
      <c r="Q21" s="47" t="s">
        <v>862</v>
      </c>
      <c r="R21" s="47" t="s">
        <v>861</v>
      </c>
      <c r="S21" s="67" t="s">
        <v>867</v>
      </c>
      <c r="T21" s="67" t="s">
        <v>796</v>
      </c>
      <c r="U21" s="47" t="s">
        <v>875</v>
      </c>
      <c r="V21" s="47" t="s">
        <v>876</v>
      </c>
      <c r="W21" s="47" t="s">
        <v>877</v>
      </c>
      <c r="X21" s="47" t="s">
        <v>878</v>
      </c>
      <c r="Y21" s="47" t="s">
        <v>881</v>
      </c>
      <c r="AA21" s="47" t="s">
        <v>889</v>
      </c>
      <c r="AB21" s="67" t="s">
        <v>891</v>
      </c>
      <c r="AC21" s="47" t="s">
        <v>893</v>
      </c>
      <c r="AD21" s="47" t="s">
        <v>858</v>
      </c>
      <c r="AE21" s="67" t="s">
        <v>797</v>
      </c>
      <c r="AF21" s="47" t="s">
        <v>894</v>
      </c>
      <c r="AG21" s="47" t="s">
        <v>875</v>
      </c>
      <c r="AH21" s="47" t="s">
        <v>851</v>
      </c>
      <c r="AI21" s="68" t="s">
        <v>900</v>
      </c>
    </row>
    <row r="22" spans="1:35" hidden="1">
      <c r="A22" s="47">
        <v>18</v>
      </c>
      <c r="B22" s="67" t="s">
        <v>798</v>
      </c>
      <c r="C22" s="67" t="s">
        <v>799</v>
      </c>
      <c r="D22" s="47" t="s">
        <v>160</v>
      </c>
      <c r="E22" s="47" t="s">
        <v>846</v>
      </c>
      <c r="F22" s="47">
        <v>13</v>
      </c>
      <c r="G22" s="47" t="s">
        <v>150</v>
      </c>
      <c r="H22" s="47">
        <v>620</v>
      </c>
      <c r="I22" s="47">
        <v>622</v>
      </c>
      <c r="J22" s="47">
        <v>2</v>
      </c>
      <c r="K22" s="47" t="s">
        <v>664</v>
      </c>
      <c r="L22" s="47" t="s">
        <v>851</v>
      </c>
      <c r="M22" s="47" t="s">
        <v>854</v>
      </c>
      <c r="N22" s="47" t="s">
        <v>858</v>
      </c>
      <c r="O22" s="47" t="s">
        <v>244</v>
      </c>
      <c r="P22" s="47" t="s">
        <v>857</v>
      </c>
      <c r="AB22" s="67" t="s">
        <v>891</v>
      </c>
      <c r="AC22" s="47" t="s">
        <v>893</v>
      </c>
      <c r="AD22" s="47" t="s">
        <v>858</v>
      </c>
      <c r="AE22" s="67" t="s">
        <v>799</v>
      </c>
      <c r="AF22" s="47" t="s">
        <v>894</v>
      </c>
      <c r="AG22" s="47" t="s">
        <v>875</v>
      </c>
      <c r="AH22" s="47" t="s">
        <v>851</v>
      </c>
      <c r="AI22" s="68" t="s">
        <v>900</v>
      </c>
    </row>
    <row r="23" spans="1:35">
      <c r="A23" s="47">
        <v>19</v>
      </c>
      <c r="B23" s="67" t="s">
        <v>800</v>
      </c>
      <c r="C23" s="67" t="s">
        <v>801</v>
      </c>
      <c r="D23" s="47" t="s">
        <v>145</v>
      </c>
      <c r="E23" s="47" t="s">
        <v>846</v>
      </c>
      <c r="F23" s="47">
        <v>14</v>
      </c>
      <c r="G23" s="47" t="s">
        <v>147</v>
      </c>
      <c r="H23" s="47">
        <v>620</v>
      </c>
      <c r="I23" s="47">
        <v>622</v>
      </c>
      <c r="J23" s="47">
        <v>4</v>
      </c>
      <c r="K23" s="47" t="s">
        <v>665</v>
      </c>
      <c r="L23" s="47" t="s">
        <v>851</v>
      </c>
      <c r="M23" s="47" t="s">
        <v>852</v>
      </c>
      <c r="N23" s="47" t="s">
        <v>856</v>
      </c>
      <c r="O23" s="47" t="s">
        <v>244</v>
      </c>
      <c r="P23" s="47" t="s">
        <v>857</v>
      </c>
      <c r="Q23" s="47" t="s">
        <v>862</v>
      </c>
      <c r="R23" s="47" t="s">
        <v>861</v>
      </c>
      <c r="S23" s="67" t="s">
        <v>864</v>
      </c>
      <c r="T23" s="67" t="s">
        <v>800</v>
      </c>
      <c r="U23" s="47" t="s">
        <v>875</v>
      </c>
      <c r="V23" s="47" t="s">
        <v>876</v>
      </c>
      <c r="W23" s="47" t="s">
        <v>877</v>
      </c>
      <c r="X23" s="47" t="s">
        <v>878</v>
      </c>
      <c r="Y23" s="47" t="s">
        <v>882</v>
      </c>
      <c r="AA23" s="47" t="s">
        <v>889</v>
      </c>
      <c r="AB23" s="67" t="s">
        <v>890</v>
      </c>
      <c r="AC23" s="47" t="s">
        <v>893</v>
      </c>
      <c r="AD23" s="47" t="s">
        <v>856</v>
      </c>
      <c r="AE23" s="67" t="s">
        <v>801</v>
      </c>
      <c r="AF23" s="47" t="s">
        <v>894</v>
      </c>
      <c r="AG23" s="47" t="s">
        <v>875</v>
      </c>
      <c r="AH23" s="47" t="s">
        <v>851</v>
      </c>
      <c r="AI23" s="68" t="s">
        <v>897</v>
      </c>
    </row>
    <row r="24" spans="1:35">
      <c r="A24" s="47">
        <v>20</v>
      </c>
      <c r="B24" s="67" t="s">
        <v>79</v>
      </c>
      <c r="C24" s="67">
        <v>3047392</v>
      </c>
      <c r="D24" s="47" t="s">
        <v>163</v>
      </c>
      <c r="E24" s="47" t="s">
        <v>846</v>
      </c>
      <c r="F24" s="47">
        <v>15</v>
      </c>
      <c r="G24" s="47" t="s">
        <v>147</v>
      </c>
      <c r="H24" s="47">
        <v>620</v>
      </c>
      <c r="I24" s="47">
        <v>622</v>
      </c>
      <c r="J24" s="47">
        <v>2</v>
      </c>
      <c r="K24" s="47" t="s">
        <v>666</v>
      </c>
      <c r="L24" s="47" t="s">
        <v>851</v>
      </c>
      <c r="M24" s="47" t="s">
        <v>854</v>
      </c>
      <c r="N24" s="47" t="s">
        <v>860</v>
      </c>
      <c r="O24" s="47" t="s">
        <v>244</v>
      </c>
      <c r="P24" s="47" t="s">
        <v>857</v>
      </c>
      <c r="AB24" s="67" t="s">
        <v>892</v>
      </c>
      <c r="AC24" s="47" t="s">
        <v>893</v>
      </c>
      <c r="AD24" s="47" t="s">
        <v>860</v>
      </c>
      <c r="AE24" s="67">
        <v>3047392</v>
      </c>
      <c r="AF24" s="47" t="s">
        <v>895</v>
      </c>
      <c r="AG24" s="47" t="s">
        <v>875</v>
      </c>
      <c r="AH24" s="47" t="s">
        <v>851</v>
      </c>
      <c r="AI24" s="68" t="s">
        <v>897</v>
      </c>
    </row>
    <row r="25" spans="1:35" hidden="1">
      <c r="A25" s="47">
        <v>21</v>
      </c>
      <c r="B25" s="67" t="s">
        <v>125</v>
      </c>
      <c r="C25" s="67">
        <v>3046116</v>
      </c>
      <c r="D25" s="47" t="s">
        <v>145</v>
      </c>
      <c r="E25" s="47" t="s">
        <v>847</v>
      </c>
      <c r="F25" s="47">
        <v>18</v>
      </c>
      <c r="G25" s="47">
        <v>6</v>
      </c>
      <c r="H25" s="47">
        <v>620</v>
      </c>
      <c r="I25" s="47">
        <v>622</v>
      </c>
      <c r="J25" s="47">
        <v>2</v>
      </c>
      <c r="K25" s="47" t="s">
        <v>667</v>
      </c>
      <c r="L25" s="47" t="s">
        <v>851</v>
      </c>
      <c r="M25" s="47" t="s">
        <v>852</v>
      </c>
      <c r="N25" s="47" t="s">
        <v>856</v>
      </c>
      <c r="O25" s="47" t="s">
        <v>244</v>
      </c>
      <c r="P25" s="47" t="s">
        <v>857</v>
      </c>
      <c r="AB25" s="67" t="s">
        <v>890</v>
      </c>
      <c r="AC25" s="47" t="s">
        <v>893</v>
      </c>
      <c r="AD25" s="47" t="s">
        <v>856</v>
      </c>
      <c r="AE25" s="67">
        <v>3046116</v>
      </c>
      <c r="AF25" s="47" t="s">
        <v>894</v>
      </c>
      <c r="AG25" s="47" t="s">
        <v>875</v>
      </c>
      <c r="AH25" s="47" t="s">
        <v>851</v>
      </c>
      <c r="AI25" s="68" t="s">
        <v>899</v>
      </c>
    </row>
    <row r="26" spans="1:35" hidden="1">
      <c r="A26" s="47">
        <v>22</v>
      </c>
      <c r="B26" s="67" t="s">
        <v>802</v>
      </c>
      <c r="C26" s="67" t="s">
        <v>803</v>
      </c>
      <c r="D26" s="47" t="s">
        <v>145</v>
      </c>
      <c r="E26" s="47" t="s">
        <v>847</v>
      </c>
      <c r="F26" s="47">
        <v>18</v>
      </c>
      <c r="G26" s="47">
        <v>6</v>
      </c>
      <c r="H26" s="47">
        <v>620</v>
      </c>
      <c r="I26" s="47">
        <v>622</v>
      </c>
      <c r="J26" s="47">
        <v>2</v>
      </c>
      <c r="K26" s="47" t="s">
        <v>668</v>
      </c>
      <c r="L26" s="47" t="s">
        <v>851</v>
      </c>
      <c r="M26" s="47" t="s">
        <v>852</v>
      </c>
      <c r="N26" s="47" t="s">
        <v>856</v>
      </c>
      <c r="O26" s="47" t="s">
        <v>244</v>
      </c>
      <c r="P26" s="47" t="s">
        <v>857</v>
      </c>
      <c r="AB26" s="67" t="s">
        <v>890</v>
      </c>
      <c r="AC26" s="47" t="s">
        <v>893</v>
      </c>
      <c r="AD26" s="47" t="s">
        <v>856</v>
      </c>
      <c r="AE26" s="67" t="s">
        <v>803</v>
      </c>
      <c r="AF26" s="47" t="s">
        <v>894</v>
      </c>
      <c r="AG26" s="47" t="s">
        <v>875</v>
      </c>
      <c r="AH26" s="47" t="s">
        <v>851</v>
      </c>
      <c r="AI26" s="68" t="s">
        <v>899</v>
      </c>
    </row>
    <row r="27" spans="1:35" hidden="1">
      <c r="A27" s="47">
        <v>23</v>
      </c>
      <c r="B27" s="67" t="s">
        <v>126</v>
      </c>
      <c r="C27" s="67">
        <v>3048009</v>
      </c>
      <c r="D27" s="47" t="s">
        <v>160</v>
      </c>
      <c r="E27" s="47" t="s">
        <v>847</v>
      </c>
      <c r="F27" s="47">
        <v>18</v>
      </c>
      <c r="G27" s="47">
        <v>6</v>
      </c>
      <c r="H27" s="47">
        <v>620</v>
      </c>
      <c r="I27" s="47">
        <v>622</v>
      </c>
      <c r="J27" s="47">
        <v>2</v>
      </c>
      <c r="K27" s="47" t="s">
        <v>669</v>
      </c>
      <c r="L27" s="47" t="s">
        <v>851</v>
      </c>
      <c r="M27" s="47" t="s">
        <v>854</v>
      </c>
      <c r="N27" s="47" t="s">
        <v>858</v>
      </c>
      <c r="O27" s="47" t="s">
        <v>244</v>
      </c>
      <c r="P27" s="47" t="s">
        <v>857</v>
      </c>
      <c r="AB27" s="67" t="s">
        <v>891</v>
      </c>
      <c r="AC27" s="47" t="s">
        <v>893</v>
      </c>
      <c r="AD27" s="47" t="s">
        <v>858</v>
      </c>
      <c r="AE27" s="67">
        <v>3048009</v>
      </c>
      <c r="AF27" s="47" t="s">
        <v>894</v>
      </c>
      <c r="AG27" s="47" t="s">
        <v>875</v>
      </c>
      <c r="AH27" s="47" t="s">
        <v>851</v>
      </c>
      <c r="AI27" s="68" t="s">
        <v>899</v>
      </c>
    </row>
    <row r="28" spans="1:35" hidden="1">
      <c r="A28" s="47">
        <v>24</v>
      </c>
      <c r="B28" s="67" t="s">
        <v>129</v>
      </c>
      <c r="C28" s="67">
        <v>3047997</v>
      </c>
      <c r="D28" s="47" t="s">
        <v>160</v>
      </c>
      <c r="E28" s="47" t="s">
        <v>847</v>
      </c>
      <c r="F28" s="47">
        <v>18</v>
      </c>
      <c r="G28" s="47">
        <v>6</v>
      </c>
      <c r="H28" s="47">
        <v>620</v>
      </c>
      <c r="I28" s="47">
        <v>622</v>
      </c>
      <c r="J28" s="47">
        <v>2</v>
      </c>
      <c r="K28" s="47" t="s">
        <v>670</v>
      </c>
      <c r="L28" s="47" t="s">
        <v>851</v>
      </c>
      <c r="M28" s="47" t="s">
        <v>854</v>
      </c>
      <c r="N28" s="47" t="s">
        <v>858</v>
      </c>
      <c r="O28" s="47" t="s">
        <v>244</v>
      </c>
      <c r="P28" s="47" t="s">
        <v>857</v>
      </c>
      <c r="AB28" s="67" t="s">
        <v>891</v>
      </c>
      <c r="AC28" s="47" t="s">
        <v>893</v>
      </c>
      <c r="AD28" s="47" t="s">
        <v>858</v>
      </c>
      <c r="AE28" s="67">
        <v>3047997</v>
      </c>
      <c r="AF28" s="47" t="s">
        <v>894</v>
      </c>
      <c r="AG28" s="47" t="s">
        <v>875</v>
      </c>
      <c r="AH28" s="47" t="s">
        <v>851</v>
      </c>
      <c r="AI28" s="68" t="s">
        <v>899</v>
      </c>
    </row>
    <row r="29" spans="1:35" hidden="1">
      <c r="A29" s="47">
        <v>25</v>
      </c>
      <c r="B29" s="67" t="s">
        <v>804</v>
      </c>
      <c r="C29" s="67" t="s">
        <v>805</v>
      </c>
      <c r="D29" s="47" t="s">
        <v>159</v>
      </c>
      <c r="E29" s="47" t="s">
        <v>847</v>
      </c>
      <c r="F29" s="47">
        <v>18</v>
      </c>
      <c r="G29" s="47">
        <v>6</v>
      </c>
      <c r="H29" s="47">
        <v>620</v>
      </c>
      <c r="I29" s="47">
        <v>622</v>
      </c>
      <c r="J29" s="47">
        <v>2</v>
      </c>
      <c r="K29" s="47" t="s">
        <v>671</v>
      </c>
      <c r="L29" s="47" t="s">
        <v>850</v>
      </c>
      <c r="M29" s="47" t="s">
        <v>855</v>
      </c>
      <c r="N29" s="47" t="s">
        <v>859</v>
      </c>
      <c r="O29" s="47" t="s">
        <v>244</v>
      </c>
      <c r="P29" s="47" t="s">
        <v>857</v>
      </c>
      <c r="AB29" s="67" t="s">
        <v>892</v>
      </c>
      <c r="AC29" s="47" t="s">
        <v>893</v>
      </c>
      <c r="AD29" s="47" t="s">
        <v>859</v>
      </c>
      <c r="AE29" s="67" t="s">
        <v>805</v>
      </c>
      <c r="AF29" s="47" t="s">
        <v>896</v>
      </c>
      <c r="AG29" s="47" t="s">
        <v>875</v>
      </c>
      <c r="AH29" s="47" t="s">
        <v>850</v>
      </c>
      <c r="AI29" s="68" t="s">
        <v>899</v>
      </c>
    </row>
    <row r="30" spans="1:35" hidden="1">
      <c r="A30" s="47">
        <v>26</v>
      </c>
      <c r="B30" s="67" t="s">
        <v>806</v>
      </c>
      <c r="C30" s="67" t="s">
        <v>807</v>
      </c>
      <c r="D30" s="47" t="s">
        <v>159</v>
      </c>
      <c r="E30" s="47" t="s">
        <v>847</v>
      </c>
      <c r="F30" s="47">
        <v>18</v>
      </c>
      <c r="G30" s="47">
        <v>6</v>
      </c>
      <c r="H30" s="47">
        <v>620</v>
      </c>
      <c r="I30" s="47">
        <v>622</v>
      </c>
      <c r="J30" s="47">
        <v>2</v>
      </c>
      <c r="K30" s="47" t="s">
        <v>672</v>
      </c>
      <c r="L30" s="47" t="s">
        <v>850</v>
      </c>
      <c r="M30" s="47" t="s">
        <v>855</v>
      </c>
      <c r="N30" s="47" t="s">
        <v>859</v>
      </c>
      <c r="O30" s="47" t="s">
        <v>244</v>
      </c>
      <c r="P30" s="47" t="s">
        <v>857</v>
      </c>
      <c r="AB30" s="67" t="s">
        <v>892</v>
      </c>
      <c r="AC30" s="47" t="s">
        <v>893</v>
      </c>
      <c r="AD30" s="47" t="s">
        <v>859</v>
      </c>
      <c r="AE30" s="67" t="s">
        <v>807</v>
      </c>
      <c r="AF30" s="47" t="s">
        <v>896</v>
      </c>
      <c r="AG30" s="47" t="s">
        <v>875</v>
      </c>
      <c r="AH30" s="47" t="s">
        <v>850</v>
      </c>
      <c r="AI30" s="68" t="s">
        <v>899</v>
      </c>
    </row>
    <row r="31" spans="1:35" hidden="1">
      <c r="A31" s="47">
        <v>27</v>
      </c>
      <c r="B31" s="67" t="s">
        <v>121</v>
      </c>
      <c r="C31" s="67">
        <v>3050764</v>
      </c>
      <c r="D31" s="47" t="s">
        <v>145</v>
      </c>
      <c r="E31" s="47" t="s">
        <v>848</v>
      </c>
      <c r="F31" s="47">
        <v>19</v>
      </c>
      <c r="G31" s="47">
        <v>6</v>
      </c>
      <c r="H31" s="47">
        <v>620</v>
      </c>
      <c r="I31" s="47">
        <v>622</v>
      </c>
      <c r="J31" s="47">
        <v>2</v>
      </c>
      <c r="K31" s="47" t="s">
        <v>673</v>
      </c>
      <c r="L31" s="47" t="s">
        <v>851</v>
      </c>
      <c r="M31" s="47" t="s">
        <v>852</v>
      </c>
      <c r="N31" s="47" t="s">
        <v>856</v>
      </c>
      <c r="O31" s="47" t="s">
        <v>244</v>
      </c>
      <c r="P31" s="47" t="s">
        <v>857</v>
      </c>
      <c r="AB31" s="67" t="s">
        <v>890</v>
      </c>
      <c r="AC31" s="47" t="s">
        <v>893</v>
      </c>
      <c r="AD31" s="47" t="s">
        <v>856</v>
      </c>
      <c r="AE31" s="67">
        <v>3050764</v>
      </c>
      <c r="AF31" s="47" t="s">
        <v>894</v>
      </c>
      <c r="AG31" s="47" t="s">
        <v>875</v>
      </c>
      <c r="AH31" s="47" t="s">
        <v>851</v>
      </c>
      <c r="AI31" s="68" t="s">
        <v>899</v>
      </c>
    </row>
    <row r="32" spans="1:35" hidden="1">
      <c r="A32" s="47">
        <v>28</v>
      </c>
      <c r="B32" s="67" t="s">
        <v>808</v>
      </c>
      <c r="C32" s="67" t="s">
        <v>809</v>
      </c>
      <c r="D32" s="47" t="s">
        <v>145</v>
      </c>
      <c r="E32" s="47" t="s">
        <v>847</v>
      </c>
      <c r="F32" s="47">
        <v>19</v>
      </c>
      <c r="G32" s="47">
        <v>6</v>
      </c>
      <c r="H32" s="47">
        <v>620</v>
      </c>
      <c r="I32" s="47">
        <v>622</v>
      </c>
      <c r="J32" s="47">
        <v>2</v>
      </c>
      <c r="K32" s="47" t="s">
        <v>674</v>
      </c>
      <c r="L32" s="47" t="s">
        <v>851</v>
      </c>
      <c r="M32" s="47" t="s">
        <v>852</v>
      </c>
      <c r="N32" s="47" t="s">
        <v>856</v>
      </c>
      <c r="O32" s="47" t="s">
        <v>244</v>
      </c>
      <c r="P32" s="47" t="s">
        <v>857</v>
      </c>
      <c r="AB32" s="67" t="s">
        <v>890</v>
      </c>
      <c r="AC32" s="47" t="s">
        <v>893</v>
      </c>
      <c r="AD32" s="47" t="s">
        <v>856</v>
      </c>
      <c r="AE32" s="67" t="s">
        <v>809</v>
      </c>
      <c r="AF32" s="47" t="s">
        <v>894</v>
      </c>
      <c r="AG32" s="47" t="s">
        <v>875</v>
      </c>
      <c r="AH32" s="47" t="s">
        <v>851</v>
      </c>
      <c r="AI32" s="68" t="s">
        <v>899</v>
      </c>
    </row>
    <row r="33" spans="1:35" hidden="1">
      <c r="A33" s="47">
        <v>29</v>
      </c>
      <c r="B33" s="67" t="s">
        <v>810</v>
      </c>
      <c r="C33" s="67" t="s">
        <v>811</v>
      </c>
      <c r="D33" s="47" t="s">
        <v>145</v>
      </c>
      <c r="E33" s="47" t="s">
        <v>847</v>
      </c>
      <c r="F33" s="47">
        <v>19</v>
      </c>
      <c r="G33" s="47">
        <v>6</v>
      </c>
      <c r="H33" s="47">
        <v>620</v>
      </c>
      <c r="I33" s="47">
        <v>622</v>
      </c>
      <c r="J33" s="47">
        <v>2</v>
      </c>
      <c r="K33" s="47" t="s">
        <v>675</v>
      </c>
      <c r="L33" s="47" t="s">
        <v>851</v>
      </c>
      <c r="M33" s="47" t="s">
        <v>852</v>
      </c>
      <c r="N33" s="47" t="s">
        <v>856</v>
      </c>
      <c r="O33" s="47" t="s">
        <v>244</v>
      </c>
      <c r="P33" s="47" t="s">
        <v>857</v>
      </c>
      <c r="AB33" s="67" t="s">
        <v>890</v>
      </c>
      <c r="AC33" s="47" t="s">
        <v>893</v>
      </c>
      <c r="AD33" s="47" t="s">
        <v>856</v>
      </c>
      <c r="AE33" s="67" t="s">
        <v>811</v>
      </c>
      <c r="AF33" s="47" t="s">
        <v>894</v>
      </c>
      <c r="AG33" s="47" t="s">
        <v>875</v>
      </c>
      <c r="AH33" s="47" t="s">
        <v>851</v>
      </c>
      <c r="AI33" s="68" t="s">
        <v>899</v>
      </c>
    </row>
    <row r="34" spans="1:35" hidden="1">
      <c r="A34" s="47">
        <v>30</v>
      </c>
      <c r="B34" s="67" t="s">
        <v>812</v>
      </c>
      <c r="C34" s="67" t="s">
        <v>813</v>
      </c>
      <c r="D34" s="47" t="s">
        <v>145</v>
      </c>
      <c r="E34" s="47" t="s">
        <v>847</v>
      </c>
      <c r="F34" s="47">
        <v>19</v>
      </c>
      <c r="G34" s="47">
        <v>6</v>
      </c>
      <c r="H34" s="47">
        <v>620</v>
      </c>
      <c r="I34" s="47">
        <v>622</v>
      </c>
      <c r="J34" s="47">
        <v>2</v>
      </c>
      <c r="K34" s="47" t="s">
        <v>652</v>
      </c>
      <c r="L34" s="47" t="s">
        <v>851</v>
      </c>
      <c r="M34" s="47" t="s">
        <v>852</v>
      </c>
      <c r="N34" s="47" t="s">
        <v>856</v>
      </c>
      <c r="O34" s="47" t="s">
        <v>244</v>
      </c>
      <c r="P34" s="47" t="s">
        <v>857</v>
      </c>
      <c r="AB34" s="67" t="s">
        <v>890</v>
      </c>
      <c r="AC34" s="47" t="s">
        <v>893</v>
      </c>
      <c r="AD34" s="47" t="s">
        <v>856</v>
      </c>
      <c r="AE34" s="67" t="s">
        <v>813</v>
      </c>
      <c r="AF34" s="47" t="s">
        <v>894</v>
      </c>
      <c r="AG34" s="47" t="s">
        <v>875</v>
      </c>
      <c r="AH34" s="47" t="s">
        <v>851</v>
      </c>
      <c r="AI34" s="68" t="s">
        <v>899</v>
      </c>
    </row>
    <row r="35" spans="1:35" hidden="1">
      <c r="A35" s="47">
        <v>31</v>
      </c>
      <c r="B35" s="67" t="s">
        <v>814</v>
      </c>
      <c r="C35" s="67" t="s">
        <v>815</v>
      </c>
      <c r="D35" s="47" t="s">
        <v>145</v>
      </c>
      <c r="E35" s="47" t="s">
        <v>847</v>
      </c>
      <c r="F35" s="47">
        <v>19</v>
      </c>
      <c r="G35" s="47">
        <v>6</v>
      </c>
      <c r="H35" s="47">
        <v>620</v>
      </c>
      <c r="I35" s="47">
        <v>622</v>
      </c>
      <c r="J35" s="47">
        <v>2</v>
      </c>
      <c r="K35" s="47" t="s">
        <v>676</v>
      </c>
      <c r="L35" s="47" t="s">
        <v>851</v>
      </c>
      <c r="M35" s="47" t="s">
        <v>852</v>
      </c>
      <c r="N35" s="47" t="s">
        <v>856</v>
      </c>
      <c r="O35" s="47" t="s">
        <v>244</v>
      </c>
      <c r="P35" s="47" t="s">
        <v>857</v>
      </c>
      <c r="AB35" s="67" t="s">
        <v>890</v>
      </c>
      <c r="AC35" s="47" t="s">
        <v>893</v>
      </c>
      <c r="AD35" s="47" t="s">
        <v>856</v>
      </c>
      <c r="AE35" s="67" t="s">
        <v>815</v>
      </c>
      <c r="AF35" s="47" t="s">
        <v>894</v>
      </c>
      <c r="AG35" s="47" t="s">
        <v>875</v>
      </c>
      <c r="AH35" s="47" t="s">
        <v>851</v>
      </c>
      <c r="AI35" s="68" t="s">
        <v>899</v>
      </c>
    </row>
    <row r="36" spans="1:35" hidden="1">
      <c r="A36" s="47">
        <v>32</v>
      </c>
      <c r="B36" s="67" t="s">
        <v>816</v>
      </c>
      <c r="C36" s="67" t="s">
        <v>817</v>
      </c>
      <c r="D36" s="47" t="s">
        <v>145</v>
      </c>
      <c r="E36" s="47" t="s">
        <v>847</v>
      </c>
      <c r="F36" s="47">
        <v>19</v>
      </c>
      <c r="G36" s="47">
        <v>6</v>
      </c>
      <c r="H36" s="47">
        <v>620</v>
      </c>
      <c r="I36" s="47">
        <v>622</v>
      </c>
      <c r="J36" s="47">
        <v>2</v>
      </c>
      <c r="K36" s="47" t="s">
        <v>677</v>
      </c>
      <c r="L36" s="47" t="s">
        <v>851</v>
      </c>
      <c r="M36" s="47" t="s">
        <v>852</v>
      </c>
      <c r="N36" s="47" t="s">
        <v>856</v>
      </c>
      <c r="O36" s="47" t="s">
        <v>244</v>
      </c>
      <c r="P36" s="47" t="s">
        <v>857</v>
      </c>
      <c r="AB36" s="67" t="s">
        <v>890</v>
      </c>
      <c r="AC36" s="47" t="s">
        <v>893</v>
      </c>
      <c r="AD36" s="47" t="s">
        <v>856</v>
      </c>
      <c r="AE36" s="67" t="s">
        <v>817</v>
      </c>
      <c r="AF36" s="47" t="s">
        <v>894</v>
      </c>
      <c r="AG36" s="47" t="s">
        <v>875</v>
      </c>
      <c r="AH36" s="47" t="s">
        <v>851</v>
      </c>
      <c r="AI36" s="68" t="s">
        <v>899</v>
      </c>
    </row>
    <row r="37" spans="1:35" hidden="1">
      <c r="A37" s="47">
        <v>33</v>
      </c>
      <c r="B37" s="67" t="s">
        <v>818</v>
      </c>
      <c r="C37" s="67" t="s">
        <v>819</v>
      </c>
      <c r="D37" s="47" t="s">
        <v>160</v>
      </c>
      <c r="E37" s="47" t="s">
        <v>847</v>
      </c>
      <c r="F37" s="47">
        <v>19</v>
      </c>
      <c r="G37" s="47">
        <v>6</v>
      </c>
      <c r="H37" s="47">
        <v>620</v>
      </c>
      <c r="I37" s="47">
        <v>622</v>
      </c>
      <c r="J37" s="47">
        <v>2</v>
      </c>
      <c r="K37" s="47" t="s">
        <v>678</v>
      </c>
      <c r="L37" s="47" t="s">
        <v>851</v>
      </c>
      <c r="M37" s="47" t="s">
        <v>854</v>
      </c>
      <c r="N37" s="47" t="s">
        <v>858</v>
      </c>
      <c r="O37" s="47" t="s">
        <v>244</v>
      </c>
      <c r="P37" s="47" t="s">
        <v>857</v>
      </c>
      <c r="AB37" s="67" t="s">
        <v>891</v>
      </c>
      <c r="AC37" s="47" t="s">
        <v>893</v>
      </c>
      <c r="AD37" s="47" t="s">
        <v>858</v>
      </c>
      <c r="AE37" s="67" t="s">
        <v>819</v>
      </c>
      <c r="AF37" s="47" t="s">
        <v>894</v>
      </c>
      <c r="AG37" s="47" t="s">
        <v>875</v>
      </c>
      <c r="AH37" s="47" t="s">
        <v>851</v>
      </c>
      <c r="AI37" s="68" t="s">
        <v>899</v>
      </c>
    </row>
    <row r="38" spans="1:35" hidden="1">
      <c r="A38" s="47">
        <v>34</v>
      </c>
      <c r="B38" s="67" t="s">
        <v>820</v>
      </c>
      <c r="C38" s="67" t="s">
        <v>821</v>
      </c>
      <c r="D38" s="47" t="s">
        <v>159</v>
      </c>
      <c r="E38" s="47" t="s">
        <v>847</v>
      </c>
      <c r="F38" s="47">
        <v>19</v>
      </c>
      <c r="G38" s="47">
        <v>6</v>
      </c>
      <c r="H38" s="47">
        <v>620</v>
      </c>
      <c r="I38" s="47">
        <v>622</v>
      </c>
      <c r="J38" s="47">
        <v>2</v>
      </c>
      <c r="K38" s="47" t="s">
        <v>679</v>
      </c>
      <c r="L38" s="47" t="s">
        <v>850</v>
      </c>
      <c r="M38" s="47" t="s">
        <v>855</v>
      </c>
      <c r="N38" s="47" t="s">
        <v>859</v>
      </c>
      <c r="O38" s="47" t="s">
        <v>244</v>
      </c>
      <c r="P38" s="47" t="s">
        <v>857</v>
      </c>
      <c r="AB38" s="67" t="s">
        <v>892</v>
      </c>
      <c r="AC38" s="47" t="s">
        <v>893</v>
      </c>
      <c r="AD38" s="47" t="s">
        <v>859</v>
      </c>
      <c r="AE38" s="67" t="s">
        <v>821</v>
      </c>
      <c r="AF38" s="47" t="s">
        <v>896</v>
      </c>
      <c r="AG38" s="47" t="s">
        <v>875</v>
      </c>
      <c r="AH38" s="47" t="s">
        <v>850</v>
      </c>
      <c r="AI38" s="68" t="s">
        <v>899</v>
      </c>
    </row>
    <row r="39" spans="1:35" hidden="1">
      <c r="A39" s="47">
        <v>35</v>
      </c>
      <c r="B39" s="67" t="s">
        <v>822</v>
      </c>
      <c r="C39" s="67" t="s">
        <v>823</v>
      </c>
      <c r="D39" s="47" t="s">
        <v>159</v>
      </c>
      <c r="E39" s="47" t="s">
        <v>847</v>
      </c>
      <c r="F39" s="47">
        <v>19</v>
      </c>
      <c r="G39" s="47">
        <v>6</v>
      </c>
      <c r="H39" s="47">
        <v>620</v>
      </c>
      <c r="I39" s="47">
        <v>622</v>
      </c>
      <c r="J39" s="47">
        <v>2</v>
      </c>
      <c r="K39" s="47" t="s">
        <v>680</v>
      </c>
      <c r="L39" s="47" t="s">
        <v>850</v>
      </c>
      <c r="M39" s="47" t="s">
        <v>855</v>
      </c>
      <c r="N39" s="47" t="s">
        <v>859</v>
      </c>
      <c r="O39" s="47" t="s">
        <v>244</v>
      </c>
      <c r="P39" s="47" t="s">
        <v>857</v>
      </c>
      <c r="AB39" s="67" t="s">
        <v>892</v>
      </c>
      <c r="AC39" s="47" t="s">
        <v>893</v>
      </c>
      <c r="AD39" s="47" t="s">
        <v>859</v>
      </c>
      <c r="AE39" s="67" t="s">
        <v>823</v>
      </c>
      <c r="AF39" s="47" t="s">
        <v>896</v>
      </c>
      <c r="AG39" s="47" t="s">
        <v>875</v>
      </c>
      <c r="AH39" s="47" t="s">
        <v>850</v>
      </c>
      <c r="AI39" s="68" t="s">
        <v>899</v>
      </c>
    </row>
    <row r="40" spans="1:35" hidden="1">
      <c r="A40" s="47">
        <v>36</v>
      </c>
      <c r="B40" s="67" t="s">
        <v>824</v>
      </c>
      <c r="C40" s="67" t="s">
        <v>825</v>
      </c>
      <c r="D40" s="47" t="s">
        <v>163</v>
      </c>
      <c r="E40" s="47" t="s">
        <v>847</v>
      </c>
      <c r="F40" s="47">
        <v>19</v>
      </c>
      <c r="G40" s="47">
        <v>6</v>
      </c>
      <c r="H40" s="47">
        <v>620</v>
      </c>
      <c r="I40" s="47">
        <v>622</v>
      </c>
      <c r="J40" s="47">
        <v>2</v>
      </c>
      <c r="K40" s="47" t="s">
        <v>681</v>
      </c>
      <c r="L40" s="47" t="s">
        <v>851</v>
      </c>
      <c r="M40" s="47" t="s">
        <v>854</v>
      </c>
      <c r="N40" s="47" t="s">
        <v>860</v>
      </c>
      <c r="O40" s="47" t="s">
        <v>244</v>
      </c>
      <c r="P40" s="47" t="s">
        <v>857</v>
      </c>
      <c r="AB40" s="67" t="s">
        <v>892</v>
      </c>
      <c r="AC40" s="47" t="s">
        <v>893</v>
      </c>
      <c r="AD40" s="47" t="s">
        <v>860</v>
      </c>
      <c r="AE40" s="67" t="s">
        <v>825</v>
      </c>
      <c r="AF40" s="47" t="s">
        <v>895</v>
      </c>
      <c r="AG40" s="47" t="s">
        <v>875</v>
      </c>
      <c r="AH40" s="47" t="s">
        <v>851</v>
      </c>
      <c r="AI40" s="68" t="s">
        <v>899</v>
      </c>
    </row>
    <row r="41" spans="1:35" hidden="1">
      <c r="A41" s="47">
        <v>37</v>
      </c>
      <c r="B41" s="67" t="s">
        <v>68</v>
      </c>
      <c r="C41" s="67">
        <v>3048021</v>
      </c>
      <c r="D41" s="47" t="s">
        <v>160</v>
      </c>
      <c r="E41" s="47" t="s">
        <v>846</v>
      </c>
      <c r="F41" s="47">
        <v>51</v>
      </c>
      <c r="G41" s="47" t="s">
        <v>162</v>
      </c>
      <c r="H41" s="47">
        <v>620</v>
      </c>
      <c r="I41" s="47">
        <v>622</v>
      </c>
      <c r="J41" s="47">
        <v>4</v>
      </c>
      <c r="K41" s="47" t="s">
        <v>682</v>
      </c>
      <c r="L41" s="47" t="s">
        <v>851</v>
      </c>
      <c r="M41" s="47" t="s">
        <v>854</v>
      </c>
      <c r="N41" s="47" t="s">
        <v>858</v>
      </c>
      <c r="O41" s="47" t="s">
        <v>244</v>
      </c>
      <c r="P41" s="47" t="s">
        <v>857</v>
      </c>
      <c r="Q41" s="47" t="s">
        <v>862</v>
      </c>
      <c r="R41" s="47" t="s">
        <v>861</v>
      </c>
      <c r="S41" s="67" t="s">
        <v>868</v>
      </c>
      <c r="T41" s="67" t="s">
        <v>68</v>
      </c>
      <c r="U41" s="47" t="s">
        <v>875</v>
      </c>
      <c r="V41" s="47" t="s">
        <v>876</v>
      </c>
      <c r="W41" s="47" t="s">
        <v>877</v>
      </c>
      <c r="X41" s="47" t="s">
        <v>878</v>
      </c>
      <c r="Y41" s="47" t="s">
        <v>883</v>
      </c>
      <c r="AA41" s="47" t="s">
        <v>889</v>
      </c>
      <c r="AB41" s="67" t="s">
        <v>891</v>
      </c>
      <c r="AC41" s="47" t="s">
        <v>893</v>
      </c>
      <c r="AD41" s="47" t="s">
        <v>858</v>
      </c>
      <c r="AE41" s="67">
        <v>3048021</v>
      </c>
      <c r="AF41" s="47" t="s">
        <v>894</v>
      </c>
      <c r="AG41" s="47" t="s">
        <v>875</v>
      </c>
      <c r="AH41" s="47" t="s">
        <v>851</v>
      </c>
      <c r="AI41" s="68" t="s">
        <v>902</v>
      </c>
    </row>
    <row r="42" spans="1:35" hidden="1">
      <c r="A42" s="47">
        <v>38</v>
      </c>
      <c r="B42" s="67" t="s">
        <v>81</v>
      </c>
      <c r="C42" s="67">
        <v>3047358</v>
      </c>
      <c r="D42" s="47" t="s">
        <v>163</v>
      </c>
      <c r="E42" s="47" t="s">
        <v>846</v>
      </c>
      <c r="F42" s="47">
        <v>64</v>
      </c>
      <c r="G42" s="47" t="s">
        <v>162</v>
      </c>
      <c r="H42" s="47">
        <v>620</v>
      </c>
      <c r="I42" s="47">
        <v>622</v>
      </c>
      <c r="J42" s="47">
        <v>4</v>
      </c>
      <c r="K42" s="47" t="s">
        <v>683</v>
      </c>
      <c r="L42" s="47" t="s">
        <v>851</v>
      </c>
      <c r="M42" s="47" t="s">
        <v>854</v>
      </c>
      <c r="N42" s="47" t="s">
        <v>860</v>
      </c>
      <c r="O42" s="47" t="s">
        <v>244</v>
      </c>
      <c r="P42" s="47" t="s">
        <v>857</v>
      </c>
      <c r="Q42" s="47" t="s">
        <v>862</v>
      </c>
      <c r="R42" s="47" t="s">
        <v>861</v>
      </c>
      <c r="S42" s="67" t="s">
        <v>871</v>
      </c>
      <c r="T42" s="67" t="s">
        <v>81</v>
      </c>
      <c r="U42" s="47" t="s">
        <v>875</v>
      </c>
      <c r="V42" s="47" t="s">
        <v>876</v>
      </c>
      <c r="W42" s="47" t="s">
        <v>877</v>
      </c>
      <c r="X42" s="47" t="s">
        <v>878</v>
      </c>
      <c r="Y42" s="47" t="s">
        <v>884</v>
      </c>
      <c r="AA42" s="47" t="s">
        <v>889</v>
      </c>
      <c r="AB42" s="67" t="s">
        <v>892</v>
      </c>
      <c r="AC42" s="47" t="s">
        <v>893</v>
      </c>
      <c r="AD42" s="47" t="s">
        <v>860</v>
      </c>
      <c r="AE42" s="67">
        <v>3047358</v>
      </c>
      <c r="AF42" s="47" t="s">
        <v>895</v>
      </c>
      <c r="AG42" s="47" t="s">
        <v>875</v>
      </c>
      <c r="AH42" s="47" t="s">
        <v>851</v>
      </c>
      <c r="AI42" s="68" t="s">
        <v>902</v>
      </c>
    </row>
    <row r="43" spans="1:35" hidden="1">
      <c r="A43" s="47">
        <v>39</v>
      </c>
      <c r="B43" s="67" t="s">
        <v>80</v>
      </c>
      <c r="C43" s="67">
        <v>3046091</v>
      </c>
      <c r="D43" s="47" t="s">
        <v>163</v>
      </c>
      <c r="E43" s="47" t="s">
        <v>846</v>
      </c>
      <c r="F43" s="47">
        <v>64</v>
      </c>
      <c r="G43" s="47" t="s">
        <v>162</v>
      </c>
      <c r="H43" s="47">
        <v>620</v>
      </c>
      <c r="I43" s="47">
        <v>622</v>
      </c>
      <c r="J43" s="47">
        <v>2</v>
      </c>
      <c r="K43" s="47" t="s">
        <v>684</v>
      </c>
      <c r="L43" s="47" t="s">
        <v>851</v>
      </c>
      <c r="M43" s="47" t="s">
        <v>854</v>
      </c>
      <c r="N43" s="47" t="s">
        <v>860</v>
      </c>
      <c r="O43" s="47" t="s">
        <v>244</v>
      </c>
      <c r="P43" s="47" t="s">
        <v>857</v>
      </c>
      <c r="AB43" s="67" t="s">
        <v>892</v>
      </c>
      <c r="AC43" s="47" t="s">
        <v>893</v>
      </c>
      <c r="AD43" s="47" t="s">
        <v>860</v>
      </c>
      <c r="AE43" s="67">
        <v>3046091</v>
      </c>
      <c r="AF43" s="47" t="s">
        <v>895</v>
      </c>
      <c r="AG43" s="47" t="s">
        <v>875</v>
      </c>
      <c r="AH43" s="47" t="s">
        <v>851</v>
      </c>
      <c r="AI43" s="68" t="s">
        <v>902</v>
      </c>
    </row>
    <row r="44" spans="1:35" hidden="1">
      <c r="A44" s="47">
        <v>40</v>
      </c>
      <c r="B44" s="67" t="s">
        <v>826</v>
      </c>
      <c r="C44" s="67" t="s">
        <v>827</v>
      </c>
      <c r="D44" s="47" t="s">
        <v>145</v>
      </c>
      <c r="E44" s="47" t="s">
        <v>846</v>
      </c>
      <c r="F44" s="47">
        <v>66</v>
      </c>
      <c r="G44" s="47" t="s">
        <v>154</v>
      </c>
      <c r="H44" s="47">
        <v>620</v>
      </c>
      <c r="I44" s="47">
        <v>622</v>
      </c>
      <c r="J44" s="47">
        <v>4</v>
      </c>
      <c r="K44" s="47" t="s">
        <v>685</v>
      </c>
      <c r="L44" s="47" t="s">
        <v>851</v>
      </c>
      <c r="M44" s="47" t="s">
        <v>852</v>
      </c>
      <c r="N44" s="47" t="s">
        <v>856</v>
      </c>
      <c r="O44" s="47" t="s">
        <v>244</v>
      </c>
      <c r="P44" s="47" t="s">
        <v>857</v>
      </c>
      <c r="Q44" s="47" t="s">
        <v>862</v>
      </c>
      <c r="R44" s="47" t="s">
        <v>861</v>
      </c>
      <c r="S44" s="67" t="s">
        <v>866</v>
      </c>
      <c r="T44" s="67" t="s">
        <v>826</v>
      </c>
      <c r="U44" s="47" t="s">
        <v>875</v>
      </c>
      <c r="V44" s="47" t="s">
        <v>876</v>
      </c>
      <c r="W44" s="47" t="s">
        <v>877</v>
      </c>
      <c r="X44" s="47" t="s">
        <v>878</v>
      </c>
      <c r="Y44" s="47" t="s">
        <v>885</v>
      </c>
      <c r="AA44" s="47" t="s">
        <v>889</v>
      </c>
      <c r="AB44" s="67" t="s">
        <v>890</v>
      </c>
      <c r="AC44" s="47" t="s">
        <v>893</v>
      </c>
      <c r="AD44" s="47" t="s">
        <v>856</v>
      </c>
      <c r="AE44" s="67" t="s">
        <v>827</v>
      </c>
      <c r="AF44" s="47" t="s">
        <v>894</v>
      </c>
      <c r="AG44" s="47" t="s">
        <v>875</v>
      </c>
      <c r="AH44" s="47" t="s">
        <v>851</v>
      </c>
      <c r="AI44" s="68" t="s">
        <v>901</v>
      </c>
    </row>
    <row r="45" spans="1:35" hidden="1">
      <c r="A45" s="47">
        <v>41</v>
      </c>
      <c r="B45" s="67" t="s">
        <v>828</v>
      </c>
      <c r="C45" s="67" t="s">
        <v>829</v>
      </c>
      <c r="D45" s="47" t="s">
        <v>145</v>
      </c>
      <c r="E45" s="47" t="s">
        <v>846</v>
      </c>
      <c r="F45" s="47">
        <v>71</v>
      </c>
      <c r="G45" s="47" t="s">
        <v>154</v>
      </c>
      <c r="H45" s="47">
        <v>620</v>
      </c>
      <c r="I45" s="47">
        <v>622</v>
      </c>
      <c r="J45" s="47">
        <v>2</v>
      </c>
      <c r="K45" s="47" t="s">
        <v>686</v>
      </c>
      <c r="L45" s="47" t="s">
        <v>851</v>
      </c>
      <c r="M45" s="47" t="s">
        <v>852</v>
      </c>
      <c r="N45" s="47" t="s">
        <v>856</v>
      </c>
      <c r="O45" s="47" t="s">
        <v>244</v>
      </c>
      <c r="P45" s="47" t="s">
        <v>857</v>
      </c>
      <c r="AB45" s="67" t="s">
        <v>890</v>
      </c>
      <c r="AC45" s="47" t="s">
        <v>893</v>
      </c>
      <c r="AD45" s="47" t="s">
        <v>856</v>
      </c>
      <c r="AE45" s="67" t="s">
        <v>829</v>
      </c>
      <c r="AF45" s="47" t="s">
        <v>894</v>
      </c>
      <c r="AG45" s="47" t="s">
        <v>875</v>
      </c>
      <c r="AH45" s="47" t="s">
        <v>851</v>
      </c>
      <c r="AI45" s="68" t="s">
        <v>901</v>
      </c>
    </row>
    <row r="46" spans="1:35" hidden="1">
      <c r="A46" s="47">
        <v>42</v>
      </c>
      <c r="B46" s="67" t="s">
        <v>47</v>
      </c>
      <c r="C46" s="67">
        <v>3046120</v>
      </c>
      <c r="D46" s="47" t="s">
        <v>145</v>
      </c>
      <c r="E46" s="47" t="s">
        <v>846</v>
      </c>
      <c r="F46" s="47">
        <v>71</v>
      </c>
      <c r="G46" s="47" t="s">
        <v>154</v>
      </c>
      <c r="H46" s="47">
        <v>620</v>
      </c>
      <c r="I46" s="47">
        <v>622</v>
      </c>
      <c r="J46" s="47">
        <v>4</v>
      </c>
      <c r="K46" s="47" t="s">
        <v>687</v>
      </c>
      <c r="L46" s="47" t="s">
        <v>851</v>
      </c>
      <c r="M46" s="47" t="s">
        <v>852</v>
      </c>
      <c r="N46" s="47" t="s">
        <v>856</v>
      </c>
      <c r="O46" s="47" t="s">
        <v>244</v>
      </c>
      <c r="P46" s="47" t="s">
        <v>857</v>
      </c>
      <c r="Q46" s="47" t="s">
        <v>862</v>
      </c>
      <c r="R46" s="47" t="s">
        <v>861</v>
      </c>
      <c r="S46" s="67" t="s">
        <v>872</v>
      </c>
      <c r="T46" s="67" t="s">
        <v>47</v>
      </c>
      <c r="U46" s="47" t="s">
        <v>875</v>
      </c>
      <c r="V46" s="47" t="s">
        <v>876</v>
      </c>
      <c r="W46" s="47" t="s">
        <v>877</v>
      </c>
      <c r="X46" s="47" t="s">
        <v>878</v>
      </c>
      <c r="Y46" s="47" t="s">
        <v>886</v>
      </c>
      <c r="AA46" s="47" t="s">
        <v>889</v>
      </c>
      <c r="AB46" s="67" t="s">
        <v>890</v>
      </c>
      <c r="AC46" s="47" t="s">
        <v>893</v>
      </c>
      <c r="AD46" s="47" t="s">
        <v>856</v>
      </c>
      <c r="AE46" s="67">
        <v>3046120</v>
      </c>
      <c r="AF46" s="47" t="s">
        <v>894</v>
      </c>
      <c r="AG46" s="47" t="s">
        <v>875</v>
      </c>
      <c r="AH46" s="47" t="s">
        <v>851</v>
      </c>
      <c r="AI46" s="68" t="s">
        <v>901</v>
      </c>
    </row>
    <row r="47" spans="1:35" hidden="1">
      <c r="A47" s="47">
        <v>43</v>
      </c>
      <c r="B47" s="67" t="s">
        <v>830</v>
      </c>
      <c r="C47" s="67" t="s">
        <v>831</v>
      </c>
      <c r="D47" s="47" t="s">
        <v>145</v>
      </c>
      <c r="E47" s="47" t="s">
        <v>846</v>
      </c>
      <c r="F47" s="47">
        <v>71</v>
      </c>
      <c r="G47" s="47" t="s">
        <v>154</v>
      </c>
      <c r="H47" s="47">
        <v>620</v>
      </c>
      <c r="I47" s="47">
        <v>622</v>
      </c>
      <c r="J47" s="47">
        <v>2</v>
      </c>
      <c r="K47" s="47" t="s">
        <v>688</v>
      </c>
      <c r="L47" s="47" t="s">
        <v>851</v>
      </c>
      <c r="M47" s="47" t="s">
        <v>852</v>
      </c>
      <c r="N47" s="47" t="s">
        <v>856</v>
      </c>
      <c r="O47" s="47" t="s">
        <v>244</v>
      </c>
      <c r="P47" s="47" t="s">
        <v>857</v>
      </c>
      <c r="AB47" s="67" t="s">
        <v>890</v>
      </c>
      <c r="AC47" s="47" t="s">
        <v>893</v>
      </c>
      <c r="AD47" s="47" t="s">
        <v>856</v>
      </c>
      <c r="AE47" s="67" t="s">
        <v>831</v>
      </c>
      <c r="AF47" s="47" t="s">
        <v>894</v>
      </c>
      <c r="AG47" s="47" t="s">
        <v>875</v>
      </c>
      <c r="AH47" s="47" t="s">
        <v>851</v>
      </c>
      <c r="AI47" s="68" t="s">
        <v>901</v>
      </c>
    </row>
    <row r="48" spans="1:35" hidden="1">
      <c r="A48" s="47">
        <v>44</v>
      </c>
      <c r="B48" s="67" t="s">
        <v>832</v>
      </c>
      <c r="C48" s="67" t="s">
        <v>833</v>
      </c>
      <c r="D48" s="47" t="s">
        <v>145</v>
      </c>
      <c r="E48" s="47" t="s">
        <v>846</v>
      </c>
      <c r="F48" s="47">
        <v>73</v>
      </c>
      <c r="G48" s="47" t="s">
        <v>154</v>
      </c>
      <c r="H48" s="47">
        <v>620</v>
      </c>
      <c r="I48" s="47">
        <v>622</v>
      </c>
      <c r="J48" s="47">
        <v>2</v>
      </c>
      <c r="K48" s="47" t="s">
        <v>689</v>
      </c>
      <c r="L48" s="47" t="s">
        <v>851</v>
      </c>
      <c r="M48" s="47" t="s">
        <v>852</v>
      </c>
      <c r="N48" s="47" t="s">
        <v>856</v>
      </c>
      <c r="O48" s="47" t="s">
        <v>244</v>
      </c>
      <c r="P48" s="47" t="s">
        <v>857</v>
      </c>
      <c r="AB48" s="67" t="s">
        <v>890</v>
      </c>
      <c r="AC48" s="47" t="s">
        <v>893</v>
      </c>
      <c r="AD48" s="47" t="s">
        <v>856</v>
      </c>
      <c r="AE48" s="67" t="s">
        <v>833</v>
      </c>
      <c r="AF48" s="47" t="s">
        <v>894</v>
      </c>
      <c r="AG48" s="47" t="s">
        <v>875</v>
      </c>
      <c r="AH48" s="47" t="s">
        <v>851</v>
      </c>
      <c r="AI48" s="68" t="s">
        <v>901</v>
      </c>
    </row>
    <row r="49" spans="1:35" hidden="1">
      <c r="A49" s="47">
        <v>45</v>
      </c>
      <c r="B49" s="67" t="s">
        <v>834</v>
      </c>
      <c r="C49" s="67" t="s">
        <v>835</v>
      </c>
      <c r="D49" s="47" t="s">
        <v>145</v>
      </c>
      <c r="E49" s="47" t="s">
        <v>846</v>
      </c>
      <c r="F49" s="47">
        <v>73</v>
      </c>
      <c r="G49" s="47" t="s">
        <v>154</v>
      </c>
      <c r="H49" s="47">
        <v>620</v>
      </c>
      <c r="I49" s="47">
        <v>622</v>
      </c>
      <c r="J49" s="47">
        <v>2</v>
      </c>
      <c r="K49" s="47" t="s">
        <v>690</v>
      </c>
      <c r="L49" s="47" t="s">
        <v>851</v>
      </c>
      <c r="M49" s="47" t="s">
        <v>852</v>
      </c>
      <c r="N49" s="47" t="s">
        <v>856</v>
      </c>
      <c r="O49" s="47" t="s">
        <v>244</v>
      </c>
      <c r="P49" s="47" t="s">
        <v>857</v>
      </c>
      <c r="AB49" s="67" t="s">
        <v>890</v>
      </c>
      <c r="AC49" s="47" t="s">
        <v>893</v>
      </c>
      <c r="AD49" s="47" t="s">
        <v>856</v>
      </c>
      <c r="AE49" s="67" t="s">
        <v>835</v>
      </c>
      <c r="AF49" s="47" t="s">
        <v>894</v>
      </c>
      <c r="AG49" s="47" t="s">
        <v>875</v>
      </c>
      <c r="AH49" s="47" t="s">
        <v>851</v>
      </c>
      <c r="AI49" s="68" t="s">
        <v>901</v>
      </c>
    </row>
    <row r="50" spans="1:35" hidden="1">
      <c r="A50" s="47">
        <v>46</v>
      </c>
      <c r="B50" s="67" t="s">
        <v>35</v>
      </c>
      <c r="C50" s="67">
        <v>3046118</v>
      </c>
      <c r="D50" s="47" t="s">
        <v>145</v>
      </c>
      <c r="E50" s="47" t="s">
        <v>846</v>
      </c>
      <c r="F50" s="47">
        <v>73</v>
      </c>
      <c r="G50" s="47" t="s">
        <v>154</v>
      </c>
      <c r="H50" s="47">
        <v>620</v>
      </c>
      <c r="I50" s="47">
        <v>622</v>
      </c>
      <c r="J50" s="47">
        <v>2</v>
      </c>
      <c r="K50" s="47" t="s">
        <v>691</v>
      </c>
      <c r="L50" s="47" t="s">
        <v>851</v>
      </c>
      <c r="M50" s="47" t="s">
        <v>852</v>
      </c>
      <c r="N50" s="47" t="s">
        <v>856</v>
      </c>
      <c r="O50" s="47" t="s">
        <v>244</v>
      </c>
      <c r="P50" s="47" t="s">
        <v>857</v>
      </c>
      <c r="AB50" s="67" t="s">
        <v>890</v>
      </c>
      <c r="AC50" s="47" t="s">
        <v>893</v>
      </c>
      <c r="AD50" s="47" t="s">
        <v>856</v>
      </c>
      <c r="AE50" s="67">
        <v>3046118</v>
      </c>
      <c r="AF50" s="47" t="s">
        <v>894</v>
      </c>
      <c r="AG50" s="47" t="s">
        <v>875</v>
      </c>
      <c r="AH50" s="47" t="s">
        <v>851</v>
      </c>
      <c r="AI50" s="68" t="s">
        <v>901</v>
      </c>
    </row>
    <row r="51" spans="1:35" hidden="1">
      <c r="A51" s="47">
        <v>47</v>
      </c>
      <c r="B51" s="67" t="s">
        <v>836</v>
      </c>
      <c r="C51" s="67" t="s">
        <v>837</v>
      </c>
      <c r="D51" s="47" t="s">
        <v>145</v>
      </c>
      <c r="E51" s="47" t="s">
        <v>846</v>
      </c>
      <c r="F51" s="47">
        <v>75</v>
      </c>
      <c r="G51" s="47" t="s">
        <v>154</v>
      </c>
      <c r="H51" s="47">
        <v>620</v>
      </c>
      <c r="I51" s="47">
        <v>622</v>
      </c>
      <c r="J51" s="47">
        <v>2</v>
      </c>
      <c r="K51" s="47" t="s">
        <v>692</v>
      </c>
      <c r="L51" s="47" t="s">
        <v>851</v>
      </c>
      <c r="M51" s="47" t="s">
        <v>852</v>
      </c>
      <c r="N51" s="47" t="s">
        <v>856</v>
      </c>
      <c r="O51" s="47" t="s">
        <v>244</v>
      </c>
      <c r="P51" s="47" t="s">
        <v>857</v>
      </c>
      <c r="AB51" s="67" t="s">
        <v>890</v>
      </c>
      <c r="AC51" s="47" t="s">
        <v>893</v>
      </c>
      <c r="AD51" s="47" t="s">
        <v>856</v>
      </c>
      <c r="AE51" s="67" t="s">
        <v>837</v>
      </c>
      <c r="AF51" s="47" t="s">
        <v>894</v>
      </c>
      <c r="AG51" s="47" t="s">
        <v>875</v>
      </c>
      <c r="AH51" s="47" t="s">
        <v>851</v>
      </c>
      <c r="AI51" s="68" t="s">
        <v>901</v>
      </c>
    </row>
    <row r="52" spans="1:35" hidden="1">
      <c r="A52" s="47">
        <v>48</v>
      </c>
      <c r="B52" s="67" t="s">
        <v>30</v>
      </c>
      <c r="C52" s="67">
        <v>3046094</v>
      </c>
      <c r="D52" s="47" t="s">
        <v>145</v>
      </c>
      <c r="E52" s="47" t="s">
        <v>846</v>
      </c>
      <c r="F52" s="47">
        <v>75</v>
      </c>
      <c r="G52" s="47" t="s">
        <v>154</v>
      </c>
      <c r="H52" s="47">
        <v>620</v>
      </c>
      <c r="I52" s="47">
        <v>622</v>
      </c>
      <c r="J52" s="47">
        <v>4</v>
      </c>
      <c r="K52" s="47" t="s">
        <v>693</v>
      </c>
      <c r="L52" s="47" t="s">
        <v>851</v>
      </c>
      <c r="M52" s="47" t="s">
        <v>852</v>
      </c>
      <c r="N52" s="47" t="s">
        <v>856</v>
      </c>
      <c r="O52" s="47" t="s">
        <v>244</v>
      </c>
      <c r="P52" s="47" t="s">
        <v>857</v>
      </c>
      <c r="Q52" s="47" t="s">
        <v>862</v>
      </c>
      <c r="R52" s="47" t="s">
        <v>861</v>
      </c>
      <c r="S52" s="67" t="s">
        <v>873</v>
      </c>
      <c r="T52" s="67" t="s">
        <v>30</v>
      </c>
      <c r="U52" s="47" t="s">
        <v>875</v>
      </c>
      <c r="V52" s="47" t="s">
        <v>876</v>
      </c>
      <c r="W52" s="47" t="s">
        <v>877</v>
      </c>
      <c r="X52" s="47" t="s">
        <v>878</v>
      </c>
      <c r="Y52" s="47" t="s">
        <v>887</v>
      </c>
      <c r="AA52" s="47" t="s">
        <v>889</v>
      </c>
      <c r="AB52" s="67" t="s">
        <v>890</v>
      </c>
      <c r="AC52" s="47" t="s">
        <v>893</v>
      </c>
      <c r="AD52" s="47" t="s">
        <v>856</v>
      </c>
      <c r="AE52" s="67">
        <v>3046094</v>
      </c>
      <c r="AF52" s="47" t="s">
        <v>894</v>
      </c>
      <c r="AG52" s="47" t="s">
        <v>875</v>
      </c>
      <c r="AH52" s="47" t="s">
        <v>851</v>
      </c>
      <c r="AI52" s="68" t="s">
        <v>901</v>
      </c>
    </row>
    <row r="53" spans="1:35" hidden="1">
      <c r="A53" s="47">
        <v>49</v>
      </c>
      <c r="B53" s="67" t="s">
        <v>48</v>
      </c>
      <c r="C53" s="67">
        <v>3049416</v>
      </c>
      <c r="D53" s="47" t="s">
        <v>145</v>
      </c>
      <c r="E53" s="47" t="s">
        <v>846</v>
      </c>
      <c r="F53" s="47">
        <v>75</v>
      </c>
      <c r="G53" s="47" t="s">
        <v>154</v>
      </c>
      <c r="H53" s="47">
        <v>620</v>
      </c>
      <c r="I53" s="47">
        <v>622</v>
      </c>
      <c r="J53" s="47">
        <v>2</v>
      </c>
      <c r="K53" s="47" t="s">
        <v>694</v>
      </c>
      <c r="L53" s="47" t="s">
        <v>851</v>
      </c>
      <c r="M53" s="47" t="s">
        <v>852</v>
      </c>
      <c r="N53" s="47" t="s">
        <v>856</v>
      </c>
      <c r="O53" s="47" t="s">
        <v>244</v>
      </c>
      <c r="P53" s="47" t="s">
        <v>857</v>
      </c>
      <c r="AB53" s="67" t="s">
        <v>890</v>
      </c>
      <c r="AC53" s="47" t="s">
        <v>893</v>
      </c>
      <c r="AD53" s="47" t="s">
        <v>856</v>
      </c>
      <c r="AE53" s="67">
        <v>3049416</v>
      </c>
      <c r="AF53" s="47" t="s">
        <v>894</v>
      </c>
      <c r="AG53" s="47" t="s">
        <v>875</v>
      </c>
      <c r="AH53" s="47" t="s">
        <v>851</v>
      </c>
      <c r="AI53" s="68" t="s">
        <v>901</v>
      </c>
    </row>
    <row r="54" spans="1:35" hidden="1">
      <c r="A54" s="47">
        <v>50</v>
      </c>
      <c r="B54" s="67" t="s">
        <v>36</v>
      </c>
      <c r="C54" s="67">
        <v>3049412</v>
      </c>
      <c r="D54" s="47" t="s">
        <v>145</v>
      </c>
      <c r="E54" s="47" t="s">
        <v>846</v>
      </c>
      <c r="F54" s="47">
        <v>75</v>
      </c>
      <c r="G54" s="47" t="s">
        <v>154</v>
      </c>
      <c r="H54" s="47">
        <v>620</v>
      </c>
      <c r="I54" s="47">
        <v>622</v>
      </c>
      <c r="J54" s="47">
        <v>2</v>
      </c>
      <c r="K54" s="47" t="s">
        <v>697</v>
      </c>
      <c r="L54" s="47" t="s">
        <v>851</v>
      </c>
      <c r="M54" s="47" t="s">
        <v>852</v>
      </c>
      <c r="N54" s="47" t="s">
        <v>856</v>
      </c>
      <c r="O54" s="47" t="s">
        <v>244</v>
      </c>
      <c r="P54" s="47" t="s">
        <v>857</v>
      </c>
      <c r="AB54" s="67" t="s">
        <v>890</v>
      </c>
      <c r="AC54" s="47" t="s">
        <v>893</v>
      </c>
      <c r="AD54" s="47" t="s">
        <v>856</v>
      </c>
      <c r="AE54" s="67">
        <v>3049412</v>
      </c>
      <c r="AF54" s="47" t="s">
        <v>894</v>
      </c>
      <c r="AG54" s="47" t="s">
        <v>875</v>
      </c>
      <c r="AH54" s="47" t="s">
        <v>851</v>
      </c>
      <c r="AI54" s="68" t="s">
        <v>901</v>
      </c>
    </row>
    <row r="55" spans="1:35" hidden="1">
      <c r="A55" s="47">
        <v>51</v>
      </c>
      <c r="B55" s="67" t="s">
        <v>44</v>
      </c>
      <c r="C55" s="67">
        <v>3048826</v>
      </c>
      <c r="D55" s="47" t="s">
        <v>145</v>
      </c>
      <c r="E55" s="47" t="s">
        <v>846</v>
      </c>
      <c r="F55" s="47">
        <v>77</v>
      </c>
      <c r="G55" s="47" t="s">
        <v>154</v>
      </c>
      <c r="H55" s="47">
        <v>620</v>
      </c>
      <c r="I55" s="47">
        <v>622</v>
      </c>
      <c r="J55" s="47">
        <v>2</v>
      </c>
      <c r="K55" s="47" t="s">
        <v>695</v>
      </c>
      <c r="L55" s="47" t="s">
        <v>851</v>
      </c>
      <c r="M55" s="47" t="s">
        <v>852</v>
      </c>
      <c r="N55" s="47" t="s">
        <v>856</v>
      </c>
      <c r="O55" s="47" t="s">
        <v>244</v>
      </c>
      <c r="P55" s="47" t="s">
        <v>857</v>
      </c>
      <c r="AB55" s="67" t="s">
        <v>890</v>
      </c>
      <c r="AC55" s="47" t="s">
        <v>893</v>
      </c>
      <c r="AD55" s="47" t="s">
        <v>856</v>
      </c>
      <c r="AE55" s="67">
        <v>3048826</v>
      </c>
      <c r="AF55" s="47" t="s">
        <v>894</v>
      </c>
      <c r="AG55" s="47" t="s">
        <v>875</v>
      </c>
      <c r="AH55" s="47" t="s">
        <v>851</v>
      </c>
      <c r="AI55" s="68" t="s">
        <v>901</v>
      </c>
    </row>
    <row r="56" spans="1:35" hidden="1">
      <c r="A56" s="47">
        <v>52</v>
      </c>
      <c r="B56" s="67" t="s">
        <v>49</v>
      </c>
      <c r="C56" s="67">
        <v>3048803</v>
      </c>
      <c r="D56" s="47" t="s">
        <v>145</v>
      </c>
      <c r="E56" s="47" t="s">
        <v>846</v>
      </c>
      <c r="F56" s="47">
        <v>77</v>
      </c>
      <c r="G56" s="47" t="s">
        <v>154</v>
      </c>
      <c r="H56" s="47">
        <v>620</v>
      </c>
      <c r="I56" s="47">
        <v>622</v>
      </c>
      <c r="J56" s="47">
        <v>4</v>
      </c>
      <c r="K56" s="47" t="s">
        <v>696</v>
      </c>
      <c r="L56" s="47" t="s">
        <v>851</v>
      </c>
      <c r="M56" s="47" t="s">
        <v>852</v>
      </c>
      <c r="N56" s="47" t="s">
        <v>856</v>
      </c>
      <c r="O56" s="47" t="s">
        <v>244</v>
      </c>
      <c r="P56" s="47" t="s">
        <v>857</v>
      </c>
      <c r="Q56" s="47" t="s">
        <v>862</v>
      </c>
      <c r="R56" s="47" t="s">
        <v>861</v>
      </c>
      <c r="S56" s="67" t="s">
        <v>874</v>
      </c>
      <c r="T56" s="67" t="s">
        <v>49</v>
      </c>
      <c r="U56" s="47" t="s">
        <v>875</v>
      </c>
      <c r="V56" s="47" t="s">
        <v>876</v>
      </c>
      <c r="W56" s="47" t="s">
        <v>877</v>
      </c>
      <c r="X56" s="47" t="s">
        <v>878</v>
      </c>
      <c r="Y56" s="47" t="s">
        <v>888</v>
      </c>
      <c r="AA56" s="47" t="s">
        <v>889</v>
      </c>
      <c r="AB56" s="67" t="s">
        <v>890</v>
      </c>
      <c r="AC56" s="47" t="s">
        <v>893</v>
      </c>
      <c r="AD56" s="47" t="s">
        <v>856</v>
      </c>
      <c r="AE56" s="67">
        <v>3048803</v>
      </c>
      <c r="AF56" s="47" t="s">
        <v>894</v>
      </c>
      <c r="AG56" s="47" t="s">
        <v>875</v>
      </c>
      <c r="AH56" s="47" t="s">
        <v>851</v>
      </c>
      <c r="AI56" s="68" t="s">
        <v>901</v>
      </c>
    </row>
    <row r="57" spans="1:35" hidden="1">
      <c r="A57" s="47">
        <v>53</v>
      </c>
      <c r="B57" s="67" t="s">
        <v>838</v>
      </c>
      <c r="C57" s="67" t="s">
        <v>839</v>
      </c>
      <c r="D57" s="47" t="s">
        <v>145</v>
      </c>
      <c r="E57" s="47" t="s">
        <v>848</v>
      </c>
      <c r="F57" s="47" t="s">
        <v>152</v>
      </c>
      <c r="G57" s="47" t="s">
        <v>152</v>
      </c>
      <c r="H57" s="47">
        <v>620</v>
      </c>
      <c r="I57" s="47">
        <v>622</v>
      </c>
      <c r="J57" s="47">
        <v>2</v>
      </c>
      <c r="K57" s="47" t="s">
        <v>698</v>
      </c>
      <c r="L57" s="47" t="s">
        <v>851</v>
      </c>
      <c r="M57" s="47" t="s">
        <v>852</v>
      </c>
      <c r="N57" s="47" t="s">
        <v>856</v>
      </c>
      <c r="O57" s="47" t="s">
        <v>244</v>
      </c>
      <c r="P57" s="47" t="s">
        <v>857</v>
      </c>
      <c r="AB57" s="67" t="s">
        <v>890</v>
      </c>
      <c r="AC57" s="47" t="s">
        <v>893</v>
      </c>
      <c r="AD57" s="47" t="s">
        <v>856</v>
      </c>
      <c r="AE57" s="67" t="s">
        <v>839</v>
      </c>
      <c r="AF57" s="47" t="s">
        <v>894</v>
      </c>
      <c r="AG57" s="47" t="s">
        <v>875</v>
      </c>
      <c r="AH57" s="47" t="s">
        <v>851</v>
      </c>
      <c r="AI57" s="68" t="s">
        <v>898</v>
      </c>
    </row>
    <row r="58" spans="1:35" hidden="1">
      <c r="A58" s="47">
        <v>54</v>
      </c>
      <c r="B58" s="67" t="s">
        <v>840</v>
      </c>
      <c r="C58" s="67" t="s">
        <v>841</v>
      </c>
      <c r="D58" s="47" t="s">
        <v>159</v>
      </c>
      <c r="E58" s="47" t="s">
        <v>848</v>
      </c>
      <c r="F58" s="47" t="s">
        <v>152</v>
      </c>
      <c r="G58" s="47" t="s">
        <v>152</v>
      </c>
      <c r="H58" s="47">
        <v>620</v>
      </c>
      <c r="I58" s="47">
        <v>622</v>
      </c>
      <c r="J58" s="47">
        <v>2</v>
      </c>
      <c r="K58" s="47" t="s">
        <v>699</v>
      </c>
      <c r="L58" s="47" t="s">
        <v>850</v>
      </c>
      <c r="M58" s="47" t="s">
        <v>855</v>
      </c>
      <c r="N58" s="47" t="s">
        <v>859</v>
      </c>
      <c r="O58" s="47" t="s">
        <v>244</v>
      </c>
      <c r="P58" s="47" t="s">
        <v>857</v>
      </c>
      <c r="AB58" s="67" t="s">
        <v>892</v>
      </c>
      <c r="AC58" s="47" t="s">
        <v>893</v>
      </c>
      <c r="AD58" s="47" t="s">
        <v>859</v>
      </c>
      <c r="AE58" s="67" t="s">
        <v>841</v>
      </c>
      <c r="AF58" s="47" t="s">
        <v>896</v>
      </c>
      <c r="AG58" s="47" t="s">
        <v>875</v>
      </c>
      <c r="AH58" s="47" t="s">
        <v>850</v>
      </c>
      <c r="AI58" s="68" t="s">
        <v>898</v>
      </c>
    </row>
    <row r="59" spans="1:35" hidden="1">
      <c r="A59" s="47">
        <v>55</v>
      </c>
      <c r="B59" s="67" t="s">
        <v>842</v>
      </c>
      <c r="C59" s="67" t="s">
        <v>843</v>
      </c>
      <c r="D59" s="47" t="s">
        <v>159</v>
      </c>
      <c r="E59" s="47" t="s">
        <v>848</v>
      </c>
      <c r="F59" s="47" t="s">
        <v>744</v>
      </c>
      <c r="G59" s="47">
        <v>6</v>
      </c>
      <c r="H59" s="47">
        <v>620</v>
      </c>
      <c r="I59" s="47">
        <v>622</v>
      </c>
      <c r="J59" s="47">
        <v>2</v>
      </c>
      <c r="K59" s="47" t="s">
        <v>750</v>
      </c>
      <c r="L59" s="47" t="s">
        <v>850</v>
      </c>
      <c r="M59" s="47" t="s">
        <v>855</v>
      </c>
      <c r="N59" s="47" t="s">
        <v>859</v>
      </c>
      <c r="O59" s="47" t="s">
        <v>244</v>
      </c>
      <c r="P59" s="47" t="s">
        <v>857</v>
      </c>
      <c r="AB59" s="67" t="s">
        <v>892</v>
      </c>
      <c r="AC59" s="47" t="s">
        <v>893</v>
      </c>
      <c r="AD59" s="47" t="s">
        <v>859</v>
      </c>
      <c r="AE59" s="67" t="s">
        <v>843</v>
      </c>
      <c r="AF59" s="47" t="s">
        <v>896</v>
      </c>
      <c r="AG59" s="47" t="s">
        <v>875</v>
      </c>
      <c r="AH59" s="47" t="s">
        <v>850</v>
      </c>
      <c r="AI59" s="68" t="s">
        <v>899</v>
      </c>
    </row>
    <row r="60" spans="1:35" hidden="1">
      <c r="A60" s="47">
        <v>56</v>
      </c>
      <c r="B60" s="67" t="s">
        <v>844</v>
      </c>
      <c r="C60" s="67" t="s">
        <v>845</v>
      </c>
      <c r="D60" s="47" t="s">
        <v>145</v>
      </c>
      <c r="E60" s="47" t="s">
        <v>848</v>
      </c>
      <c r="F60" s="47" t="s">
        <v>744</v>
      </c>
      <c r="G60" s="47">
        <v>6</v>
      </c>
      <c r="H60" s="47">
        <v>620</v>
      </c>
      <c r="I60" s="47">
        <v>622</v>
      </c>
      <c r="J60" s="47">
        <v>2</v>
      </c>
      <c r="K60" s="47" t="s">
        <v>749</v>
      </c>
      <c r="L60" s="47" t="s">
        <v>851</v>
      </c>
      <c r="M60" s="47" t="s">
        <v>852</v>
      </c>
      <c r="N60" s="47" t="s">
        <v>856</v>
      </c>
      <c r="O60" s="47" t="s">
        <v>244</v>
      </c>
      <c r="P60" s="47" t="s">
        <v>857</v>
      </c>
      <c r="AB60" s="67" t="s">
        <v>890</v>
      </c>
      <c r="AC60" s="47" t="s">
        <v>893</v>
      </c>
      <c r="AD60" s="47" t="s">
        <v>856</v>
      </c>
      <c r="AE60" s="67" t="s">
        <v>845</v>
      </c>
      <c r="AF60" s="47" t="s">
        <v>894</v>
      </c>
      <c r="AG60" s="47" t="s">
        <v>875</v>
      </c>
      <c r="AH60" s="47" t="s">
        <v>851</v>
      </c>
      <c r="AI60" s="68" t="s">
        <v>899</v>
      </c>
    </row>
    <row r="61" spans="1:35" hidden="1">
      <c r="A61" s="47">
        <v>57</v>
      </c>
      <c r="B61" s="67" t="s">
        <v>702</v>
      </c>
      <c r="C61" s="67"/>
      <c r="D61" s="47"/>
      <c r="E61" s="47" t="s">
        <v>848</v>
      </c>
      <c r="F61" s="47" t="s">
        <v>152</v>
      </c>
      <c r="G61" s="47" t="s">
        <v>152</v>
      </c>
      <c r="H61" s="47">
        <v>620</v>
      </c>
      <c r="I61" s="47">
        <v>622</v>
      </c>
      <c r="J61" s="47" t="s">
        <v>849</v>
      </c>
      <c r="K61" s="47" t="s">
        <v>711</v>
      </c>
      <c r="L61" s="47"/>
      <c r="M61" s="47"/>
      <c r="O61" s="47"/>
    </row>
    <row r="62" spans="1:35" hidden="1">
      <c r="A62" s="47">
        <v>58</v>
      </c>
      <c r="B62" s="67" t="s">
        <v>703</v>
      </c>
      <c r="C62" s="67"/>
      <c r="D62" s="47"/>
      <c r="E62" s="47" t="s">
        <v>848</v>
      </c>
      <c r="F62" s="47" t="s">
        <v>322</v>
      </c>
      <c r="G62" s="47" t="s">
        <v>154</v>
      </c>
      <c r="H62" s="47">
        <v>620</v>
      </c>
      <c r="I62" s="47">
        <v>622</v>
      </c>
      <c r="J62" s="47" t="s">
        <v>849</v>
      </c>
      <c r="K62" s="47" t="s">
        <v>712</v>
      </c>
      <c r="L62" s="47"/>
      <c r="M62" s="47"/>
      <c r="O62" s="47"/>
    </row>
    <row r="63" spans="1:35" hidden="1">
      <c r="A63" s="47">
        <v>59</v>
      </c>
      <c r="B63" s="67" t="s">
        <v>704</v>
      </c>
      <c r="C63" s="67"/>
      <c r="D63" s="47"/>
      <c r="E63" s="47" t="s">
        <v>848</v>
      </c>
      <c r="F63" s="47" t="s">
        <v>708</v>
      </c>
      <c r="G63" s="47" t="s">
        <v>154</v>
      </c>
      <c r="H63" s="47">
        <v>620</v>
      </c>
      <c r="I63" s="47">
        <v>622</v>
      </c>
      <c r="J63" s="47" t="s">
        <v>849</v>
      </c>
      <c r="K63" s="47" t="s">
        <v>713</v>
      </c>
      <c r="L63" s="47"/>
      <c r="M63" s="47"/>
      <c r="O63" s="47"/>
    </row>
    <row r="64" spans="1:35" hidden="1">
      <c r="A64" s="47">
        <v>60</v>
      </c>
      <c r="B64" s="67" t="s">
        <v>705</v>
      </c>
      <c r="C64" s="67"/>
      <c r="D64" s="47"/>
      <c r="E64" s="47" t="s">
        <v>848</v>
      </c>
      <c r="F64" s="47" t="s">
        <v>709</v>
      </c>
      <c r="G64" s="47" t="s">
        <v>154</v>
      </c>
      <c r="H64" s="47">
        <v>620</v>
      </c>
      <c r="I64" s="47">
        <v>622</v>
      </c>
      <c r="J64" s="47" t="s">
        <v>849</v>
      </c>
      <c r="K64" s="47" t="s">
        <v>714</v>
      </c>
      <c r="L64" s="47"/>
      <c r="M64" s="47"/>
      <c r="O64" s="47"/>
    </row>
    <row r="65" spans="1:15" hidden="1">
      <c r="A65" s="47">
        <v>61</v>
      </c>
      <c r="B65" s="67" t="s">
        <v>706</v>
      </c>
      <c r="C65" s="67"/>
      <c r="D65" s="47"/>
      <c r="E65" s="47" t="s">
        <v>848</v>
      </c>
      <c r="F65" s="47" t="s">
        <v>744</v>
      </c>
      <c r="G65" s="47">
        <v>6</v>
      </c>
      <c r="H65" s="47">
        <v>620</v>
      </c>
      <c r="I65" s="47">
        <v>622</v>
      </c>
      <c r="J65" s="47" t="s">
        <v>849</v>
      </c>
      <c r="K65" s="47" t="s">
        <v>751</v>
      </c>
      <c r="L65" s="47"/>
      <c r="M65" s="47"/>
      <c r="O65" s="47"/>
    </row>
    <row r="66" spans="1:15">
      <c r="B66" s="47"/>
      <c r="D66" s="47"/>
      <c r="E66" s="47"/>
      <c r="L66" s="47"/>
      <c r="M66" s="47"/>
    </row>
    <row r="67" spans="1:15">
      <c r="B67" s="47"/>
      <c r="D67" s="47"/>
      <c r="E67" s="47"/>
      <c r="L67" s="47"/>
      <c r="M67" s="47"/>
    </row>
    <row r="68" spans="1:15">
      <c r="B68" s="47"/>
      <c r="D68" s="47"/>
      <c r="E68" s="47"/>
      <c r="L68" s="47"/>
      <c r="M68" s="47"/>
    </row>
    <row r="69" spans="1:15">
      <c r="B69" s="47"/>
      <c r="D69" s="47"/>
      <c r="E69" s="47"/>
      <c r="L69" s="47"/>
      <c r="M69" s="47"/>
    </row>
    <row r="70" spans="1:15">
      <c r="B70" s="47"/>
      <c r="D70" s="47"/>
      <c r="E70" s="47"/>
      <c r="L70" s="47"/>
      <c r="M70" s="47"/>
    </row>
    <row r="71" spans="1:15">
      <c r="B71" s="47"/>
      <c r="D71" s="47"/>
      <c r="E71" s="47"/>
      <c r="L71" s="47"/>
      <c r="M71" s="47"/>
    </row>
    <row r="72" spans="1:15">
      <c r="B72" s="47"/>
      <c r="D72" s="47"/>
      <c r="E72" s="47"/>
      <c r="L72" s="47"/>
      <c r="M72" s="47"/>
    </row>
    <row r="73" spans="1:15">
      <c r="B73" s="47"/>
      <c r="D73" s="47"/>
      <c r="E73" s="47"/>
      <c r="L73" s="47"/>
      <c r="M73" s="47"/>
    </row>
    <row r="74" spans="1:15">
      <c r="B74" s="47"/>
      <c r="D74" s="47"/>
      <c r="E74" s="47"/>
    </row>
    <row r="75" spans="1:15">
      <c r="B75" s="47"/>
      <c r="D75" s="47"/>
      <c r="E75" s="47"/>
    </row>
    <row r="76" spans="1:15">
      <c r="B76" s="47"/>
      <c r="D76" s="47"/>
      <c r="E76" s="47"/>
    </row>
    <row r="77" spans="1:15">
      <c r="B77" s="47"/>
      <c r="D77" s="47"/>
      <c r="E77" s="47"/>
    </row>
    <row r="78" spans="1:15">
      <c r="B78" s="47"/>
      <c r="D78" s="47"/>
      <c r="E78" s="47"/>
    </row>
    <row r="79" spans="1:15">
      <c r="B79" s="47"/>
      <c r="D79" s="47"/>
      <c r="E79" s="47"/>
    </row>
    <row r="80" spans="1:15">
      <c r="B80" s="47"/>
      <c r="D80" s="47"/>
      <c r="E80" s="47"/>
    </row>
    <row r="81" spans="2:5">
      <c r="B81" s="47"/>
      <c r="D81" s="47"/>
      <c r="E81" s="47"/>
    </row>
    <row r="82" spans="2:5">
      <c r="B82" s="47"/>
      <c r="D82" s="47"/>
      <c r="E82" s="47"/>
    </row>
    <row r="83" spans="2:5">
      <c r="B83" s="47"/>
      <c r="D83" s="47"/>
      <c r="E83" s="47"/>
    </row>
    <row r="84" spans="2:5">
      <c r="B84" s="47"/>
      <c r="D84" s="47"/>
      <c r="E84" s="47"/>
    </row>
    <row r="85" spans="2:5">
      <c r="B85" s="47"/>
      <c r="D85" s="47"/>
      <c r="E85" s="47"/>
    </row>
    <row r="86" spans="2:5">
      <c r="B86" s="47"/>
      <c r="D86" s="47"/>
      <c r="E86" s="47"/>
    </row>
    <row r="87" spans="2:5">
      <c r="B87" s="47"/>
      <c r="D87" s="47"/>
      <c r="E87" s="47"/>
    </row>
    <row r="88" spans="2:5">
      <c r="B88" s="47"/>
      <c r="D88" s="47"/>
      <c r="E88" s="47"/>
    </row>
    <row r="89" spans="2:5">
      <c r="B89" s="47"/>
      <c r="D89" s="47"/>
      <c r="E89" s="47"/>
    </row>
    <row r="90" spans="2:5">
      <c r="B90" s="47"/>
      <c r="D90" s="47"/>
      <c r="E90" s="47"/>
    </row>
    <row r="91" spans="2:5">
      <c r="B91" s="47"/>
      <c r="D91" s="47"/>
      <c r="E91" s="47"/>
    </row>
    <row r="92" spans="2:5">
      <c r="B92" s="47"/>
      <c r="D92" s="47"/>
      <c r="E92" s="47"/>
    </row>
    <row r="93" spans="2:5">
      <c r="B93" s="47"/>
      <c r="D93" s="47"/>
      <c r="E93" s="47"/>
    </row>
    <row r="94" spans="2:5">
      <c r="B94" s="47"/>
      <c r="D94" s="47"/>
      <c r="E94" s="47"/>
    </row>
    <row r="95" spans="2:5">
      <c r="B95" s="47"/>
      <c r="D95" s="47"/>
      <c r="E95" s="47"/>
    </row>
    <row r="96" spans="2:5">
      <c r="B96" s="47"/>
      <c r="D96" s="47"/>
      <c r="E96" s="47"/>
    </row>
    <row r="97" spans="2:5">
      <c r="B97" s="47"/>
      <c r="D97" s="47"/>
      <c r="E97" s="47"/>
    </row>
    <row r="98" spans="2:5">
      <c r="B98" s="47"/>
      <c r="D98" s="47"/>
      <c r="E98" s="47"/>
    </row>
    <row r="99" spans="2:5">
      <c r="B99" s="47"/>
      <c r="D99" s="47"/>
      <c r="E99" s="47"/>
    </row>
    <row r="100" spans="2:5">
      <c r="B100" s="47"/>
      <c r="D100" s="47"/>
      <c r="E100" s="47"/>
    </row>
    <row r="101" spans="2:5">
      <c r="B101" s="47"/>
      <c r="D101" s="47"/>
      <c r="E101" s="47"/>
    </row>
    <row r="102" spans="2:5">
      <c r="B102" s="47"/>
      <c r="D102" s="47"/>
      <c r="E102" s="47"/>
    </row>
    <row r="103" spans="2:5">
      <c r="B103" s="47"/>
      <c r="D103" s="47"/>
      <c r="E103" s="47"/>
    </row>
    <row r="104" spans="2:5">
      <c r="B104" s="47"/>
      <c r="D104" s="47"/>
      <c r="E104" s="47"/>
    </row>
    <row r="105" spans="2:5">
      <c r="B105" s="47"/>
      <c r="D105" s="47"/>
      <c r="E105" s="47"/>
    </row>
    <row r="106" spans="2:5">
      <c r="B106" s="47"/>
      <c r="D106" s="47"/>
      <c r="E106" s="47"/>
    </row>
    <row r="107" spans="2:5">
      <c r="B107" s="47"/>
      <c r="D107" s="47"/>
      <c r="E107" s="47"/>
    </row>
    <row r="108" spans="2:5">
      <c r="B108" s="47"/>
      <c r="D108" s="47"/>
      <c r="E108" s="47"/>
    </row>
    <row r="109" spans="2:5">
      <c r="B109" s="47"/>
      <c r="D109" s="47"/>
      <c r="E109" s="47"/>
    </row>
    <row r="110" spans="2:5">
      <c r="B110" s="47"/>
      <c r="D110" s="47"/>
      <c r="E110" s="47"/>
    </row>
    <row r="111" spans="2:5">
      <c r="B111" s="47"/>
      <c r="D111" s="47"/>
      <c r="E111" s="47"/>
    </row>
    <row r="112" spans="2:5">
      <c r="B112" s="47"/>
      <c r="D112" s="47"/>
      <c r="E112" s="47"/>
    </row>
    <row r="113" spans="2:5">
      <c r="B113" s="47"/>
      <c r="D113" s="47"/>
      <c r="E113" s="47"/>
    </row>
    <row r="114" spans="2:5">
      <c r="B114" s="47"/>
      <c r="D114" s="47"/>
      <c r="E114" s="47"/>
    </row>
    <row r="115" spans="2:5">
      <c r="B115" s="47"/>
      <c r="D115" s="47"/>
      <c r="E115" s="47"/>
    </row>
    <row r="116" spans="2:5">
      <c r="B116" s="47"/>
      <c r="D116" s="47"/>
      <c r="E116" s="47"/>
    </row>
    <row r="117" spans="2:5">
      <c r="B117" s="47"/>
      <c r="D117" s="47"/>
      <c r="E117" s="47"/>
    </row>
    <row r="118" spans="2:5">
      <c r="B118" s="47"/>
      <c r="D118" s="47"/>
      <c r="E118" s="47"/>
    </row>
    <row r="119" spans="2:5">
      <c r="B119" s="47"/>
      <c r="D119" s="47"/>
      <c r="E119" s="47"/>
    </row>
    <row r="120" spans="2:5">
      <c r="B120" s="47"/>
      <c r="D120" s="47"/>
      <c r="E120" s="47"/>
    </row>
    <row r="121" spans="2:5">
      <c r="B121" s="47"/>
      <c r="D121" s="47"/>
      <c r="E121" s="47"/>
    </row>
    <row r="122" spans="2:5">
      <c r="B122" s="47"/>
      <c r="D122" s="47"/>
      <c r="E122" s="47"/>
    </row>
    <row r="123" spans="2:5">
      <c r="B123" s="47"/>
      <c r="D123" s="47"/>
      <c r="E123" s="47"/>
    </row>
    <row r="124" spans="2:5">
      <c r="B124" s="47"/>
      <c r="D124" s="47"/>
      <c r="E124" s="47"/>
    </row>
    <row r="125" spans="2:5">
      <c r="B125" s="47"/>
      <c r="D125" s="47"/>
      <c r="E125" s="47"/>
    </row>
    <row r="126" spans="2:5">
      <c r="B126" s="47"/>
      <c r="D126" s="47"/>
      <c r="E126" s="47"/>
    </row>
    <row r="127" spans="2:5">
      <c r="B127" s="47"/>
      <c r="D127" s="47"/>
      <c r="E127" s="47"/>
    </row>
    <row r="128" spans="2:5">
      <c r="B128" s="47"/>
      <c r="D128" s="47"/>
      <c r="E128" s="47"/>
    </row>
    <row r="129" spans="1:35">
      <c r="B129" s="47"/>
      <c r="D129" s="47"/>
      <c r="E129" s="47"/>
    </row>
    <row r="130" spans="1:35">
      <c r="B130" s="47"/>
      <c r="D130" s="47"/>
      <c r="E130" s="47"/>
    </row>
    <row r="131" spans="1:35">
      <c r="B131" s="47"/>
      <c r="D131" s="47"/>
      <c r="E131" s="47"/>
    </row>
    <row r="132" spans="1:35">
      <c r="B132" s="47"/>
      <c r="D132" s="47"/>
      <c r="E132" s="47"/>
    </row>
    <row r="133" spans="1:35">
      <c r="B133" s="47"/>
      <c r="D133" s="47"/>
      <c r="E133" s="47"/>
    </row>
    <row r="134" spans="1:35">
      <c r="B134" s="47"/>
      <c r="D134" s="47"/>
      <c r="E134" s="47"/>
    </row>
    <row r="135" spans="1:35">
      <c r="B135" s="47"/>
      <c r="D135" s="47"/>
      <c r="E135" s="47"/>
    </row>
    <row r="136" spans="1:35">
      <c r="B136" s="47"/>
      <c r="D136" s="47"/>
      <c r="E136" s="47"/>
    </row>
    <row r="137" spans="1:35">
      <c r="B137" s="47"/>
      <c r="D137" s="47"/>
      <c r="E137" s="47"/>
    </row>
    <row r="138" spans="1:35">
      <c r="B138" s="47"/>
      <c r="D138" s="47"/>
      <c r="E138" s="47"/>
    </row>
    <row r="139" spans="1:35">
      <c r="B139" s="47"/>
      <c r="D139" s="47"/>
      <c r="E139" s="47"/>
    </row>
    <row r="140" spans="1:35">
      <c r="B140" s="47"/>
      <c r="D140" s="47"/>
      <c r="E140" s="47"/>
    </row>
    <row r="141" spans="1:35" s="45" customFormat="1">
      <c r="A141" s="58"/>
      <c r="B141" s="57"/>
      <c r="C141" s="58"/>
      <c r="D141" s="58"/>
      <c r="E141" s="58"/>
      <c r="F141" s="56"/>
      <c r="G141" s="56"/>
      <c r="H141" s="58"/>
      <c r="I141" s="58"/>
      <c r="J141" s="59"/>
      <c r="K141" s="58"/>
      <c r="L141" s="59"/>
      <c r="M141" s="59"/>
      <c r="N141" s="59"/>
      <c r="O141" s="59"/>
      <c r="P141" s="58"/>
      <c r="Q141" s="58"/>
      <c r="R141" s="58"/>
      <c r="S141" s="69"/>
      <c r="T141" s="69"/>
      <c r="U141" s="58"/>
      <c r="V141" s="58"/>
      <c r="W141" s="58"/>
      <c r="X141" s="58"/>
      <c r="Y141" s="58"/>
      <c r="Z141" s="59"/>
      <c r="AA141" s="58"/>
      <c r="AB141" s="69"/>
      <c r="AC141" s="58"/>
      <c r="AD141" s="58"/>
      <c r="AE141" s="69"/>
      <c r="AF141" s="58"/>
      <c r="AG141" s="58"/>
      <c r="AH141" s="58"/>
      <c r="AI141" s="58"/>
    </row>
    <row r="142" spans="1:35" s="45" customFormat="1">
      <c r="A142" s="58"/>
      <c r="B142" s="57"/>
      <c r="C142" s="58"/>
      <c r="D142" s="58"/>
      <c r="E142" s="58"/>
      <c r="F142" s="56"/>
      <c r="G142" s="56"/>
      <c r="H142" s="58"/>
      <c r="I142" s="58"/>
      <c r="J142" s="59"/>
      <c r="K142" s="58"/>
      <c r="L142" s="59"/>
      <c r="M142" s="59"/>
      <c r="N142" s="59"/>
      <c r="O142" s="59"/>
      <c r="P142" s="58"/>
      <c r="Q142" s="58"/>
      <c r="R142" s="58"/>
      <c r="S142" s="69"/>
      <c r="T142" s="69"/>
      <c r="U142" s="58"/>
      <c r="V142" s="58"/>
      <c r="W142" s="58"/>
      <c r="X142" s="58"/>
      <c r="Y142" s="58"/>
      <c r="Z142" s="59"/>
      <c r="AA142" s="58"/>
      <c r="AB142" s="69"/>
      <c r="AC142" s="58"/>
      <c r="AD142" s="58"/>
      <c r="AE142" s="69"/>
      <c r="AF142" s="58"/>
      <c r="AG142" s="58"/>
      <c r="AH142" s="58"/>
      <c r="AI142" s="58"/>
    </row>
    <row r="143" spans="1:35" s="45" customFormat="1">
      <c r="A143" s="58"/>
      <c r="B143" s="57"/>
      <c r="C143" s="58"/>
      <c r="D143" s="58"/>
      <c r="E143" s="58"/>
      <c r="F143" s="54"/>
      <c r="G143" s="56"/>
      <c r="H143" s="58"/>
      <c r="I143" s="58"/>
      <c r="J143" s="59"/>
      <c r="K143" s="58"/>
      <c r="L143" s="59"/>
      <c r="M143" s="59"/>
      <c r="N143" s="59"/>
      <c r="O143" s="59"/>
      <c r="P143" s="58"/>
      <c r="Q143" s="58"/>
      <c r="R143" s="58"/>
      <c r="S143" s="69"/>
      <c r="T143" s="69"/>
      <c r="U143" s="58"/>
      <c r="V143" s="58"/>
      <c r="W143" s="58"/>
      <c r="X143" s="58"/>
      <c r="Y143" s="58"/>
      <c r="Z143" s="59"/>
      <c r="AA143" s="58"/>
      <c r="AB143" s="69"/>
      <c r="AC143" s="58"/>
      <c r="AD143" s="58"/>
      <c r="AE143" s="69"/>
      <c r="AF143" s="58"/>
      <c r="AG143" s="58"/>
      <c r="AH143" s="58"/>
      <c r="AI143" s="58"/>
    </row>
    <row r="144" spans="1:35" s="45" customFormat="1">
      <c r="A144" s="58"/>
      <c r="B144" s="57"/>
      <c r="C144" s="58"/>
      <c r="D144" s="58"/>
      <c r="E144" s="58"/>
      <c r="F144" s="54"/>
      <c r="G144" s="56"/>
      <c r="H144" s="58"/>
      <c r="I144" s="58"/>
      <c r="J144" s="59"/>
      <c r="K144" s="58"/>
      <c r="L144" s="59"/>
      <c r="M144" s="59"/>
      <c r="N144" s="59"/>
      <c r="O144" s="59"/>
      <c r="P144" s="58"/>
      <c r="Q144" s="58"/>
      <c r="R144" s="58"/>
      <c r="S144" s="69"/>
      <c r="T144" s="69"/>
      <c r="U144" s="58"/>
      <c r="V144" s="58"/>
      <c r="W144" s="58"/>
      <c r="X144" s="58"/>
      <c r="Y144" s="58"/>
      <c r="Z144" s="59"/>
      <c r="AA144" s="58"/>
      <c r="AB144" s="69"/>
      <c r="AC144" s="58"/>
      <c r="AD144" s="58"/>
      <c r="AE144" s="69"/>
      <c r="AF144" s="58"/>
      <c r="AG144" s="58"/>
      <c r="AH144" s="58"/>
      <c r="AI144" s="58"/>
    </row>
    <row r="145" spans="1:35" s="45" customFormat="1">
      <c r="A145" s="58"/>
      <c r="B145" s="57"/>
      <c r="C145" s="58"/>
      <c r="D145" s="58"/>
      <c r="E145" s="58"/>
      <c r="F145" s="58"/>
      <c r="G145" s="56"/>
      <c r="H145" s="58"/>
      <c r="I145" s="58"/>
      <c r="J145" s="59"/>
      <c r="K145" s="58"/>
      <c r="L145" s="59"/>
      <c r="M145" s="59"/>
      <c r="N145" s="59"/>
      <c r="O145" s="59"/>
      <c r="P145" s="58"/>
      <c r="Q145" s="58"/>
      <c r="R145" s="58"/>
      <c r="S145" s="69"/>
      <c r="T145" s="69"/>
      <c r="U145" s="58"/>
      <c r="V145" s="58"/>
      <c r="W145" s="58"/>
      <c r="X145" s="58"/>
      <c r="Y145" s="58"/>
      <c r="Z145" s="59"/>
      <c r="AA145" s="58"/>
      <c r="AB145" s="69"/>
      <c r="AC145" s="58"/>
      <c r="AD145" s="58"/>
      <c r="AE145" s="69"/>
      <c r="AF145" s="58"/>
      <c r="AG145" s="58"/>
      <c r="AH145" s="58"/>
      <c r="AI145" s="58"/>
    </row>
  </sheetData>
  <autoFilter ref="A4:AK65" xr:uid="{9D5872C4-D145-4FAD-918E-A1570FC086AD}">
    <filterColumn colId="6">
      <filters>
        <filter val="1A"/>
      </filters>
    </filterColumn>
  </autoFilter>
  <mergeCells count="4">
    <mergeCell ref="L3:P3"/>
    <mergeCell ref="Q3:T3"/>
    <mergeCell ref="U3:AA3"/>
    <mergeCell ref="AB3:AI3"/>
  </mergeCells>
  <conditionalFormatting sqref="AI5:AI10">
    <cfRule type="expression" dxfId="4" priority="6" stopIfTrue="1">
      <formula>AND(COUNTIF($O$174:$P$65531, AI5)+COUNTIF($O$1:$P$12, AI5)+COUNTIF($O$14:$P$172, AI5)&gt;1,NOT(ISBLANK(AI5)))</formula>
    </cfRule>
  </conditionalFormatting>
  <conditionalFormatting sqref="AI11:AI22">
    <cfRule type="expression" dxfId="3" priority="5" stopIfTrue="1">
      <formula>AND(COUNTIF($O$167:$P$65524, AI11)+COUNTIF($O$1:$P$12, AI11)+COUNTIF($O$14:$P$165, AI11)&gt;1,NOT(ISBLANK(AI11)))</formula>
    </cfRule>
  </conditionalFormatting>
  <conditionalFormatting sqref="AI23:AI40">
    <cfRule type="expression" dxfId="2" priority="1" stopIfTrue="1">
      <formula>AND(COUNTIF($O$174:$P$65531, AI23)+COUNTIF($O$1:$P$12, AI23)+COUNTIF($O$14:$P$172, AI23)&gt;1,NOT(ISBLANK(AI23)))</formula>
    </cfRule>
  </conditionalFormatting>
  <conditionalFormatting sqref="AI41:AI56">
    <cfRule type="expression" dxfId="1" priority="3" stopIfTrue="1">
      <formula>AND(COUNTIF($O$167:$P$65524, AI41)+COUNTIF($O$1:$P$12, AI41)+COUNTIF($O$14:$P$165, AI41)&gt;1,NOT(ISBLANK(AI41)))</formula>
    </cfRule>
  </conditionalFormatting>
  <conditionalFormatting sqref="AI57:AI60">
    <cfRule type="expression" dxfId="0" priority="2" stopIfTrue="1">
      <formula>AND(COUNTIF($O$174:$P$65531, AI57)+COUNTIF($O$1:$P$12, AI57)+COUNTIF($O$14:$P$172, AI57)&gt;1,NOT(ISBLANK(AI57)))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Master (GD)</vt:lpstr>
      <vt:lpstr>Master (GD)_Detailed ITR</vt:lpstr>
      <vt:lpstr>TP GA</vt:lpstr>
      <vt:lpstr>Summary</vt:lpstr>
      <vt:lpstr>Spare List</vt:lpstr>
      <vt:lpstr>Technical Details</vt:lpstr>
      <vt:lpstr>Work Summary</vt:lpstr>
      <vt:lpstr>(INFO) MRC Guideline</vt:lpstr>
      <vt:lpstr>Master (GD)_BU</vt:lpstr>
      <vt:lpstr>Master (GD)_Detailed ITR_BU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Lim Geen Yue</cp:lastModifiedBy>
  <dcterms:created xsi:type="dcterms:W3CDTF">2023-10-22T15:26:01Z</dcterms:created>
  <dcterms:modified xsi:type="dcterms:W3CDTF">2024-01-10T15:54:48Z</dcterms:modified>
</cp:coreProperties>
</file>