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e5211faa3ec4df/Documents/Documents/Research/"/>
    </mc:Choice>
  </mc:AlternateContent>
  <xr:revisionPtr revIDLastSave="27" documentId="8_{7BE53AEC-A77E-4DA0-AE1B-E7E62F27CA36}" xr6:coauthVersionLast="47" xr6:coauthVersionMax="47" xr10:uidLastSave="{66178B56-FD06-44EF-95BA-8EFED947F31A}"/>
  <bookViews>
    <workbookView xWindow="-108" yWindow="-108" windowWidth="23256" windowHeight="12456" firstSheet="1" activeTab="1" xr2:uid="{52EE9B07-6AA3-482D-9986-999966CBC0E7}"/>
  </bookViews>
  <sheets>
    <sheet name="Cover" sheetId="1" r:id="rId1"/>
    <sheet name="Primary RD Surgery Failure" sheetId="2" r:id="rId2"/>
    <sheet name="Macular-Off RD Visual Success " sheetId="3" r:id="rId3"/>
    <sheet name="Macular Hole Visual Success " sheetId="4" r:id="rId4"/>
    <sheet name="Coefficients RRD Failure" sheetId="7" state="hidden" r:id="rId5"/>
    <sheet name="Coefficients Macular Off RD " sheetId="6" state="hidden" r:id="rId6"/>
    <sheet name="Coefficients Macular Hole" sheetId="5" state="hidden" r:id="rId7"/>
  </sheets>
  <externalReferences>
    <externalReference r:id="rId8"/>
  </externalReferences>
  <definedNames>
    <definedName name="Age">[1]Coefficients!$A$16:$A$21</definedName>
    <definedName name="Eye_treated">[1]Coefficients!$A$33:$A$34</definedName>
    <definedName name="Grade_of_Surgeon">[1]Coefficients!$A$12:$A$15</definedName>
    <definedName name="Index_of_mutliple_deprivation">[1]Coefficients!$A$24:$A$28</definedName>
    <definedName name="lie_flat">[1]Coefficients!$A$29:$A$30</definedName>
    <definedName name="Pre_operative_VA">[1]Coefficients!$A$6:$A$11</definedName>
    <definedName name="Sex">[1]Coefficients!$A$31:$A$32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D10" i="4"/>
  <c r="G9" i="4"/>
  <c r="F9" i="4"/>
  <c r="E9" i="4"/>
  <c r="D9" i="4"/>
  <c r="H8" i="4"/>
  <c r="G8" i="4"/>
  <c r="F8" i="4"/>
  <c r="E8" i="4"/>
  <c r="D8" i="4"/>
  <c r="J8" i="4" s="1"/>
  <c r="F7" i="4"/>
  <c r="E7" i="4"/>
  <c r="D7" i="4"/>
  <c r="D11" i="4"/>
  <c r="E14" i="3"/>
  <c r="D14" i="3"/>
  <c r="E13" i="3"/>
  <c r="D13" i="3"/>
  <c r="E12" i="3"/>
  <c r="D12" i="3"/>
  <c r="E11" i="3"/>
  <c r="D11" i="3"/>
  <c r="H10" i="3"/>
  <c r="I10" i="3"/>
  <c r="G10" i="3"/>
  <c r="F10" i="3"/>
  <c r="F9" i="3"/>
  <c r="E9" i="3"/>
  <c r="E10" i="3"/>
  <c r="D10" i="3"/>
  <c r="J10" i="3" s="1"/>
  <c r="D9" i="3"/>
  <c r="J9" i="3" s="1"/>
  <c r="E8" i="3"/>
  <c r="D8" i="3"/>
  <c r="F7" i="3"/>
  <c r="E7" i="3"/>
  <c r="D7" i="3"/>
  <c r="D15" i="3"/>
  <c r="J15" i="3"/>
  <c r="D14" i="2"/>
  <c r="J14" i="2"/>
  <c r="J11" i="4"/>
  <c r="H13" i="2"/>
  <c r="G13" i="2"/>
  <c r="F13" i="2"/>
  <c r="E13" i="2"/>
  <c r="D13" i="2"/>
  <c r="I12" i="2"/>
  <c r="H12" i="2"/>
  <c r="G12" i="2"/>
  <c r="F12" i="2"/>
  <c r="E12" i="2"/>
  <c r="D12" i="2"/>
  <c r="E11" i="2"/>
  <c r="D11" i="2"/>
  <c r="E10" i="2"/>
  <c r="D10" i="2"/>
  <c r="J10" i="2" s="1"/>
  <c r="E9" i="2"/>
  <c r="D9" i="2"/>
  <c r="J9" i="2" s="1"/>
  <c r="F8" i="2"/>
  <c r="E8" i="2"/>
  <c r="D8" i="2"/>
  <c r="G7" i="2"/>
  <c r="F7" i="2"/>
  <c r="E7" i="2"/>
  <c r="D7" i="2"/>
  <c r="G6" i="2"/>
  <c r="F6" i="2"/>
  <c r="E6" i="2"/>
  <c r="D6" i="2"/>
  <c r="J11" i="2"/>
  <c r="J9" i="4"/>
  <c r="J12" i="3"/>
  <c r="J11" i="3"/>
  <c r="J14" i="3"/>
  <c r="J7" i="3"/>
  <c r="J8" i="3"/>
  <c r="J13" i="3"/>
  <c r="J13" i="2"/>
  <c r="J10" i="4"/>
  <c r="J8" i="2" l="1"/>
  <c r="J12" i="2"/>
  <c r="J7" i="4"/>
  <c r="J13" i="4" s="1"/>
  <c r="J14" i="4" s="1"/>
  <c r="J15" i="4" s="1"/>
  <c r="J7" i="2"/>
  <c r="J6" i="2"/>
  <c r="J17" i="3"/>
  <c r="J18" i="3" s="1"/>
  <c r="J19" i="3" s="1"/>
  <c r="J15" i="2" l="1"/>
  <c r="J16" i="2" s="1"/>
  <c r="J1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tc={DC34C159-16B2-431F-A48F-65EE318F4073}</author>
  </authors>
  <commentList>
    <comment ref="C7" authorId="0" shapeId="0" xr:uid="{DC34C159-16B2-431F-A48F-65EE318F4073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should be &lt;6/60 as it is Snellen, not LogMAR. Also last line should be CF - PL</t>
      </text>
    </comment>
  </commentList>
</comments>
</file>

<file path=xl/sharedStrings.xml><?xml version="1.0" encoding="utf-8"?>
<sst xmlns="http://schemas.openxmlformats.org/spreadsheetml/2006/main" count="174" uniqueCount="125">
  <si>
    <t>BEAVRS Risk Calculator for:</t>
  </si>
  <si>
    <t>Primary RD Surgery Failure</t>
  </si>
  <si>
    <t xml:space="preserve">Macular-Off RD Visual Success </t>
  </si>
  <si>
    <t xml:space="preserve">Macular Hole Visual Success </t>
  </si>
  <si>
    <t>Date Created: 01 August 2022</t>
  </si>
  <si>
    <t>Created by Charlotte F.E. Norridge and Paul H.J. Donachie</t>
  </si>
  <si>
    <t xml:space="preserve">Please select one option from each row in this column </t>
  </si>
  <si>
    <t>Patient Age</t>
  </si>
  <si>
    <t xml:space="preserve">45-64 Years </t>
  </si>
  <si>
    <t>Location of Lowest Break</t>
  </si>
  <si>
    <t>9-3 o'clock</t>
  </si>
  <si>
    <t>Inferior Clock Hours Detached</t>
  </si>
  <si>
    <t xml:space="preserve">&lt;3 Hours </t>
  </si>
  <si>
    <t xml:space="preserve">Total RD </t>
  </si>
  <si>
    <t xml:space="preserve">No </t>
  </si>
  <si>
    <t>PVR Grade</t>
  </si>
  <si>
    <t>None, A or B</t>
  </si>
  <si>
    <t>Cryotherapy Used During Surgery</t>
  </si>
  <si>
    <t xml:space="preserve">Yes </t>
  </si>
  <si>
    <t>Tamponade Used During Surgery</t>
  </si>
  <si>
    <t xml:space="preserve">Perfluoroethane Gas </t>
  </si>
  <si>
    <t>Vitrectomy Gauge Used</t>
  </si>
  <si>
    <t>25g</t>
  </si>
  <si>
    <t>Constant Term</t>
  </si>
  <si>
    <t>RRD Failure model coefficient total</t>
  </si>
  <si>
    <t>Predicted RRD Failure probability</t>
  </si>
  <si>
    <t>Predicted Primary RD Failure Percentage</t>
  </si>
  <si>
    <t>Macular-Off RD Visual Success (6/12+)</t>
  </si>
  <si>
    <t>Model for Successfully Re-attatched Primary RD surgery</t>
  </si>
  <si>
    <t>Approximate Snellen to LogMAR Conversion</t>
  </si>
  <si>
    <t>&lt;70 Years</t>
  </si>
  <si>
    <t>6/6</t>
  </si>
  <si>
    <t xml:space="preserve">Patient Gender </t>
  </si>
  <si>
    <t xml:space="preserve">Male </t>
  </si>
  <si>
    <t>6/9</t>
  </si>
  <si>
    <t>Pre-Operative VA</t>
  </si>
  <si>
    <t>CF to NPL</t>
  </si>
  <si>
    <t>6/12</t>
  </si>
  <si>
    <t xml:space="preserve">Duration of Vision Loss </t>
  </si>
  <si>
    <t xml:space="preserve">3 to 4 Days </t>
  </si>
  <si>
    <t>6/18</t>
  </si>
  <si>
    <t xml:space="preserve">PVR Grade </t>
  </si>
  <si>
    <t xml:space="preserve">None, A or B </t>
  </si>
  <si>
    <t>6/24</t>
  </si>
  <si>
    <t>6/36</t>
  </si>
  <si>
    <t xml:space="preserve">Ocular Co-Pathology </t>
  </si>
  <si>
    <t>No Ocular Co-Pathology</t>
  </si>
  <si>
    <t>6/48</t>
  </si>
  <si>
    <t xml:space="preserve">Lens Status </t>
  </si>
  <si>
    <t xml:space="preserve">Previous Cataract Surgery </t>
  </si>
  <si>
    <t>6/60</t>
  </si>
  <si>
    <t>5/60</t>
  </si>
  <si>
    <t>4/60</t>
  </si>
  <si>
    <t>Macular-Off RD Model Coefficient Total</t>
  </si>
  <si>
    <t>Predicted Macular-Off RD Probability</t>
  </si>
  <si>
    <t>Predicted Macular-Off RD Visual Success Percentage</t>
  </si>
  <si>
    <t>Macular Hole Visual Success (6/12+)</t>
  </si>
  <si>
    <t>Model for Successfully Closed Primary Macular Hole Surgery</t>
  </si>
  <si>
    <t>Pre-Operative LogMAR (Snellen) VA</t>
  </si>
  <si>
    <t>&gt;0.30-1.00 (&gt;6/6-6/60)</t>
  </si>
  <si>
    <t xml:space="preserve"> </t>
  </si>
  <si>
    <t>Size of Hole (Microns)</t>
  </si>
  <si>
    <t>400-499</t>
  </si>
  <si>
    <t xml:space="preserve">Duration of Symptoms </t>
  </si>
  <si>
    <t xml:space="preserve">≥6 Months </t>
  </si>
  <si>
    <t xml:space="preserve">Presence of AMD </t>
  </si>
  <si>
    <t>Macular Hole model coefficient total</t>
  </si>
  <si>
    <t>Predicted Macular Hole probability</t>
  </si>
  <si>
    <t>Predicted Macular Hole Visual Success Percentage</t>
  </si>
  <si>
    <t>RRD Failure Model</t>
  </si>
  <si>
    <t>Covariate</t>
  </si>
  <si>
    <t>Coefficient</t>
  </si>
  <si>
    <t xml:space="preserve">Constant Term </t>
  </si>
  <si>
    <t xml:space="preserve">Patient Age </t>
  </si>
  <si>
    <t xml:space="preserve">65-79 Years </t>
  </si>
  <si>
    <t xml:space="preserve">≥80 Years </t>
  </si>
  <si>
    <t>&lt;45 Years</t>
  </si>
  <si>
    <t>Location of Largest Break</t>
  </si>
  <si>
    <t>4 or 8 o'clock</t>
  </si>
  <si>
    <t>5-7 o'clock</t>
  </si>
  <si>
    <t xml:space="preserve">No Break Found </t>
  </si>
  <si>
    <t xml:space="preserve">Inferior Clock Hours Detached </t>
  </si>
  <si>
    <t xml:space="preserve">3 to 5 Hours </t>
  </si>
  <si>
    <t xml:space="preserve">6 Hours </t>
  </si>
  <si>
    <t>PVR grade</t>
  </si>
  <si>
    <t xml:space="preserve">C </t>
  </si>
  <si>
    <t xml:space="preserve">Cryotherapy used during surgery </t>
  </si>
  <si>
    <t xml:space="preserve">Tamponade used during surgery </t>
  </si>
  <si>
    <t>Sulphur Hexafluoride Gas</t>
  </si>
  <si>
    <t xml:space="preserve">Perfluoropropane Gas </t>
  </si>
  <si>
    <t xml:space="preserve">Air </t>
  </si>
  <si>
    <t xml:space="preserve">Light Oil </t>
  </si>
  <si>
    <t xml:space="preserve">Heavy Oil </t>
  </si>
  <si>
    <t xml:space="preserve">Vitrectomy gauge used </t>
  </si>
  <si>
    <t xml:space="preserve">20g </t>
  </si>
  <si>
    <t xml:space="preserve">23g </t>
  </si>
  <si>
    <t xml:space="preserve">27g </t>
  </si>
  <si>
    <t xml:space="preserve">Not Recorded </t>
  </si>
  <si>
    <t>Macular Off RD Model</t>
  </si>
  <si>
    <t>70-79 Years</t>
  </si>
  <si>
    <t>≥80 Years</t>
  </si>
  <si>
    <t xml:space="preserve">Female </t>
  </si>
  <si>
    <t xml:space="preserve">Pre-Operative VA </t>
  </si>
  <si>
    <t>&gt;6/60</t>
  </si>
  <si>
    <t>6/60 to 1/60</t>
  </si>
  <si>
    <t xml:space="preserve">0 to 2 Days </t>
  </si>
  <si>
    <t xml:space="preserve">5 to 7 Days </t>
  </si>
  <si>
    <t xml:space="preserve">8 to 13 Days </t>
  </si>
  <si>
    <t xml:space="preserve">≥14 Days </t>
  </si>
  <si>
    <t xml:space="preserve">Not recorded/ Unknown </t>
  </si>
  <si>
    <t>Ocular Co-pathology</t>
  </si>
  <si>
    <t>Any Ocular Co-Pathology</t>
  </si>
  <si>
    <t xml:space="preserve">No Previous Cataract Surgery </t>
  </si>
  <si>
    <t>Macular Hole Model</t>
  </si>
  <si>
    <t xml:space="preserve">Pre-Operative logMAR (Snellen) VA </t>
  </si>
  <si>
    <t>&gt;1.00-&lt;CF (&gt;6/60-&lt;CF)</t>
  </si>
  <si>
    <t>CF-NPL</t>
  </si>
  <si>
    <t xml:space="preserve">Size of Hole (Microns) </t>
  </si>
  <si>
    <t>&lt;300</t>
  </si>
  <si>
    <t>300-399</t>
  </si>
  <si>
    <t>500-599</t>
  </si>
  <si>
    <t>≥600</t>
  </si>
  <si>
    <t xml:space="preserve">&lt;4 Months </t>
  </si>
  <si>
    <t>4 or 5 Months</t>
  </si>
  <si>
    <t xml:space="preserve">Not Known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</si>
</sst>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8F7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E7E6E6"/>
      </right>
      <top style="thin">
        <color theme="0"/>
      </top>
      <bottom style="thin">
        <color theme="0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medium">
        <color indexed="64"/>
      </left>
      <right style="thin">
        <color rgb="FFE7E6E6"/>
      </right>
      <top style="medium">
        <color indexed="64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medium">
        <color indexed="64"/>
      </top>
      <bottom style="thin">
        <color rgb="FFE7E6E6"/>
      </bottom>
      <diagonal/>
    </border>
    <border>
      <left style="thin">
        <color rgb="FFE7E6E6"/>
      </left>
      <right style="medium">
        <color indexed="64"/>
      </right>
      <top style="medium">
        <color indexed="64"/>
      </top>
      <bottom style="thin">
        <color rgb="FFE7E6E6"/>
      </bottom>
      <diagonal/>
    </border>
    <border>
      <left style="medium">
        <color indexed="64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medium">
        <color indexed="64"/>
      </right>
      <top style="thin">
        <color rgb="FFE7E6E6"/>
      </top>
      <bottom style="thin">
        <color rgb="FFE7E6E6"/>
      </bottom>
      <diagonal/>
    </border>
    <border>
      <left style="medium">
        <color indexed="64"/>
      </left>
      <right style="thin">
        <color rgb="FFE7E6E6"/>
      </right>
      <top style="thin">
        <color rgb="FFE7E6E6"/>
      </top>
      <bottom style="medium">
        <color indexed="64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medium">
        <color indexed="64"/>
      </bottom>
      <diagonal/>
    </border>
    <border>
      <left style="thin">
        <color rgb="FFE7E6E6"/>
      </left>
      <right style="medium">
        <color indexed="64"/>
      </right>
      <top style="thin">
        <color rgb="FFE7E6E6"/>
      </top>
      <bottom style="medium">
        <color indexed="64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5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5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00">
    <xf numFmtId="0" fontId="0" fillId="0" borderId="0" xfId="0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6" fillId="2" borderId="18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19" xfId="0" applyFont="1" applyBorder="1"/>
    <xf numFmtId="0" fontId="0" fillId="0" borderId="19" xfId="0" applyBorder="1"/>
    <xf numFmtId="0" fontId="0" fillId="0" borderId="20" xfId="0" applyBorder="1"/>
    <xf numFmtId="0" fontId="6" fillId="2" borderId="21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6" fillId="4" borderId="13" xfId="0" applyFont="1" applyFill="1" applyBorder="1" applyAlignment="1">
      <alignment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4" fillId="3" borderId="13" xfId="0" applyFont="1" applyFill="1" applyBorder="1" applyAlignment="1">
      <alignment vertical="center"/>
    </xf>
    <xf numFmtId="0" fontId="6" fillId="4" borderId="10" xfId="0" applyFont="1" applyFill="1" applyBorder="1" applyAlignment="1">
      <alignment vertical="center"/>
    </xf>
    <xf numFmtId="0" fontId="6" fillId="2" borderId="22" xfId="0" applyFont="1" applyFill="1" applyBorder="1" applyAlignment="1">
      <alignment vertical="center"/>
    </xf>
    <xf numFmtId="0" fontId="8" fillId="0" borderId="23" xfId="0" applyFont="1" applyBorder="1"/>
    <xf numFmtId="0" fontId="8" fillId="0" borderId="24" xfId="0" applyFont="1" applyBorder="1"/>
    <xf numFmtId="0" fontId="8" fillId="0" borderId="25" xfId="0" applyFont="1" applyBorder="1"/>
    <xf numFmtId="0" fontId="8" fillId="0" borderId="26" xfId="0" applyFont="1" applyBorder="1"/>
    <xf numFmtId="0" fontId="4" fillId="5" borderId="10" xfId="0" applyFont="1" applyFill="1" applyBorder="1" applyAlignment="1">
      <alignment vertical="center"/>
    </xf>
    <xf numFmtId="0" fontId="8" fillId="5" borderId="23" xfId="0" applyFont="1" applyFill="1" applyBorder="1"/>
    <xf numFmtId="0" fontId="8" fillId="0" borderId="27" xfId="0" applyFont="1" applyBorder="1"/>
    <xf numFmtId="0" fontId="8" fillId="5" borderId="28" xfId="0" applyFont="1" applyFill="1" applyBorder="1"/>
    <xf numFmtId="0" fontId="8" fillId="5" borderId="29" xfId="0" applyFont="1" applyFill="1" applyBorder="1"/>
    <xf numFmtId="0" fontId="8" fillId="5" borderId="30" xfId="0" applyFont="1" applyFill="1" applyBorder="1"/>
    <xf numFmtId="0" fontId="8" fillId="5" borderId="31" xfId="0" applyFont="1" applyFill="1" applyBorder="1"/>
    <xf numFmtId="0" fontId="8" fillId="5" borderId="32" xfId="0" applyFont="1" applyFill="1" applyBorder="1"/>
    <xf numFmtId="0" fontId="8" fillId="5" borderId="33" xfId="0" applyFont="1" applyFill="1" applyBorder="1"/>
    <xf numFmtId="0" fontId="8" fillId="5" borderId="34" xfId="0" applyFont="1" applyFill="1" applyBorder="1"/>
    <xf numFmtId="0" fontId="8" fillId="5" borderId="35" xfId="0" applyFont="1" applyFill="1" applyBorder="1"/>
    <xf numFmtId="0" fontId="8" fillId="5" borderId="36" xfId="0" applyFont="1" applyFill="1" applyBorder="1"/>
    <xf numFmtId="0" fontId="10" fillId="5" borderId="37" xfId="0" applyFont="1" applyFill="1" applyBorder="1" applyAlignment="1">
      <alignment horizontal="center"/>
    </xf>
    <xf numFmtId="0" fontId="10" fillId="5" borderId="38" xfId="0" applyFont="1" applyFill="1" applyBorder="1" applyAlignment="1">
      <alignment horizontal="center"/>
    </xf>
    <xf numFmtId="0" fontId="10" fillId="5" borderId="39" xfId="0" applyFont="1" applyFill="1" applyBorder="1" applyAlignment="1">
      <alignment horizontal="center"/>
    </xf>
    <xf numFmtId="0" fontId="9" fillId="5" borderId="28" xfId="0" applyFont="1" applyFill="1" applyBorder="1"/>
    <xf numFmtId="0" fontId="9" fillId="5" borderId="37" xfId="0" applyFont="1" applyFill="1" applyBorder="1"/>
    <xf numFmtId="0" fontId="9" fillId="5" borderId="38" xfId="0" applyFont="1" applyFill="1" applyBorder="1"/>
    <xf numFmtId="0" fontId="9" fillId="5" borderId="39" xfId="0" applyFont="1" applyFill="1" applyBorder="1"/>
    <xf numFmtId="0" fontId="6" fillId="4" borderId="5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5" fillId="4" borderId="10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vertical="center"/>
    </xf>
    <xf numFmtId="0" fontId="11" fillId="5" borderId="33" xfId="2" applyFill="1" applyBorder="1"/>
    <xf numFmtId="0" fontId="8" fillId="0" borderId="41" xfId="0" applyFont="1" applyBorder="1"/>
    <xf numFmtId="0" fontId="8" fillId="0" borderId="42" xfId="0" applyFont="1" applyBorder="1"/>
    <xf numFmtId="0" fontId="0" fillId="4" borderId="6" xfId="0" applyFill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6" fillId="2" borderId="44" xfId="0" applyFont="1" applyFill="1" applyBorder="1" applyAlignment="1">
      <alignment vertical="center"/>
    </xf>
    <xf numFmtId="164" fontId="6" fillId="4" borderId="12" xfId="0" applyNumberFormat="1" applyFont="1" applyFill="1" applyBorder="1" applyAlignment="1">
      <alignment horizontal="center" vertical="center"/>
    </xf>
    <xf numFmtId="164" fontId="6" fillId="4" borderId="15" xfId="0" applyNumberFormat="1" applyFont="1" applyFill="1" applyBorder="1" applyAlignment="1">
      <alignment horizontal="center" vertical="center"/>
    </xf>
    <xf numFmtId="164" fontId="6" fillId="4" borderId="17" xfId="0" applyNumberFormat="1" applyFont="1" applyFill="1" applyBorder="1" applyAlignment="1">
      <alignment horizontal="center" vertical="center"/>
    </xf>
    <xf numFmtId="165" fontId="6" fillId="3" borderId="9" xfId="0" applyNumberFormat="1" applyFont="1" applyFill="1" applyBorder="1" applyAlignment="1">
      <alignment horizontal="center" vertical="center"/>
    </xf>
    <xf numFmtId="165" fontId="6" fillId="3" borderId="6" xfId="0" applyNumberFormat="1" applyFont="1" applyFill="1" applyBorder="1" applyAlignment="1">
      <alignment horizontal="center" vertical="center"/>
    </xf>
    <xf numFmtId="165" fontId="6" fillId="3" borderId="12" xfId="0" applyNumberFormat="1" applyFont="1" applyFill="1" applyBorder="1" applyAlignment="1">
      <alignment horizontal="center" vertical="center"/>
    </xf>
    <xf numFmtId="165" fontId="6" fillId="3" borderId="43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10" fontId="4" fillId="4" borderId="6" xfId="1" applyNumberFormat="1" applyFont="1" applyFill="1" applyBorder="1" applyAlignment="1">
      <alignment horizontal="center" vertical="center"/>
    </xf>
    <xf numFmtId="165" fontId="6" fillId="3" borderId="21" xfId="0" applyNumberFormat="1" applyFont="1" applyFill="1" applyBorder="1" applyAlignment="1">
      <alignment horizontal="center" vertical="center"/>
    </xf>
    <xf numFmtId="165" fontId="6" fillId="3" borderId="5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5" fontId="6" fillId="3" borderId="10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3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/>
    </xf>
    <xf numFmtId="10" fontId="4" fillId="4" borderId="6" xfId="1" applyNumberFormat="1" applyFont="1" applyFill="1" applyBorder="1" applyAlignment="1">
      <alignment vertical="center"/>
    </xf>
    <xf numFmtId="166" fontId="6" fillId="3" borderId="12" xfId="0" applyNumberFormat="1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/>
    </xf>
    <xf numFmtId="0" fontId="3" fillId="5" borderId="38" xfId="0" applyFont="1" applyFill="1" applyBorder="1" applyAlignment="1">
      <alignment horizontal="center"/>
    </xf>
    <xf numFmtId="0" fontId="3" fillId="5" borderId="39" xfId="0" applyFont="1" applyFill="1" applyBorder="1" applyAlignment="1">
      <alignment horizontal="center"/>
    </xf>
    <xf numFmtId="0" fontId="10" fillId="5" borderId="37" xfId="0" applyFont="1" applyFill="1" applyBorder="1" applyAlignment="1">
      <alignment horizontal="center"/>
    </xf>
    <xf numFmtId="0" fontId="10" fillId="5" borderId="38" xfId="0" applyFont="1" applyFill="1" applyBorder="1" applyAlignment="1">
      <alignment horizontal="center"/>
    </xf>
    <xf numFmtId="0" fontId="10" fillId="5" borderId="39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7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ature.com/articles/s41433-020-0844-x" TargetMode="External"/><Relationship Id="rId1" Type="http://schemas.openxmlformats.org/officeDocument/2006/relationships/hyperlink" Target="https://www.nature.com/articles/s41433-020-1021-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6</xdr:row>
      <xdr:rowOff>0</xdr:rowOff>
    </xdr:from>
    <xdr:to>
      <xdr:col>12</xdr:col>
      <xdr:colOff>9525</xdr:colOff>
      <xdr:row>7</xdr:row>
      <xdr:rowOff>9525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F464752-A5D6-4177-BA2B-89E547461E83}"/>
            </a:ext>
          </a:extLst>
        </xdr:cNvPr>
        <xdr:cNvSpPr/>
      </xdr:nvSpPr>
      <xdr:spPr>
        <a:xfrm>
          <a:off x="5524500" y="1762125"/>
          <a:ext cx="1800225" cy="2762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Link to Paper</a:t>
          </a:r>
        </a:p>
      </xdr:txBody>
    </xdr:sp>
    <xdr:clientData/>
  </xdr:twoCellAnchor>
  <xdr:twoCellAnchor>
    <xdr:from>
      <xdr:col>9</xdr:col>
      <xdr:colOff>38100</xdr:colOff>
      <xdr:row>8</xdr:row>
      <xdr:rowOff>219075</xdr:rowOff>
    </xdr:from>
    <xdr:to>
      <xdr:col>12</xdr:col>
      <xdr:colOff>9300</xdr:colOff>
      <xdr:row>10</xdr:row>
      <xdr:rowOff>2250</xdr:rowOff>
    </xdr:to>
    <xdr:sp macro="" textlink="">
      <xdr:nvSpPr>
        <xdr:cNvPr id="5" name="Rectangle: Rounded Corner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C318F0-0ECD-4FEE-A92B-46398C52B0E0}"/>
            </a:ext>
          </a:extLst>
        </xdr:cNvPr>
        <xdr:cNvSpPr/>
      </xdr:nvSpPr>
      <xdr:spPr>
        <a:xfrm>
          <a:off x="5524500" y="2486025"/>
          <a:ext cx="1800000" cy="2880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Link to Paper</a:t>
          </a:r>
        </a:p>
      </xdr:txBody>
    </xdr:sp>
    <xdr:clientData/>
  </xdr:twoCellAnchor>
  <xdr:twoCellAnchor>
    <xdr:from>
      <xdr:col>9</xdr:col>
      <xdr:colOff>47625</xdr:colOff>
      <xdr:row>11</xdr:row>
      <xdr:rowOff>219075</xdr:rowOff>
    </xdr:from>
    <xdr:to>
      <xdr:col>12</xdr:col>
      <xdr:colOff>18825</xdr:colOff>
      <xdr:row>13</xdr:row>
      <xdr:rowOff>2250</xdr:rowOff>
    </xdr:to>
    <xdr:sp macro="" textlink="">
      <xdr:nvSpPr>
        <xdr:cNvPr id="17" name="Rectangle: Rounded Corners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8785D74-8F6E-4834-A246-BB905962FB42}"/>
            </a:ext>
          </a:extLst>
        </xdr:cNvPr>
        <xdr:cNvSpPr/>
      </xdr:nvSpPr>
      <xdr:spPr>
        <a:xfrm>
          <a:off x="5534025" y="3228975"/>
          <a:ext cx="1800000" cy="2880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Link to Paper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chnical%20and%20Project/RCOphth%20NOD/Cataract%20audit/Methodology/Risk%20factor%20models/Risk%20Calculator/PCR%20and%20Visual%20loss%20risk%20calculator%20v1.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ficients"/>
      <sheetName val="How to use"/>
      <sheetName val="PCR Model"/>
      <sheetName val="Visual loss Model"/>
    </sheetNames>
    <sheetDataSet>
      <sheetData sheetId="0"/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vid Yorston" id="{6918F5EE-73C3-4C1F-9FE1-CF68F9310722}" userId="dce5211faa3ec4df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2-12-03T15:13:13.24" personId="{6918F5EE-73C3-4C1F-9FE1-CF68F9310722}" id="{DC34C159-16B2-431F-A48F-65EE318F4073}">
    <text>I think this should be &lt;6/60 as it is Snellen, not LogMAR. Also last line should be CF - PL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2ACFE-6B3E-4744-B030-CC2D3C99E9E2}">
  <dimension ref="A2:O25"/>
  <sheetViews>
    <sheetView topLeftCell="A4" workbookViewId="0">
      <selection activeCell="C17" sqref="C17:M17"/>
    </sheetView>
  </sheetViews>
  <sheetFormatPr defaultColWidth="9.109375" defaultRowHeight="18" x14ac:dyDescent="0.35"/>
  <cols>
    <col min="1" max="1" width="9.109375" style="53"/>
    <col min="2" max="16384" width="9.109375" style="21"/>
  </cols>
  <sheetData>
    <row r="2" spans="1:15" ht="18.600000000000001" thickBot="1" x14ac:dyDescent="0.4"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5" x14ac:dyDescent="0.35">
      <c r="A3" s="54"/>
      <c r="B3" s="29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1"/>
      <c r="O3" s="23"/>
    </row>
    <row r="4" spans="1:15" ht="31.2" x14ac:dyDescent="0.6">
      <c r="A4" s="54"/>
      <c r="B4" s="32"/>
      <c r="C4" s="84" t="s">
        <v>0</v>
      </c>
      <c r="D4" s="85"/>
      <c r="E4" s="85"/>
      <c r="F4" s="85"/>
      <c r="G4" s="85"/>
      <c r="H4" s="85"/>
      <c r="I4" s="85"/>
      <c r="J4" s="85"/>
      <c r="K4" s="85"/>
      <c r="L4" s="85"/>
      <c r="M4" s="86"/>
      <c r="N4" s="33"/>
      <c r="O4" s="23"/>
    </row>
    <row r="5" spans="1:15" ht="31.2" x14ac:dyDescent="0.6">
      <c r="A5" s="54"/>
      <c r="B5" s="32"/>
      <c r="C5" s="37"/>
      <c r="D5" s="38"/>
      <c r="E5" s="38"/>
      <c r="F5" s="38"/>
      <c r="G5" s="38"/>
      <c r="H5" s="38"/>
      <c r="I5" s="38"/>
      <c r="J5" s="38"/>
      <c r="K5" s="38"/>
      <c r="L5" s="38"/>
      <c r="M5" s="39"/>
      <c r="N5" s="33"/>
      <c r="O5" s="23"/>
    </row>
    <row r="6" spans="1:15" x14ac:dyDescent="0.35">
      <c r="A6" s="54"/>
      <c r="B6" s="32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33"/>
      <c r="O6" s="23"/>
    </row>
    <row r="7" spans="1:15" ht="21" x14ac:dyDescent="0.4">
      <c r="A7" s="54"/>
      <c r="B7" s="32"/>
      <c r="C7" s="26"/>
      <c r="D7" s="41" t="s">
        <v>1</v>
      </c>
      <c r="E7" s="42"/>
      <c r="F7" s="42"/>
      <c r="G7" s="43"/>
      <c r="H7" s="28"/>
      <c r="I7" s="28"/>
      <c r="J7" s="28"/>
      <c r="K7" s="28"/>
      <c r="L7" s="28"/>
      <c r="M7" s="28"/>
      <c r="N7" s="33"/>
      <c r="O7" s="23"/>
    </row>
    <row r="8" spans="1:15" x14ac:dyDescent="0.35">
      <c r="A8" s="54"/>
      <c r="B8" s="32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33"/>
      <c r="O8" s="23"/>
    </row>
    <row r="9" spans="1:15" x14ac:dyDescent="0.35">
      <c r="A9" s="54"/>
      <c r="B9" s="32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33"/>
      <c r="O9" s="23"/>
    </row>
    <row r="10" spans="1:15" ht="21" x14ac:dyDescent="0.4">
      <c r="A10" s="54"/>
      <c r="B10" s="32"/>
      <c r="C10" s="26"/>
      <c r="D10" s="40" t="s">
        <v>2</v>
      </c>
      <c r="E10" s="28"/>
      <c r="F10" s="28"/>
      <c r="G10" s="28"/>
      <c r="H10" s="28"/>
      <c r="I10" s="28"/>
      <c r="J10" s="28"/>
      <c r="K10" s="28"/>
      <c r="L10" s="28"/>
      <c r="M10" s="28"/>
      <c r="N10" s="52"/>
      <c r="O10" s="23"/>
    </row>
    <row r="11" spans="1:15" x14ac:dyDescent="0.35">
      <c r="A11" s="54"/>
      <c r="B11" s="32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33"/>
      <c r="O11" s="23"/>
    </row>
    <row r="12" spans="1:15" x14ac:dyDescent="0.35">
      <c r="A12" s="54"/>
      <c r="B12" s="3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33"/>
      <c r="O12" s="23"/>
    </row>
    <row r="13" spans="1:15" ht="21" x14ac:dyDescent="0.4">
      <c r="A13" s="54"/>
      <c r="B13" s="32"/>
      <c r="C13" s="26"/>
      <c r="D13" s="40" t="s">
        <v>3</v>
      </c>
      <c r="E13" s="28"/>
      <c r="F13" s="28"/>
      <c r="G13" s="28"/>
      <c r="H13" s="28"/>
      <c r="I13" s="28"/>
      <c r="J13" s="28"/>
      <c r="K13" s="28"/>
      <c r="L13" s="28"/>
      <c r="M13" s="28"/>
      <c r="N13" s="52"/>
      <c r="O13" s="23"/>
    </row>
    <row r="14" spans="1:15" x14ac:dyDescent="0.35">
      <c r="A14" s="54"/>
      <c r="B14" s="32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33"/>
      <c r="O14" s="23"/>
    </row>
    <row r="15" spans="1:15" x14ac:dyDescent="0.35">
      <c r="A15" s="54"/>
      <c r="B15" s="32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33"/>
      <c r="O15" s="23"/>
    </row>
    <row r="16" spans="1:15" x14ac:dyDescent="0.35">
      <c r="A16" s="54"/>
      <c r="B16" s="32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33"/>
      <c r="O16" s="23"/>
    </row>
    <row r="17" spans="1:15" x14ac:dyDescent="0.35">
      <c r="A17" s="54"/>
      <c r="B17" s="32"/>
      <c r="C17" s="81" t="s">
        <v>4</v>
      </c>
      <c r="D17" s="82"/>
      <c r="E17" s="82"/>
      <c r="F17" s="82"/>
      <c r="G17" s="82"/>
      <c r="H17" s="82"/>
      <c r="I17" s="82"/>
      <c r="J17" s="82"/>
      <c r="K17" s="82"/>
      <c r="L17" s="82"/>
      <c r="M17" s="83"/>
      <c r="N17" s="33"/>
      <c r="O17" s="23"/>
    </row>
    <row r="18" spans="1:15" x14ac:dyDescent="0.35">
      <c r="A18" s="54"/>
      <c r="B18" s="32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33"/>
      <c r="O18" s="23"/>
    </row>
    <row r="19" spans="1:15" x14ac:dyDescent="0.35">
      <c r="A19" s="54"/>
      <c r="B19" s="32"/>
      <c r="C19" s="81" t="s">
        <v>5</v>
      </c>
      <c r="D19" s="82"/>
      <c r="E19" s="82"/>
      <c r="F19" s="82"/>
      <c r="G19" s="82"/>
      <c r="H19" s="82"/>
      <c r="I19" s="82"/>
      <c r="J19" s="82"/>
      <c r="K19" s="82"/>
      <c r="L19" s="82"/>
      <c r="M19" s="83"/>
      <c r="N19" s="33"/>
      <c r="O19" s="23"/>
    </row>
    <row r="20" spans="1:15" x14ac:dyDescent="0.35">
      <c r="A20" s="54"/>
      <c r="B20" s="32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33"/>
      <c r="O20" s="23"/>
    </row>
    <row r="21" spans="1:15" x14ac:dyDescent="0.35">
      <c r="A21" s="54"/>
      <c r="B21" s="32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33"/>
      <c r="O21" s="23"/>
    </row>
    <row r="22" spans="1:15" ht="18.600000000000001" thickBot="1" x14ac:dyDescent="0.4">
      <c r="A22" s="54"/>
      <c r="B22" s="34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6"/>
      <c r="O22" s="23"/>
    </row>
    <row r="23" spans="1:15" x14ac:dyDescent="0.35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</row>
    <row r="25" spans="1:15" x14ac:dyDescent="0.35">
      <c r="E25" s="27"/>
    </row>
  </sheetData>
  <mergeCells count="3">
    <mergeCell ref="C17:M17"/>
    <mergeCell ref="C19:M19"/>
    <mergeCell ref="C4:M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E75D0-B1E0-4375-AB25-C05E0CDFD72D}">
  <dimension ref="B2:J18"/>
  <sheetViews>
    <sheetView tabSelected="1" topLeftCell="A3" workbookViewId="0">
      <selection activeCell="C8" sqref="C8"/>
    </sheetView>
  </sheetViews>
  <sheetFormatPr defaultColWidth="9.109375" defaultRowHeight="24.9" customHeight="1" x14ac:dyDescent="0.3"/>
  <cols>
    <col min="1" max="1" width="9.109375" style="2"/>
    <col min="2" max="2" width="36.44140625" style="2" bestFit="1" customWidth="1"/>
    <col min="3" max="3" width="50.5546875" style="2" bestFit="1" customWidth="1"/>
    <col min="4" max="9" width="9.109375" style="2" hidden="1" customWidth="1"/>
    <col min="10" max="16384" width="9.109375" style="2"/>
  </cols>
  <sheetData>
    <row r="2" spans="2:10" ht="24.9" customHeight="1" thickBot="1" x14ac:dyDescent="0.35"/>
    <row r="3" spans="2:10" s="1" customFormat="1" ht="24.9" customHeight="1" thickBot="1" x14ac:dyDescent="0.35">
      <c r="B3" s="87" t="s">
        <v>1</v>
      </c>
      <c r="C3" s="88"/>
      <c r="D3" s="88"/>
      <c r="E3" s="88"/>
      <c r="F3" s="88"/>
      <c r="G3" s="88"/>
      <c r="H3" s="88"/>
      <c r="I3" s="88"/>
      <c r="J3" s="89"/>
    </row>
    <row r="4" spans="2:10" ht="24.9" customHeight="1" thickBot="1" x14ac:dyDescent="0.35"/>
    <row r="5" spans="2:10" ht="24.9" customHeight="1" thickBot="1" x14ac:dyDescent="0.35">
      <c r="C5" s="48" t="s">
        <v>6</v>
      </c>
    </row>
    <row r="6" spans="2:10" ht="24.9" customHeight="1" thickBot="1" x14ac:dyDescent="0.35">
      <c r="B6" s="25" t="s">
        <v>7</v>
      </c>
      <c r="C6" s="44" t="s">
        <v>8</v>
      </c>
      <c r="D6" s="49">
        <f>IF(C6='Coefficients RRD Failure'!A6,'Coefficients RRD Failure'!B6,0)</f>
        <v>0</v>
      </c>
      <c r="E6" s="49">
        <f>IF(C6='Coefficients RRD Failure'!A7,'Coefficients RRD Failure'!B7,0)</f>
        <v>0</v>
      </c>
      <c r="F6" s="49">
        <f>IF(C6='Coefficients RRD Failure'!A8,'Coefficients RRD Failure'!B8,0)</f>
        <v>0</v>
      </c>
      <c r="G6" s="49">
        <f>IF(C6='Coefficients RRD Failure'!A9,'Coefficients RRD Failure'!B9,0)</f>
        <v>0</v>
      </c>
      <c r="H6" s="49"/>
      <c r="I6" s="51"/>
      <c r="J6" s="65">
        <f t="shared" ref="J6:J11" si="0">SUM(D6:I6)</f>
        <v>0</v>
      </c>
    </row>
    <row r="7" spans="2:10" ht="24.9" customHeight="1" thickBot="1" x14ac:dyDescent="0.35">
      <c r="B7" s="18" t="s">
        <v>9</v>
      </c>
      <c r="C7" s="45" t="s">
        <v>79</v>
      </c>
      <c r="D7" s="4">
        <f>IF(C7='Coefficients RRD Failure'!A11,'Coefficients RRD Failure'!B11,0)</f>
        <v>0</v>
      </c>
      <c r="E7" s="4">
        <f>IF(C7='Coefficients RRD Failure'!A12,'Coefficients RRD Failure'!B12,0)</f>
        <v>0</v>
      </c>
      <c r="F7" s="4">
        <f>IF(C7='Coefficients RRD Failure'!A13,'Coefficients RRD Failure'!B13,0)</f>
        <v>0.60699999999999998</v>
      </c>
      <c r="G7" s="4">
        <f>IF(C7='Coefficients RRD Failure'!A14,'Coefficients RRD Failure'!B14,0)</f>
        <v>0</v>
      </c>
      <c r="H7" s="4"/>
      <c r="I7" s="4"/>
      <c r="J7" s="66">
        <f t="shared" si="0"/>
        <v>0.60699999999999998</v>
      </c>
    </row>
    <row r="8" spans="2:10" ht="24.9" customHeight="1" thickBot="1" x14ac:dyDescent="0.35">
      <c r="B8" s="18" t="s">
        <v>11</v>
      </c>
      <c r="C8" s="45" t="s">
        <v>12</v>
      </c>
      <c r="D8" s="4">
        <f>IF(C8='Coefficients RRD Failure'!A16,'Coefficients RRD Failure'!B16,0)</f>
        <v>0</v>
      </c>
      <c r="E8" s="4">
        <f>IF(C8='Coefficients RRD Failure'!A17,'Coefficients RRD Failure'!B17,0)</f>
        <v>0</v>
      </c>
      <c r="F8" s="4">
        <f>IF(C8='Coefficients RRD Failure'!A18,'Coefficients RRD Failure'!B18,0)</f>
        <v>0</v>
      </c>
      <c r="G8" s="4"/>
      <c r="H8" s="4"/>
      <c r="I8" s="4"/>
      <c r="J8" s="66">
        <f t="shared" si="0"/>
        <v>0</v>
      </c>
    </row>
    <row r="9" spans="2:10" ht="24.9" customHeight="1" thickBot="1" x14ac:dyDescent="0.35">
      <c r="B9" s="18" t="s">
        <v>13</v>
      </c>
      <c r="C9" s="45" t="s">
        <v>14</v>
      </c>
      <c r="D9" s="4">
        <f>IF(C9='Coefficients RRD Failure'!A20,'Coefficients RRD Failure'!B20,0)</f>
        <v>0</v>
      </c>
      <c r="E9" s="4">
        <f>IF(C9='Coefficients RRD Failure'!A21,'Coefficients RRD Failure'!B21,0)</f>
        <v>0</v>
      </c>
      <c r="F9" s="4"/>
      <c r="G9" s="4"/>
      <c r="H9" s="4"/>
      <c r="I9" s="4"/>
      <c r="J9" s="66">
        <f t="shared" si="0"/>
        <v>0</v>
      </c>
    </row>
    <row r="10" spans="2:10" ht="24.9" customHeight="1" thickBot="1" x14ac:dyDescent="0.35">
      <c r="B10" s="18" t="s">
        <v>15</v>
      </c>
      <c r="C10" s="45" t="s">
        <v>16</v>
      </c>
      <c r="D10" s="4">
        <f>IF(C10='Coefficients RRD Failure'!A23,'Coefficients RRD Failure'!B23,0)</f>
        <v>0</v>
      </c>
      <c r="E10" s="4">
        <f>IF(C10='Coefficients RRD Failure'!A24,'Coefficients RRD Failure'!B24,0)</f>
        <v>0</v>
      </c>
      <c r="F10" s="4"/>
      <c r="G10" s="4"/>
      <c r="H10" s="4"/>
      <c r="I10" s="4"/>
      <c r="J10" s="80">
        <f>SUM(D10:I10)</f>
        <v>0</v>
      </c>
    </row>
    <row r="11" spans="2:10" ht="24.9" customHeight="1" thickBot="1" x14ac:dyDescent="0.35">
      <c r="B11" s="18" t="s">
        <v>17</v>
      </c>
      <c r="C11" s="45" t="s">
        <v>18</v>
      </c>
      <c r="D11" s="4">
        <f>IF(C11='Coefficients RRD Failure'!A26,'Coefficients RRD Failure'!B26,0)</f>
        <v>0</v>
      </c>
      <c r="E11" s="4">
        <f>IF(C11='Coefficients RRD Failure'!A27,'Coefficients RRD Failure'!B27,0)</f>
        <v>-0.42</v>
      </c>
      <c r="F11" s="4"/>
      <c r="G11" s="4"/>
      <c r="H11" s="4"/>
      <c r="I11" s="4"/>
      <c r="J11" s="66">
        <f t="shared" si="0"/>
        <v>-0.42</v>
      </c>
    </row>
    <row r="12" spans="2:10" ht="24.9" customHeight="1" thickBot="1" x14ac:dyDescent="0.35">
      <c r="B12" s="18" t="s">
        <v>19</v>
      </c>
      <c r="C12" s="45" t="s">
        <v>20</v>
      </c>
      <c r="D12" s="4">
        <f>IF(C12='Coefficients RRD Failure'!A29,'Coefficients RRD Failure'!B29,0)</f>
        <v>0</v>
      </c>
      <c r="E12" s="4">
        <f>IF(C12='Coefficients RRD Failure'!A30,'Coefficients RRD Failure'!B30,0)</f>
        <v>-0.41699999999999998</v>
      </c>
      <c r="F12" s="4">
        <f>IF(C12='Coefficients RRD Failure'!A31,'Coefficients RRD Failure'!B31,0)</f>
        <v>0</v>
      </c>
      <c r="G12" s="4">
        <f>IF(C12='Coefficients RRD Failure'!A32,'Coefficients RRD Failure'!B32,0)</f>
        <v>0</v>
      </c>
      <c r="H12" s="4">
        <f>IF(C12='Coefficients RRD Failure'!A33,'Coefficients RRD Failure'!B33,0)</f>
        <v>0</v>
      </c>
      <c r="I12" s="4">
        <f>IF(C12='Coefficients RRD Failure'!A34,'Coefficients RRD Failure'!B34,0)</f>
        <v>0</v>
      </c>
      <c r="J12" s="66">
        <f>SUM(D12:I12)</f>
        <v>-0.41699999999999998</v>
      </c>
    </row>
    <row r="13" spans="2:10" ht="24.9" customHeight="1" thickBot="1" x14ac:dyDescent="0.35">
      <c r="B13" s="18" t="s">
        <v>21</v>
      </c>
      <c r="C13" s="45" t="s">
        <v>22</v>
      </c>
      <c r="D13" s="4">
        <f>IF(C13='Coefficients RRD Failure'!A36,'Coefficients RRD Failure'!B36,0)</f>
        <v>0</v>
      </c>
      <c r="E13" s="4">
        <f>IF(C13='Coefficients RRD Failure'!A37,'Coefficients RRD Failure'!B37,0)</f>
        <v>0</v>
      </c>
      <c r="F13" s="4">
        <f>IF(C13='Coefficients RRD Failure'!A38,'Coefficients RRD Failure'!B38,0)</f>
        <v>-0.88500000000000001</v>
      </c>
      <c r="G13" s="4">
        <f>IF(C13='Coefficients RRD Failure'!A39,'Coefficients RRD Failure'!B39,0)</f>
        <v>0</v>
      </c>
      <c r="H13" s="4">
        <f>IF(C13='Coefficients RRD Failure'!A40,'Coefficients RRD Failure'!B40,0)</f>
        <v>0</v>
      </c>
      <c r="I13" s="4"/>
      <c r="J13" s="67">
        <f>SUM(D13:I13)</f>
        <v>-0.88500000000000001</v>
      </c>
    </row>
    <row r="14" spans="2:10" ht="24.9" customHeight="1" thickBot="1" x14ac:dyDescent="0.35">
      <c r="B14" s="56" t="s">
        <v>23</v>
      </c>
      <c r="C14" s="57"/>
      <c r="D14" s="58">
        <f>'Coefficients RRD Failure'!B4</f>
        <v>-1.611</v>
      </c>
      <c r="E14" s="58"/>
      <c r="F14" s="58"/>
      <c r="G14" s="58"/>
      <c r="H14" s="58"/>
      <c r="I14" s="58"/>
      <c r="J14" s="68">
        <f>SUM(D14:I14)</f>
        <v>-1.611</v>
      </c>
    </row>
    <row r="15" spans="2:10" ht="24.9" hidden="1" customHeight="1" x14ac:dyDescent="0.3">
      <c r="B15" s="4"/>
      <c r="C15" s="5" t="s">
        <v>24</v>
      </c>
      <c r="D15" s="4"/>
      <c r="E15" s="4"/>
      <c r="F15" s="4"/>
      <c r="G15" s="4"/>
      <c r="H15" s="4"/>
      <c r="I15" s="4"/>
      <c r="J15" s="69">
        <f>SUM(J6:J14)</f>
        <v>-2.726</v>
      </c>
    </row>
    <row r="16" spans="2:10" s="1" customFormat="1" ht="24.9" hidden="1" customHeight="1" x14ac:dyDescent="0.3">
      <c r="B16" s="5"/>
      <c r="C16" s="5" t="s">
        <v>25</v>
      </c>
      <c r="D16" s="5"/>
      <c r="E16" s="5"/>
      <c r="F16" s="5"/>
      <c r="G16" s="5"/>
      <c r="H16" s="5"/>
      <c r="I16" s="5"/>
      <c r="J16" s="70">
        <f>((EXP(J15))/((EXP(J15)) + 1))</f>
        <v>6.1456476815069445E-2</v>
      </c>
    </row>
    <row r="17" spans="2:10" s="1" customFormat="1" ht="24.9" customHeight="1" thickBot="1" x14ac:dyDescent="0.35">
      <c r="B17" s="5"/>
      <c r="C17" s="5"/>
      <c r="D17" s="5"/>
      <c r="E17" s="5"/>
      <c r="F17" s="5"/>
      <c r="G17" s="5"/>
      <c r="H17" s="5"/>
      <c r="I17" s="5"/>
      <c r="J17" s="70"/>
    </row>
    <row r="18" spans="2:10" s="1" customFormat="1" ht="24.9" customHeight="1" thickBot="1" x14ac:dyDescent="0.35">
      <c r="B18" s="5"/>
      <c r="C18" s="77" t="s">
        <v>26</v>
      </c>
      <c r="D18" s="78"/>
      <c r="E18" s="78"/>
      <c r="F18" s="78"/>
      <c r="G18" s="78"/>
      <c r="H18" s="78"/>
      <c r="I18" s="78"/>
      <c r="J18" s="79">
        <f>J16</f>
        <v>6.1456476815069445E-2</v>
      </c>
    </row>
  </sheetData>
  <mergeCells count="1">
    <mergeCell ref="B3:J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730353C-7742-41E2-AA54-48C1FE6448F0}">
          <x14:formula1>
            <xm:f>'Coefficients RRD Failure'!$A$36:$A$40</xm:f>
          </x14:formula1>
          <xm:sqref>C13</xm:sqref>
        </x14:dataValidation>
        <x14:dataValidation type="list" allowBlank="1" showInputMessage="1" showErrorMessage="1" xr:uid="{47DB72D2-4678-4EE7-9212-21083026F948}">
          <x14:formula1>
            <xm:f>'Coefficients RRD Failure'!$A$6:$A$9</xm:f>
          </x14:formula1>
          <xm:sqref>C6</xm:sqref>
        </x14:dataValidation>
        <x14:dataValidation type="list" allowBlank="1" showInputMessage="1" showErrorMessage="1" xr:uid="{863F660A-2ABB-4D9B-9950-88DA14D2C76D}">
          <x14:formula1>
            <xm:f>'Coefficients RRD Failure'!$A$11:$A$14</xm:f>
          </x14:formula1>
          <xm:sqref>C7</xm:sqref>
        </x14:dataValidation>
        <x14:dataValidation type="list" allowBlank="1" showInputMessage="1" showErrorMessage="1" xr:uid="{FF94BC83-0311-4240-8946-3452A1A41005}">
          <x14:formula1>
            <xm:f>'Coefficients RRD Failure'!$A$16:$A$18</xm:f>
          </x14:formula1>
          <xm:sqref>C8</xm:sqref>
        </x14:dataValidation>
        <x14:dataValidation type="list" allowBlank="1" showInputMessage="1" showErrorMessage="1" xr:uid="{989194AB-3AFE-4CB3-A988-AE8BCCD6919A}">
          <x14:formula1>
            <xm:f>'Coefficients RRD Failure'!$A$20:$A$21</xm:f>
          </x14:formula1>
          <xm:sqref>C9</xm:sqref>
        </x14:dataValidation>
        <x14:dataValidation type="list" allowBlank="1" showInputMessage="1" showErrorMessage="1" xr:uid="{359F45C7-9C99-4701-A913-39A873653202}">
          <x14:formula1>
            <xm:f>'Coefficients RRD Failure'!$A$23:$A$24</xm:f>
          </x14:formula1>
          <xm:sqref>C10</xm:sqref>
        </x14:dataValidation>
        <x14:dataValidation type="list" allowBlank="1" showInputMessage="1" showErrorMessage="1" xr:uid="{BEF45A56-477E-42B2-9918-EAF4BCF50502}">
          <x14:formula1>
            <xm:f>'Coefficients RRD Failure'!$A$26:$A$27</xm:f>
          </x14:formula1>
          <xm:sqref>C11</xm:sqref>
        </x14:dataValidation>
        <x14:dataValidation type="list" allowBlank="1" showInputMessage="1" showErrorMessage="1" xr:uid="{22A8CBAB-CDA6-4BDF-BC59-9D499E6044D4}">
          <x14:formula1>
            <xm:f>'Coefficients RRD Failure'!$A$29:$A$34</xm:f>
          </x14:formula1>
          <xm:sqref>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169E6-431D-4994-8D02-89F2A39B15D3}">
  <dimension ref="B2:M26"/>
  <sheetViews>
    <sheetView topLeftCell="A3" workbookViewId="0">
      <selection activeCell="C9" sqref="C9"/>
    </sheetView>
  </sheetViews>
  <sheetFormatPr defaultColWidth="9.109375" defaultRowHeight="24.9" customHeight="1" x14ac:dyDescent="0.3"/>
  <cols>
    <col min="1" max="1" width="9.109375" style="2"/>
    <col min="2" max="2" width="36.44140625" style="2" bestFit="1" customWidth="1"/>
    <col min="3" max="3" width="53.109375" style="2" bestFit="1" customWidth="1"/>
    <col min="4" max="9" width="9.109375" style="2" hidden="1" customWidth="1"/>
    <col min="10" max="16384" width="9.109375" style="2"/>
  </cols>
  <sheetData>
    <row r="2" spans="2:13" ht="24.9" customHeight="1" thickBot="1" x14ac:dyDescent="0.35"/>
    <row r="3" spans="2:13" s="1" customFormat="1" ht="24.9" customHeight="1" x14ac:dyDescent="0.3">
      <c r="B3" s="90" t="s">
        <v>27</v>
      </c>
      <c r="C3" s="91"/>
      <c r="D3" s="91"/>
      <c r="E3" s="91"/>
      <c r="F3" s="91"/>
      <c r="G3" s="91"/>
      <c r="H3" s="91"/>
      <c r="I3" s="91"/>
      <c r="J3" s="92"/>
    </row>
    <row r="4" spans="2:13" s="1" customFormat="1" ht="24.9" customHeight="1" thickBot="1" x14ac:dyDescent="0.35">
      <c r="B4" s="97" t="s">
        <v>28</v>
      </c>
      <c r="C4" s="98"/>
      <c r="D4" s="98"/>
      <c r="E4" s="98"/>
      <c r="F4" s="98"/>
      <c r="G4" s="98"/>
      <c r="H4" s="98"/>
      <c r="I4" s="98"/>
      <c r="J4" s="99"/>
    </row>
    <row r="5" spans="2:13" ht="24.9" customHeight="1" thickBot="1" x14ac:dyDescent="0.35">
      <c r="L5" s="93" t="s">
        <v>29</v>
      </c>
      <c r="M5" s="94"/>
    </row>
    <row r="6" spans="2:13" ht="24.9" customHeight="1" thickBot="1" x14ac:dyDescent="0.35">
      <c r="C6" s="48" t="s">
        <v>6</v>
      </c>
      <c r="L6" s="95"/>
      <c r="M6" s="96"/>
    </row>
    <row r="7" spans="2:13" ht="24.9" customHeight="1" thickBot="1" x14ac:dyDescent="0.35">
      <c r="B7" s="46" t="s">
        <v>7</v>
      </c>
      <c r="C7" s="11" t="s">
        <v>30</v>
      </c>
      <c r="D7" s="3">
        <f>IF(C7='Coefficients Macular Off RD '!A6,'Coefficients Macular Off RD '!B6,0)</f>
        <v>0</v>
      </c>
      <c r="E7" s="3">
        <f>IF(C7='Coefficients Macular Off RD '!A7,'Coefficients Macular Off RD '!B7,0)</f>
        <v>0</v>
      </c>
      <c r="F7" s="3">
        <f>IF(C7='Coefficients Macular Off RD '!A8,'Coefficients Macular Off RD '!B8,0)</f>
        <v>0</v>
      </c>
      <c r="G7" s="3"/>
      <c r="H7" s="3"/>
      <c r="I7" s="9"/>
      <c r="J7" s="72">
        <f t="shared" ref="J7:J12" si="0">SUM(D7:I7)</f>
        <v>0</v>
      </c>
      <c r="L7" s="13" t="s">
        <v>31</v>
      </c>
      <c r="M7" s="61">
        <v>0</v>
      </c>
    </row>
    <row r="8" spans="2:13" ht="24.9" customHeight="1" thickBot="1" x14ac:dyDescent="0.35">
      <c r="B8" s="47" t="s">
        <v>32</v>
      </c>
      <c r="C8" s="12" t="s">
        <v>33</v>
      </c>
      <c r="D8" s="4">
        <f>IF(C8='Coefficients Macular Off RD '!A10,'Coefficients Macular Off RD '!B10,0)</f>
        <v>0</v>
      </c>
      <c r="E8" s="4">
        <f>IF(C8='Coefficients Macular Off RD '!A11,'Coefficients Macular Off RD '!B11,0)</f>
        <v>0</v>
      </c>
      <c r="F8" s="4"/>
      <c r="G8" s="4"/>
      <c r="H8" s="4"/>
      <c r="I8" s="10"/>
      <c r="J8" s="72">
        <f t="shared" si="0"/>
        <v>0</v>
      </c>
      <c r="L8" s="14" t="s">
        <v>34</v>
      </c>
      <c r="M8" s="62">
        <v>0.17609125905568124</v>
      </c>
    </row>
    <row r="9" spans="2:13" ht="24.9" customHeight="1" thickBot="1" x14ac:dyDescent="0.35">
      <c r="B9" s="47" t="s">
        <v>35</v>
      </c>
      <c r="C9" s="12" t="s">
        <v>36</v>
      </c>
      <c r="D9" s="4">
        <f>IF(C9='Coefficients Macular Off RD '!A13,'Coefficients Macular Off RD '!B13,0)</f>
        <v>0</v>
      </c>
      <c r="E9" s="4">
        <f>IF(C9='Coefficients Macular Off RD '!A14,'Coefficients Macular Off RD '!B14,0)</f>
        <v>0</v>
      </c>
      <c r="F9" s="4">
        <f>IF(C9='Coefficients Macular Off RD '!A15,'Coefficients Macular Off RD '!B15,0)</f>
        <v>-0.871</v>
      </c>
      <c r="G9" s="4"/>
      <c r="H9" s="4"/>
      <c r="I9" s="10"/>
      <c r="J9" s="72">
        <f t="shared" si="0"/>
        <v>-0.871</v>
      </c>
      <c r="L9" s="14" t="s">
        <v>37</v>
      </c>
      <c r="M9" s="62">
        <v>0.3010299956639812</v>
      </c>
    </row>
    <row r="10" spans="2:13" ht="24.9" customHeight="1" thickBot="1" x14ac:dyDescent="0.35">
      <c r="B10" s="47" t="s">
        <v>38</v>
      </c>
      <c r="C10" s="12" t="s">
        <v>39</v>
      </c>
      <c r="D10" s="4">
        <f>IF(C10='Coefficients Macular Off RD '!A17,'Coefficients Macular Off RD '!B17,0)</f>
        <v>0</v>
      </c>
      <c r="E10" s="4">
        <f>IF(C10='Coefficients Macular Off RD '!A18,'Coefficients Macular Off RD '!B18,0)</f>
        <v>-0.46</v>
      </c>
      <c r="F10" s="4">
        <f>IF(C10='Coefficients Macular Off RD '!A19,'Coefficients Macular Off RD '!B19,0)</f>
        <v>0</v>
      </c>
      <c r="G10" s="4">
        <f>IF(C10='Coefficients Macular Off RD '!A20,'Coefficients Macular Off RD '!B20,0)</f>
        <v>0</v>
      </c>
      <c r="H10" s="4">
        <f>IF(C10='Coefficients Macular Off RD '!A21,'Coefficients Macular Off RD '!B21,0)</f>
        <v>0</v>
      </c>
      <c r="I10" s="10">
        <f>IF(C10='Coefficients Macular Off RD '!A22,'Coefficients Macular Off RD '!B22,0)</f>
        <v>0</v>
      </c>
      <c r="J10" s="72">
        <f t="shared" si="0"/>
        <v>-0.46</v>
      </c>
      <c r="L10" s="14" t="s">
        <v>40</v>
      </c>
      <c r="M10" s="62">
        <v>0.47712125471966199</v>
      </c>
    </row>
    <row r="11" spans="2:13" ht="24.9" customHeight="1" thickBot="1" x14ac:dyDescent="0.35">
      <c r="B11" s="47" t="s">
        <v>41</v>
      </c>
      <c r="C11" s="12" t="s">
        <v>42</v>
      </c>
      <c r="D11" s="4">
        <f>IF(C11='Coefficients Macular Off RD '!A24,'Coefficients Macular Off RD '!B24,0)</f>
        <v>0</v>
      </c>
      <c r="E11" s="4">
        <f>IF(C11='Coefficients Macular Off RD '!A25,'Coefficients Macular Off RD '!B25,0)</f>
        <v>0</v>
      </c>
      <c r="F11" s="4"/>
      <c r="G11" s="4"/>
      <c r="H11" s="4"/>
      <c r="I11" s="10"/>
      <c r="J11" s="72">
        <f t="shared" si="0"/>
        <v>0</v>
      </c>
      <c r="L11" s="14" t="s">
        <v>43</v>
      </c>
      <c r="M11" s="62">
        <v>0.6020599913279624</v>
      </c>
    </row>
    <row r="12" spans="2:13" ht="24.9" customHeight="1" thickBot="1" x14ac:dyDescent="0.35">
      <c r="B12" s="47" t="s">
        <v>13</v>
      </c>
      <c r="C12" s="12" t="s">
        <v>14</v>
      </c>
      <c r="D12" s="4">
        <f>IF(C12='Coefficients Macular Off RD '!A27,'Coefficients Macular Off RD '!B27,0)</f>
        <v>0</v>
      </c>
      <c r="E12" s="4">
        <f>IF(C12='Coefficients Macular Off RD '!A28,'Coefficients Macular Off RD '!B28,0)</f>
        <v>0</v>
      </c>
      <c r="F12" s="4"/>
      <c r="G12" s="4"/>
      <c r="H12" s="4"/>
      <c r="I12" s="10"/>
      <c r="J12" s="72">
        <f t="shared" si="0"/>
        <v>0</v>
      </c>
      <c r="L12" s="14" t="s">
        <v>44</v>
      </c>
      <c r="M12" s="62">
        <v>0.77815125038364363</v>
      </c>
    </row>
    <row r="13" spans="2:13" ht="24.9" customHeight="1" thickBot="1" x14ac:dyDescent="0.35">
      <c r="B13" s="47" t="s">
        <v>45</v>
      </c>
      <c r="C13" s="12" t="s">
        <v>46</v>
      </c>
      <c r="D13" s="4">
        <f>IF(C13='Coefficients Macular Off RD '!A30,'Coefficients Macular Off RD '!B30,0)</f>
        <v>0</v>
      </c>
      <c r="E13" s="4">
        <f>IF(C13='Coefficients Macular Off RD '!A31,'Coefficients Macular Off RD '!B31,0)</f>
        <v>0</v>
      </c>
      <c r="F13" s="4"/>
      <c r="G13" s="4"/>
      <c r="H13" s="4"/>
      <c r="I13" s="10"/>
      <c r="J13" s="72">
        <f>SUM(D13:I13)</f>
        <v>0</v>
      </c>
      <c r="L13" s="14" t="s">
        <v>47</v>
      </c>
      <c r="M13" s="62">
        <v>0.90308998699194354</v>
      </c>
    </row>
    <row r="14" spans="2:13" ht="24.9" customHeight="1" thickBot="1" x14ac:dyDescent="0.35">
      <c r="B14" s="47" t="s">
        <v>48</v>
      </c>
      <c r="C14" s="12" t="s">
        <v>49</v>
      </c>
      <c r="D14" s="4">
        <f>IF(C14='Coefficients Macular Off RD '!A33,'Coefficients Macular Off RD '!B33,0)</f>
        <v>0</v>
      </c>
      <c r="E14" s="4">
        <f>IF(C14='Coefficients Macular Off RD '!A34,'Coefficients Macular Off RD '!B34,0)</f>
        <v>0.71299999999999997</v>
      </c>
      <c r="F14" s="4"/>
      <c r="G14" s="4"/>
      <c r="H14" s="4"/>
      <c r="I14" s="10"/>
      <c r="J14" s="73">
        <f>SUM(D14:I14)</f>
        <v>0.71299999999999997</v>
      </c>
      <c r="L14" s="14" t="s">
        <v>50</v>
      </c>
      <c r="M14" s="62">
        <v>1</v>
      </c>
    </row>
    <row r="15" spans="2:13" ht="24.9" customHeight="1" thickBot="1" x14ac:dyDescent="0.35">
      <c r="B15" s="59" t="s">
        <v>23</v>
      </c>
      <c r="C15" s="55"/>
      <c r="D15" s="58">
        <f>'Coefficients Macular Off RD '!B4</f>
        <v>1.778</v>
      </c>
      <c r="E15" s="58"/>
      <c r="F15" s="58"/>
      <c r="G15" s="58"/>
      <c r="H15" s="58"/>
      <c r="I15" s="58"/>
      <c r="J15" s="68">
        <f>SUM(D15:I15)</f>
        <v>1.778</v>
      </c>
      <c r="L15" s="14" t="s">
        <v>51</v>
      </c>
      <c r="M15" s="62">
        <v>1.0791812460476249</v>
      </c>
    </row>
    <row r="16" spans="2:13" ht="24.9" customHeight="1" thickBot="1" x14ac:dyDescent="0.35">
      <c r="B16" s="4"/>
      <c r="C16" s="4"/>
      <c r="D16" s="4"/>
      <c r="E16" s="4"/>
      <c r="F16" s="4"/>
      <c r="G16" s="4"/>
      <c r="H16" s="4"/>
      <c r="I16" s="4"/>
      <c r="J16" s="74"/>
      <c r="L16" s="50" t="s">
        <v>52</v>
      </c>
      <c r="M16" s="63">
        <v>1.1760912590556813</v>
      </c>
    </row>
    <row r="17" spans="2:10" ht="24.75" hidden="1" customHeight="1" x14ac:dyDescent="0.3">
      <c r="B17" s="4"/>
      <c r="C17" s="5" t="s">
        <v>53</v>
      </c>
      <c r="D17" s="4"/>
      <c r="E17" s="4"/>
      <c r="F17" s="4"/>
      <c r="G17" s="4"/>
      <c r="H17" s="4"/>
      <c r="I17" s="4"/>
      <c r="J17" s="69">
        <f>SUM(J7:J15)</f>
        <v>1.1600000000000001</v>
      </c>
    </row>
    <row r="18" spans="2:10" s="1" customFormat="1" ht="24.9" hidden="1" customHeight="1" thickBot="1" x14ac:dyDescent="0.35">
      <c r="B18" s="5"/>
      <c r="C18" s="5" t="s">
        <v>54</v>
      </c>
      <c r="D18" s="5"/>
      <c r="E18" s="5"/>
      <c r="F18" s="5"/>
      <c r="G18" s="5"/>
      <c r="H18" s="5"/>
      <c r="I18" s="5"/>
      <c r="J18" s="70">
        <f>((EXP(J17))/((EXP(J17)) + 1))</f>
        <v>0.76133271484291043</v>
      </c>
    </row>
    <row r="19" spans="2:10" s="1" customFormat="1" ht="24.9" customHeight="1" thickBot="1" x14ac:dyDescent="0.35">
      <c r="B19" s="5"/>
      <c r="C19" s="15" t="s">
        <v>55</v>
      </c>
      <c r="D19" s="16"/>
      <c r="E19" s="16"/>
      <c r="F19" s="16"/>
      <c r="G19" s="16"/>
      <c r="H19" s="16"/>
      <c r="I19" s="16"/>
      <c r="J19" s="71">
        <f>J18</f>
        <v>0.76133271484291043</v>
      </c>
    </row>
    <row r="26" spans="2:10" ht="24.9" customHeight="1" x14ac:dyDescent="0.3">
      <c r="C26" s="17"/>
    </row>
  </sheetData>
  <mergeCells count="3">
    <mergeCell ref="B3:J3"/>
    <mergeCell ref="L5:M6"/>
    <mergeCell ref="B4:J4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45645D6-A3D5-48A7-A1AF-4EB48549A2E7}">
          <x14:formula1>
            <xm:f>'Coefficients Macular Off RD '!$A$10:$A$11</xm:f>
          </x14:formula1>
          <xm:sqref>C8</xm:sqref>
        </x14:dataValidation>
        <x14:dataValidation type="list" allowBlank="1" showInputMessage="1" showErrorMessage="1" xr:uid="{DEE4F2E0-9A75-4DBD-B047-146CB77A2D07}">
          <x14:formula1>
            <xm:f>'Coefficients Macular Off RD '!$A$6:$A$8</xm:f>
          </x14:formula1>
          <xm:sqref>C7</xm:sqref>
        </x14:dataValidation>
        <x14:dataValidation type="list" allowBlank="1" showInputMessage="1" showErrorMessage="1" xr:uid="{845AEDC0-DF24-4140-8F1D-C3027B3BBF82}">
          <x14:formula1>
            <xm:f>'Coefficients Macular Off RD '!$A$13:$A$15</xm:f>
          </x14:formula1>
          <xm:sqref>C9</xm:sqref>
        </x14:dataValidation>
        <x14:dataValidation type="list" allowBlank="1" showInputMessage="1" showErrorMessage="1" xr:uid="{DB480950-5ECC-4337-A40A-3217E869B49E}">
          <x14:formula1>
            <xm:f>'Coefficients Macular Off RD '!$A$17:$A$22</xm:f>
          </x14:formula1>
          <xm:sqref>C10</xm:sqref>
        </x14:dataValidation>
        <x14:dataValidation type="list" allowBlank="1" showInputMessage="1" showErrorMessage="1" xr:uid="{E2F205E1-DAF5-4F92-9A74-1ECF3197435E}">
          <x14:formula1>
            <xm:f>'Coefficients Macular Off RD '!$A$24:$A$25</xm:f>
          </x14:formula1>
          <xm:sqref>C11</xm:sqref>
        </x14:dataValidation>
        <x14:dataValidation type="list" allowBlank="1" showInputMessage="1" showErrorMessage="1" xr:uid="{E94BEA7E-DC64-446E-BA4A-FA2CC86008EA}">
          <x14:formula1>
            <xm:f>'Coefficients Macular Off RD '!$A$27:$A$28</xm:f>
          </x14:formula1>
          <xm:sqref>C12</xm:sqref>
        </x14:dataValidation>
        <x14:dataValidation type="list" allowBlank="1" showInputMessage="1" showErrorMessage="1" xr:uid="{79A7C3E4-9110-4D2B-898A-9077C26B1C2A}">
          <x14:formula1>
            <xm:f>'Coefficients Macular Off RD '!$A$30:$A$31</xm:f>
          </x14:formula1>
          <xm:sqref>C13</xm:sqref>
        </x14:dataValidation>
        <x14:dataValidation type="list" allowBlank="1" showInputMessage="1" showErrorMessage="1" xr:uid="{DC7E0583-64D8-4287-B2A8-B83594AD6DDF}">
          <x14:formula1>
            <xm:f>'Coefficients Macular Off RD '!$A$33:$A$34</xm:f>
          </x14:formula1>
          <xm:sqref>C14:C15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213E3-3BF5-4C0A-A248-549BA79B3B8B}">
  <dimension ref="A2:J15"/>
  <sheetViews>
    <sheetView topLeftCell="B1" workbookViewId="0">
      <selection activeCell="C9" sqref="C9"/>
    </sheetView>
  </sheetViews>
  <sheetFormatPr defaultColWidth="9.109375" defaultRowHeight="24.9" customHeight="1" x14ac:dyDescent="0.3"/>
  <cols>
    <col min="1" max="1" width="9.109375" style="2"/>
    <col min="2" max="2" width="36.44140625" style="2" bestFit="1" customWidth="1"/>
    <col min="3" max="3" width="51.109375" style="2" bestFit="1" customWidth="1"/>
    <col min="4" max="9" width="9.109375" style="2" hidden="1" customWidth="1"/>
    <col min="10" max="16384" width="9.109375" style="2"/>
  </cols>
  <sheetData>
    <row r="2" spans="1:10" ht="24.9" customHeight="1" thickBot="1" x14ac:dyDescent="0.35"/>
    <row r="3" spans="1:10" s="1" customFormat="1" ht="24.9" customHeight="1" x14ac:dyDescent="0.3">
      <c r="B3" s="90" t="s">
        <v>56</v>
      </c>
      <c r="C3" s="91"/>
      <c r="D3" s="91"/>
      <c r="E3" s="91"/>
      <c r="F3" s="91"/>
      <c r="G3" s="91"/>
      <c r="H3" s="91"/>
      <c r="I3" s="91"/>
      <c r="J3" s="92"/>
    </row>
    <row r="4" spans="1:10" s="1" customFormat="1" ht="24.9" customHeight="1" thickBot="1" x14ac:dyDescent="0.35">
      <c r="B4" s="97" t="s">
        <v>57</v>
      </c>
      <c r="C4" s="98"/>
      <c r="D4" s="98"/>
      <c r="E4" s="98"/>
      <c r="F4" s="98"/>
      <c r="G4" s="98"/>
      <c r="H4" s="98"/>
      <c r="I4" s="98"/>
      <c r="J4" s="99"/>
    </row>
    <row r="5" spans="1:10" ht="24.9" customHeight="1" thickBot="1" x14ac:dyDescent="0.35"/>
    <row r="6" spans="1:10" ht="24.9" customHeight="1" thickBot="1" x14ac:dyDescent="0.35">
      <c r="C6" s="48" t="s">
        <v>6</v>
      </c>
    </row>
    <row r="7" spans="1:10" ht="24.9" customHeight="1" thickBot="1" x14ac:dyDescent="0.35">
      <c r="B7" s="46" t="s">
        <v>58</v>
      </c>
      <c r="C7" s="19" t="s">
        <v>59</v>
      </c>
      <c r="D7" s="3">
        <f>IF(C7='Coefficients Macular Hole'!A6,'Coefficients Macular Hole'!B6,0)</f>
        <v>0</v>
      </c>
      <c r="E7" s="3">
        <f>IF(C7='Coefficients Macular Hole'!A7,'Coefficients Macular Hole'!B7,0)</f>
        <v>0</v>
      </c>
      <c r="F7" s="3">
        <f>IF(C7='Coefficients Macular Hole'!A8,'Coefficients Macular Hole'!B8,0)</f>
        <v>0</v>
      </c>
      <c r="G7" s="3"/>
      <c r="H7" s="3"/>
      <c r="I7" s="20"/>
      <c r="J7" s="64">
        <f t="shared" ref="J7:J10" si="0">SUM(D7:I7)</f>
        <v>0</v>
      </c>
    </row>
    <row r="8" spans="1:10" ht="24.9" customHeight="1" thickBot="1" x14ac:dyDescent="0.35">
      <c r="A8" s="2" t="s">
        <v>60</v>
      </c>
      <c r="B8" s="47" t="s">
        <v>61</v>
      </c>
      <c r="C8" s="12" t="s">
        <v>62</v>
      </c>
      <c r="D8" s="3">
        <f>IF(C8='Coefficients Macular Hole'!A10,'Coefficients Macular Hole'!B10,0)</f>
        <v>0</v>
      </c>
      <c r="E8" s="4">
        <f>IF(C8='Coefficients Macular Hole'!A11,'Coefficients Macular Hole'!B11,0)</f>
        <v>0</v>
      </c>
      <c r="F8" s="4">
        <f>IF(C8='Coefficients Macular Hole'!A12,'Coefficients Macular Hole'!B12,0)</f>
        <v>-0.56000000000000005</v>
      </c>
      <c r="G8" s="4">
        <f>IF(C8='Coefficients Macular Hole'!A13,'Coefficients Macular Hole'!B13,0)</f>
        <v>0</v>
      </c>
      <c r="H8" s="4">
        <f>IF(C8='Coefficients Macular Hole'!A14,'Coefficients Macular Hole'!B14,0)</f>
        <v>0</v>
      </c>
      <c r="I8" s="4"/>
      <c r="J8" s="64">
        <f t="shared" si="0"/>
        <v>-0.56000000000000005</v>
      </c>
    </row>
    <row r="9" spans="1:10" ht="24.9" customHeight="1" thickBot="1" x14ac:dyDescent="0.35">
      <c r="B9" s="47" t="s">
        <v>63</v>
      </c>
      <c r="C9" s="12" t="s">
        <v>64</v>
      </c>
      <c r="D9" s="3">
        <f>IF(C9='Coefficients Macular Hole'!A16,'Coefficients Macular Hole'!B16,0)</f>
        <v>0</v>
      </c>
      <c r="E9" s="4">
        <f>IF(C9='Coefficients Macular Hole'!A17,'Coefficients Macular Hole'!B17,0)</f>
        <v>0</v>
      </c>
      <c r="F9" s="4">
        <f>IF(C9='Coefficients Macular Hole'!A18,'Coefficients Macular Hole'!B18,0)</f>
        <v>-0.70699999999999996</v>
      </c>
      <c r="G9" s="4">
        <f>IF(C9='Coefficients Macular Hole'!A19,'Coefficients Macular Hole'!B19,0)</f>
        <v>0</v>
      </c>
      <c r="H9" s="4"/>
      <c r="I9" s="4"/>
      <c r="J9" s="64">
        <f t="shared" si="0"/>
        <v>-0.70699999999999996</v>
      </c>
    </row>
    <row r="10" spans="1:10" ht="24.9" customHeight="1" thickBot="1" x14ac:dyDescent="0.35">
      <c r="B10" s="47" t="s">
        <v>65</v>
      </c>
      <c r="C10" s="12" t="s">
        <v>14</v>
      </c>
      <c r="D10" s="60">
        <f>IF(C10='Coefficients Macular Hole'!A21,'Coefficients Macular Hole'!B21,0)</f>
        <v>0</v>
      </c>
      <c r="E10" s="60">
        <f>IF(C10='Coefficients Macular Hole'!A22,'Coefficients Macular Hole'!B22,0)</f>
        <v>0</v>
      </c>
      <c r="F10" s="4"/>
      <c r="G10" s="4"/>
      <c r="H10" s="4"/>
      <c r="I10" s="4"/>
      <c r="J10" s="75">
        <f t="shared" si="0"/>
        <v>0</v>
      </c>
    </row>
    <row r="11" spans="1:10" ht="24.9" customHeight="1" thickBot="1" x14ac:dyDescent="0.35">
      <c r="B11" s="59" t="s">
        <v>23</v>
      </c>
      <c r="C11" s="55"/>
      <c r="D11" s="58">
        <f>'Coefficients Macular Hole'!B4</f>
        <v>1.1339999999999999</v>
      </c>
      <c r="E11" s="58"/>
      <c r="F11" s="58"/>
      <c r="G11" s="58"/>
      <c r="H11" s="58"/>
      <c r="I11" s="58"/>
      <c r="J11" s="68">
        <f>SUM(D11:I11)</f>
        <v>1.1339999999999999</v>
      </c>
    </row>
    <row r="12" spans="1:10" ht="24.9" customHeight="1" thickBot="1" x14ac:dyDescent="0.35">
      <c r="B12" s="4"/>
      <c r="C12" s="4"/>
      <c r="D12" s="4"/>
      <c r="E12" s="4"/>
      <c r="F12" s="4"/>
      <c r="G12" s="4"/>
      <c r="H12" s="4"/>
      <c r="I12" s="4"/>
      <c r="J12" s="74"/>
    </row>
    <row r="13" spans="1:10" ht="24.9" hidden="1" customHeight="1" x14ac:dyDescent="0.3">
      <c r="B13" s="4"/>
      <c r="C13" s="5" t="s">
        <v>66</v>
      </c>
      <c r="D13" s="4"/>
      <c r="E13" s="4"/>
      <c r="F13" s="4"/>
      <c r="G13" s="4"/>
      <c r="H13" s="4"/>
      <c r="I13" s="4"/>
      <c r="J13" s="69">
        <f>SUM(J7:J11)</f>
        <v>-0.13300000000000001</v>
      </c>
    </row>
    <row r="14" spans="1:10" s="1" customFormat="1" ht="24.9" hidden="1" customHeight="1" thickBot="1" x14ac:dyDescent="0.35">
      <c r="B14" s="5"/>
      <c r="C14" s="5" t="s">
        <v>67</v>
      </c>
      <c r="D14" s="5"/>
      <c r="E14" s="5"/>
      <c r="F14" s="5"/>
      <c r="G14" s="5"/>
      <c r="H14" s="5"/>
      <c r="I14" s="5"/>
      <c r="J14" s="70">
        <f>((EXP(J13))/((EXP(J13)) + 1))</f>
        <v>0.46679892672616957</v>
      </c>
    </row>
    <row r="15" spans="1:10" s="1" customFormat="1" ht="24.9" customHeight="1" thickBot="1" x14ac:dyDescent="0.35">
      <c r="B15" s="5"/>
      <c r="C15" s="15" t="s">
        <v>68</v>
      </c>
      <c r="D15" s="5"/>
      <c r="E15" s="5"/>
      <c r="F15" s="5"/>
      <c r="G15" s="5"/>
      <c r="H15" s="5"/>
      <c r="I15" s="5"/>
      <c r="J15" s="71">
        <f>J14</f>
        <v>0.46679892672616957</v>
      </c>
    </row>
  </sheetData>
  <mergeCells count="2">
    <mergeCell ref="B3:J3"/>
    <mergeCell ref="B4:J4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DB93488-E80A-4636-8A1F-D5E87DFA17DE}">
          <x14:formula1>
            <xm:f>'Coefficients Macular Hole'!$A$6:$A$8</xm:f>
          </x14:formula1>
          <xm:sqref>C7</xm:sqref>
        </x14:dataValidation>
        <x14:dataValidation type="list" allowBlank="1" showInputMessage="1" showErrorMessage="1" xr:uid="{969CE5C1-C73A-4281-947D-C98CD1416B0E}">
          <x14:formula1>
            <xm:f>'Coefficients Macular Hole'!$A$10:$A$14</xm:f>
          </x14:formula1>
          <xm:sqref>C8</xm:sqref>
        </x14:dataValidation>
        <x14:dataValidation type="list" allowBlank="1" showInputMessage="1" showErrorMessage="1" xr:uid="{C986185A-4CF1-42C6-934F-10F38FDEC926}">
          <x14:formula1>
            <xm:f>'Coefficients Macular Hole'!$A$16:$A$19</xm:f>
          </x14:formula1>
          <xm:sqref>C9</xm:sqref>
        </x14:dataValidation>
        <x14:dataValidation type="list" allowBlank="1" showInputMessage="1" showErrorMessage="1" xr:uid="{43E00D6A-7365-4DF2-A809-694A27DD0EE1}">
          <x14:formula1>
            <xm:f>'Coefficients Macular Hole'!$A$21:$A$22</xm:f>
          </x14:formula1>
          <xm:sqref>C10:C11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8C3F0-AEE8-4872-AA3C-D96C83ADB749}">
  <dimension ref="A2:B139"/>
  <sheetViews>
    <sheetView workbookViewId="0">
      <selection activeCell="B11" sqref="B11"/>
    </sheetView>
  </sheetViews>
  <sheetFormatPr defaultRowHeight="14.4" x14ac:dyDescent="0.3"/>
  <cols>
    <col min="1" max="1" width="39.109375" customWidth="1"/>
    <col min="2" max="2" width="20.5546875" bestFit="1" customWidth="1"/>
    <col min="3" max="3" width="39.109375" customWidth="1"/>
    <col min="4" max="4" width="20.5546875" bestFit="1" customWidth="1"/>
    <col min="6" max="6" width="19" customWidth="1"/>
  </cols>
  <sheetData>
    <row r="2" spans="1:2" x14ac:dyDescent="0.3">
      <c r="B2" s="76" t="s">
        <v>69</v>
      </c>
    </row>
    <row r="3" spans="1:2" s="6" customFormat="1" x14ac:dyDescent="0.3">
      <c r="A3" s="6" t="s">
        <v>70</v>
      </c>
      <c r="B3" s="6" t="s">
        <v>71</v>
      </c>
    </row>
    <row r="4" spans="1:2" s="7" customFormat="1" x14ac:dyDescent="0.3">
      <c r="A4" s="7" t="s">
        <v>72</v>
      </c>
      <c r="B4" s="7">
        <v>-1.611</v>
      </c>
    </row>
    <row r="5" spans="1:2" x14ac:dyDescent="0.3">
      <c r="A5" t="s">
        <v>73</v>
      </c>
    </row>
    <row r="6" spans="1:2" x14ac:dyDescent="0.3">
      <c r="A6" t="s">
        <v>8</v>
      </c>
      <c r="B6">
        <v>0</v>
      </c>
    </row>
    <row r="7" spans="1:2" x14ac:dyDescent="0.3">
      <c r="A7" t="s">
        <v>74</v>
      </c>
      <c r="B7">
        <v>0.23599999999999999</v>
      </c>
    </row>
    <row r="8" spans="1:2" x14ac:dyDescent="0.3">
      <c r="A8" t="s">
        <v>75</v>
      </c>
      <c r="B8">
        <v>0.498</v>
      </c>
    </row>
    <row r="9" spans="1:2" s="8" customFormat="1" x14ac:dyDescent="0.3">
      <c r="A9" s="8" t="s">
        <v>76</v>
      </c>
      <c r="B9" s="8">
        <v>0.45900000000000002</v>
      </c>
    </row>
    <row r="10" spans="1:2" x14ac:dyDescent="0.3">
      <c r="A10" t="s">
        <v>77</v>
      </c>
    </row>
    <row r="11" spans="1:2" x14ac:dyDescent="0.3">
      <c r="A11" t="s">
        <v>10</v>
      </c>
      <c r="B11">
        <v>0</v>
      </c>
    </row>
    <row r="12" spans="1:2" x14ac:dyDescent="0.3">
      <c r="A12" t="s">
        <v>78</v>
      </c>
      <c r="B12">
        <v>0.42799999999999999</v>
      </c>
    </row>
    <row r="13" spans="1:2" x14ac:dyDescent="0.3">
      <c r="A13" t="s">
        <v>79</v>
      </c>
      <c r="B13">
        <v>0.60699999999999998</v>
      </c>
    </row>
    <row r="14" spans="1:2" s="8" customFormat="1" x14ac:dyDescent="0.3">
      <c r="A14" s="8" t="s">
        <v>80</v>
      </c>
      <c r="B14" s="8">
        <v>0.67600000000000005</v>
      </c>
    </row>
    <row r="15" spans="1:2" x14ac:dyDescent="0.3">
      <c r="A15" t="s">
        <v>81</v>
      </c>
    </row>
    <row r="16" spans="1:2" x14ac:dyDescent="0.3">
      <c r="A16" t="s">
        <v>12</v>
      </c>
      <c r="B16">
        <v>0</v>
      </c>
    </row>
    <row r="17" spans="1:2" x14ac:dyDescent="0.3">
      <c r="A17" t="s">
        <v>82</v>
      </c>
      <c r="B17">
        <v>0.441</v>
      </c>
    </row>
    <row r="18" spans="1:2" s="8" customFormat="1" x14ac:dyDescent="0.3">
      <c r="A18" s="8" t="s">
        <v>83</v>
      </c>
      <c r="B18" s="8">
        <v>0.435</v>
      </c>
    </row>
    <row r="19" spans="1:2" x14ac:dyDescent="0.3">
      <c r="A19" t="s">
        <v>13</v>
      </c>
    </row>
    <row r="20" spans="1:2" x14ac:dyDescent="0.3">
      <c r="A20" t="s">
        <v>14</v>
      </c>
      <c r="B20">
        <v>0</v>
      </c>
    </row>
    <row r="21" spans="1:2" s="8" customFormat="1" x14ac:dyDescent="0.3">
      <c r="A21" s="8" t="s">
        <v>18</v>
      </c>
      <c r="B21" s="8">
        <v>0.66300000000000003</v>
      </c>
    </row>
    <row r="22" spans="1:2" x14ac:dyDescent="0.3">
      <c r="A22" t="s">
        <v>84</v>
      </c>
    </row>
    <row r="23" spans="1:2" x14ac:dyDescent="0.3">
      <c r="A23" t="s">
        <v>16</v>
      </c>
      <c r="B23">
        <v>0</v>
      </c>
    </row>
    <row r="24" spans="1:2" s="8" customFormat="1" x14ac:dyDescent="0.3">
      <c r="A24" s="8" t="s">
        <v>85</v>
      </c>
      <c r="B24" s="8">
        <v>0.22</v>
      </c>
    </row>
    <row r="25" spans="1:2" x14ac:dyDescent="0.3">
      <c r="A25" t="s">
        <v>86</v>
      </c>
    </row>
    <row r="26" spans="1:2" x14ac:dyDescent="0.3">
      <c r="A26" t="s">
        <v>14</v>
      </c>
      <c r="B26">
        <v>0</v>
      </c>
    </row>
    <row r="27" spans="1:2" s="8" customFormat="1" x14ac:dyDescent="0.3">
      <c r="A27" s="8" t="s">
        <v>18</v>
      </c>
      <c r="B27" s="8">
        <v>-0.42</v>
      </c>
    </row>
    <row r="28" spans="1:2" x14ac:dyDescent="0.3">
      <c r="A28" t="s">
        <v>87</v>
      </c>
    </row>
    <row r="29" spans="1:2" x14ac:dyDescent="0.3">
      <c r="A29" t="s">
        <v>88</v>
      </c>
      <c r="B29">
        <v>0</v>
      </c>
    </row>
    <row r="30" spans="1:2" x14ac:dyDescent="0.3">
      <c r="A30" t="s">
        <v>20</v>
      </c>
      <c r="B30">
        <v>-0.41699999999999998</v>
      </c>
    </row>
    <row r="31" spans="1:2" x14ac:dyDescent="0.3">
      <c r="A31" t="s">
        <v>89</v>
      </c>
      <c r="B31">
        <v>-0.104</v>
      </c>
    </row>
    <row r="32" spans="1:2" x14ac:dyDescent="0.3">
      <c r="A32" t="s">
        <v>90</v>
      </c>
      <c r="B32">
        <v>-0.159</v>
      </c>
    </row>
    <row r="33" spans="1:2" x14ac:dyDescent="0.3">
      <c r="A33" t="s">
        <v>91</v>
      </c>
      <c r="B33">
        <v>0.67</v>
      </c>
    </row>
    <row r="34" spans="1:2" s="8" customFormat="1" x14ac:dyDescent="0.3">
      <c r="A34" s="8" t="s">
        <v>92</v>
      </c>
      <c r="B34" s="8">
        <v>0.03</v>
      </c>
    </row>
    <row r="35" spans="1:2" x14ac:dyDescent="0.3">
      <c r="A35" t="s">
        <v>93</v>
      </c>
    </row>
    <row r="36" spans="1:2" x14ac:dyDescent="0.3">
      <c r="A36" t="s">
        <v>94</v>
      </c>
      <c r="B36">
        <v>0</v>
      </c>
    </row>
    <row r="37" spans="1:2" x14ac:dyDescent="0.3">
      <c r="A37" t="s">
        <v>95</v>
      </c>
      <c r="B37">
        <v>-0.40799999999999997</v>
      </c>
    </row>
    <row r="38" spans="1:2" x14ac:dyDescent="0.3">
      <c r="A38" t="s">
        <v>22</v>
      </c>
      <c r="B38">
        <v>-0.88500000000000001</v>
      </c>
    </row>
    <row r="39" spans="1:2" x14ac:dyDescent="0.3">
      <c r="A39" t="s">
        <v>96</v>
      </c>
      <c r="B39">
        <v>-0.70299999999999996</v>
      </c>
    </row>
    <row r="40" spans="1:2" s="8" customFormat="1" x14ac:dyDescent="0.3">
      <c r="A40" s="8" t="s">
        <v>97</v>
      </c>
      <c r="B40" s="8">
        <v>-0.73799999999999999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</sheetData>
  <dataValidations count="2">
    <dataValidation type="list" allowBlank="1" showInputMessage="1" showErrorMessage="1" sqref="C30:C31" xr:uid="{CD50A54D-8832-4656-9641-4EF204048985}">
      <formula1>$A$30:$A$31</formula1>
    </dataValidation>
    <dataValidation type="list" allowBlank="1" showInputMessage="1" showErrorMessage="1" sqref="F11" xr:uid="{3CEB7C35-32D8-468C-B550-F39080DCBE85}">
      <formula1>$A$11:$A$14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92C61-65D7-492F-AE9B-0F2E311C4B54}">
  <dimension ref="A2:B140"/>
  <sheetViews>
    <sheetView workbookViewId="0">
      <selection activeCell="B2" sqref="B2"/>
    </sheetView>
  </sheetViews>
  <sheetFormatPr defaultRowHeight="14.4" x14ac:dyDescent="0.3"/>
  <cols>
    <col min="1" max="1" width="39.109375" customWidth="1"/>
    <col min="2" max="2" width="20.5546875" bestFit="1" customWidth="1"/>
  </cols>
  <sheetData>
    <row r="2" spans="1:2" x14ac:dyDescent="0.3">
      <c r="B2" s="76" t="s">
        <v>98</v>
      </c>
    </row>
    <row r="3" spans="1:2" s="6" customFormat="1" x14ac:dyDescent="0.3">
      <c r="A3" s="6" t="s">
        <v>70</v>
      </c>
      <c r="B3" s="6" t="s">
        <v>71</v>
      </c>
    </row>
    <row r="4" spans="1:2" s="7" customFormat="1" x14ac:dyDescent="0.3">
      <c r="A4" s="7" t="s">
        <v>72</v>
      </c>
      <c r="B4" s="7">
        <v>1.778</v>
      </c>
    </row>
    <row r="5" spans="1:2" x14ac:dyDescent="0.3">
      <c r="A5" t="s">
        <v>73</v>
      </c>
    </row>
    <row r="6" spans="1:2" x14ac:dyDescent="0.3">
      <c r="A6" t="s">
        <v>30</v>
      </c>
      <c r="B6">
        <v>0</v>
      </c>
    </row>
    <row r="7" spans="1:2" x14ac:dyDescent="0.3">
      <c r="A7" t="s">
        <v>99</v>
      </c>
      <c r="B7">
        <v>-0.34799999999999998</v>
      </c>
    </row>
    <row r="8" spans="1:2" s="8" customFormat="1" x14ac:dyDescent="0.3">
      <c r="A8" s="8" t="s">
        <v>100</v>
      </c>
      <c r="B8" s="8">
        <v>-0.59399999999999997</v>
      </c>
    </row>
    <row r="9" spans="1:2" x14ac:dyDescent="0.3">
      <c r="A9" t="s">
        <v>32</v>
      </c>
    </row>
    <row r="10" spans="1:2" x14ac:dyDescent="0.3">
      <c r="A10" t="s">
        <v>33</v>
      </c>
      <c r="B10">
        <v>0</v>
      </c>
    </row>
    <row r="11" spans="1:2" s="8" customFormat="1" x14ac:dyDescent="0.3">
      <c r="A11" s="8" t="s">
        <v>101</v>
      </c>
      <c r="B11" s="8">
        <v>-0.27700000000000002</v>
      </c>
    </row>
    <row r="12" spans="1:2" x14ac:dyDescent="0.3">
      <c r="A12" t="s">
        <v>102</v>
      </c>
    </row>
    <row r="13" spans="1:2" x14ac:dyDescent="0.3">
      <c r="A13" t="s">
        <v>103</v>
      </c>
      <c r="B13">
        <v>0</v>
      </c>
    </row>
    <row r="14" spans="1:2" x14ac:dyDescent="0.3">
      <c r="A14" t="s">
        <v>104</v>
      </c>
      <c r="B14">
        <v>-0.53700000000000003</v>
      </c>
    </row>
    <row r="15" spans="1:2" s="8" customFormat="1" x14ac:dyDescent="0.3">
      <c r="A15" s="8" t="s">
        <v>36</v>
      </c>
      <c r="B15" s="8">
        <v>-0.871</v>
      </c>
    </row>
    <row r="16" spans="1:2" x14ac:dyDescent="0.3">
      <c r="A16" t="s">
        <v>38</v>
      </c>
    </row>
    <row r="17" spans="1:2" x14ac:dyDescent="0.3">
      <c r="A17" t="s">
        <v>105</v>
      </c>
      <c r="B17">
        <v>0</v>
      </c>
    </row>
    <row r="18" spans="1:2" x14ac:dyDescent="0.3">
      <c r="A18" t="s">
        <v>39</v>
      </c>
      <c r="B18">
        <v>-0.46</v>
      </c>
    </row>
    <row r="19" spans="1:2" x14ac:dyDescent="0.3">
      <c r="A19" t="s">
        <v>106</v>
      </c>
      <c r="B19">
        <v>-0.83299999999999996</v>
      </c>
    </row>
    <row r="20" spans="1:2" x14ac:dyDescent="0.3">
      <c r="A20" t="s">
        <v>107</v>
      </c>
      <c r="B20">
        <v>-0.878</v>
      </c>
    </row>
    <row r="21" spans="1:2" x14ac:dyDescent="0.3">
      <c r="A21" t="s">
        <v>108</v>
      </c>
      <c r="B21">
        <v>-1.31</v>
      </c>
    </row>
    <row r="22" spans="1:2" s="8" customFormat="1" x14ac:dyDescent="0.3">
      <c r="A22" s="8" t="s">
        <v>109</v>
      </c>
      <c r="B22" s="8">
        <v>-0.84599999999999997</v>
      </c>
    </row>
    <row r="23" spans="1:2" x14ac:dyDescent="0.3">
      <c r="A23" t="s">
        <v>41</v>
      </c>
    </row>
    <row r="24" spans="1:2" x14ac:dyDescent="0.3">
      <c r="A24" t="s">
        <v>42</v>
      </c>
      <c r="B24">
        <v>0</v>
      </c>
    </row>
    <row r="25" spans="1:2" s="8" customFormat="1" x14ac:dyDescent="0.3">
      <c r="A25" s="8" t="s">
        <v>85</v>
      </c>
      <c r="B25" s="8">
        <v>-0.85499999999999998</v>
      </c>
    </row>
    <row r="26" spans="1:2" x14ac:dyDescent="0.3">
      <c r="A26" t="s">
        <v>13</v>
      </c>
    </row>
    <row r="27" spans="1:2" x14ac:dyDescent="0.3">
      <c r="A27" t="s">
        <v>14</v>
      </c>
      <c r="B27">
        <v>0</v>
      </c>
    </row>
    <row r="28" spans="1:2" s="8" customFormat="1" x14ac:dyDescent="0.3">
      <c r="A28" s="8" t="s">
        <v>18</v>
      </c>
      <c r="B28" s="8">
        <v>-0.72799999999999998</v>
      </c>
    </row>
    <row r="29" spans="1:2" x14ac:dyDescent="0.3">
      <c r="A29" t="s">
        <v>110</v>
      </c>
    </row>
    <row r="30" spans="1:2" x14ac:dyDescent="0.3">
      <c r="A30" t="s">
        <v>46</v>
      </c>
      <c r="B30">
        <v>0</v>
      </c>
    </row>
    <row r="31" spans="1:2" s="8" customFormat="1" x14ac:dyDescent="0.3">
      <c r="A31" s="8" t="s">
        <v>111</v>
      </c>
      <c r="B31" s="8">
        <v>-0.63100000000000001</v>
      </c>
    </row>
    <row r="32" spans="1:2" x14ac:dyDescent="0.3">
      <c r="A32" t="s">
        <v>48</v>
      </c>
    </row>
    <row r="33" spans="1:2" x14ac:dyDescent="0.3">
      <c r="A33" t="s">
        <v>112</v>
      </c>
      <c r="B33">
        <v>0</v>
      </c>
    </row>
    <row r="34" spans="1:2" s="8" customFormat="1" x14ac:dyDescent="0.3">
      <c r="A34" s="8" t="s">
        <v>49</v>
      </c>
      <c r="B34" s="8">
        <v>0.71299999999999997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EA4E0-85CB-440E-9982-D03154BEF54E}">
  <dimension ref="A2:B139"/>
  <sheetViews>
    <sheetView workbookViewId="0">
      <selection activeCell="D32" sqref="D32"/>
    </sheetView>
  </sheetViews>
  <sheetFormatPr defaultRowHeight="14.4" x14ac:dyDescent="0.3"/>
  <cols>
    <col min="1" max="1" width="39.109375" customWidth="1"/>
    <col min="2" max="2" width="20.5546875" bestFit="1" customWidth="1"/>
  </cols>
  <sheetData>
    <row r="2" spans="1:2" x14ac:dyDescent="0.3">
      <c r="B2" s="76" t="s">
        <v>113</v>
      </c>
    </row>
    <row r="3" spans="1:2" s="6" customFormat="1" x14ac:dyDescent="0.3">
      <c r="A3" s="6" t="s">
        <v>70</v>
      </c>
      <c r="B3" s="6" t="s">
        <v>71</v>
      </c>
    </row>
    <row r="4" spans="1:2" s="7" customFormat="1" x14ac:dyDescent="0.3">
      <c r="A4" s="7" t="s">
        <v>72</v>
      </c>
      <c r="B4" s="7">
        <v>1.1339999999999999</v>
      </c>
    </row>
    <row r="5" spans="1:2" x14ac:dyDescent="0.3">
      <c r="A5" t="s">
        <v>114</v>
      </c>
    </row>
    <row r="6" spans="1:2" x14ac:dyDescent="0.3">
      <c r="A6" t="s">
        <v>59</v>
      </c>
      <c r="B6">
        <v>0</v>
      </c>
    </row>
    <row r="7" spans="1:2" x14ac:dyDescent="0.3">
      <c r="A7" t="s">
        <v>115</v>
      </c>
      <c r="B7">
        <v>-0.66700000000000004</v>
      </c>
    </row>
    <row r="8" spans="1:2" s="8" customFormat="1" x14ac:dyDescent="0.3">
      <c r="A8" s="8" t="s">
        <v>116</v>
      </c>
      <c r="B8" s="8">
        <v>-1.4970000000000001</v>
      </c>
    </row>
    <row r="9" spans="1:2" x14ac:dyDescent="0.3">
      <c r="A9" t="s">
        <v>117</v>
      </c>
    </row>
    <row r="10" spans="1:2" x14ac:dyDescent="0.3">
      <c r="A10" t="s">
        <v>118</v>
      </c>
      <c r="B10">
        <v>0</v>
      </c>
    </row>
    <row r="11" spans="1:2" x14ac:dyDescent="0.3">
      <c r="A11" t="s">
        <v>119</v>
      </c>
      <c r="B11">
        <v>-0.436</v>
      </c>
    </row>
    <row r="12" spans="1:2" x14ac:dyDescent="0.3">
      <c r="A12" t="s">
        <v>62</v>
      </c>
      <c r="B12">
        <v>-0.56000000000000005</v>
      </c>
    </row>
    <row r="13" spans="1:2" x14ac:dyDescent="0.3">
      <c r="A13" t="s">
        <v>120</v>
      </c>
      <c r="B13">
        <v>-0.98</v>
      </c>
    </row>
    <row r="14" spans="1:2" s="8" customFormat="1" x14ac:dyDescent="0.3">
      <c r="A14" s="8" t="s">
        <v>121</v>
      </c>
      <c r="B14" s="8">
        <v>-1.976</v>
      </c>
    </row>
    <row r="15" spans="1:2" x14ac:dyDescent="0.3">
      <c r="A15" t="s">
        <v>63</v>
      </c>
    </row>
    <row r="16" spans="1:2" x14ac:dyDescent="0.3">
      <c r="A16" t="s">
        <v>122</v>
      </c>
      <c r="B16">
        <v>0</v>
      </c>
    </row>
    <row r="17" spans="1:2" x14ac:dyDescent="0.3">
      <c r="A17" t="s">
        <v>123</v>
      </c>
      <c r="B17">
        <v>-0.60399999999999998</v>
      </c>
    </row>
    <row r="18" spans="1:2" x14ac:dyDescent="0.3">
      <c r="A18" t="s">
        <v>64</v>
      </c>
      <c r="B18">
        <v>-0.70699999999999996</v>
      </c>
    </row>
    <row r="19" spans="1:2" s="8" customFormat="1" x14ac:dyDescent="0.3">
      <c r="A19" s="8" t="s">
        <v>124</v>
      </c>
      <c r="B19" s="8">
        <v>-0.40300000000000002</v>
      </c>
    </row>
    <row r="20" spans="1:2" x14ac:dyDescent="0.3">
      <c r="A20" t="s">
        <v>65</v>
      </c>
    </row>
    <row r="21" spans="1:2" x14ac:dyDescent="0.3">
      <c r="A21" t="s">
        <v>14</v>
      </c>
      <c r="B21">
        <v>0</v>
      </c>
    </row>
    <row r="22" spans="1:2" s="8" customFormat="1" x14ac:dyDescent="0.3">
      <c r="A22" s="8" t="s">
        <v>18</v>
      </c>
      <c r="B22" s="8">
        <v>-1.579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Primary RD Surgery Failure</vt:lpstr>
      <vt:lpstr>Macular-Off RD Visual Success </vt:lpstr>
      <vt:lpstr>Macular Hole Visual Success </vt:lpstr>
      <vt:lpstr>Coefficients RRD Failure</vt:lpstr>
      <vt:lpstr>Coefficients Macular Off RD </vt:lpstr>
      <vt:lpstr>Coefficients Macular Hole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Norridge Charlotte</dc:creator>
  <cp:keywords/>
  <dc:description/>
  <cp:lastModifiedBy>David Yorston</cp:lastModifiedBy>
  <cp:revision/>
  <dcterms:created xsi:type="dcterms:W3CDTF">2022-06-08T12:28:18Z</dcterms:created>
  <dcterms:modified xsi:type="dcterms:W3CDTF">2024-11-05T20:44:21Z</dcterms:modified>
  <cp:category/>
  <cp:contentStatus/>
</cp:coreProperties>
</file>