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elh/Documents/GitHub/Negative-Regulator-Project/"/>
    </mc:Choice>
  </mc:AlternateContent>
  <xr:revisionPtr revIDLastSave="0" documentId="13_ncr:1_{327B202B-170E-F644-A726-EF4B6B1A89A3}" xr6:coauthVersionLast="47" xr6:coauthVersionMax="47" xr10:uidLastSave="{00000000-0000-0000-0000-000000000000}"/>
  <bookViews>
    <workbookView xWindow="30900" yWindow="1580" windowWidth="25600" windowHeight="17240" xr2:uid="{7A26C5E7-96D1-48BE-832A-0113EABFEB89}"/>
  </bookViews>
  <sheets>
    <sheet name="All" sheetId="1" r:id="rId1"/>
  </sheets>
  <definedNames>
    <definedName name="_xlnm._FilterDatabase" localSheetId="0" hidden="1">All!$A$1:$E$791</definedName>
    <definedName name="cac_cac_0">All!$B$160:$B$167</definedName>
    <definedName name="cac_cac_10">All!$B$168:$B$175</definedName>
    <definedName name="cac_cac_12">All!$B$176:$B$183</definedName>
    <definedName name="cac_cac_2">All!$B$192:$B$198</definedName>
    <definedName name="cac_cac_24">All!$B$184:$B$191</definedName>
    <definedName name="cac_cac_36">All!$B$199:$B$206</definedName>
    <definedName name="cac_cac_4">All!$B$215:$B$222</definedName>
    <definedName name="cac_cac_48">All!$B$207:$B$214</definedName>
    <definedName name="cac_cac_6">All!$B$223:$B$230</definedName>
    <definedName name="cac_cac_8">All!$B$231:$B$238</definedName>
    <definedName name="cac_mal_0">All!$B$239:$B$246</definedName>
    <definedName name="cac_mal_10">All!$B$247:$B$254</definedName>
    <definedName name="cac_mal_12">All!$B$255:$B$261</definedName>
    <definedName name="cac_mal_2">All!$B$270:$B$277</definedName>
    <definedName name="cac_mal_24">All!$B$262:$B$269</definedName>
    <definedName name="cac_mal_36">All!$B$278:$B$285</definedName>
    <definedName name="cac_mal_4">All!$B$294:$B$301</definedName>
    <definedName name="cac_mal_48">All!$B$286:$B$293</definedName>
    <definedName name="cac_mal_6">All!$B$302:$B$309</definedName>
    <definedName name="cac_mal_8">All!$B$310:$B$317</definedName>
    <definedName name="cec2_cac_0">All!$B$476:$B$483</definedName>
    <definedName name="cec2_cac_10">All!$B$484:$B$491</definedName>
    <definedName name="cec2_cac_12">All!$B$492:$B$499</definedName>
    <definedName name="cec2_cac_2">All!$B$508:$B$514</definedName>
    <definedName name="cec2_cac_24">All!$B$500:$B$507</definedName>
    <definedName name="cec2_cac_36">All!$B$515:$B$522</definedName>
    <definedName name="cec2_cac_4">All!$B$531:$B$538</definedName>
    <definedName name="cec2_cac_48">All!$B$523:$B$530</definedName>
    <definedName name="cec2_cac_6">All!$B$539:$B$546</definedName>
    <definedName name="cec2_cac_8">All!$B$547:$B$554</definedName>
    <definedName name="cec2_mal_0">All!$B$555:$B$562</definedName>
    <definedName name="cec2_mal_10">All!$B$563:$B$570</definedName>
    <definedName name="cec2_mal_12">All!$B$571:$B$577</definedName>
    <definedName name="cec2_mal_2">All!$B$586:$B$593</definedName>
    <definedName name="cec2_mal_24">All!$B$578:$B$585</definedName>
    <definedName name="cec2_mal_36">All!$B$594:$B$601</definedName>
    <definedName name="cec2_mal_4">All!$B$610:$B$617</definedName>
    <definedName name="cec2_mal_48">All!$B$602:$B$609</definedName>
    <definedName name="cec2_mal_6">All!$B$618:$B$625</definedName>
    <definedName name="cec2_mal_8">All!$B$626:$B$633</definedName>
    <definedName name="def2_cac_0">All!$B$2:$B$9</definedName>
    <definedName name="def2_cac_10">All!$B$10:$B$17</definedName>
    <definedName name="def2_cac_12">All!$B$18:$B$25</definedName>
    <definedName name="def2_cac_2">All!$B$34:$B$40</definedName>
    <definedName name="def2_cac_24">All!$B$26:$B$33</definedName>
    <definedName name="def2_cac_36">All!$B$41:$B$48</definedName>
    <definedName name="def2_cac_4">All!$B$57:$B$64</definedName>
    <definedName name="def2_cac_48">All!$B$49:$B$56</definedName>
    <definedName name="def2_cac_6">All!$B$65:$B$72</definedName>
    <definedName name="def2_cac_8">All!$B$73:$B$80</definedName>
    <definedName name="def2_mal_0">All!$B$81:$B$88</definedName>
    <definedName name="def2_mal_10">All!$B$89:$B$96</definedName>
    <definedName name="def2_mal_12">All!$B$97:$B$103</definedName>
    <definedName name="def2_mal_2">All!$B$112:$B$119</definedName>
    <definedName name="def2_mal_24">All!$B$104:$B$111</definedName>
    <definedName name="def2_mal_36">All!$B$120:$B$127</definedName>
    <definedName name="def2_mal_4">All!$B$136:$B$143</definedName>
    <definedName name="def2_mal_48">All!$B$128:$B$135</definedName>
    <definedName name="def2_mal_6">All!$B$144:$B$151</definedName>
    <definedName name="def2_mal_8">All!$B$152:$B$159</definedName>
    <definedName name="def3_cac_0">All!$B$318:$B$325</definedName>
    <definedName name="def3_cac_10">All!$B$326:$B$333</definedName>
    <definedName name="def3_cac_12">All!$B$334:$B$341</definedName>
    <definedName name="def3_cac_2">All!$B$350:$B$356</definedName>
    <definedName name="def3_cac_24">All!$B$342:$B$349</definedName>
    <definedName name="def3_cac_36">All!$B$357:$B$364</definedName>
    <definedName name="def3_cac_4">All!$B$373:$B$380</definedName>
    <definedName name="def3_cac_48">All!$B$365:$B$372</definedName>
    <definedName name="def3_cac_6">All!$B$381:$B$388</definedName>
    <definedName name="def3_cac_8">All!$B$389:$B$396</definedName>
    <definedName name="def3_mal_0">All!$B$397:$B$404</definedName>
    <definedName name="def3_mal_10">All!$B$405:$B$412</definedName>
    <definedName name="def3_mal_12">All!$B$413:$B$419</definedName>
    <definedName name="def3_mal_2">All!$B$428:$B$435</definedName>
    <definedName name="def3_mal_24">All!$B$420:$B$427</definedName>
    <definedName name="def3_mal_36">All!$B$436:$B$443</definedName>
    <definedName name="def3_mal_4">All!$B$452:$B$459</definedName>
    <definedName name="def3_mal_48">All!$B$444:$B$451</definedName>
    <definedName name="def3_mal_6">All!$B$460:$B$467</definedName>
    <definedName name="def3_mal_8">All!$B$468:$B$475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N35" i="1"/>
  <c r="M35" i="1"/>
  <c r="L35" i="1"/>
  <c r="K35" i="1"/>
  <c r="J35" i="1"/>
  <c r="S31" i="1"/>
  <c r="R31" i="1"/>
  <c r="Q31" i="1"/>
  <c r="P31" i="1"/>
  <c r="O31" i="1"/>
  <c r="N31" i="1"/>
  <c r="M31" i="1"/>
  <c r="L31" i="1"/>
  <c r="K31" i="1"/>
  <c r="J31" i="1"/>
  <c r="K33" i="1"/>
  <c r="L33" i="1"/>
  <c r="M33" i="1"/>
  <c r="N33" i="1"/>
  <c r="O33" i="1"/>
  <c r="P33" i="1"/>
  <c r="Q33" i="1"/>
  <c r="R33" i="1"/>
  <c r="S33" i="1"/>
  <c r="J33" i="1"/>
  <c r="K29" i="1"/>
  <c r="L29" i="1"/>
  <c r="M29" i="1"/>
  <c r="N29" i="1"/>
  <c r="O29" i="1"/>
  <c r="P29" i="1"/>
  <c r="Q29" i="1"/>
  <c r="R29" i="1"/>
  <c r="S29" i="1"/>
  <c r="J29" i="1"/>
  <c r="K25" i="1"/>
  <c r="L25" i="1"/>
  <c r="M25" i="1"/>
  <c r="N25" i="1"/>
  <c r="O25" i="1"/>
  <c r="P25" i="1"/>
  <c r="Q25" i="1"/>
  <c r="R25" i="1"/>
  <c r="S25" i="1"/>
  <c r="J25" i="1"/>
  <c r="K21" i="1"/>
  <c r="L21" i="1"/>
  <c r="M21" i="1"/>
  <c r="N21" i="1"/>
  <c r="O21" i="1"/>
  <c r="P21" i="1"/>
  <c r="Q21" i="1"/>
  <c r="R21" i="1"/>
  <c r="S21" i="1"/>
  <c r="J21" i="1"/>
  <c r="K17" i="1"/>
  <c r="L17" i="1"/>
  <c r="M17" i="1"/>
  <c r="N17" i="1"/>
  <c r="O17" i="1"/>
  <c r="P17" i="1"/>
  <c r="Q17" i="1"/>
  <c r="R17" i="1"/>
  <c r="S17" i="1"/>
  <c r="J17" i="1"/>
  <c r="K13" i="1"/>
  <c r="L13" i="1"/>
  <c r="M13" i="1"/>
  <c r="N13" i="1"/>
  <c r="O13" i="1"/>
  <c r="P13" i="1"/>
  <c r="Q13" i="1"/>
  <c r="R13" i="1"/>
  <c r="S13" i="1"/>
  <c r="J13" i="1"/>
  <c r="K9" i="1"/>
  <c r="L9" i="1"/>
  <c r="M9" i="1"/>
  <c r="N9" i="1"/>
  <c r="O9" i="1"/>
  <c r="P9" i="1"/>
  <c r="Q9" i="1"/>
  <c r="R9" i="1"/>
  <c r="S9" i="1"/>
  <c r="J9" i="1"/>
  <c r="K5" i="1"/>
  <c r="L5" i="1"/>
  <c r="M5" i="1"/>
  <c r="N5" i="1"/>
  <c r="O5" i="1"/>
  <c r="P5" i="1"/>
  <c r="Q5" i="1"/>
  <c r="R5" i="1"/>
  <c r="S5" i="1"/>
  <c r="J5" i="1"/>
  <c r="S34" i="1"/>
  <c r="R34" i="1"/>
  <c r="Q34" i="1"/>
  <c r="P34" i="1"/>
  <c r="O34" i="1"/>
  <c r="N34" i="1"/>
  <c r="M34" i="1"/>
  <c r="L34" i="1"/>
  <c r="K34" i="1"/>
  <c r="J34" i="1"/>
  <c r="S32" i="1"/>
  <c r="R32" i="1"/>
  <c r="Q32" i="1"/>
  <c r="P32" i="1"/>
  <c r="O32" i="1"/>
  <c r="N32" i="1"/>
  <c r="M32" i="1"/>
  <c r="L32" i="1"/>
  <c r="K32" i="1"/>
  <c r="J32" i="1"/>
  <c r="S30" i="1"/>
  <c r="R30" i="1"/>
  <c r="Q30" i="1"/>
  <c r="P30" i="1"/>
  <c r="O30" i="1"/>
  <c r="N30" i="1"/>
  <c r="M30" i="1"/>
  <c r="L30" i="1"/>
  <c r="K30" i="1"/>
  <c r="J30" i="1"/>
  <c r="S28" i="1"/>
  <c r="R28" i="1"/>
  <c r="Q28" i="1"/>
  <c r="P28" i="1"/>
  <c r="O28" i="1"/>
  <c r="N28" i="1"/>
  <c r="M28" i="1"/>
  <c r="L28" i="1"/>
  <c r="K28" i="1"/>
  <c r="J28" i="1"/>
  <c r="S26" i="1"/>
  <c r="R26" i="1"/>
  <c r="Q26" i="1"/>
  <c r="P26" i="1"/>
  <c r="O26" i="1"/>
  <c r="N26" i="1"/>
  <c r="M26" i="1"/>
  <c r="L26" i="1"/>
  <c r="K26" i="1"/>
  <c r="J26" i="1"/>
  <c r="S24" i="1"/>
  <c r="R24" i="1"/>
  <c r="Q24" i="1"/>
  <c r="P24" i="1"/>
  <c r="O24" i="1"/>
  <c r="N24" i="1"/>
  <c r="M24" i="1"/>
  <c r="L24" i="1"/>
  <c r="K24" i="1"/>
  <c r="J24" i="1"/>
  <c r="S22" i="1"/>
  <c r="R22" i="1"/>
  <c r="Q22" i="1"/>
  <c r="P22" i="1"/>
  <c r="O22" i="1"/>
  <c r="N22" i="1"/>
  <c r="M22" i="1"/>
  <c r="L22" i="1"/>
  <c r="K22" i="1"/>
  <c r="J22" i="1"/>
  <c r="S20" i="1"/>
  <c r="R20" i="1"/>
  <c r="Q20" i="1"/>
  <c r="P20" i="1"/>
  <c r="O20" i="1"/>
  <c r="N20" i="1"/>
  <c r="M20" i="1"/>
  <c r="L20" i="1"/>
  <c r="K20" i="1"/>
  <c r="J20" i="1"/>
  <c r="S14" i="1"/>
  <c r="R14" i="1"/>
  <c r="Q14" i="1"/>
  <c r="P14" i="1"/>
  <c r="O14" i="1"/>
  <c r="N14" i="1"/>
  <c r="M14" i="1"/>
  <c r="L14" i="1"/>
  <c r="K14" i="1"/>
  <c r="J14" i="1"/>
  <c r="S12" i="1"/>
  <c r="R12" i="1"/>
  <c r="Q12" i="1"/>
  <c r="P12" i="1"/>
  <c r="O12" i="1"/>
  <c r="N12" i="1"/>
  <c r="M12" i="1"/>
  <c r="L12" i="1"/>
  <c r="K12" i="1"/>
  <c r="J12" i="1"/>
  <c r="S18" i="1"/>
  <c r="R18" i="1"/>
  <c r="Q18" i="1"/>
  <c r="P18" i="1"/>
  <c r="O18" i="1"/>
  <c r="N18" i="1"/>
  <c r="M18" i="1"/>
  <c r="L18" i="1"/>
  <c r="K18" i="1"/>
  <c r="J18" i="1"/>
  <c r="S16" i="1"/>
  <c r="R16" i="1"/>
  <c r="Q16" i="1"/>
  <c r="P16" i="1"/>
  <c r="O16" i="1"/>
  <c r="N16" i="1"/>
  <c r="M16" i="1"/>
  <c r="L16" i="1"/>
  <c r="K16" i="1"/>
  <c r="J16" i="1"/>
  <c r="S10" i="1"/>
  <c r="R10" i="1"/>
  <c r="Q10" i="1"/>
  <c r="P10" i="1"/>
  <c r="O10" i="1"/>
  <c r="N10" i="1"/>
  <c r="M10" i="1"/>
  <c r="L10" i="1"/>
  <c r="K10" i="1"/>
  <c r="J10" i="1"/>
  <c r="S8" i="1"/>
  <c r="R8" i="1"/>
  <c r="Q8" i="1"/>
  <c r="P8" i="1"/>
  <c r="O8" i="1"/>
  <c r="N8" i="1"/>
  <c r="M8" i="1"/>
  <c r="L8" i="1"/>
  <c r="K8" i="1"/>
  <c r="J8" i="1"/>
  <c r="S6" i="1"/>
  <c r="R6" i="1"/>
  <c r="Q6" i="1"/>
  <c r="P6" i="1"/>
  <c r="O6" i="1"/>
  <c r="N6" i="1"/>
  <c r="M6" i="1"/>
  <c r="L6" i="1"/>
  <c r="K6" i="1"/>
  <c r="L4" i="1"/>
  <c r="J6" i="1"/>
  <c r="S4" i="1"/>
  <c r="R4" i="1"/>
  <c r="Q4" i="1"/>
  <c r="P4" i="1"/>
  <c r="O4" i="1"/>
  <c r="N4" i="1"/>
  <c r="M4" i="1"/>
  <c r="K4" i="1"/>
  <c r="J4" i="1"/>
</calcChain>
</file>

<file path=xl/sharedStrings.xml><?xml version="1.0" encoding="utf-8"?>
<sst xmlns="http://schemas.openxmlformats.org/spreadsheetml/2006/main" count="1947" uniqueCount="19">
  <si>
    <t>dct</t>
  </si>
  <si>
    <t>treatment</t>
  </si>
  <si>
    <t>cactus</t>
  </si>
  <si>
    <t>malE</t>
  </si>
  <si>
    <t>hour</t>
  </si>
  <si>
    <t>sex</t>
  </si>
  <si>
    <t>F</t>
  </si>
  <si>
    <t>M</t>
  </si>
  <si>
    <t>def2</t>
  </si>
  <si>
    <t>target</t>
  </si>
  <si>
    <t>def3</t>
  </si>
  <si>
    <t>cec2</t>
  </si>
  <si>
    <t>avg</t>
  </si>
  <si>
    <t>std dev</t>
  </si>
  <si>
    <t>count</t>
  </si>
  <si>
    <t>+15</t>
  </si>
  <si>
    <t>+21</t>
  </si>
  <si>
    <t>+16</t>
  </si>
  <si>
    <t>+22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</si>
</sst>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2" borderId="7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2" borderId="6" xfId="0" quotePrefix="1" applyFill="1" applyBorder="1"/>
    <xf numFmtId="0" fontId="0" fillId="0" borderId="6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1" xfId="0" applyFill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2B9A-A392-49C6-A5AC-AF7C2A16DDF5}">
  <dimension ref="A1:S633"/>
  <sheetViews>
    <sheetView tabSelected="1" topLeftCell="B1" workbookViewId="0">
      <selection activeCell="S35" sqref="J35:S35"/>
    </sheetView>
  </sheetViews>
  <sheetFormatPr baseColWidth="10" defaultColWidth="8.83203125" defaultRowHeight="15" x14ac:dyDescent="0.2"/>
  <sheetData>
    <row r="1" spans="1:19" x14ac:dyDescent="0.2">
      <c r="A1" t="s">
        <v>1</v>
      </c>
      <c r="B1" t="s">
        <v>0</v>
      </c>
      <c r="C1" t="s">
        <v>4</v>
      </c>
      <c r="D1" t="s">
        <v>5</v>
      </c>
      <c r="E1" t="s">
        <v>9</v>
      </c>
    </row>
    <row r="2" spans="1:19" ht="16" thickBot="1" x14ac:dyDescent="0.25">
      <c r="A2" t="s">
        <v>2</v>
      </c>
      <c r="B2">
        <v>-10.371850904330151</v>
      </c>
      <c r="C2">
        <v>0</v>
      </c>
      <c r="D2" t="s">
        <v>6</v>
      </c>
      <c r="E2" t="s">
        <v>8</v>
      </c>
    </row>
    <row r="3" spans="1:19" ht="16" thickBot="1" x14ac:dyDescent="0.25">
      <c r="A3" t="s">
        <v>2</v>
      </c>
      <c r="B3">
        <v>-9.8186063173438676</v>
      </c>
      <c r="C3">
        <v>0</v>
      </c>
      <c r="D3" t="s">
        <v>6</v>
      </c>
      <c r="E3" t="s">
        <v>8</v>
      </c>
      <c r="G3" s="12" t="s">
        <v>9</v>
      </c>
      <c r="H3" s="12" t="s">
        <v>1</v>
      </c>
      <c r="I3" s="4"/>
      <c r="J3" s="9">
        <v>0</v>
      </c>
      <c r="K3" s="9">
        <v>2</v>
      </c>
      <c r="L3" s="9">
        <v>4</v>
      </c>
      <c r="M3" s="9">
        <v>6</v>
      </c>
      <c r="N3" s="9">
        <v>8</v>
      </c>
      <c r="O3" s="9">
        <v>10</v>
      </c>
      <c r="P3" s="9">
        <v>12</v>
      </c>
      <c r="Q3" s="9">
        <v>24</v>
      </c>
      <c r="R3" s="9">
        <v>36</v>
      </c>
      <c r="S3" s="10">
        <v>48</v>
      </c>
    </row>
    <row r="4" spans="1:19" x14ac:dyDescent="0.2">
      <c r="A4" t="s">
        <v>2</v>
      </c>
      <c r="B4">
        <v>-7.6545739162342041</v>
      </c>
      <c r="C4">
        <v>0</v>
      </c>
      <c r="D4" t="s">
        <v>6</v>
      </c>
      <c r="E4" t="s">
        <v>8</v>
      </c>
      <c r="G4" s="24" t="s">
        <v>2</v>
      </c>
      <c r="H4" s="26" t="s">
        <v>2</v>
      </c>
      <c r="I4" s="13" t="s">
        <v>12</v>
      </c>
      <c r="J4" s="1">
        <f>AVERAGE(cac_cac_0)</f>
        <v>-12.022019815740176</v>
      </c>
      <c r="K4" s="2">
        <f>AVERAGE(cac_cac_2)</f>
        <v>-12.366477950945413</v>
      </c>
      <c r="L4" s="2">
        <f>AVERAGE(cac_cac_4)</f>
        <v>-12.500000526690009</v>
      </c>
      <c r="M4" s="2">
        <f>AVERAGE(cac_cac_6)</f>
        <v>-12.932619493010753</v>
      </c>
      <c r="N4" s="2">
        <f>AVERAGE(cac_cac_8)</f>
        <v>-12.981654291030267</v>
      </c>
      <c r="O4" s="2">
        <f>AVERAGE(cac_cac_10)</f>
        <v>-12.903493619386927</v>
      </c>
      <c r="P4" s="2">
        <f>AVERAGE(cac_cac_12)</f>
        <v>-14.264688421464916</v>
      </c>
      <c r="Q4" s="2">
        <f>AVERAGE(cac_cac_24)</f>
        <v>-14.860961156605086</v>
      </c>
      <c r="R4" s="2">
        <f>AVERAGE(cac_cac_36)</f>
        <v>-14.45881768025054</v>
      </c>
      <c r="S4" s="3">
        <f>AVERAGE(cac_cac_48)</f>
        <v>-14.93469156200991</v>
      </c>
    </row>
    <row r="5" spans="1:19" x14ac:dyDescent="0.2">
      <c r="A5" t="s">
        <v>2</v>
      </c>
      <c r="B5">
        <v>-6.8948069276502295</v>
      </c>
      <c r="C5">
        <v>0</v>
      </c>
      <c r="D5" t="s">
        <v>6</v>
      </c>
      <c r="E5" t="s">
        <v>8</v>
      </c>
      <c r="G5" s="25"/>
      <c r="H5" s="27"/>
      <c r="I5" s="14" t="s">
        <v>15</v>
      </c>
      <c r="J5" s="20">
        <f>J4+15</f>
        <v>2.9779801842598239</v>
      </c>
      <c r="K5" s="11">
        <f t="shared" ref="K5:S5" si="0">K4+15</f>
        <v>2.6335220490545872</v>
      </c>
      <c r="L5" s="11">
        <f t="shared" si="0"/>
        <v>2.4999994733099911</v>
      </c>
      <c r="M5" s="11">
        <f t="shared" si="0"/>
        <v>2.067380506989247</v>
      </c>
      <c r="N5" s="11">
        <f t="shared" si="0"/>
        <v>2.0183457089697328</v>
      </c>
      <c r="O5" s="11">
        <f t="shared" si="0"/>
        <v>2.0965063806130733</v>
      </c>
      <c r="P5" s="11">
        <f t="shared" si="0"/>
        <v>0.73531157853508411</v>
      </c>
      <c r="Q5" s="11">
        <f t="shared" si="0"/>
        <v>0.13903884339491412</v>
      </c>
      <c r="R5" s="11">
        <f t="shared" si="0"/>
        <v>0.54118231974945985</v>
      </c>
      <c r="S5" s="5">
        <f t="shared" si="0"/>
        <v>6.530843799009034E-2</v>
      </c>
    </row>
    <row r="6" spans="1:19" x14ac:dyDescent="0.2">
      <c r="A6" t="s">
        <v>2</v>
      </c>
      <c r="B6">
        <v>-7.2416323301795984</v>
      </c>
      <c r="C6">
        <v>0</v>
      </c>
      <c r="D6" t="s">
        <v>7</v>
      </c>
      <c r="E6" t="s">
        <v>8</v>
      </c>
      <c r="G6" s="25"/>
      <c r="H6" s="27"/>
      <c r="I6" s="15" t="s">
        <v>13</v>
      </c>
      <c r="J6" s="21">
        <f>STDEV(cac_cac_0)</f>
        <v>1.1086132989231305</v>
      </c>
      <c r="K6">
        <f>STDEV(cac_cac_2)</f>
        <v>1.2313045506882363</v>
      </c>
      <c r="L6">
        <f>STDEV(cac_cac_4)</f>
        <v>0.9720798126053013</v>
      </c>
      <c r="M6">
        <f>STDEV(cac_cac_6)</f>
        <v>0.72742343009812838</v>
      </c>
      <c r="N6">
        <f>STDEV(cac_cac_8)</f>
        <v>0.59716668152105579</v>
      </c>
      <c r="O6">
        <f>STDEV(cac_cac_10)</f>
        <v>0.79018369212886419</v>
      </c>
      <c r="P6">
        <f>STDEV(cac_cac_12)</f>
        <v>1.3862065035026603</v>
      </c>
      <c r="Q6">
        <f>STDEV(cac_cac_24)</f>
        <v>0.58809130241498697</v>
      </c>
      <c r="R6">
        <f>STDEV(cac_cac_36)</f>
        <v>0.64995403454491285</v>
      </c>
      <c r="S6" s="6">
        <f>STDEV(cac_cac_48)</f>
        <v>0.63035219824443622</v>
      </c>
    </row>
    <row r="7" spans="1:19" x14ac:dyDescent="0.2">
      <c r="A7" t="s">
        <v>2</v>
      </c>
      <c r="B7">
        <v>-7.8763131840592386</v>
      </c>
      <c r="C7">
        <v>0</v>
      </c>
      <c r="D7" t="s">
        <v>7</v>
      </c>
      <c r="E7" t="s">
        <v>8</v>
      </c>
      <c r="G7" s="25"/>
      <c r="H7" s="28"/>
      <c r="I7" s="17" t="s">
        <v>14</v>
      </c>
      <c r="J7" s="22"/>
      <c r="K7" s="18"/>
      <c r="L7" s="18"/>
      <c r="M7" s="18"/>
      <c r="N7" s="18"/>
      <c r="O7" s="18"/>
      <c r="P7" s="18"/>
      <c r="Q7" s="18"/>
      <c r="R7" s="18"/>
      <c r="S7" s="19"/>
    </row>
    <row r="8" spans="1:19" x14ac:dyDescent="0.2">
      <c r="A8" t="s">
        <v>2</v>
      </c>
      <c r="B8">
        <v>-8.4866669753073527</v>
      </c>
      <c r="C8">
        <v>0</v>
      </c>
      <c r="D8" t="s">
        <v>7</v>
      </c>
      <c r="E8" t="s">
        <v>8</v>
      </c>
      <c r="G8" s="25"/>
      <c r="H8" s="29" t="s">
        <v>3</v>
      </c>
      <c r="I8" s="15" t="s">
        <v>12</v>
      </c>
      <c r="J8" s="21">
        <f>AVERAGE(cac_mal_0)</f>
        <v>-11.465080270010461</v>
      </c>
      <c r="K8">
        <f>AVERAGE(cac_mal_2)</f>
        <v>-10.681425265428194</v>
      </c>
      <c r="L8">
        <f>AVERAGE(cac_mal_4)</f>
        <v>-11.486238560458705</v>
      </c>
      <c r="M8">
        <f>AVERAGE(cac_mal_6)</f>
        <v>-12.264579049263082</v>
      </c>
      <c r="N8">
        <f>AVERAGE(cac_mal_8)</f>
        <v>-12.280996938652825</v>
      </c>
      <c r="O8">
        <f>AVERAGE(cac_mal_10)</f>
        <v>-12.884586440175392</v>
      </c>
      <c r="P8">
        <f>AVERAGE(cac_mal_12)</f>
        <v>-13.419346004073978</v>
      </c>
      <c r="Q8">
        <f>AVERAGE(cac_mal_24)</f>
        <v>-13.699151060434701</v>
      </c>
      <c r="R8">
        <f>AVERAGE(cac_mal_36)</f>
        <v>-14.028385226772807</v>
      </c>
      <c r="S8" s="6">
        <f>AVERAGE(cac_mal_48)</f>
        <v>-14.174582159331919</v>
      </c>
    </row>
    <row r="9" spans="1:19" x14ac:dyDescent="0.2">
      <c r="A9" t="s">
        <v>2</v>
      </c>
      <c r="B9">
        <v>-12.465226772666462</v>
      </c>
      <c r="C9">
        <v>0</v>
      </c>
      <c r="D9" t="s">
        <v>7</v>
      </c>
      <c r="E9" t="s">
        <v>8</v>
      </c>
      <c r="G9" s="25"/>
      <c r="H9" s="29"/>
      <c r="I9" s="14" t="s">
        <v>15</v>
      </c>
      <c r="J9" s="20">
        <f>J8+15</f>
        <v>3.5349197299895394</v>
      </c>
      <c r="K9" s="11">
        <f t="shared" ref="K9:S9" si="1">K8+15</f>
        <v>4.318574734571806</v>
      </c>
      <c r="L9" s="11">
        <f t="shared" si="1"/>
        <v>3.5137614395412946</v>
      </c>
      <c r="M9" s="11">
        <f t="shared" si="1"/>
        <v>2.735420950736918</v>
      </c>
      <c r="N9" s="11">
        <f t="shared" si="1"/>
        <v>2.7190030613471752</v>
      </c>
      <c r="O9" s="11">
        <f t="shared" si="1"/>
        <v>2.1154135598246082</v>
      </c>
      <c r="P9" s="11">
        <f t="shared" si="1"/>
        <v>1.5806539959260224</v>
      </c>
      <c r="Q9" s="11">
        <f t="shared" si="1"/>
        <v>1.3008489395652987</v>
      </c>
      <c r="R9" s="11">
        <f t="shared" si="1"/>
        <v>0.97161477322719314</v>
      </c>
      <c r="S9" s="5">
        <f t="shared" si="1"/>
        <v>0.82541784066808077</v>
      </c>
    </row>
    <row r="10" spans="1:19" x14ac:dyDescent="0.2">
      <c r="A10" t="s">
        <v>2</v>
      </c>
      <c r="B10">
        <v>-9.6489428768838579</v>
      </c>
      <c r="C10">
        <v>10</v>
      </c>
      <c r="D10" t="s">
        <v>6</v>
      </c>
      <c r="E10" t="s">
        <v>8</v>
      </c>
      <c r="G10" s="25"/>
      <c r="H10" s="29"/>
      <c r="I10" s="15" t="s">
        <v>13</v>
      </c>
      <c r="J10" s="21">
        <f>STDEV(cac_mal_0)</f>
        <v>1.207998349080758</v>
      </c>
      <c r="K10">
        <f>STDEV(cac_mal_2)</f>
        <v>0.7173862312973347</v>
      </c>
      <c r="L10">
        <f>STDEV(cac_mal_4)</f>
        <v>0.87578791654405319</v>
      </c>
      <c r="M10">
        <f>STDEV(cac_mal_6)</f>
        <v>0.64082251887522479</v>
      </c>
      <c r="N10">
        <f>STDEV(cac_mal_8)</f>
        <v>1.3615881464131765</v>
      </c>
      <c r="O10">
        <f>STDEV(cac_mal_10)</f>
        <v>0.67712773310900676</v>
      </c>
      <c r="P10">
        <f>STDEV(cac_mal_12)</f>
        <v>0.7900551270217252</v>
      </c>
      <c r="Q10">
        <f>STDEV(cac_mal_24)</f>
        <v>0.49377334555584129</v>
      </c>
      <c r="R10">
        <f>STDEV(cac_mal_36)</f>
        <v>0.83223330133303008</v>
      </c>
      <c r="S10" s="6">
        <f>STDEV(cac_mal_48)</f>
        <v>0.51283236922250475</v>
      </c>
    </row>
    <row r="11" spans="1:19" ht="16" thickBot="1" x14ac:dyDescent="0.25">
      <c r="A11" t="s">
        <v>2</v>
      </c>
      <c r="B11">
        <v>-10.452160968545213</v>
      </c>
      <c r="C11">
        <v>10</v>
      </c>
      <c r="D11" t="s">
        <v>6</v>
      </c>
      <c r="E11" t="s">
        <v>8</v>
      </c>
      <c r="G11" s="30"/>
      <c r="H11" s="31"/>
      <c r="I11" s="16" t="s">
        <v>14</v>
      </c>
      <c r="J11" s="23"/>
      <c r="K11" s="7"/>
      <c r="L11" s="7"/>
      <c r="M11" s="7"/>
      <c r="N11" s="7"/>
      <c r="O11" s="7"/>
      <c r="P11" s="7"/>
      <c r="Q11" s="7"/>
      <c r="R11" s="7"/>
      <c r="S11" s="8"/>
    </row>
    <row r="12" spans="1:19" x14ac:dyDescent="0.2">
      <c r="A12" t="s">
        <v>2</v>
      </c>
      <c r="B12">
        <v>-12.033341344998407</v>
      </c>
      <c r="C12">
        <v>10</v>
      </c>
      <c r="D12" t="s">
        <v>6</v>
      </c>
      <c r="E12" t="s">
        <v>8</v>
      </c>
      <c r="G12" s="24" t="s">
        <v>11</v>
      </c>
      <c r="H12" s="26" t="s">
        <v>2</v>
      </c>
      <c r="I12" s="13" t="s">
        <v>12</v>
      </c>
      <c r="J12" s="1">
        <f>AVERAGE(cec2_cac_0)</f>
        <v>-12.764565886927588</v>
      </c>
      <c r="K12" s="2">
        <f>AVERAGE(cec2_cac_2)</f>
        <v>-14.780694168426299</v>
      </c>
      <c r="L12" s="2">
        <f>AVERAGE(cec2_cac_4)</f>
        <v>-13.744277029338821</v>
      </c>
      <c r="M12" s="2">
        <f>AVERAGE(cec2_cac_6)</f>
        <v>-15.426368021094268</v>
      </c>
      <c r="N12" s="2">
        <f>AVERAGE(cec2_cac_8)</f>
        <v>-13.559659719019189</v>
      </c>
      <c r="O12" s="2">
        <f>AVERAGE(cec2_cac_10)</f>
        <v>-15.721355211277983</v>
      </c>
      <c r="P12" s="2">
        <f>AVERAGE(cec2_cac_12)</f>
        <v>-14.886579915749435</v>
      </c>
      <c r="Q12" s="2">
        <f>AVERAGE(cec2_cac_24)</f>
        <v>-15.157796186843782</v>
      </c>
      <c r="R12" s="2">
        <f>AVERAGE(cec2_cac_36)</f>
        <v>-14.59019133219058</v>
      </c>
      <c r="S12" s="3">
        <f>AVERAGE(cec2_cac_48)</f>
        <v>-15.787075375241885</v>
      </c>
    </row>
    <row r="13" spans="1:19" x14ac:dyDescent="0.2">
      <c r="A13" t="s">
        <v>2</v>
      </c>
      <c r="B13">
        <v>-11.136359809452024</v>
      </c>
      <c r="C13">
        <v>10</v>
      </c>
      <c r="D13" t="s">
        <v>6</v>
      </c>
      <c r="E13" t="s">
        <v>8</v>
      </c>
      <c r="G13" s="25"/>
      <c r="H13" s="27"/>
      <c r="I13" s="14" t="s">
        <v>16</v>
      </c>
      <c r="J13" s="20">
        <f>J12+21</f>
        <v>8.2354341130724116</v>
      </c>
      <c r="K13" s="11">
        <f t="shared" ref="K13:S13" si="2">K12+21</f>
        <v>6.2193058315737009</v>
      </c>
      <c r="L13" s="11">
        <f t="shared" si="2"/>
        <v>7.2557229706611786</v>
      </c>
      <c r="M13" s="11">
        <f t="shared" si="2"/>
        <v>5.5736319789057323</v>
      </c>
      <c r="N13" s="11">
        <f t="shared" si="2"/>
        <v>7.440340280980811</v>
      </c>
      <c r="O13" s="11">
        <f t="shared" si="2"/>
        <v>5.2786447887220174</v>
      </c>
      <c r="P13" s="11">
        <f t="shared" si="2"/>
        <v>6.1134200842505653</v>
      </c>
      <c r="Q13" s="11">
        <f t="shared" si="2"/>
        <v>5.8422038131562175</v>
      </c>
      <c r="R13" s="11">
        <f t="shared" si="2"/>
        <v>6.4098086678094202</v>
      </c>
      <c r="S13" s="5">
        <f t="shared" si="2"/>
        <v>5.2129246247581147</v>
      </c>
    </row>
    <row r="14" spans="1:19" x14ac:dyDescent="0.2">
      <c r="A14" t="s">
        <v>2</v>
      </c>
      <c r="B14">
        <v>-7.7496903818718188</v>
      </c>
      <c r="C14">
        <v>10</v>
      </c>
      <c r="D14" t="s">
        <v>7</v>
      </c>
      <c r="E14" t="s">
        <v>8</v>
      </c>
      <c r="G14" s="25"/>
      <c r="H14" s="27"/>
      <c r="I14" s="15" t="s">
        <v>13</v>
      </c>
      <c r="J14" s="21">
        <f>STDEV(cec2_cac_0)</f>
        <v>1.4766882767545895</v>
      </c>
      <c r="K14">
        <f>STDEV(cec2_cac_2)</f>
        <v>1.5629090864010222</v>
      </c>
      <c r="L14">
        <f>STDEV(cec2_cac_4)</f>
        <v>1.0434050652407536</v>
      </c>
      <c r="M14">
        <f>STDEV(cec2_cac_6)</f>
        <v>2.3182605367655658</v>
      </c>
      <c r="N14">
        <f>STDEV(cec2_cac_8)</f>
        <v>1.3029279335476156</v>
      </c>
      <c r="O14">
        <f>STDEV(cec2_cac_10)</f>
        <v>2.3332282730411906</v>
      </c>
      <c r="P14">
        <f>STDEV(cec2_cac_12)</f>
        <v>1.627681941293126</v>
      </c>
      <c r="Q14">
        <f>STDEV(cec2_cac_24)</f>
        <v>1.6425480340208582</v>
      </c>
      <c r="R14">
        <f>STDEV(cec2_cac_36)</f>
        <v>0.95164808857636907</v>
      </c>
      <c r="S14" s="6">
        <f>STDEV(cec2_cac_48)</f>
        <v>1.3462538441519443</v>
      </c>
    </row>
    <row r="15" spans="1:19" x14ac:dyDescent="0.2">
      <c r="A15" t="s">
        <v>2</v>
      </c>
      <c r="B15">
        <v>-9.4091279536224679</v>
      </c>
      <c r="C15">
        <v>10</v>
      </c>
      <c r="D15" t="s">
        <v>7</v>
      </c>
      <c r="E15" t="s">
        <v>8</v>
      </c>
      <c r="G15" s="25"/>
      <c r="H15" s="28"/>
      <c r="I15" s="17" t="s">
        <v>14</v>
      </c>
      <c r="J15" s="22"/>
      <c r="K15" s="18"/>
      <c r="L15" s="18"/>
      <c r="M15" s="18"/>
      <c r="N15" s="18"/>
      <c r="O15" s="18"/>
      <c r="P15" s="18"/>
      <c r="Q15" s="18"/>
      <c r="R15" s="18"/>
      <c r="S15" s="19"/>
    </row>
    <row r="16" spans="1:19" x14ac:dyDescent="0.2">
      <c r="A16" t="s">
        <v>2</v>
      </c>
      <c r="B16">
        <v>-8.8954940218088829</v>
      </c>
      <c r="C16">
        <v>10</v>
      </c>
      <c r="D16" t="s">
        <v>7</v>
      </c>
      <c r="E16" t="s">
        <v>8</v>
      </c>
      <c r="G16" s="25"/>
      <c r="H16" s="29" t="s">
        <v>3</v>
      </c>
      <c r="I16" s="15" t="s">
        <v>12</v>
      </c>
      <c r="J16" s="21">
        <f>AVERAGE(cec2_mal_0)</f>
        <v>-17.993058387169107</v>
      </c>
      <c r="K16">
        <f>AVERAGE(cec2_mal_2)</f>
        <v>-18.205227605727146</v>
      </c>
      <c r="L16">
        <f>AVERAGE(cec2_mal_4)</f>
        <v>-16.944406414543117</v>
      </c>
      <c r="M16">
        <f>AVERAGE(cec2_mal_6)</f>
        <v>-14.869803248936712</v>
      </c>
      <c r="N16">
        <f>AVERAGE(cec2_mal_8)</f>
        <v>-15.98253080361145</v>
      </c>
      <c r="O16">
        <f>AVERAGE(cec2_mal_10)</f>
        <v>-15.123252778757362</v>
      </c>
      <c r="P16">
        <f>AVERAGE(cec2_mal_12)</f>
        <v>-17.158673939036039</v>
      </c>
      <c r="Q16">
        <f>AVERAGE(cec2_mal_24)</f>
        <v>-19.747524374471254</v>
      </c>
      <c r="R16">
        <f>AVERAGE(cec2_mal_36)</f>
        <v>-18.770062572888826</v>
      </c>
      <c r="S16" s="6">
        <f>AVERAGE(cec2_mal_48)</f>
        <v>-20.108100289550208</v>
      </c>
    </row>
    <row r="17" spans="1:19" x14ac:dyDescent="0.2">
      <c r="A17" t="s">
        <v>2</v>
      </c>
      <c r="B17">
        <v>-8.8762209412090023</v>
      </c>
      <c r="C17">
        <v>10</v>
      </c>
      <c r="D17" t="s">
        <v>7</v>
      </c>
      <c r="E17" t="s">
        <v>8</v>
      </c>
      <c r="G17" s="25"/>
      <c r="H17" s="29"/>
      <c r="I17" s="14" t="s">
        <v>16</v>
      </c>
      <c r="J17" s="20">
        <f>J16+21</f>
        <v>3.006941612830893</v>
      </c>
      <c r="K17" s="11">
        <f t="shared" ref="K17:S17" si="3">K16+21</f>
        <v>2.7947723942728544</v>
      </c>
      <c r="L17" s="11">
        <f t="shared" si="3"/>
        <v>4.055593585456883</v>
      </c>
      <c r="M17" s="11">
        <f t="shared" si="3"/>
        <v>6.1301967510632878</v>
      </c>
      <c r="N17" s="11">
        <f t="shared" si="3"/>
        <v>5.01746919638855</v>
      </c>
      <c r="O17" s="11">
        <f t="shared" si="3"/>
        <v>5.8767472212426384</v>
      </c>
      <c r="P17" s="11">
        <f t="shared" si="3"/>
        <v>3.8413260609639615</v>
      </c>
      <c r="Q17" s="11">
        <f t="shared" si="3"/>
        <v>1.2524756255287457</v>
      </c>
      <c r="R17" s="11">
        <f t="shared" si="3"/>
        <v>2.2299374271111745</v>
      </c>
      <c r="S17" s="5">
        <f t="shared" si="3"/>
        <v>0.89189971044979188</v>
      </c>
    </row>
    <row r="18" spans="1:19" x14ac:dyDescent="0.2">
      <c r="A18" t="s">
        <v>2</v>
      </c>
      <c r="B18">
        <v>-10.07110350786412</v>
      </c>
      <c r="C18">
        <v>12</v>
      </c>
      <c r="D18" t="s">
        <v>6</v>
      </c>
      <c r="E18" t="s">
        <v>8</v>
      </c>
      <c r="G18" s="25"/>
      <c r="H18" s="29"/>
      <c r="I18" s="15" t="s">
        <v>13</v>
      </c>
      <c r="J18" s="21">
        <f>STDEV(cec2_mal_0)</f>
        <v>2.2314621383643352</v>
      </c>
      <c r="K18">
        <f>STDEV(cec2_mal_2)</f>
        <v>1.9629994509355513</v>
      </c>
      <c r="L18">
        <f>STDEV(cec2_mal_4)</f>
        <v>2.153931999430343</v>
      </c>
      <c r="M18">
        <f>STDEV(cec2_mal_6)</f>
        <v>2.0621719513977919</v>
      </c>
      <c r="N18">
        <f>STDEV(cec2_mal_8)</f>
        <v>2.1804093944659941</v>
      </c>
      <c r="O18">
        <f>STDEV(cec2_mal_10)</f>
        <v>1.9452109226481131</v>
      </c>
      <c r="P18">
        <f>STDEV(cec2_mal_12)</f>
        <v>1.516018559235059</v>
      </c>
      <c r="Q18">
        <f>STDEV(cec2_mal_24)</f>
        <v>2.2245058095713772</v>
      </c>
      <c r="R18">
        <f>STDEV(cec2_mal_36)</f>
        <v>1.5136384131273402</v>
      </c>
      <c r="S18" s="6">
        <f>STDEV(cec2_mal_48)</f>
        <v>1.833705728892399</v>
      </c>
    </row>
    <row r="19" spans="1:19" ht="16" thickBot="1" x14ac:dyDescent="0.25">
      <c r="A19" t="s">
        <v>2</v>
      </c>
      <c r="B19">
        <v>-10.530878929864006</v>
      </c>
      <c r="C19">
        <v>12</v>
      </c>
      <c r="D19" t="s">
        <v>6</v>
      </c>
      <c r="E19" t="s">
        <v>8</v>
      </c>
      <c r="G19" s="30"/>
      <c r="H19" s="31"/>
      <c r="I19" s="16" t="s">
        <v>14</v>
      </c>
      <c r="J19" s="23"/>
      <c r="K19" s="7"/>
      <c r="L19" s="7"/>
      <c r="M19" s="7"/>
      <c r="N19" s="7"/>
      <c r="O19" s="7"/>
      <c r="P19" s="7"/>
      <c r="Q19" s="7"/>
      <c r="R19" s="7"/>
      <c r="S19" s="8"/>
    </row>
    <row r="20" spans="1:19" x14ac:dyDescent="0.2">
      <c r="A20" t="s">
        <v>2</v>
      </c>
      <c r="B20">
        <v>-10.791355132699582</v>
      </c>
      <c r="C20">
        <v>12</v>
      </c>
      <c r="D20" t="s">
        <v>6</v>
      </c>
      <c r="E20" t="s">
        <v>8</v>
      </c>
      <c r="G20" s="24" t="s">
        <v>8</v>
      </c>
      <c r="H20" s="26" t="s">
        <v>2</v>
      </c>
      <c r="I20" s="13" t="s">
        <v>12</v>
      </c>
      <c r="J20" s="1">
        <f>AVERAGE(def2_cac_0)</f>
        <v>-8.8512096659713873</v>
      </c>
      <c r="K20" s="2">
        <f>AVERAGE(def2_cac_2)</f>
        <v>-8.7593914624160298</v>
      </c>
      <c r="L20" s="2">
        <f>AVERAGE(def2_cac_4)</f>
        <v>-8.2439559886310043</v>
      </c>
      <c r="M20" s="2">
        <f>AVERAGE(def2_cac_6)</f>
        <v>-8.7886571552983739</v>
      </c>
      <c r="N20" s="2">
        <f>AVERAGE(def2_cac_8)</f>
        <v>-8.9833372798256832</v>
      </c>
      <c r="O20" s="2">
        <f>AVERAGE(def2_cac_10)</f>
        <v>-9.7751672872989577</v>
      </c>
      <c r="P20" s="2">
        <f>AVERAGE(def2_cac_12)</f>
        <v>-10.73408479560894</v>
      </c>
      <c r="Q20" s="2">
        <f>AVERAGE(def2_cac_24)</f>
        <v>-12.147995815406778</v>
      </c>
      <c r="R20" s="2">
        <f>AVERAGE(def2_cac_36)</f>
        <v>-12.586889712637861</v>
      </c>
      <c r="S20" s="3">
        <f>AVERAGE(def2_cac_48)</f>
        <v>-14.116825700669558</v>
      </c>
    </row>
    <row r="21" spans="1:19" x14ac:dyDescent="0.2">
      <c r="A21" t="s">
        <v>2</v>
      </c>
      <c r="B21">
        <v>-10.42351396243896</v>
      </c>
      <c r="C21">
        <v>12</v>
      </c>
      <c r="D21" t="s">
        <v>6</v>
      </c>
      <c r="E21" t="s">
        <v>8</v>
      </c>
      <c r="G21" s="25"/>
      <c r="H21" s="27"/>
      <c r="I21" s="14" t="s">
        <v>17</v>
      </c>
      <c r="J21" s="20">
        <f>J20+16</f>
        <v>7.1487903340286127</v>
      </c>
      <c r="K21" s="11">
        <f t="shared" ref="K21:S21" si="4">K20+16</f>
        <v>7.2406085375839702</v>
      </c>
      <c r="L21" s="11">
        <f t="shared" si="4"/>
        <v>7.7560440113689957</v>
      </c>
      <c r="M21" s="11">
        <f t="shared" si="4"/>
        <v>7.2113428447016261</v>
      </c>
      <c r="N21" s="11">
        <f t="shared" si="4"/>
        <v>7.0166627201743168</v>
      </c>
      <c r="O21" s="11">
        <f t="shared" si="4"/>
        <v>6.2248327127010423</v>
      </c>
      <c r="P21" s="11">
        <f t="shared" si="4"/>
        <v>5.2659152043910602</v>
      </c>
      <c r="Q21" s="11">
        <f t="shared" si="4"/>
        <v>3.8520041845932216</v>
      </c>
      <c r="R21" s="11">
        <f t="shared" si="4"/>
        <v>3.4131102873621391</v>
      </c>
      <c r="S21" s="5">
        <f t="shared" si="4"/>
        <v>1.8831742993304417</v>
      </c>
    </row>
    <row r="22" spans="1:19" x14ac:dyDescent="0.2">
      <c r="A22" t="s">
        <v>2</v>
      </c>
      <c r="B22">
        <v>-13.780983433399619</v>
      </c>
      <c r="C22">
        <v>12</v>
      </c>
      <c r="D22" t="s">
        <v>7</v>
      </c>
      <c r="E22" t="s">
        <v>8</v>
      </c>
      <c r="G22" s="25"/>
      <c r="H22" s="27"/>
      <c r="I22" s="15" t="s">
        <v>13</v>
      </c>
      <c r="J22" s="21">
        <f>STDEV(def2_cac_0)</f>
        <v>1.8989782297738098</v>
      </c>
      <c r="K22">
        <f>STDEV(def2_cac_2)</f>
        <v>1.440560319394304</v>
      </c>
      <c r="L22">
        <f>STDEV(def2_cac_4)</f>
        <v>1.5882532528978184</v>
      </c>
      <c r="M22">
        <f>STDEV(def2_cac_6)</f>
        <v>1.5570771835517201</v>
      </c>
      <c r="N22">
        <f>STDEV(def2_cac_8)</f>
        <v>1.1364134692478016</v>
      </c>
      <c r="O22">
        <f>STDEV(def2_cac_10)</f>
        <v>1.3755476456850604</v>
      </c>
      <c r="P22">
        <f>STDEV(def2_cac_12)</f>
        <v>1.5505260660441931</v>
      </c>
      <c r="Q22">
        <f>STDEV(def2_cac_24)</f>
        <v>0.94978197339398562</v>
      </c>
      <c r="R22">
        <f>STDEV(def2_cac_36)</f>
        <v>0.76464865464978182</v>
      </c>
      <c r="S22" s="6">
        <f>STDEV(def2_cac_48)</f>
        <v>1.7995537892326314</v>
      </c>
    </row>
    <row r="23" spans="1:19" x14ac:dyDescent="0.2">
      <c r="A23" t="s">
        <v>2</v>
      </c>
      <c r="B23">
        <v>-11.672740410829721</v>
      </c>
      <c r="C23">
        <v>12</v>
      </c>
      <c r="D23" t="s">
        <v>7</v>
      </c>
      <c r="E23" t="s">
        <v>8</v>
      </c>
      <c r="G23" s="25"/>
      <c r="H23" s="28"/>
      <c r="I23" s="17" t="s">
        <v>14</v>
      </c>
      <c r="J23" s="22"/>
      <c r="K23" s="18"/>
      <c r="L23" s="18"/>
      <c r="M23" s="18"/>
      <c r="N23" s="18"/>
      <c r="O23" s="18"/>
      <c r="P23" s="18"/>
      <c r="Q23" s="18"/>
      <c r="R23" s="18"/>
      <c r="S23" s="19"/>
    </row>
    <row r="24" spans="1:19" x14ac:dyDescent="0.2">
      <c r="A24" t="s">
        <v>2</v>
      </c>
      <c r="B24">
        <v>-10.295162167816434</v>
      </c>
      <c r="C24">
        <v>12</v>
      </c>
      <c r="D24" t="s">
        <v>7</v>
      </c>
      <c r="E24" t="s">
        <v>8</v>
      </c>
      <c r="G24" s="25"/>
      <c r="H24" s="29" t="s">
        <v>3</v>
      </c>
      <c r="I24" s="15" t="s">
        <v>12</v>
      </c>
      <c r="J24" s="21">
        <f>AVERAGE(def2_mal_0)</f>
        <v>-14.533420185158228</v>
      </c>
      <c r="K24">
        <f>AVERAGE(def2_mal_2)</f>
        <v>-7.8778919945106001</v>
      </c>
      <c r="L24">
        <f>AVERAGE(def2_mal_4)</f>
        <v>-9.2995715879813581</v>
      </c>
      <c r="M24">
        <f>AVERAGE(def2_mal_6)</f>
        <v>-7.6852084608699869</v>
      </c>
      <c r="N24">
        <f>AVERAGE(def2_mal_8)</f>
        <v>-8.977021103260574</v>
      </c>
      <c r="O24">
        <f>AVERAGE(def2_mal_10)</f>
        <v>-9.0350049986088017</v>
      </c>
      <c r="P24">
        <f>AVERAGE(def2_mal_12)</f>
        <v>-11.834549916349221</v>
      </c>
      <c r="Q24">
        <f>AVERAGE(def2_mal_24)</f>
        <v>-13.119349003490953</v>
      </c>
      <c r="R24">
        <f>AVERAGE(def2_mal_36)</f>
        <v>-14.059249272814286</v>
      </c>
      <c r="S24" s="6">
        <f>AVERAGE(def2_mal_48)</f>
        <v>-15.804107252206904</v>
      </c>
    </row>
    <row r="25" spans="1:19" x14ac:dyDescent="0.2">
      <c r="A25" t="s">
        <v>2</v>
      </c>
      <c r="B25">
        <v>-8.3069408199590864</v>
      </c>
      <c r="C25">
        <v>12</v>
      </c>
      <c r="D25" t="s">
        <v>7</v>
      </c>
      <c r="E25" t="s">
        <v>8</v>
      </c>
      <c r="G25" s="25"/>
      <c r="H25" s="29"/>
      <c r="I25" s="14" t="s">
        <v>17</v>
      </c>
      <c r="J25" s="20">
        <f>J24+16</f>
        <v>1.4665798148417721</v>
      </c>
      <c r="K25" s="11">
        <f t="shared" ref="K25:S25" si="5">K24+16</f>
        <v>8.1221080054893999</v>
      </c>
      <c r="L25" s="11">
        <f t="shared" si="5"/>
        <v>6.7004284120186419</v>
      </c>
      <c r="M25" s="11">
        <f t="shared" si="5"/>
        <v>8.3147915391300131</v>
      </c>
      <c r="N25" s="11">
        <f t="shared" si="5"/>
        <v>7.022978896739426</v>
      </c>
      <c r="O25" s="11">
        <f t="shared" si="5"/>
        <v>6.9649950013911983</v>
      </c>
      <c r="P25" s="11">
        <f t="shared" si="5"/>
        <v>4.1654500836507786</v>
      </c>
      <c r="Q25" s="11">
        <f t="shared" si="5"/>
        <v>2.880650996509047</v>
      </c>
      <c r="R25" s="11">
        <f t="shared" si="5"/>
        <v>1.9407507271857138</v>
      </c>
      <c r="S25" s="5">
        <f t="shared" si="5"/>
        <v>0.19589274779309562</v>
      </c>
    </row>
    <row r="26" spans="1:19" x14ac:dyDescent="0.2">
      <c r="A26" t="s">
        <v>2</v>
      </c>
      <c r="B26">
        <v>-12.595593381724278</v>
      </c>
      <c r="C26">
        <v>24</v>
      </c>
      <c r="D26" t="s">
        <v>6</v>
      </c>
      <c r="E26" t="s">
        <v>8</v>
      </c>
      <c r="G26" s="25"/>
      <c r="H26" s="29"/>
      <c r="I26" s="15" t="s">
        <v>13</v>
      </c>
      <c r="J26" s="21">
        <f>STDEV(def2_mal_0)</f>
        <v>1.2460537661092228</v>
      </c>
      <c r="K26">
        <f>STDEV(def2_mal_2)</f>
        <v>1.1573076079260143</v>
      </c>
      <c r="L26">
        <f>STDEV(def2_mal_4)</f>
        <v>1.8152332046759048</v>
      </c>
      <c r="M26">
        <f>STDEV(def2_mal_6)</f>
        <v>1.4360305763574421</v>
      </c>
      <c r="N26">
        <f>STDEV(def2_mal_8)</f>
        <v>1.9997554622842084</v>
      </c>
      <c r="O26">
        <f>STDEV(def2_mal_10)</f>
        <v>1.327452307478354</v>
      </c>
      <c r="P26">
        <f>STDEV(def2_mal_12)</f>
        <v>1.985565684209891</v>
      </c>
      <c r="Q26">
        <f>STDEV(def2_mal_24)</f>
        <v>1.2500281163737892</v>
      </c>
      <c r="R26">
        <f>STDEV(def2_mal_36)</f>
        <v>1.7955576067404111</v>
      </c>
      <c r="S26" s="6">
        <f>STDEV(def2_mal_48)</f>
        <v>0.86964812280155401</v>
      </c>
    </row>
    <row r="27" spans="1:19" ht="16" thickBot="1" x14ac:dyDescent="0.25">
      <c r="A27" t="s">
        <v>2</v>
      </c>
      <c r="B27">
        <v>-12.460742292422259</v>
      </c>
      <c r="C27">
        <v>24</v>
      </c>
      <c r="D27" t="s">
        <v>6</v>
      </c>
      <c r="E27" t="s">
        <v>8</v>
      </c>
      <c r="G27" s="25"/>
      <c r="H27" s="29"/>
      <c r="I27" s="15" t="s">
        <v>14</v>
      </c>
      <c r="J27" s="21"/>
      <c r="S27" s="6"/>
    </row>
    <row r="28" spans="1:19" x14ac:dyDescent="0.2">
      <c r="A28" t="s">
        <v>2</v>
      </c>
      <c r="B28">
        <v>-10.967638324716319</v>
      </c>
      <c r="C28">
        <v>24</v>
      </c>
      <c r="D28" t="s">
        <v>6</v>
      </c>
      <c r="E28" t="s">
        <v>8</v>
      </c>
      <c r="G28" s="24" t="s">
        <v>10</v>
      </c>
      <c r="H28" s="26" t="s">
        <v>2</v>
      </c>
      <c r="I28" s="13" t="s">
        <v>12</v>
      </c>
      <c r="J28" s="1">
        <f>AVERAGE(def3_cac_0)</f>
        <v>-13.685824234951783</v>
      </c>
      <c r="K28" s="2">
        <f>AVERAGE(def3_cac_2)</f>
        <v>-14.096358895369605</v>
      </c>
      <c r="L28" s="2">
        <f>AVERAGE(def3_cac_4)</f>
        <v>-13.722059458544802</v>
      </c>
      <c r="M28" s="2">
        <f>AVERAGE(def3_cac_6)</f>
        <v>-14.731566464514678</v>
      </c>
      <c r="N28" s="2">
        <f>AVERAGE(def3_cac_8)</f>
        <v>-14.034134109317444</v>
      </c>
      <c r="O28" s="2">
        <f>AVERAGE(def3_cac_10)</f>
        <v>-15.410664374991162</v>
      </c>
      <c r="P28" s="2">
        <f>AVERAGE(def3_cac_12)</f>
        <v>-15.561487076078194</v>
      </c>
      <c r="Q28" s="2">
        <f>AVERAGE(def3_cac_24)</f>
        <v>-16.821367472980469</v>
      </c>
      <c r="R28" s="2">
        <f>AVERAGE(def3_cac_36)</f>
        <v>-16.585445134912572</v>
      </c>
      <c r="S28" s="3">
        <f>AVERAGE(def3_cac_48)</f>
        <v>-17.600426066062134</v>
      </c>
    </row>
    <row r="29" spans="1:19" x14ac:dyDescent="0.2">
      <c r="A29" t="s">
        <v>2</v>
      </c>
      <c r="B29">
        <v>-10.709045884969456</v>
      </c>
      <c r="C29">
        <v>24</v>
      </c>
      <c r="D29" t="s">
        <v>6</v>
      </c>
      <c r="E29" t="s">
        <v>8</v>
      </c>
      <c r="G29" s="25"/>
      <c r="H29" s="27"/>
      <c r="I29" s="14" t="s">
        <v>18</v>
      </c>
      <c r="J29" s="20">
        <f>J28+22</f>
        <v>8.3141757650482173</v>
      </c>
      <c r="K29" s="11">
        <f t="shared" ref="K29:S29" si="6">K28+22</f>
        <v>7.9036411046303954</v>
      </c>
      <c r="L29" s="11">
        <f t="shared" si="6"/>
        <v>8.2779405414551981</v>
      </c>
      <c r="M29" s="11">
        <f t="shared" si="6"/>
        <v>7.2684335354853218</v>
      </c>
      <c r="N29" s="11">
        <f t="shared" si="6"/>
        <v>7.9658658906825561</v>
      </c>
      <c r="O29" s="11">
        <f t="shared" si="6"/>
        <v>6.5893356250088377</v>
      </c>
      <c r="P29" s="11">
        <f t="shared" si="6"/>
        <v>6.438512923921806</v>
      </c>
      <c r="Q29" s="11">
        <f t="shared" si="6"/>
        <v>5.1786325270195306</v>
      </c>
      <c r="R29" s="11">
        <f t="shared" si="6"/>
        <v>5.4145548650874282</v>
      </c>
      <c r="S29" s="5">
        <f t="shared" si="6"/>
        <v>4.3995739339378659</v>
      </c>
    </row>
    <row r="30" spans="1:19" x14ac:dyDescent="0.2">
      <c r="A30" t="s">
        <v>2</v>
      </c>
      <c r="B30">
        <v>-11.900207673197801</v>
      </c>
      <c r="C30">
        <v>24</v>
      </c>
      <c r="D30" t="s">
        <v>7</v>
      </c>
      <c r="E30" t="s">
        <v>8</v>
      </c>
      <c r="G30" s="25"/>
      <c r="H30" s="27"/>
      <c r="I30" s="15" t="s">
        <v>13</v>
      </c>
      <c r="J30" s="21">
        <f>STDEV(def3_cac_0)</f>
        <v>1.1690715144603421</v>
      </c>
      <c r="K30">
        <f>STDEV(def3_cac_2)</f>
        <v>1.5013927830695128</v>
      </c>
      <c r="L30">
        <f>STDEV(def3_cac_4)</f>
        <v>1.2798427236407151</v>
      </c>
      <c r="M30">
        <f>STDEV(def3_cac_6)</f>
        <v>1.0134617581833045</v>
      </c>
      <c r="N30">
        <f>STDEV(def3_cac_8)</f>
        <v>1.4929195208238906</v>
      </c>
      <c r="O30">
        <f>STDEV(def3_cac_10)</f>
        <v>2.0754793393229134</v>
      </c>
      <c r="P30">
        <f>STDEV(def3_cac_12)</f>
        <v>1.8859728216791491</v>
      </c>
      <c r="Q30">
        <f>STDEV(def3_cac_24)</f>
        <v>0.99423068089537348</v>
      </c>
      <c r="R30">
        <f>STDEV(def3_cac_36)</f>
        <v>0.91474877718073133</v>
      </c>
      <c r="S30" s="6">
        <f>STDEV(def3_cac_48)</f>
        <v>1.6710257196165246</v>
      </c>
    </row>
    <row r="31" spans="1:19" x14ac:dyDescent="0.2">
      <c r="A31" t="s">
        <v>2</v>
      </c>
      <c r="B31">
        <v>-12.552258192696026</v>
      </c>
      <c r="C31">
        <v>24</v>
      </c>
      <c r="D31" t="s">
        <v>7</v>
      </c>
      <c r="E31" t="s">
        <v>8</v>
      </c>
      <c r="G31" s="25"/>
      <c r="H31" s="28"/>
      <c r="I31" s="17" t="s">
        <v>14</v>
      </c>
      <c r="J31" s="22">
        <f>COUNT(def3_cac_0)</f>
        <v>8</v>
      </c>
      <c r="K31" s="18">
        <f>COUNT(def3_cac_2)</f>
        <v>7</v>
      </c>
      <c r="L31" s="18">
        <f>COUNT(def3_cac_4)</f>
        <v>8</v>
      </c>
      <c r="M31" s="18">
        <f>COUNT(def3_cac_6)</f>
        <v>8</v>
      </c>
      <c r="N31" s="18">
        <f>COUNT(def3_cac_8)</f>
        <v>8</v>
      </c>
      <c r="O31" s="18">
        <f>COUNT(def3_cac_10)</f>
        <v>8</v>
      </c>
      <c r="P31" s="18">
        <f>COUNT(def3_cac_12)</f>
        <v>8</v>
      </c>
      <c r="Q31" s="18">
        <f>COUNT(def3_cac_24)</f>
        <v>8</v>
      </c>
      <c r="R31" s="18">
        <f>COUNT(def3_cac_36)</f>
        <v>8</v>
      </c>
      <c r="S31" s="19">
        <f>COUNT(def3_cac_48)</f>
        <v>8</v>
      </c>
    </row>
    <row r="32" spans="1:19" x14ac:dyDescent="0.2">
      <c r="A32" t="s">
        <v>2</v>
      </c>
      <c r="B32">
        <v>-13.662024007885694</v>
      </c>
      <c r="C32">
        <v>24</v>
      </c>
      <c r="D32" t="s">
        <v>7</v>
      </c>
      <c r="E32" t="s">
        <v>8</v>
      </c>
      <c r="G32" s="25"/>
      <c r="H32" s="29" t="s">
        <v>3</v>
      </c>
      <c r="I32" s="15" t="s">
        <v>12</v>
      </c>
      <c r="J32" s="21">
        <f>AVERAGE(def3_mal_0)</f>
        <v>-17.094278299423483</v>
      </c>
      <c r="K32">
        <f>AVERAGE(def3_mal_2)</f>
        <v>-13.431707016862779</v>
      </c>
      <c r="L32">
        <f>AVERAGE(def3_mal_4)</f>
        <v>-15.816649764537782</v>
      </c>
      <c r="M32">
        <f>AVERAGE(def3_mal_6)</f>
        <v>-13.185742742726788</v>
      </c>
      <c r="N32">
        <f>AVERAGE(def3_mal_8)</f>
        <v>-16.445625285955543</v>
      </c>
      <c r="O32">
        <f>AVERAGE(def3_mal_10)</f>
        <v>-15.647626991050522</v>
      </c>
      <c r="P32">
        <f>AVERAGE(def3_mal_12)</f>
        <v>-17.909751078370896</v>
      </c>
      <c r="Q32">
        <f>AVERAGE(def3_mal_24)</f>
        <v>-19.061430195616104</v>
      </c>
      <c r="R32">
        <f>AVERAGE(def3_mal_36)</f>
        <v>-19.521135463995037</v>
      </c>
      <c r="S32" s="6">
        <f>AVERAGE(def3_mal_48)</f>
        <v>-21.10458524028363</v>
      </c>
    </row>
    <row r="33" spans="1:19" x14ac:dyDescent="0.2">
      <c r="A33" t="s">
        <v>2</v>
      </c>
      <c r="B33">
        <v>-12.336456765642399</v>
      </c>
      <c r="C33">
        <v>24</v>
      </c>
      <c r="D33" t="s">
        <v>7</v>
      </c>
      <c r="E33" t="s">
        <v>8</v>
      </c>
      <c r="G33" s="25"/>
      <c r="H33" s="29"/>
      <c r="I33" s="14" t="s">
        <v>18</v>
      </c>
      <c r="J33" s="20">
        <f>J32+22</f>
        <v>4.9057217005765175</v>
      </c>
      <c r="K33" s="11">
        <f t="shared" ref="K33:S33" si="7">K32+22</f>
        <v>8.568292983137221</v>
      </c>
      <c r="L33" s="11">
        <f t="shared" si="7"/>
        <v>6.1833502354622176</v>
      </c>
      <c r="M33" s="11">
        <f t="shared" si="7"/>
        <v>8.8142572572732121</v>
      </c>
      <c r="N33" s="11">
        <f t="shared" si="7"/>
        <v>5.5543747140444566</v>
      </c>
      <c r="O33" s="11">
        <f t="shared" si="7"/>
        <v>6.3523730089494777</v>
      </c>
      <c r="P33" s="11">
        <f t="shared" si="7"/>
        <v>4.0902489216291045</v>
      </c>
      <c r="Q33" s="11">
        <f t="shared" si="7"/>
        <v>2.9385698043838957</v>
      </c>
      <c r="R33" s="11">
        <f t="shared" si="7"/>
        <v>2.4788645360049628</v>
      </c>
      <c r="S33" s="5">
        <f t="shared" si="7"/>
        <v>0.89541475971637041</v>
      </c>
    </row>
    <row r="34" spans="1:19" x14ac:dyDescent="0.2">
      <c r="A34" t="s">
        <v>2</v>
      </c>
      <c r="B34">
        <v>-9.4687984559240093</v>
      </c>
      <c r="C34">
        <v>2</v>
      </c>
      <c r="D34" t="s">
        <v>6</v>
      </c>
      <c r="E34" t="s">
        <v>8</v>
      </c>
      <c r="G34" s="25"/>
      <c r="H34" s="29"/>
      <c r="I34" s="15" t="s">
        <v>13</v>
      </c>
      <c r="J34" s="21">
        <f>STDEV(def3_mal_0)</f>
        <v>1.3799844742096856</v>
      </c>
      <c r="K34">
        <f>STDEV(def3_mal_2)</f>
        <v>1.9248338254044786</v>
      </c>
      <c r="L34">
        <f>STDEV(def3_mal_4)</f>
        <v>1.5809311860300477</v>
      </c>
      <c r="M34">
        <f>STDEV(def3_mal_6)</f>
        <v>1.2983651583088001</v>
      </c>
      <c r="N34">
        <f>STDEV(def3_mal_8)</f>
        <v>1.8968829751934309</v>
      </c>
      <c r="O34">
        <f>STDEV(def3_mal_10)</f>
        <v>2.1076330697338732</v>
      </c>
      <c r="P34">
        <f>STDEV(def3_mal_12)</f>
        <v>1.9927082207562297</v>
      </c>
      <c r="Q34">
        <f>STDEV(def3_mal_24)</f>
        <v>1.1398570118303801</v>
      </c>
      <c r="R34">
        <f>STDEV(def3_mal_36)</f>
        <v>1.9754385075369869</v>
      </c>
      <c r="S34" s="6">
        <f>STDEV(def3_mal_48)</f>
        <v>1.1462666622476685</v>
      </c>
    </row>
    <row r="35" spans="1:19" ht="16" thickBot="1" x14ac:dyDescent="0.25">
      <c r="A35" t="s">
        <v>2</v>
      </c>
      <c r="B35">
        <v>-9.6949793427898996</v>
      </c>
      <c r="C35">
        <v>2</v>
      </c>
      <c r="D35" t="s">
        <v>6</v>
      </c>
      <c r="E35" t="s">
        <v>8</v>
      </c>
      <c r="G35" s="30"/>
      <c r="H35" s="31"/>
      <c r="I35" s="16" t="s">
        <v>14</v>
      </c>
      <c r="J35" s="23">
        <f>COUNT(def3_mal_0)</f>
        <v>8</v>
      </c>
      <c r="K35" s="7">
        <f>COUNT(def3_mal_2)</f>
        <v>8</v>
      </c>
      <c r="L35" s="7">
        <f>COUNT(def3_mal_4)</f>
        <v>8</v>
      </c>
      <c r="M35" s="7">
        <f>COUNT(def3_mal_6)</f>
        <v>8</v>
      </c>
      <c r="N35" s="7">
        <f>COUNT(def3_mal_8)</f>
        <v>8</v>
      </c>
      <c r="O35" s="7">
        <f>COUNT(def3_mal_10)</f>
        <v>8</v>
      </c>
      <c r="P35" s="7">
        <f>COUNT(def3_mal_12)</f>
        <v>7</v>
      </c>
      <c r="Q35" s="7">
        <f>COUNT(def3_mal_24)</f>
        <v>8</v>
      </c>
      <c r="R35" s="7">
        <f>COUNT(def3_mal_36)</f>
        <v>8</v>
      </c>
      <c r="S35" s="8">
        <f>COUNT(def3_mal_48)</f>
        <v>8</v>
      </c>
    </row>
    <row r="36" spans="1:19" x14ac:dyDescent="0.2">
      <c r="A36" t="s">
        <v>2</v>
      </c>
      <c r="B36">
        <v>-7.2245170178875693</v>
      </c>
      <c r="C36">
        <v>2</v>
      </c>
      <c r="D36" t="s">
        <v>6</v>
      </c>
      <c r="E36" t="s">
        <v>8</v>
      </c>
    </row>
    <row r="37" spans="1:19" x14ac:dyDescent="0.2">
      <c r="A37" t="s">
        <v>2</v>
      </c>
      <c r="B37">
        <v>-6.5978706270954586</v>
      </c>
      <c r="C37">
        <v>2</v>
      </c>
      <c r="D37" t="s">
        <v>7</v>
      </c>
      <c r="E37" t="s">
        <v>8</v>
      </c>
    </row>
    <row r="38" spans="1:19" x14ac:dyDescent="0.2">
      <c r="A38" t="s">
        <v>2</v>
      </c>
      <c r="B38">
        <v>-10.615175240853672</v>
      </c>
      <c r="C38">
        <v>2</v>
      </c>
      <c r="D38" t="s">
        <v>7</v>
      </c>
      <c r="E38" t="s">
        <v>8</v>
      </c>
    </row>
    <row r="39" spans="1:19" x14ac:dyDescent="0.2">
      <c r="A39" t="s">
        <v>2</v>
      </c>
      <c r="B39">
        <v>-8.3179303668160536</v>
      </c>
      <c r="C39">
        <v>2</v>
      </c>
      <c r="D39" t="s">
        <v>7</v>
      </c>
      <c r="E39" t="s">
        <v>8</v>
      </c>
    </row>
    <row r="40" spans="1:19" x14ac:dyDescent="0.2">
      <c r="A40" t="s">
        <v>2</v>
      </c>
      <c r="B40">
        <v>-9.3964691855455431</v>
      </c>
      <c r="C40">
        <v>2</v>
      </c>
      <c r="D40" t="s">
        <v>7</v>
      </c>
      <c r="E40" t="s">
        <v>8</v>
      </c>
    </row>
    <row r="41" spans="1:19" x14ac:dyDescent="0.2">
      <c r="A41" t="s">
        <v>2</v>
      </c>
      <c r="B41">
        <v>-12.145724436011053</v>
      </c>
      <c r="C41">
        <v>36</v>
      </c>
      <c r="D41" t="s">
        <v>6</v>
      </c>
      <c r="E41" t="s">
        <v>8</v>
      </c>
    </row>
    <row r="42" spans="1:19" x14ac:dyDescent="0.2">
      <c r="A42" t="s">
        <v>2</v>
      </c>
      <c r="B42">
        <v>-11.725308559626583</v>
      </c>
      <c r="C42">
        <v>36</v>
      </c>
      <c r="D42" t="s">
        <v>6</v>
      </c>
      <c r="E42" t="s">
        <v>8</v>
      </c>
    </row>
    <row r="43" spans="1:19" x14ac:dyDescent="0.2">
      <c r="A43" t="s">
        <v>2</v>
      </c>
      <c r="B43">
        <v>-12.257701925115887</v>
      </c>
      <c r="C43">
        <v>36</v>
      </c>
      <c r="D43" t="s">
        <v>6</v>
      </c>
      <c r="E43" t="s">
        <v>8</v>
      </c>
    </row>
    <row r="44" spans="1:19" x14ac:dyDescent="0.2">
      <c r="A44" t="s">
        <v>2</v>
      </c>
      <c r="B44">
        <v>-13.456460640509775</v>
      </c>
      <c r="C44">
        <v>36</v>
      </c>
      <c r="D44" t="s">
        <v>6</v>
      </c>
      <c r="E44" t="s">
        <v>8</v>
      </c>
    </row>
    <row r="45" spans="1:19" x14ac:dyDescent="0.2">
      <c r="A45" t="s">
        <v>2</v>
      </c>
      <c r="B45">
        <v>-13.162034183347135</v>
      </c>
      <c r="C45">
        <v>36</v>
      </c>
      <c r="D45" t="s">
        <v>7</v>
      </c>
      <c r="E45" t="s">
        <v>8</v>
      </c>
    </row>
    <row r="46" spans="1:19" x14ac:dyDescent="0.2">
      <c r="A46" t="s">
        <v>2</v>
      </c>
      <c r="B46">
        <v>-11.639464551058083</v>
      </c>
      <c r="C46">
        <v>36</v>
      </c>
      <c r="D46" t="s">
        <v>7</v>
      </c>
      <c r="E46" t="s">
        <v>8</v>
      </c>
    </row>
    <row r="47" spans="1:19" x14ac:dyDescent="0.2">
      <c r="A47" t="s">
        <v>2</v>
      </c>
      <c r="B47">
        <v>-13.61204998911748</v>
      </c>
      <c r="C47">
        <v>36</v>
      </c>
      <c r="D47" t="s">
        <v>7</v>
      </c>
      <c r="E47" t="s">
        <v>8</v>
      </c>
    </row>
    <row r="48" spans="1:19" x14ac:dyDescent="0.2">
      <c r="A48" t="s">
        <v>2</v>
      </c>
      <c r="B48">
        <v>-12.696373416316884</v>
      </c>
      <c r="C48">
        <v>36</v>
      </c>
      <c r="D48" t="s">
        <v>7</v>
      </c>
      <c r="E48" t="s">
        <v>8</v>
      </c>
    </row>
    <row r="49" spans="1:5" x14ac:dyDescent="0.2">
      <c r="A49" t="s">
        <v>2</v>
      </c>
      <c r="B49">
        <v>-15.260710370108004</v>
      </c>
      <c r="C49">
        <v>48</v>
      </c>
      <c r="D49" t="s">
        <v>6</v>
      </c>
      <c r="E49" t="s">
        <v>8</v>
      </c>
    </row>
    <row r="50" spans="1:5" x14ac:dyDescent="0.2">
      <c r="A50" t="s">
        <v>2</v>
      </c>
      <c r="B50">
        <v>-13.375621873121922</v>
      </c>
      <c r="C50">
        <v>48</v>
      </c>
      <c r="D50" t="s">
        <v>6</v>
      </c>
      <c r="E50" t="s">
        <v>8</v>
      </c>
    </row>
    <row r="51" spans="1:5" x14ac:dyDescent="0.2">
      <c r="A51" t="s">
        <v>2</v>
      </c>
      <c r="B51">
        <v>-15.630902410248005</v>
      </c>
      <c r="C51">
        <v>48</v>
      </c>
      <c r="D51" t="s">
        <v>6</v>
      </c>
      <c r="E51" t="s">
        <v>8</v>
      </c>
    </row>
    <row r="52" spans="1:5" x14ac:dyDescent="0.2">
      <c r="A52" t="s">
        <v>2</v>
      </c>
      <c r="B52">
        <v>-13.311144079176476</v>
      </c>
      <c r="C52">
        <v>48</v>
      </c>
      <c r="D52" t="s">
        <v>6</v>
      </c>
      <c r="E52" t="s">
        <v>8</v>
      </c>
    </row>
    <row r="53" spans="1:5" x14ac:dyDescent="0.2">
      <c r="A53" t="s">
        <v>2</v>
      </c>
      <c r="B53">
        <v>-17.118740945005118</v>
      </c>
      <c r="C53">
        <v>48</v>
      </c>
      <c r="D53" t="s">
        <v>7</v>
      </c>
      <c r="E53" t="s">
        <v>8</v>
      </c>
    </row>
    <row r="54" spans="1:5" x14ac:dyDescent="0.2">
      <c r="A54" t="s">
        <v>2</v>
      </c>
      <c r="B54">
        <v>-11.805800651639068</v>
      </c>
      <c r="C54">
        <v>48</v>
      </c>
      <c r="D54" t="s">
        <v>7</v>
      </c>
      <c r="E54" t="s">
        <v>8</v>
      </c>
    </row>
    <row r="55" spans="1:5" x14ac:dyDescent="0.2">
      <c r="A55" t="s">
        <v>2</v>
      </c>
      <c r="B55">
        <v>-14.188847675012774</v>
      </c>
      <c r="C55">
        <v>48</v>
      </c>
      <c r="D55" t="s">
        <v>7</v>
      </c>
      <c r="E55" t="s">
        <v>8</v>
      </c>
    </row>
    <row r="56" spans="1:5" x14ac:dyDescent="0.2">
      <c r="A56" t="s">
        <v>2</v>
      </c>
      <c r="B56">
        <v>-12.242837601045123</v>
      </c>
      <c r="C56">
        <v>48</v>
      </c>
      <c r="D56" t="s">
        <v>7</v>
      </c>
      <c r="E56" t="s">
        <v>8</v>
      </c>
    </row>
    <row r="57" spans="1:5" x14ac:dyDescent="0.2">
      <c r="A57" t="s">
        <v>2</v>
      </c>
      <c r="B57">
        <v>-7.7158337698904251</v>
      </c>
      <c r="C57">
        <v>4</v>
      </c>
      <c r="D57" t="s">
        <v>6</v>
      </c>
      <c r="E57" t="s">
        <v>8</v>
      </c>
    </row>
    <row r="58" spans="1:5" x14ac:dyDescent="0.2">
      <c r="A58" t="s">
        <v>2</v>
      </c>
      <c r="B58">
        <v>-8.1343383193602925</v>
      </c>
      <c r="C58">
        <v>4</v>
      </c>
      <c r="D58" t="s">
        <v>6</v>
      </c>
      <c r="E58" t="s">
        <v>8</v>
      </c>
    </row>
    <row r="59" spans="1:5" x14ac:dyDescent="0.2">
      <c r="A59" t="s">
        <v>2</v>
      </c>
      <c r="B59">
        <v>-9.9793482054915383</v>
      </c>
      <c r="C59">
        <v>4</v>
      </c>
      <c r="D59" t="s">
        <v>6</v>
      </c>
      <c r="E59" t="s">
        <v>8</v>
      </c>
    </row>
    <row r="60" spans="1:5" x14ac:dyDescent="0.2">
      <c r="A60" t="s">
        <v>2</v>
      </c>
      <c r="B60">
        <v>-6.5299325842505471</v>
      </c>
      <c r="C60">
        <v>4</v>
      </c>
      <c r="D60" t="s">
        <v>6</v>
      </c>
      <c r="E60" t="s">
        <v>8</v>
      </c>
    </row>
    <row r="61" spans="1:5" x14ac:dyDescent="0.2">
      <c r="A61" t="s">
        <v>2</v>
      </c>
      <c r="B61">
        <v>-6.3293896707572621</v>
      </c>
      <c r="C61">
        <v>4</v>
      </c>
      <c r="D61" t="s">
        <v>7</v>
      </c>
      <c r="E61" t="s">
        <v>8</v>
      </c>
    </row>
    <row r="62" spans="1:5" x14ac:dyDescent="0.2">
      <c r="A62" t="s">
        <v>2</v>
      </c>
      <c r="B62">
        <v>-7.6570416664737886</v>
      </c>
      <c r="C62">
        <v>4</v>
      </c>
      <c r="D62" t="s">
        <v>7</v>
      </c>
      <c r="E62" t="s">
        <v>8</v>
      </c>
    </row>
    <row r="63" spans="1:5" x14ac:dyDescent="0.2">
      <c r="A63" t="s">
        <v>2</v>
      </c>
      <c r="B63">
        <v>-8.6744061019389296</v>
      </c>
      <c r="C63">
        <v>4</v>
      </c>
      <c r="D63" t="s">
        <v>7</v>
      </c>
      <c r="E63" t="s">
        <v>8</v>
      </c>
    </row>
    <row r="64" spans="1:5" x14ac:dyDescent="0.2">
      <c r="A64" t="s">
        <v>2</v>
      </c>
      <c r="B64">
        <v>-10.931357590885259</v>
      </c>
      <c r="C64">
        <v>4</v>
      </c>
      <c r="D64" t="s">
        <v>7</v>
      </c>
      <c r="E64" t="s">
        <v>8</v>
      </c>
    </row>
    <row r="65" spans="1:5" x14ac:dyDescent="0.2">
      <c r="A65" t="s">
        <v>2</v>
      </c>
      <c r="B65">
        <v>-10.299575372226425</v>
      </c>
      <c r="C65">
        <v>6</v>
      </c>
      <c r="D65" t="s">
        <v>6</v>
      </c>
      <c r="E65" t="s">
        <v>8</v>
      </c>
    </row>
    <row r="66" spans="1:5" x14ac:dyDescent="0.2">
      <c r="A66" t="s">
        <v>2</v>
      </c>
      <c r="B66">
        <v>-9.0287389117196604</v>
      </c>
      <c r="C66">
        <v>6</v>
      </c>
      <c r="D66" t="s">
        <v>6</v>
      </c>
      <c r="E66" t="s">
        <v>8</v>
      </c>
    </row>
    <row r="67" spans="1:5" x14ac:dyDescent="0.2">
      <c r="A67" t="s">
        <v>2</v>
      </c>
      <c r="B67">
        <v>-8.2818265634461277</v>
      </c>
      <c r="C67">
        <v>6</v>
      </c>
      <c r="D67" t="s">
        <v>6</v>
      </c>
      <c r="E67" t="s">
        <v>8</v>
      </c>
    </row>
    <row r="68" spans="1:5" x14ac:dyDescent="0.2">
      <c r="A68" t="s">
        <v>2</v>
      </c>
      <c r="B68">
        <v>-8.0537147507511531</v>
      </c>
      <c r="C68">
        <v>6</v>
      </c>
      <c r="D68" t="s">
        <v>6</v>
      </c>
      <c r="E68" t="s">
        <v>8</v>
      </c>
    </row>
    <row r="69" spans="1:5" x14ac:dyDescent="0.2">
      <c r="A69" t="s">
        <v>2</v>
      </c>
      <c r="B69">
        <v>-6.3507791402440272</v>
      </c>
      <c r="C69">
        <v>6</v>
      </c>
      <c r="D69" t="s">
        <v>7</v>
      </c>
      <c r="E69" t="s">
        <v>8</v>
      </c>
    </row>
    <row r="70" spans="1:5" x14ac:dyDescent="0.2">
      <c r="A70" t="s">
        <v>2</v>
      </c>
      <c r="B70">
        <v>-9.5377932974648942</v>
      </c>
      <c r="C70">
        <v>6</v>
      </c>
      <c r="D70" t="s">
        <v>7</v>
      </c>
      <c r="E70" t="s">
        <v>8</v>
      </c>
    </row>
    <row r="71" spans="1:5" x14ac:dyDescent="0.2">
      <c r="A71" t="s">
        <v>2</v>
      </c>
      <c r="B71">
        <v>-7.5571769851549142</v>
      </c>
      <c r="C71">
        <v>6</v>
      </c>
      <c r="D71" t="s">
        <v>7</v>
      </c>
      <c r="E71" t="s">
        <v>8</v>
      </c>
    </row>
    <row r="72" spans="1:5" x14ac:dyDescent="0.2">
      <c r="A72" t="s">
        <v>2</v>
      </c>
      <c r="B72">
        <v>-11.1996522213798</v>
      </c>
      <c r="C72">
        <v>6</v>
      </c>
      <c r="D72" t="s">
        <v>7</v>
      </c>
      <c r="E72" t="s">
        <v>8</v>
      </c>
    </row>
    <row r="73" spans="1:5" x14ac:dyDescent="0.2">
      <c r="A73" t="s">
        <v>2</v>
      </c>
      <c r="B73">
        <v>-8.2852708976243559</v>
      </c>
      <c r="C73">
        <v>8</v>
      </c>
      <c r="D73" t="s">
        <v>6</v>
      </c>
      <c r="E73" t="s">
        <v>8</v>
      </c>
    </row>
    <row r="74" spans="1:5" x14ac:dyDescent="0.2">
      <c r="A74" t="s">
        <v>2</v>
      </c>
      <c r="B74">
        <v>-8.7408309697879059</v>
      </c>
      <c r="C74">
        <v>8</v>
      </c>
      <c r="D74" t="s">
        <v>6</v>
      </c>
      <c r="E74" t="s">
        <v>8</v>
      </c>
    </row>
    <row r="75" spans="1:5" x14ac:dyDescent="0.2">
      <c r="A75" t="s">
        <v>2</v>
      </c>
      <c r="B75">
        <v>-8.3543781979127534</v>
      </c>
      <c r="C75">
        <v>8</v>
      </c>
      <c r="D75" t="s">
        <v>6</v>
      </c>
      <c r="E75" t="s">
        <v>8</v>
      </c>
    </row>
    <row r="76" spans="1:5" x14ac:dyDescent="0.2">
      <c r="A76" t="s">
        <v>2</v>
      </c>
      <c r="B76">
        <v>-9.6175407615526343</v>
      </c>
      <c r="C76">
        <v>8</v>
      </c>
      <c r="D76" t="s">
        <v>6</v>
      </c>
      <c r="E76" t="s">
        <v>8</v>
      </c>
    </row>
    <row r="77" spans="1:5" x14ac:dyDescent="0.2">
      <c r="A77" t="s">
        <v>2</v>
      </c>
      <c r="B77">
        <v>-9.8782907298459381</v>
      </c>
      <c r="C77">
        <v>8</v>
      </c>
      <c r="D77" t="s">
        <v>7</v>
      </c>
      <c r="E77" t="s">
        <v>8</v>
      </c>
    </row>
    <row r="78" spans="1:5" x14ac:dyDescent="0.2">
      <c r="A78" t="s">
        <v>2</v>
      </c>
      <c r="B78">
        <v>-11.09630449682691</v>
      </c>
      <c r="C78">
        <v>8</v>
      </c>
      <c r="D78" t="s">
        <v>7</v>
      </c>
      <c r="E78" t="s">
        <v>8</v>
      </c>
    </row>
    <row r="79" spans="1:5" x14ac:dyDescent="0.2">
      <c r="A79" t="s">
        <v>2</v>
      </c>
      <c r="B79">
        <v>-8.3230382539855103</v>
      </c>
      <c r="C79">
        <v>8</v>
      </c>
      <c r="D79" t="s">
        <v>7</v>
      </c>
      <c r="E79" t="s">
        <v>8</v>
      </c>
    </row>
    <row r="80" spans="1:5" x14ac:dyDescent="0.2">
      <c r="A80" t="s">
        <v>2</v>
      </c>
      <c r="B80">
        <v>-7.5710439310694611</v>
      </c>
      <c r="C80">
        <v>8</v>
      </c>
      <c r="D80" t="s">
        <v>7</v>
      </c>
      <c r="E80" t="s">
        <v>8</v>
      </c>
    </row>
    <row r="81" spans="1:5" x14ac:dyDescent="0.2">
      <c r="A81" t="s">
        <v>3</v>
      </c>
      <c r="B81">
        <v>-13.854284118913661</v>
      </c>
      <c r="C81">
        <v>0</v>
      </c>
      <c r="D81" t="s">
        <v>6</v>
      </c>
      <c r="E81" t="s">
        <v>8</v>
      </c>
    </row>
    <row r="82" spans="1:5" x14ac:dyDescent="0.2">
      <c r="A82" t="s">
        <v>3</v>
      </c>
      <c r="B82">
        <v>-16.833064567967575</v>
      </c>
      <c r="C82">
        <v>0</v>
      </c>
      <c r="D82" t="s">
        <v>6</v>
      </c>
      <c r="E82" t="s">
        <v>8</v>
      </c>
    </row>
    <row r="83" spans="1:5" x14ac:dyDescent="0.2">
      <c r="A83" t="s">
        <v>3</v>
      </c>
      <c r="B83">
        <v>-14.911708843296717</v>
      </c>
      <c r="C83">
        <v>0</v>
      </c>
      <c r="D83" t="s">
        <v>6</v>
      </c>
      <c r="E83" t="s">
        <v>8</v>
      </c>
    </row>
    <row r="84" spans="1:5" x14ac:dyDescent="0.2">
      <c r="A84" t="s">
        <v>3</v>
      </c>
      <c r="B84">
        <v>-13.266286783917453</v>
      </c>
      <c r="C84">
        <v>0</v>
      </c>
      <c r="D84" t="s">
        <v>6</v>
      </c>
      <c r="E84" t="s">
        <v>8</v>
      </c>
    </row>
    <row r="85" spans="1:5" x14ac:dyDescent="0.2">
      <c r="A85" t="s">
        <v>3</v>
      </c>
      <c r="B85">
        <v>-12.945571151328197</v>
      </c>
      <c r="C85">
        <v>0</v>
      </c>
      <c r="D85" t="s">
        <v>7</v>
      </c>
      <c r="E85" t="s">
        <v>8</v>
      </c>
    </row>
    <row r="86" spans="1:5" x14ac:dyDescent="0.2">
      <c r="A86" t="s">
        <v>3</v>
      </c>
      <c r="B86">
        <v>-14.211495436751376</v>
      </c>
      <c r="C86">
        <v>0</v>
      </c>
      <c r="D86" t="s">
        <v>7</v>
      </c>
      <c r="E86" t="s">
        <v>8</v>
      </c>
    </row>
    <row r="87" spans="1:5" x14ac:dyDescent="0.2">
      <c r="A87" t="s">
        <v>3</v>
      </c>
      <c r="B87">
        <v>-14.962227766808116</v>
      </c>
      <c r="C87">
        <v>0</v>
      </c>
      <c r="D87" t="s">
        <v>7</v>
      </c>
      <c r="E87" t="s">
        <v>8</v>
      </c>
    </row>
    <row r="88" spans="1:5" x14ac:dyDescent="0.2">
      <c r="A88" t="s">
        <v>3</v>
      </c>
      <c r="B88">
        <v>-15.282722812282728</v>
      </c>
      <c r="C88">
        <v>0</v>
      </c>
      <c r="D88" t="s">
        <v>7</v>
      </c>
      <c r="E88" t="s">
        <v>8</v>
      </c>
    </row>
    <row r="89" spans="1:5" x14ac:dyDescent="0.2">
      <c r="A89" t="s">
        <v>3</v>
      </c>
      <c r="B89">
        <v>-10.230753190720993</v>
      </c>
      <c r="C89">
        <v>10</v>
      </c>
      <c r="D89" t="s">
        <v>6</v>
      </c>
      <c r="E89" t="s">
        <v>8</v>
      </c>
    </row>
    <row r="90" spans="1:5" x14ac:dyDescent="0.2">
      <c r="A90" t="s">
        <v>3</v>
      </c>
      <c r="B90">
        <v>-8.4443027014620302</v>
      </c>
      <c r="C90">
        <v>10</v>
      </c>
      <c r="D90" t="s">
        <v>6</v>
      </c>
      <c r="E90" t="s">
        <v>8</v>
      </c>
    </row>
    <row r="91" spans="1:5" x14ac:dyDescent="0.2">
      <c r="A91" t="s">
        <v>3</v>
      </c>
      <c r="B91">
        <v>-8.1142564149567296</v>
      </c>
      <c r="C91">
        <v>10</v>
      </c>
      <c r="D91" t="s">
        <v>6</v>
      </c>
      <c r="E91" t="s">
        <v>8</v>
      </c>
    </row>
    <row r="92" spans="1:5" x14ac:dyDescent="0.2">
      <c r="A92" t="s">
        <v>3</v>
      </c>
      <c r="B92">
        <v>-9.2252843066525898</v>
      </c>
      <c r="C92">
        <v>10</v>
      </c>
      <c r="D92" t="s">
        <v>6</v>
      </c>
      <c r="E92" t="s">
        <v>8</v>
      </c>
    </row>
    <row r="93" spans="1:5" x14ac:dyDescent="0.2">
      <c r="A93" t="s">
        <v>3</v>
      </c>
      <c r="B93">
        <v>-6.8549685153347291</v>
      </c>
      <c r="C93">
        <v>10</v>
      </c>
      <c r="D93" t="s">
        <v>7</v>
      </c>
      <c r="E93" t="s">
        <v>8</v>
      </c>
    </row>
    <row r="94" spans="1:5" x14ac:dyDescent="0.2">
      <c r="A94" t="s">
        <v>3</v>
      </c>
      <c r="B94">
        <v>-9.7573580944702023</v>
      </c>
      <c r="C94">
        <v>10</v>
      </c>
      <c r="D94" t="s">
        <v>7</v>
      </c>
      <c r="E94" t="s">
        <v>8</v>
      </c>
    </row>
    <row r="95" spans="1:5" x14ac:dyDescent="0.2">
      <c r="A95" t="s">
        <v>3</v>
      </c>
      <c r="B95">
        <v>-8.5726218401416432</v>
      </c>
      <c r="C95">
        <v>10</v>
      </c>
      <c r="D95" t="s">
        <v>7</v>
      </c>
      <c r="E95" t="s">
        <v>8</v>
      </c>
    </row>
    <row r="96" spans="1:5" x14ac:dyDescent="0.2">
      <c r="A96" t="s">
        <v>3</v>
      </c>
      <c r="B96">
        <v>-11.080494925131489</v>
      </c>
      <c r="C96">
        <v>10</v>
      </c>
      <c r="D96" t="s">
        <v>7</v>
      </c>
      <c r="E96" t="s">
        <v>8</v>
      </c>
    </row>
    <row r="97" spans="1:5" x14ac:dyDescent="0.2">
      <c r="A97" t="s">
        <v>3</v>
      </c>
      <c r="B97">
        <v>-10.568248666741335</v>
      </c>
      <c r="C97">
        <v>12</v>
      </c>
      <c r="D97" t="s">
        <v>6</v>
      </c>
      <c r="E97" t="s">
        <v>8</v>
      </c>
    </row>
    <row r="98" spans="1:5" x14ac:dyDescent="0.2">
      <c r="A98" t="s">
        <v>3</v>
      </c>
      <c r="B98">
        <v>-11.658808634845844</v>
      </c>
      <c r="C98">
        <v>12</v>
      </c>
      <c r="D98" t="s">
        <v>6</v>
      </c>
      <c r="E98" t="s">
        <v>8</v>
      </c>
    </row>
    <row r="99" spans="1:5" x14ac:dyDescent="0.2">
      <c r="A99" t="s">
        <v>3</v>
      </c>
      <c r="B99">
        <v>-9.6390709567640691</v>
      </c>
      <c r="C99">
        <v>12</v>
      </c>
      <c r="D99" t="s">
        <v>6</v>
      </c>
      <c r="E99" t="s">
        <v>8</v>
      </c>
    </row>
    <row r="100" spans="1:5" x14ac:dyDescent="0.2">
      <c r="A100" t="s">
        <v>3</v>
      </c>
      <c r="B100">
        <v>-13.186214870444797</v>
      </c>
      <c r="C100">
        <v>12</v>
      </c>
      <c r="D100" t="s">
        <v>7</v>
      </c>
      <c r="E100" t="s">
        <v>8</v>
      </c>
    </row>
    <row r="101" spans="1:5" x14ac:dyDescent="0.2">
      <c r="A101" t="s">
        <v>3</v>
      </c>
      <c r="B101">
        <v>-14.303020480098855</v>
      </c>
      <c r="C101">
        <v>12</v>
      </c>
      <c r="D101" t="s">
        <v>7</v>
      </c>
      <c r="E101" t="s">
        <v>8</v>
      </c>
    </row>
    <row r="102" spans="1:5" x14ac:dyDescent="0.2">
      <c r="A102" t="s">
        <v>3</v>
      </c>
      <c r="B102">
        <v>-13.895366945368904</v>
      </c>
      <c r="C102">
        <v>12</v>
      </c>
      <c r="D102" t="s">
        <v>7</v>
      </c>
      <c r="E102" t="s">
        <v>8</v>
      </c>
    </row>
    <row r="103" spans="1:5" x14ac:dyDescent="0.2">
      <c r="A103" t="s">
        <v>3</v>
      </c>
      <c r="B103">
        <v>-9.5911188601807442</v>
      </c>
      <c r="C103">
        <v>12</v>
      </c>
      <c r="D103" t="s">
        <v>7</v>
      </c>
      <c r="E103" t="s">
        <v>8</v>
      </c>
    </row>
    <row r="104" spans="1:5" x14ac:dyDescent="0.2">
      <c r="A104" t="s">
        <v>3</v>
      </c>
      <c r="B104">
        <v>-13.865329949114354</v>
      </c>
      <c r="C104">
        <v>24</v>
      </c>
      <c r="D104" t="s">
        <v>6</v>
      </c>
      <c r="E104" t="s">
        <v>8</v>
      </c>
    </row>
    <row r="105" spans="1:5" x14ac:dyDescent="0.2">
      <c r="A105" t="s">
        <v>3</v>
      </c>
      <c r="B105">
        <v>-14.542690832086993</v>
      </c>
      <c r="C105">
        <v>24</v>
      </c>
      <c r="D105" t="s">
        <v>6</v>
      </c>
      <c r="E105" t="s">
        <v>8</v>
      </c>
    </row>
    <row r="106" spans="1:5" x14ac:dyDescent="0.2">
      <c r="A106" t="s">
        <v>3</v>
      </c>
      <c r="B106">
        <v>-12.808313257393394</v>
      </c>
      <c r="C106">
        <v>24</v>
      </c>
      <c r="D106" t="s">
        <v>6</v>
      </c>
      <c r="E106" t="s">
        <v>8</v>
      </c>
    </row>
    <row r="107" spans="1:5" x14ac:dyDescent="0.2">
      <c r="A107" t="s">
        <v>3</v>
      </c>
      <c r="B107">
        <v>-11.299721616393381</v>
      </c>
      <c r="C107">
        <v>24</v>
      </c>
      <c r="D107" t="s">
        <v>6</v>
      </c>
      <c r="E107" t="s">
        <v>8</v>
      </c>
    </row>
    <row r="108" spans="1:5" x14ac:dyDescent="0.2">
      <c r="A108" t="s">
        <v>3</v>
      </c>
      <c r="B108">
        <v>-11.234326131147903</v>
      </c>
      <c r="C108">
        <v>24</v>
      </c>
      <c r="D108" t="s">
        <v>7</v>
      </c>
      <c r="E108" t="s">
        <v>8</v>
      </c>
    </row>
    <row r="109" spans="1:5" x14ac:dyDescent="0.2">
      <c r="A109" t="s">
        <v>3</v>
      </c>
      <c r="B109">
        <v>-14.112424005953574</v>
      </c>
      <c r="C109">
        <v>24</v>
      </c>
      <c r="D109" t="s">
        <v>7</v>
      </c>
      <c r="E109" t="s">
        <v>8</v>
      </c>
    </row>
    <row r="110" spans="1:5" x14ac:dyDescent="0.2">
      <c r="A110" t="s">
        <v>3</v>
      </c>
      <c r="B110">
        <v>-13.694747707864884</v>
      </c>
      <c r="C110">
        <v>24</v>
      </c>
      <c r="D110" t="s">
        <v>7</v>
      </c>
      <c r="E110" t="s">
        <v>8</v>
      </c>
    </row>
    <row r="111" spans="1:5" x14ac:dyDescent="0.2">
      <c r="A111" t="s">
        <v>3</v>
      </c>
      <c r="B111">
        <v>-13.397238527973148</v>
      </c>
      <c r="C111">
        <v>24</v>
      </c>
      <c r="D111" t="s">
        <v>7</v>
      </c>
      <c r="E111" t="s">
        <v>8</v>
      </c>
    </row>
    <row r="112" spans="1:5" x14ac:dyDescent="0.2">
      <c r="A112" t="s">
        <v>3</v>
      </c>
      <c r="B112">
        <v>-7.6964726211726902</v>
      </c>
      <c r="C112">
        <v>2</v>
      </c>
      <c r="D112" t="s">
        <v>6</v>
      </c>
      <c r="E112" t="s">
        <v>8</v>
      </c>
    </row>
    <row r="113" spans="1:5" x14ac:dyDescent="0.2">
      <c r="A113" t="s">
        <v>3</v>
      </c>
      <c r="B113">
        <v>-8.3131705777621896</v>
      </c>
      <c r="C113">
        <v>2</v>
      </c>
      <c r="D113" t="s">
        <v>6</v>
      </c>
      <c r="E113" t="s">
        <v>8</v>
      </c>
    </row>
    <row r="114" spans="1:5" x14ac:dyDescent="0.2">
      <c r="A114" t="s">
        <v>3</v>
      </c>
      <c r="B114">
        <v>-9.8705780080620542</v>
      </c>
      <c r="C114">
        <v>2</v>
      </c>
      <c r="D114" t="s">
        <v>6</v>
      </c>
      <c r="E114" t="s">
        <v>8</v>
      </c>
    </row>
    <row r="115" spans="1:5" x14ac:dyDescent="0.2">
      <c r="A115" t="s">
        <v>3</v>
      </c>
      <c r="B115">
        <v>-5.7904677145130528</v>
      </c>
      <c r="C115">
        <v>2</v>
      </c>
      <c r="D115" t="s">
        <v>6</v>
      </c>
      <c r="E115" t="s">
        <v>8</v>
      </c>
    </row>
    <row r="116" spans="1:5" x14ac:dyDescent="0.2">
      <c r="A116" t="s">
        <v>3</v>
      </c>
      <c r="B116">
        <v>-7.1939387616912018</v>
      </c>
      <c r="C116">
        <v>2</v>
      </c>
      <c r="D116" t="s">
        <v>7</v>
      </c>
      <c r="E116" t="s">
        <v>8</v>
      </c>
    </row>
    <row r="117" spans="1:5" x14ac:dyDescent="0.2">
      <c r="A117" t="s">
        <v>3</v>
      </c>
      <c r="B117">
        <v>-8.0163212479624892</v>
      </c>
      <c r="C117">
        <v>2</v>
      </c>
      <c r="D117" t="s">
        <v>7</v>
      </c>
      <c r="E117" t="s">
        <v>8</v>
      </c>
    </row>
    <row r="118" spans="1:5" x14ac:dyDescent="0.2">
      <c r="A118" t="s">
        <v>3</v>
      </c>
      <c r="B118">
        <v>-7.7081886680553158</v>
      </c>
      <c r="C118">
        <v>2</v>
      </c>
      <c r="D118" t="s">
        <v>7</v>
      </c>
      <c r="E118" t="s">
        <v>8</v>
      </c>
    </row>
    <row r="119" spans="1:5" x14ac:dyDescent="0.2">
      <c r="A119" t="s">
        <v>3</v>
      </c>
      <c r="B119">
        <v>-8.433998356865807</v>
      </c>
      <c r="C119">
        <v>2</v>
      </c>
      <c r="D119" t="s">
        <v>7</v>
      </c>
      <c r="E119" t="s">
        <v>8</v>
      </c>
    </row>
    <row r="120" spans="1:5" x14ac:dyDescent="0.2">
      <c r="A120" t="s">
        <v>3</v>
      </c>
      <c r="B120">
        <v>-14.999335303320017</v>
      </c>
      <c r="C120">
        <v>36</v>
      </c>
      <c r="D120" t="s">
        <v>6</v>
      </c>
      <c r="E120" t="s">
        <v>8</v>
      </c>
    </row>
    <row r="121" spans="1:5" x14ac:dyDescent="0.2">
      <c r="A121" t="s">
        <v>3</v>
      </c>
      <c r="B121">
        <v>-15.604623082617993</v>
      </c>
      <c r="C121">
        <v>36</v>
      </c>
      <c r="D121" t="s">
        <v>6</v>
      </c>
      <c r="E121" t="s">
        <v>8</v>
      </c>
    </row>
    <row r="122" spans="1:5" x14ac:dyDescent="0.2">
      <c r="A122" t="s">
        <v>3</v>
      </c>
      <c r="B122">
        <v>-12.452968399107579</v>
      </c>
      <c r="C122">
        <v>36</v>
      </c>
      <c r="D122" t="s">
        <v>6</v>
      </c>
      <c r="E122" t="s">
        <v>8</v>
      </c>
    </row>
    <row r="123" spans="1:5" x14ac:dyDescent="0.2">
      <c r="A123" t="s">
        <v>3</v>
      </c>
      <c r="B123">
        <v>-14.138878175686406</v>
      </c>
      <c r="C123">
        <v>36</v>
      </c>
      <c r="D123" t="s">
        <v>6</v>
      </c>
      <c r="E123" t="s">
        <v>8</v>
      </c>
    </row>
    <row r="124" spans="1:5" x14ac:dyDescent="0.2">
      <c r="A124" t="s">
        <v>3</v>
      </c>
      <c r="B124">
        <v>-14.869517380491796</v>
      </c>
      <c r="C124">
        <v>36</v>
      </c>
      <c r="D124" t="s">
        <v>7</v>
      </c>
      <c r="E124" t="s">
        <v>8</v>
      </c>
    </row>
    <row r="125" spans="1:5" x14ac:dyDescent="0.2">
      <c r="A125" t="s">
        <v>3</v>
      </c>
      <c r="B125">
        <v>-10.80658316337618</v>
      </c>
      <c r="C125">
        <v>36</v>
      </c>
      <c r="D125" t="s">
        <v>7</v>
      </c>
      <c r="E125" t="s">
        <v>8</v>
      </c>
    </row>
    <row r="126" spans="1:5" x14ac:dyDescent="0.2">
      <c r="A126" t="s">
        <v>3</v>
      </c>
      <c r="B126">
        <v>-13.322383153363727</v>
      </c>
      <c r="C126">
        <v>36</v>
      </c>
      <c r="D126" t="s">
        <v>7</v>
      </c>
      <c r="E126" t="s">
        <v>8</v>
      </c>
    </row>
    <row r="127" spans="1:5" x14ac:dyDescent="0.2">
      <c r="A127" t="s">
        <v>3</v>
      </c>
      <c r="B127">
        <v>-16.279705524550593</v>
      </c>
      <c r="C127">
        <v>36</v>
      </c>
      <c r="D127" t="s">
        <v>7</v>
      </c>
      <c r="E127" t="s">
        <v>8</v>
      </c>
    </row>
    <row r="128" spans="1:5" x14ac:dyDescent="0.2">
      <c r="A128" t="s">
        <v>3</v>
      </c>
      <c r="B128">
        <v>-14.82817960491861</v>
      </c>
      <c r="C128">
        <v>48</v>
      </c>
      <c r="D128" t="s">
        <v>6</v>
      </c>
      <c r="E128" t="s">
        <v>8</v>
      </c>
    </row>
    <row r="129" spans="1:5" x14ac:dyDescent="0.2">
      <c r="A129" t="s">
        <v>3</v>
      </c>
      <c r="B129">
        <v>-16.757650556836101</v>
      </c>
      <c r="C129">
        <v>48</v>
      </c>
      <c r="D129" t="s">
        <v>6</v>
      </c>
      <c r="E129" t="s">
        <v>8</v>
      </c>
    </row>
    <row r="130" spans="1:5" x14ac:dyDescent="0.2">
      <c r="A130" t="s">
        <v>3</v>
      </c>
      <c r="B130">
        <v>-15.240083484691493</v>
      </c>
      <c r="C130">
        <v>48</v>
      </c>
      <c r="D130" t="s">
        <v>6</v>
      </c>
      <c r="E130" t="s">
        <v>8</v>
      </c>
    </row>
    <row r="131" spans="1:5" x14ac:dyDescent="0.2">
      <c r="A131" t="s">
        <v>3</v>
      </c>
      <c r="B131">
        <v>-15.471350075980141</v>
      </c>
      <c r="C131">
        <v>48</v>
      </c>
      <c r="D131" t="s">
        <v>6</v>
      </c>
      <c r="E131" t="s">
        <v>8</v>
      </c>
    </row>
    <row r="132" spans="1:5" x14ac:dyDescent="0.2">
      <c r="A132" t="s">
        <v>3</v>
      </c>
      <c r="B132">
        <v>-16.116797402398003</v>
      </c>
      <c r="C132">
        <v>48</v>
      </c>
      <c r="D132" t="s">
        <v>7</v>
      </c>
      <c r="E132" t="s">
        <v>8</v>
      </c>
    </row>
    <row r="133" spans="1:5" x14ac:dyDescent="0.2">
      <c r="A133" t="s">
        <v>3</v>
      </c>
      <c r="B133">
        <v>-15.19134438546125</v>
      </c>
      <c r="C133">
        <v>48</v>
      </c>
      <c r="D133" t="s">
        <v>7</v>
      </c>
      <c r="E133" t="s">
        <v>8</v>
      </c>
    </row>
    <row r="134" spans="1:5" x14ac:dyDescent="0.2">
      <c r="A134" t="s">
        <v>3</v>
      </c>
      <c r="B134">
        <v>-15.468485244091612</v>
      </c>
      <c r="C134">
        <v>48</v>
      </c>
      <c r="D134" t="s">
        <v>7</v>
      </c>
      <c r="E134" t="s">
        <v>8</v>
      </c>
    </row>
    <row r="135" spans="1:5" x14ac:dyDescent="0.2">
      <c r="A135" t="s">
        <v>3</v>
      </c>
      <c r="B135">
        <v>-17.358967263278036</v>
      </c>
      <c r="C135">
        <v>48</v>
      </c>
      <c r="D135" t="s">
        <v>7</v>
      </c>
      <c r="E135" t="s">
        <v>8</v>
      </c>
    </row>
    <row r="136" spans="1:5" x14ac:dyDescent="0.2">
      <c r="A136" t="s">
        <v>3</v>
      </c>
      <c r="B136">
        <v>-9.8509149002166616</v>
      </c>
      <c r="C136">
        <v>4</v>
      </c>
      <c r="D136" t="s">
        <v>6</v>
      </c>
      <c r="E136" t="s">
        <v>8</v>
      </c>
    </row>
    <row r="137" spans="1:5" x14ac:dyDescent="0.2">
      <c r="A137" t="s">
        <v>3</v>
      </c>
      <c r="B137">
        <v>-8.3449156518599779</v>
      </c>
      <c r="C137">
        <v>4</v>
      </c>
      <c r="D137" t="s">
        <v>6</v>
      </c>
      <c r="E137" t="s">
        <v>8</v>
      </c>
    </row>
    <row r="138" spans="1:5" x14ac:dyDescent="0.2">
      <c r="A138" t="s">
        <v>3</v>
      </c>
      <c r="B138">
        <v>-6.4666392861699826</v>
      </c>
      <c r="C138">
        <v>4</v>
      </c>
      <c r="D138" t="s">
        <v>6</v>
      </c>
      <c r="E138" t="s">
        <v>8</v>
      </c>
    </row>
    <row r="139" spans="1:5" x14ac:dyDescent="0.2">
      <c r="A139" t="s">
        <v>3</v>
      </c>
      <c r="B139">
        <v>-7.0631629828794509</v>
      </c>
      <c r="C139">
        <v>4</v>
      </c>
      <c r="D139" t="s">
        <v>6</v>
      </c>
      <c r="E139" t="s">
        <v>8</v>
      </c>
    </row>
    <row r="140" spans="1:5" x14ac:dyDescent="0.2">
      <c r="A140" t="s">
        <v>3</v>
      </c>
      <c r="B140">
        <v>-10.762435694492785</v>
      </c>
      <c r="C140">
        <v>4</v>
      </c>
      <c r="D140" t="s">
        <v>7</v>
      </c>
      <c r="E140" t="s">
        <v>8</v>
      </c>
    </row>
    <row r="141" spans="1:5" x14ac:dyDescent="0.2">
      <c r="A141" t="s">
        <v>3</v>
      </c>
      <c r="B141">
        <v>-11.374717341996282</v>
      </c>
      <c r="C141">
        <v>4</v>
      </c>
      <c r="D141" t="s">
        <v>7</v>
      </c>
      <c r="E141" t="s">
        <v>8</v>
      </c>
    </row>
    <row r="142" spans="1:5" x14ac:dyDescent="0.2">
      <c r="A142" t="s">
        <v>3</v>
      </c>
      <c r="B142">
        <v>-10.7696361364304</v>
      </c>
      <c r="C142">
        <v>4</v>
      </c>
      <c r="D142" t="s">
        <v>7</v>
      </c>
      <c r="E142" t="s">
        <v>8</v>
      </c>
    </row>
    <row r="143" spans="1:5" x14ac:dyDescent="0.2">
      <c r="A143" t="s">
        <v>3</v>
      </c>
      <c r="B143">
        <v>-9.7641507098053371</v>
      </c>
      <c r="C143">
        <v>4</v>
      </c>
      <c r="D143" t="s">
        <v>7</v>
      </c>
      <c r="E143" t="s">
        <v>8</v>
      </c>
    </row>
    <row r="144" spans="1:5" x14ac:dyDescent="0.2">
      <c r="A144" t="s">
        <v>3</v>
      </c>
      <c r="B144">
        <v>-9.2825410674621622</v>
      </c>
      <c r="C144">
        <v>6</v>
      </c>
      <c r="D144" t="s">
        <v>6</v>
      </c>
      <c r="E144" t="s">
        <v>8</v>
      </c>
    </row>
    <row r="145" spans="1:5" x14ac:dyDescent="0.2">
      <c r="A145" t="s">
        <v>3</v>
      </c>
      <c r="B145">
        <v>-6.5891573959590932</v>
      </c>
      <c r="C145">
        <v>6</v>
      </c>
      <c r="D145" t="s">
        <v>6</v>
      </c>
      <c r="E145" t="s">
        <v>8</v>
      </c>
    </row>
    <row r="146" spans="1:5" x14ac:dyDescent="0.2">
      <c r="A146" t="s">
        <v>3</v>
      </c>
      <c r="B146">
        <v>-9.2303796250546775</v>
      </c>
      <c r="C146">
        <v>6</v>
      </c>
      <c r="D146" t="s">
        <v>6</v>
      </c>
      <c r="E146" t="s">
        <v>8</v>
      </c>
    </row>
    <row r="147" spans="1:5" x14ac:dyDescent="0.2">
      <c r="A147" t="s">
        <v>3</v>
      </c>
      <c r="B147">
        <v>-6.7903348452703245</v>
      </c>
      <c r="C147">
        <v>6</v>
      </c>
      <c r="D147" t="s">
        <v>6</v>
      </c>
      <c r="E147" t="s">
        <v>8</v>
      </c>
    </row>
    <row r="148" spans="1:5" x14ac:dyDescent="0.2">
      <c r="A148" t="s">
        <v>3</v>
      </c>
      <c r="B148">
        <v>-9.5959471639038512</v>
      </c>
      <c r="C148">
        <v>6</v>
      </c>
      <c r="D148" t="s">
        <v>7</v>
      </c>
      <c r="E148" t="s">
        <v>8</v>
      </c>
    </row>
    <row r="149" spans="1:5" x14ac:dyDescent="0.2">
      <c r="A149" t="s">
        <v>3</v>
      </c>
      <c r="B149">
        <v>-6.7504490383857298</v>
      </c>
      <c r="C149">
        <v>6</v>
      </c>
      <c r="D149" t="s">
        <v>7</v>
      </c>
      <c r="E149" t="s">
        <v>8</v>
      </c>
    </row>
    <row r="150" spans="1:5" x14ac:dyDescent="0.2">
      <c r="A150" t="s">
        <v>3</v>
      </c>
      <c r="B150">
        <v>-6.0272135207372433</v>
      </c>
      <c r="C150">
        <v>6</v>
      </c>
      <c r="D150" t="s">
        <v>7</v>
      </c>
      <c r="E150" t="s">
        <v>8</v>
      </c>
    </row>
    <row r="151" spans="1:5" x14ac:dyDescent="0.2">
      <c r="A151" t="s">
        <v>3</v>
      </c>
      <c r="B151">
        <v>-7.2156450301868116</v>
      </c>
      <c r="C151">
        <v>6</v>
      </c>
      <c r="D151" t="s">
        <v>7</v>
      </c>
      <c r="E151" t="s">
        <v>8</v>
      </c>
    </row>
    <row r="152" spans="1:5" x14ac:dyDescent="0.2">
      <c r="A152" t="s">
        <v>3</v>
      </c>
      <c r="B152">
        <v>-10.304961105748845</v>
      </c>
      <c r="C152">
        <v>8</v>
      </c>
      <c r="D152" t="s">
        <v>6</v>
      </c>
      <c r="E152" t="s">
        <v>8</v>
      </c>
    </row>
    <row r="153" spans="1:5" x14ac:dyDescent="0.2">
      <c r="A153" t="s">
        <v>3</v>
      </c>
      <c r="B153">
        <v>-8.2310276645839515</v>
      </c>
      <c r="C153">
        <v>8</v>
      </c>
      <c r="D153" t="s">
        <v>6</v>
      </c>
      <c r="E153" t="s">
        <v>8</v>
      </c>
    </row>
    <row r="154" spans="1:5" x14ac:dyDescent="0.2">
      <c r="A154" t="s">
        <v>3</v>
      </c>
      <c r="B154">
        <v>-8.5957800746259174</v>
      </c>
      <c r="C154">
        <v>8</v>
      </c>
      <c r="D154" t="s">
        <v>6</v>
      </c>
      <c r="E154" t="s">
        <v>8</v>
      </c>
    </row>
    <row r="155" spans="1:5" x14ac:dyDescent="0.2">
      <c r="A155" t="s">
        <v>3</v>
      </c>
      <c r="B155">
        <v>-4.4740384841778678</v>
      </c>
      <c r="C155">
        <v>8</v>
      </c>
      <c r="D155" t="s">
        <v>6</v>
      </c>
      <c r="E155" t="s">
        <v>8</v>
      </c>
    </row>
    <row r="156" spans="1:5" x14ac:dyDescent="0.2">
      <c r="A156" t="s">
        <v>3</v>
      </c>
      <c r="B156">
        <v>-9.9135047082570313</v>
      </c>
      <c r="C156">
        <v>8</v>
      </c>
      <c r="D156" t="s">
        <v>7</v>
      </c>
      <c r="E156" t="s">
        <v>8</v>
      </c>
    </row>
    <row r="157" spans="1:5" x14ac:dyDescent="0.2">
      <c r="A157" t="s">
        <v>3</v>
      </c>
      <c r="B157">
        <v>-9.6334768771958199</v>
      </c>
      <c r="C157">
        <v>8</v>
      </c>
      <c r="D157" t="s">
        <v>7</v>
      </c>
      <c r="E157" t="s">
        <v>8</v>
      </c>
    </row>
    <row r="158" spans="1:5" x14ac:dyDescent="0.2">
      <c r="A158" t="s">
        <v>3</v>
      </c>
      <c r="B158">
        <v>-10.701036802735038</v>
      </c>
      <c r="C158">
        <v>8</v>
      </c>
      <c r="D158" t="s">
        <v>7</v>
      </c>
      <c r="E158" t="s">
        <v>8</v>
      </c>
    </row>
    <row r="159" spans="1:5" x14ac:dyDescent="0.2">
      <c r="A159" t="s">
        <v>3</v>
      </c>
      <c r="B159">
        <v>-9.9623431087601269</v>
      </c>
      <c r="C159">
        <v>8</v>
      </c>
      <c r="D159" t="s">
        <v>7</v>
      </c>
      <c r="E159" t="s">
        <v>8</v>
      </c>
    </row>
    <row r="160" spans="1:5" x14ac:dyDescent="0.2">
      <c r="A160" t="s">
        <v>2</v>
      </c>
      <c r="B160">
        <v>-12.751243716772853</v>
      </c>
      <c r="C160">
        <v>0</v>
      </c>
      <c r="D160" t="s">
        <v>6</v>
      </c>
      <c r="E160" t="s">
        <v>2</v>
      </c>
    </row>
    <row r="161" spans="1:5" x14ac:dyDescent="0.2">
      <c r="A161" t="s">
        <v>2</v>
      </c>
      <c r="B161">
        <v>-11.234088396692385</v>
      </c>
      <c r="C161">
        <v>0</v>
      </c>
      <c r="D161" t="s">
        <v>6</v>
      </c>
      <c r="E161" t="s">
        <v>2</v>
      </c>
    </row>
    <row r="162" spans="1:5" x14ac:dyDescent="0.2">
      <c r="A162" t="s">
        <v>2</v>
      </c>
      <c r="B162">
        <v>-12.438085110522819</v>
      </c>
      <c r="C162">
        <v>0</v>
      </c>
      <c r="D162" t="s">
        <v>6</v>
      </c>
      <c r="E162" t="s">
        <v>2</v>
      </c>
    </row>
    <row r="163" spans="1:5" x14ac:dyDescent="0.2">
      <c r="A163" t="s">
        <v>2</v>
      </c>
      <c r="B163">
        <v>-9.8319645665095479</v>
      </c>
      <c r="C163">
        <v>0</v>
      </c>
      <c r="D163" t="s">
        <v>6</v>
      </c>
      <c r="E163" t="s">
        <v>2</v>
      </c>
    </row>
    <row r="164" spans="1:5" x14ac:dyDescent="0.2">
      <c r="A164" t="s">
        <v>2</v>
      </c>
      <c r="B164">
        <v>-11.46310767074673</v>
      </c>
      <c r="C164">
        <v>0</v>
      </c>
      <c r="D164" t="s">
        <v>7</v>
      </c>
      <c r="E164" t="s">
        <v>2</v>
      </c>
    </row>
    <row r="165" spans="1:5" x14ac:dyDescent="0.2">
      <c r="A165" t="s">
        <v>2</v>
      </c>
      <c r="B165">
        <v>-13.045645540947486</v>
      </c>
      <c r="C165">
        <v>0</v>
      </c>
      <c r="D165" t="s">
        <v>7</v>
      </c>
      <c r="E165" t="s">
        <v>2</v>
      </c>
    </row>
    <row r="166" spans="1:5" x14ac:dyDescent="0.2">
      <c r="A166" t="s">
        <v>2</v>
      </c>
      <c r="B166">
        <v>-13.010335608141547</v>
      </c>
      <c r="C166">
        <v>0</v>
      </c>
      <c r="D166" t="s">
        <v>7</v>
      </c>
      <c r="E166" t="s">
        <v>2</v>
      </c>
    </row>
    <row r="167" spans="1:5" x14ac:dyDescent="0.2">
      <c r="A167" t="s">
        <v>2</v>
      </c>
      <c r="B167">
        <v>-12.401687915588049</v>
      </c>
      <c r="C167">
        <v>0</v>
      </c>
      <c r="D167" t="s">
        <v>7</v>
      </c>
      <c r="E167" t="s">
        <v>2</v>
      </c>
    </row>
    <row r="168" spans="1:5" x14ac:dyDescent="0.2">
      <c r="A168" t="s">
        <v>2</v>
      </c>
      <c r="B168">
        <v>-12.761299889374953</v>
      </c>
      <c r="C168">
        <v>10</v>
      </c>
      <c r="D168" t="s">
        <v>6</v>
      </c>
      <c r="E168" t="s">
        <v>2</v>
      </c>
    </row>
    <row r="169" spans="1:5" x14ac:dyDescent="0.2">
      <c r="A169" t="s">
        <v>2</v>
      </c>
      <c r="B169">
        <v>-11.717265321783193</v>
      </c>
      <c r="C169">
        <v>10</v>
      </c>
      <c r="D169" t="s">
        <v>6</v>
      </c>
      <c r="E169" t="s">
        <v>2</v>
      </c>
    </row>
    <row r="170" spans="1:5" x14ac:dyDescent="0.2">
      <c r="A170" t="s">
        <v>2</v>
      </c>
      <c r="B170">
        <v>-12.659897465180917</v>
      </c>
      <c r="C170">
        <v>10</v>
      </c>
      <c r="D170" t="s">
        <v>6</v>
      </c>
      <c r="E170" t="s">
        <v>2</v>
      </c>
    </row>
    <row r="171" spans="1:5" x14ac:dyDescent="0.2">
      <c r="A171" t="s">
        <v>2</v>
      </c>
      <c r="B171">
        <v>-12.336026951512846</v>
      </c>
      <c r="C171">
        <v>10</v>
      </c>
      <c r="D171" t="s">
        <v>6</v>
      </c>
      <c r="E171" t="s">
        <v>2</v>
      </c>
    </row>
    <row r="172" spans="1:5" x14ac:dyDescent="0.2">
      <c r="A172" t="s">
        <v>2</v>
      </c>
      <c r="B172">
        <v>-12.432406725730221</v>
      </c>
      <c r="C172">
        <v>10</v>
      </c>
      <c r="D172" t="s">
        <v>7</v>
      </c>
      <c r="E172" t="s">
        <v>2</v>
      </c>
    </row>
    <row r="173" spans="1:5" x14ac:dyDescent="0.2">
      <c r="A173" t="s">
        <v>2</v>
      </c>
      <c r="B173">
        <v>-13.601290945060056</v>
      </c>
      <c r="C173">
        <v>10</v>
      </c>
      <c r="D173" t="s">
        <v>7</v>
      </c>
      <c r="E173" t="s">
        <v>2</v>
      </c>
    </row>
    <row r="174" spans="1:5" x14ac:dyDescent="0.2">
      <c r="A174" t="s">
        <v>2</v>
      </c>
      <c r="B174">
        <v>-13.969015559651016</v>
      </c>
      <c r="C174">
        <v>10</v>
      </c>
      <c r="D174" t="s">
        <v>7</v>
      </c>
      <c r="E174" t="s">
        <v>2</v>
      </c>
    </row>
    <row r="175" spans="1:5" x14ac:dyDescent="0.2">
      <c r="A175" t="s">
        <v>2</v>
      </c>
      <c r="B175">
        <v>-13.750746096802214</v>
      </c>
      <c r="C175">
        <v>10</v>
      </c>
      <c r="D175" t="s">
        <v>7</v>
      </c>
      <c r="E175" t="s">
        <v>2</v>
      </c>
    </row>
    <row r="176" spans="1:5" x14ac:dyDescent="0.2">
      <c r="A176" t="s">
        <v>2</v>
      </c>
      <c r="B176">
        <v>-14.481125776509806</v>
      </c>
      <c r="C176">
        <v>12</v>
      </c>
      <c r="D176" t="s">
        <v>6</v>
      </c>
      <c r="E176" t="s">
        <v>2</v>
      </c>
    </row>
    <row r="177" spans="1:5" x14ac:dyDescent="0.2">
      <c r="A177" t="s">
        <v>2</v>
      </c>
      <c r="B177">
        <v>-15.196320883606987</v>
      </c>
      <c r="C177">
        <v>12</v>
      </c>
      <c r="D177" t="s">
        <v>6</v>
      </c>
      <c r="E177" t="s">
        <v>2</v>
      </c>
    </row>
    <row r="178" spans="1:5" x14ac:dyDescent="0.2">
      <c r="A178" t="s">
        <v>2</v>
      </c>
      <c r="B178">
        <v>-14.927175411725102</v>
      </c>
      <c r="C178">
        <v>12</v>
      </c>
      <c r="D178" t="s">
        <v>6</v>
      </c>
      <c r="E178" t="s">
        <v>2</v>
      </c>
    </row>
    <row r="179" spans="1:5" x14ac:dyDescent="0.2">
      <c r="A179" t="s">
        <v>2</v>
      </c>
      <c r="B179">
        <v>-15.333336603635651</v>
      </c>
      <c r="C179">
        <v>12</v>
      </c>
      <c r="D179" t="s">
        <v>6</v>
      </c>
      <c r="E179" t="s">
        <v>2</v>
      </c>
    </row>
    <row r="180" spans="1:5" x14ac:dyDescent="0.2">
      <c r="A180" t="s">
        <v>2</v>
      </c>
      <c r="B180">
        <v>-14.105235464979746</v>
      </c>
      <c r="C180">
        <v>12</v>
      </c>
      <c r="D180" t="s">
        <v>7</v>
      </c>
      <c r="E180" t="s">
        <v>2</v>
      </c>
    </row>
    <row r="181" spans="1:5" x14ac:dyDescent="0.2">
      <c r="A181" t="s">
        <v>2</v>
      </c>
      <c r="B181">
        <v>-14.741094694694688</v>
      </c>
      <c r="C181">
        <v>12</v>
      </c>
      <c r="D181" t="s">
        <v>7</v>
      </c>
      <c r="E181" t="s">
        <v>2</v>
      </c>
    </row>
    <row r="182" spans="1:5" x14ac:dyDescent="0.2">
      <c r="A182" t="s">
        <v>2</v>
      </c>
      <c r="B182">
        <v>-14.339211287235793</v>
      </c>
      <c r="C182">
        <v>12</v>
      </c>
      <c r="D182" t="s">
        <v>7</v>
      </c>
      <c r="E182" t="s">
        <v>2</v>
      </c>
    </row>
    <row r="183" spans="1:5" x14ac:dyDescent="0.2">
      <c r="A183" t="s">
        <v>2</v>
      </c>
      <c r="B183">
        <v>-10.994007249331547</v>
      </c>
      <c r="C183">
        <v>12</v>
      </c>
      <c r="D183" t="s">
        <v>7</v>
      </c>
      <c r="E183" t="s">
        <v>2</v>
      </c>
    </row>
    <row r="184" spans="1:5" x14ac:dyDescent="0.2">
      <c r="A184" t="s">
        <v>2</v>
      </c>
      <c r="B184">
        <v>-15.029867861070723</v>
      </c>
      <c r="C184">
        <v>24</v>
      </c>
      <c r="D184" t="s">
        <v>6</v>
      </c>
      <c r="E184" t="s">
        <v>2</v>
      </c>
    </row>
    <row r="185" spans="1:5" x14ac:dyDescent="0.2">
      <c r="A185" t="s">
        <v>2</v>
      </c>
      <c r="B185">
        <v>-14.752084253184167</v>
      </c>
      <c r="C185">
        <v>24</v>
      </c>
      <c r="D185" t="s">
        <v>6</v>
      </c>
      <c r="E185" t="s">
        <v>2</v>
      </c>
    </row>
    <row r="186" spans="1:5" x14ac:dyDescent="0.2">
      <c r="A186" t="s">
        <v>2</v>
      </c>
      <c r="B186">
        <v>-14.040801869769883</v>
      </c>
      <c r="C186">
        <v>24</v>
      </c>
      <c r="D186" t="s">
        <v>6</v>
      </c>
      <c r="E186" t="s">
        <v>2</v>
      </c>
    </row>
    <row r="187" spans="1:5" x14ac:dyDescent="0.2">
      <c r="A187" t="s">
        <v>2</v>
      </c>
      <c r="B187">
        <v>-15.294787576835098</v>
      </c>
      <c r="C187">
        <v>24</v>
      </c>
      <c r="D187" t="s">
        <v>6</v>
      </c>
      <c r="E187" t="s">
        <v>2</v>
      </c>
    </row>
    <row r="188" spans="1:5" x14ac:dyDescent="0.2">
      <c r="A188" t="s">
        <v>2</v>
      </c>
      <c r="B188">
        <v>-15.047550736055303</v>
      </c>
      <c r="C188">
        <v>24</v>
      </c>
      <c r="D188" t="s">
        <v>7</v>
      </c>
      <c r="E188" t="s">
        <v>2</v>
      </c>
    </row>
    <row r="189" spans="1:5" x14ac:dyDescent="0.2">
      <c r="A189" t="s">
        <v>2</v>
      </c>
      <c r="B189">
        <v>-15.292910194864064</v>
      </c>
      <c r="C189">
        <v>24</v>
      </c>
      <c r="D189" t="s">
        <v>7</v>
      </c>
      <c r="E189" t="s">
        <v>2</v>
      </c>
    </row>
    <row r="190" spans="1:5" x14ac:dyDescent="0.2">
      <c r="A190" t="s">
        <v>2</v>
      </c>
      <c r="B190">
        <v>-13.922500987853351</v>
      </c>
      <c r="C190">
        <v>24</v>
      </c>
      <c r="D190" t="s">
        <v>7</v>
      </c>
      <c r="E190" t="s">
        <v>2</v>
      </c>
    </row>
    <row r="191" spans="1:5" x14ac:dyDescent="0.2">
      <c r="A191" t="s">
        <v>2</v>
      </c>
      <c r="B191">
        <v>-15.507185773208093</v>
      </c>
      <c r="C191">
        <v>24</v>
      </c>
      <c r="D191" t="s">
        <v>7</v>
      </c>
      <c r="E191" t="s">
        <v>2</v>
      </c>
    </row>
    <row r="192" spans="1:5" x14ac:dyDescent="0.2">
      <c r="A192" t="s">
        <v>2</v>
      </c>
      <c r="B192">
        <v>-13.923207362679634</v>
      </c>
      <c r="C192">
        <v>2</v>
      </c>
      <c r="D192" t="s">
        <v>6</v>
      </c>
      <c r="E192" t="s">
        <v>2</v>
      </c>
    </row>
    <row r="193" spans="1:5" x14ac:dyDescent="0.2">
      <c r="A193" t="s">
        <v>2</v>
      </c>
      <c r="B193">
        <v>-13.706508447795063</v>
      </c>
      <c r="C193">
        <v>2</v>
      </c>
      <c r="D193" t="s">
        <v>6</v>
      </c>
      <c r="E193" t="s">
        <v>2</v>
      </c>
    </row>
    <row r="194" spans="1:5" x14ac:dyDescent="0.2">
      <c r="A194" t="s">
        <v>2</v>
      </c>
      <c r="B194">
        <v>-11.530214474556308</v>
      </c>
      <c r="C194">
        <v>2</v>
      </c>
      <c r="D194" t="s">
        <v>6</v>
      </c>
      <c r="E194" t="s">
        <v>2</v>
      </c>
    </row>
    <row r="195" spans="1:5" x14ac:dyDescent="0.2">
      <c r="A195" t="s">
        <v>2</v>
      </c>
      <c r="B195">
        <v>-10.851282109575006</v>
      </c>
      <c r="C195">
        <v>2</v>
      </c>
      <c r="D195" t="s">
        <v>7</v>
      </c>
      <c r="E195" t="s">
        <v>2</v>
      </c>
    </row>
    <row r="196" spans="1:5" x14ac:dyDescent="0.2">
      <c r="A196" t="s">
        <v>2</v>
      </c>
      <c r="B196">
        <v>-11.253740513302249</v>
      </c>
      <c r="C196">
        <v>2</v>
      </c>
      <c r="D196" t="s">
        <v>7</v>
      </c>
      <c r="E196" t="s">
        <v>2</v>
      </c>
    </row>
    <row r="197" spans="1:5" x14ac:dyDescent="0.2">
      <c r="A197" t="s">
        <v>2</v>
      </c>
      <c r="B197">
        <v>-13.141747619436543</v>
      </c>
      <c r="C197">
        <v>2</v>
      </c>
      <c r="D197" t="s">
        <v>7</v>
      </c>
      <c r="E197" t="s">
        <v>2</v>
      </c>
    </row>
    <row r="198" spans="1:5" x14ac:dyDescent="0.2">
      <c r="A198" t="s">
        <v>2</v>
      </c>
      <c r="B198">
        <v>-12.158645129273095</v>
      </c>
      <c r="C198">
        <v>2</v>
      </c>
      <c r="D198" t="s">
        <v>7</v>
      </c>
      <c r="E198" t="s">
        <v>2</v>
      </c>
    </row>
    <row r="199" spans="1:5" x14ac:dyDescent="0.2">
      <c r="A199" t="s">
        <v>2</v>
      </c>
      <c r="B199">
        <v>-15.486954543944718</v>
      </c>
      <c r="C199">
        <v>36</v>
      </c>
      <c r="D199" t="s">
        <v>6</v>
      </c>
      <c r="E199" t="s">
        <v>2</v>
      </c>
    </row>
    <row r="200" spans="1:5" x14ac:dyDescent="0.2">
      <c r="A200" t="s">
        <v>2</v>
      </c>
      <c r="B200">
        <v>-14.155910147487202</v>
      </c>
      <c r="C200">
        <v>36</v>
      </c>
      <c r="D200" t="s">
        <v>6</v>
      </c>
      <c r="E200" t="s">
        <v>2</v>
      </c>
    </row>
    <row r="201" spans="1:5" x14ac:dyDescent="0.2">
      <c r="A201" t="s">
        <v>2</v>
      </c>
      <c r="B201">
        <v>-14.742609205748652</v>
      </c>
      <c r="C201">
        <v>36</v>
      </c>
      <c r="D201" t="s">
        <v>6</v>
      </c>
      <c r="E201" t="s">
        <v>2</v>
      </c>
    </row>
    <row r="202" spans="1:5" x14ac:dyDescent="0.2">
      <c r="A202" t="s">
        <v>2</v>
      </c>
      <c r="B202">
        <v>-13.91733797215851</v>
      </c>
      <c r="C202">
        <v>36</v>
      </c>
      <c r="D202" t="s">
        <v>6</v>
      </c>
      <c r="E202" t="s">
        <v>2</v>
      </c>
    </row>
    <row r="203" spans="1:5" x14ac:dyDescent="0.2">
      <c r="A203" t="s">
        <v>2</v>
      </c>
      <c r="B203">
        <v>-15.025221338102607</v>
      </c>
      <c r="C203">
        <v>36</v>
      </c>
      <c r="D203" t="s">
        <v>7</v>
      </c>
      <c r="E203" t="s">
        <v>2</v>
      </c>
    </row>
    <row r="204" spans="1:5" x14ac:dyDescent="0.2">
      <c r="A204" t="s">
        <v>2</v>
      </c>
      <c r="B204">
        <v>-14.590342247766792</v>
      </c>
      <c r="C204">
        <v>36</v>
      </c>
      <c r="D204" t="s">
        <v>7</v>
      </c>
      <c r="E204" t="s">
        <v>2</v>
      </c>
    </row>
    <row r="205" spans="1:5" x14ac:dyDescent="0.2">
      <c r="A205" t="s">
        <v>2</v>
      </c>
      <c r="B205">
        <v>-13.41932583963575</v>
      </c>
      <c r="C205">
        <v>36</v>
      </c>
      <c r="D205" t="s">
        <v>7</v>
      </c>
      <c r="E205" t="s">
        <v>2</v>
      </c>
    </row>
    <row r="206" spans="1:5" x14ac:dyDescent="0.2">
      <c r="A206" t="s">
        <v>2</v>
      </c>
      <c r="B206">
        <v>-14.332840147160081</v>
      </c>
      <c r="C206">
        <v>36</v>
      </c>
      <c r="D206" t="s">
        <v>7</v>
      </c>
      <c r="E206" t="s">
        <v>2</v>
      </c>
    </row>
    <row r="207" spans="1:5" x14ac:dyDescent="0.2">
      <c r="A207" t="s">
        <v>2</v>
      </c>
      <c r="B207">
        <v>-15.520031928551365</v>
      </c>
      <c r="C207">
        <v>48</v>
      </c>
      <c r="D207" t="s">
        <v>6</v>
      </c>
      <c r="E207" t="s">
        <v>2</v>
      </c>
    </row>
    <row r="208" spans="1:5" x14ac:dyDescent="0.2">
      <c r="A208" t="s">
        <v>2</v>
      </c>
      <c r="B208">
        <v>-15.048966747623119</v>
      </c>
      <c r="C208">
        <v>48</v>
      </c>
      <c r="D208" t="s">
        <v>6</v>
      </c>
      <c r="E208" t="s">
        <v>2</v>
      </c>
    </row>
    <row r="209" spans="1:5" x14ac:dyDescent="0.2">
      <c r="A209" t="s">
        <v>2</v>
      </c>
      <c r="B209">
        <v>-15.179696446222653</v>
      </c>
      <c r="C209">
        <v>48</v>
      </c>
      <c r="D209" t="s">
        <v>6</v>
      </c>
      <c r="E209" t="s">
        <v>2</v>
      </c>
    </row>
    <row r="210" spans="1:5" x14ac:dyDescent="0.2">
      <c r="A210" t="s">
        <v>2</v>
      </c>
      <c r="B210">
        <v>-14.424357794996965</v>
      </c>
      <c r="C210">
        <v>48</v>
      </c>
      <c r="D210" t="s">
        <v>6</v>
      </c>
      <c r="E210" t="s">
        <v>2</v>
      </c>
    </row>
    <row r="211" spans="1:5" x14ac:dyDescent="0.2">
      <c r="A211" t="s">
        <v>2</v>
      </c>
      <c r="B211">
        <v>-15.333519801358733</v>
      </c>
      <c r="C211">
        <v>48</v>
      </c>
      <c r="D211" t="s">
        <v>7</v>
      </c>
      <c r="E211" t="s">
        <v>2</v>
      </c>
    </row>
    <row r="212" spans="1:5" x14ac:dyDescent="0.2">
      <c r="A212" t="s">
        <v>2</v>
      </c>
      <c r="B212">
        <v>-13.908713891367125</v>
      </c>
      <c r="C212">
        <v>48</v>
      </c>
      <c r="D212" t="s">
        <v>7</v>
      </c>
      <c r="E212" t="s">
        <v>2</v>
      </c>
    </row>
    <row r="213" spans="1:5" x14ac:dyDescent="0.2">
      <c r="A213" t="s">
        <v>2</v>
      </c>
      <c r="B213">
        <v>-15.692547534070158</v>
      </c>
      <c r="C213">
        <v>48</v>
      </c>
      <c r="D213" t="s">
        <v>7</v>
      </c>
      <c r="E213" t="s">
        <v>2</v>
      </c>
    </row>
    <row r="214" spans="1:5" x14ac:dyDescent="0.2">
      <c r="A214" t="s">
        <v>2</v>
      </c>
      <c r="B214">
        <v>-14.369698351889161</v>
      </c>
      <c r="C214">
        <v>48</v>
      </c>
      <c r="D214" t="s">
        <v>7</v>
      </c>
      <c r="E214" t="s">
        <v>2</v>
      </c>
    </row>
    <row r="215" spans="1:5" x14ac:dyDescent="0.2">
      <c r="A215" t="s">
        <v>2</v>
      </c>
      <c r="B215">
        <v>-13.053561816199007</v>
      </c>
      <c r="C215">
        <v>4</v>
      </c>
      <c r="D215" t="s">
        <v>6</v>
      </c>
      <c r="E215" t="s">
        <v>2</v>
      </c>
    </row>
    <row r="216" spans="1:5" x14ac:dyDescent="0.2">
      <c r="A216" t="s">
        <v>2</v>
      </c>
      <c r="B216">
        <v>-12.747979485587077</v>
      </c>
      <c r="C216">
        <v>4</v>
      </c>
      <c r="D216" t="s">
        <v>6</v>
      </c>
      <c r="E216" t="s">
        <v>2</v>
      </c>
    </row>
    <row r="217" spans="1:5" x14ac:dyDescent="0.2">
      <c r="A217" t="s">
        <v>2</v>
      </c>
      <c r="B217">
        <v>-12.116033854223302</v>
      </c>
      <c r="C217">
        <v>4</v>
      </c>
      <c r="D217" t="s">
        <v>6</v>
      </c>
      <c r="E217" t="s">
        <v>2</v>
      </c>
    </row>
    <row r="218" spans="1:5" x14ac:dyDescent="0.2">
      <c r="A218" t="s">
        <v>2</v>
      </c>
      <c r="B218">
        <v>-10.644507876929994</v>
      </c>
      <c r="C218">
        <v>4</v>
      </c>
      <c r="D218" t="s">
        <v>6</v>
      </c>
      <c r="E218" t="s">
        <v>2</v>
      </c>
    </row>
    <row r="219" spans="1:5" x14ac:dyDescent="0.2">
      <c r="A219" t="s">
        <v>2</v>
      </c>
      <c r="B219">
        <v>-11.612513899172605</v>
      </c>
      <c r="C219">
        <v>4</v>
      </c>
      <c r="D219" t="s">
        <v>7</v>
      </c>
      <c r="E219" t="s">
        <v>2</v>
      </c>
    </row>
    <row r="220" spans="1:5" x14ac:dyDescent="0.2">
      <c r="A220" t="s">
        <v>2</v>
      </c>
      <c r="B220">
        <v>-13.120435198599942</v>
      </c>
      <c r="C220">
        <v>4</v>
      </c>
      <c r="D220" t="s">
        <v>7</v>
      </c>
      <c r="E220" t="s">
        <v>2</v>
      </c>
    </row>
    <row r="221" spans="1:5" x14ac:dyDescent="0.2">
      <c r="A221" t="s">
        <v>2</v>
      </c>
      <c r="B221">
        <v>-13.229335140836275</v>
      </c>
      <c r="C221">
        <v>4</v>
      </c>
      <c r="D221" t="s">
        <v>7</v>
      </c>
      <c r="E221" t="s">
        <v>2</v>
      </c>
    </row>
    <row r="222" spans="1:5" x14ac:dyDescent="0.2">
      <c r="A222" t="s">
        <v>2</v>
      </c>
      <c r="B222">
        <v>-13.475636941971892</v>
      </c>
      <c r="C222">
        <v>4</v>
      </c>
      <c r="D222" t="s">
        <v>7</v>
      </c>
      <c r="E222" t="s">
        <v>2</v>
      </c>
    </row>
    <row r="223" spans="1:5" x14ac:dyDescent="0.2">
      <c r="A223" t="s">
        <v>2</v>
      </c>
      <c r="B223">
        <v>-14.397855667640791</v>
      </c>
      <c r="C223">
        <v>6</v>
      </c>
      <c r="D223" t="s">
        <v>6</v>
      </c>
      <c r="E223" t="s">
        <v>2</v>
      </c>
    </row>
    <row r="224" spans="1:5" x14ac:dyDescent="0.2">
      <c r="A224" t="s">
        <v>2</v>
      </c>
      <c r="B224">
        <v>-13.156767494449735</v>
      </c>
      <c r="C224">
        <v>6</v>
      </c>
      <c r="D224" t="s">
        <v>6</v>
      </c>
      <c r="E224" t="s">
        <v>2</v>
      </c>
    </row>
    <row r="225" spans="1:5" x14ac:dyDescent="0.2">
      <c r="A225" t="s">
        <v>2</v>
      </c>
      <c r="B225">
        <v>-13.226923987914109</v>
      </c>
      <c r="C225">
        <v>6</v>
      </c>
      <c r="D225" t="s">
        <v>6</v>
      </c>
      <c r="E225" t="s">
        <v>2</v>
      </c>
    </row>
    <row r="226" spans="1:5" x14ac:dyDescent="0.2">
      <c r="A226" t="s">
        <v>2</v>
      </c>
      <c r="B226">
        <v>-12.854835599821735</v>
      </c>
      <c r="C226">
        <v>6</v>
      </c>
      <c r="D226" t="s">
        <v>6</v>
      </c>
      <c r="E226" t="s">
        <v>2</v>
      </c>
    </row>
    <row r="227" spans="1:5" x14ac:dyDescent="0.2">
      <c r="A227" t="s">
        <v>2</v>
      </c>
      <c r="B227">
        <v>-11.883800831898933</v>
      </c>
      <c r="C227">
        <v>6</v>
      </c>
      <c r="D227" t="s">
        <v>7</v>
      </c>
      <c r="E227" t="s">
        <v>2</v>
      </c>
    </row>
    <row r="228" spans="1:5" x14ac:dyDescent="0.2">
      <c r="A228" t="s">
        <v>2</v>
      </c>
      <c r="B228">
        <v>-12.548544434308326</v>
      </c>
      <c r="C228">
        <v>6</v>
      </c>
      <c r="D228" t="s">
        <v>7</v>
      </c>
      <c r="E228" t="s">
        <v>2</v>
      </c>
    </row>
    <row r="229" spans="1:5" x14ac:dyDescent="0.2">
      <c r="A229" t="s">
        <v>2</v>
      </c>
      <c r="B229">
        <v>-12.530606988731533</v>
      </c>
      <c r="C229">
        <v>6</v>
      </c>
      <c r="D229" t="s">
        <v>7</v>
      </c>
      <c r="E229" t="s">
        <v>2</v>
      </c>
    </row>
    <row r="230" spans="1:5" x14ac:dyDescent="0.2">
      <c r="A230" t="s">
        <v>2</v>
      </c>
      <c r="B230">
        <v>-12.861620939320861</v>
      </c>
      <c r="C230">
        <v>6</v>
      </c>
      <c r="D230" t="s">
        <v>7</v>
      </c>
      <c r="E230" t="s">
        <v>2</v>
      </c>
    </row>
    <row r="231" spans="1:5" x14ac:dyDescent="0.2">
      <c r="A231" t="s">
        <v>2</v>
      </c>
      <c r="B231">
        <v>-12.737325054377946</v>
      </c>
      <c r="C231">
        <v>8</v>
      </c>
      <c r="D231" t="s">
        <v>6</v>
      </c>
      <c r="E231" t="s">
        <v>2</v>
      </c>
    </row>
    <row r="232" spans="1:5" x14ac:dyDescent="0.2">
      <c r="A232" t="s">
        <v>2</v>
      </c>
      <c r="B232">
        <v>-13.389691324799839</v>
      </c>
      <c r="C232">
        <v>8</v>
      </c>
      <c r="D232" t="s">
        <v>6</v>
      </c>
      <c r="E232" t="s">
        <v>2</v>
      </c>
    </row>
    <row r="233" spans="1:5" x14ac:dyDescent="0.2">
      <c r="A233" t="s">
        <v>2</v>
      </c>
      <c r="B233">
        <v>-13.929380540635984</v>
      </c>
      <c r="C233">
        <v>8</v>
      </c>
      <c r="D233" t="s">
        <v>6</v>
      </c>
      <c r="E233" t="s">
        <v>2</v>
      </c>
    </row>
    <row r="234" spans="1:5" x14ac:dyDescent="0.2">
      <c r="A234" t="s">
        <v>2</v>
      </c>
      <c r="B234">
        <v>-12.542524217563253</v>
      </c>
      <c r="C234">
        <v>8</v>
      </c>
      <c r="D234" t="s">
        <v>6</v>
      </c>
      <c r="E234" t="s">
        <v>2</v>
      </c>
    </row>
    <row r="235" spans="1:5" x14ac:dyDescent="0.2">
      <c r="A235" t="s">
        <v>2</v>
      </c>
      <c r="B235">
        <v>-12.259980555844878</v>
      </c>
      <c r="C235">
        <v>8</v>
      </c>
      <c r="D235" t="s">
        <v>7</v>
      </c>
      <c r="E235" t="s">
        <v>2</v>
      </c>
    </row>
    <row r="236" spans="1:5" x14ac:dyDescent="0.2">
      <c r="A236" t="s">
        <v>2</v>
      </c>
      <c r="B236">
        <v>-13.091412869984463</v>
      </c>
      <c r="C236">
        <v>8</v>
      </c>
      <c r="D236" t="s">
        <v>7</v>
      </c>
      <c r="E236" t="s">
        <v>2</v>
      </c>
    </row>
    <row r="237" spans="1:5" x14ac:dyDescent="0.2">
      <c r="A237" t="s">
        <v>2</v>
      </c>
      <c r="B237">
        <v>-13.519069663038513</v>
      </c>
      <c r="C237">
        <v>8</v>
      </c>
      <c r="D237" t="s">
        <v>7</v>
      </c>
      <c r="E237" t="s">
        <v>2</v>
      </c>
    </row>
    <row r="238" spans="1:5" x14ac:dyDescent="0.2">
      <c r="A238" t="s">
        <v>2</v>
      </c>
      <c r="B238">
        <v>-12.383850101997258</v>
      </c>
      <c r="C238">
        <v>8</v>
      </c>
      <c r="D238" t="s">
        <v>7</v>
      </c>
      <c r="E238" t="s">
        <v>2</v>
      </c>
    </row>
    <row r="239" spans="1:5" x14ac:dyDescent="0.2">
      <c r="A239" t="s">
        <v>3</v>
      </c>
      <c r="B239">
        <v>-11.251578950381784</v>
      </c>
      <c r="C239">
        <v>0</v>
      </c>
      <c r="D239" t="s">
        <v>6</v>
      </c>
      <c r="E239" t="s">
        <v>2</v>
      </c>
    </row>
    <row r="240" spans="1:5" x14ac:dyDescent="0.2">
      <c r="A240" t="s">
        <v>3</v>
      </c>
      <c r="B240">
        <v>-12.757765839895976</v>
      </c>
      <c r="C240">
        <v>0</v>
      </c>
      <c r="D240" t="s">
        <v>6</v>
      </c>
      <c r="E240" t="s">
        <v>2</v>
      </c>
    </row>
    <row r="241" spans="1:5" x14ac:dyDescent="0.2">
      <c r="A241" t="s">
        <v>3</v>
      </c>
      <c r="B241">
        <v>-11.841243970708435</v>
      </c>
      <c r="C241">
        <v>0</v>
      </c>
      <c r="D241" t="s">
        <v>6</v>
      </c>
      <c r="E241" t="s">
        <v>2</v>
      </c>
    </row>
    <row r="242" spans="1:5" x14ac:dyDescent="0.2">
      <c r="A242" t="s">
        <v>3</v>
      </c>
      <c r="B242">
        <v>-9.4350117645220255</v>
      </c>
      <c r="C242">
        <v>0</v>
      </c>
      <c r="D242" t="s">
        <v>6</v>
      </c>
      <c r="E242" t="s">
        <v>2</v>
      </c>
    </row>
    <row r="243" spans="1:5" x14ac:dyDescent="0.2">
      <c r="A243" t="s">
        <v>3</v>
      </c>
      <c r="B243">
        <v>-10.005628100646701</v>
      </c>
      <c r="C243">
        <v>0</v>
      </c>
      <c r="D243" t="s">
        <v>7</v>
      </c>
      <c r="E243" t="s">
        <v>2</v>
      </c>
    </row>
    <row r="244" spans="1:5" x14ac:dyDescent="0.2">
      <c r="A244" t="s">
        <v>3</v>
      </c>
      <c r="B244">
        <v>-11.454655145361153</v>
      </c>
      <c r="C244">
        <v>0</v>
      </c>
      <c r="D244" t="s">
        <v>7</v>
      </c>
      <c r="E244" t="s">
        <v>2</v>
      </c>
    </row>
    <row r="245" spans="1:5" x14ac:dyDescent="0.2">
      <c r="A245" t="s">
        <v>3</v>
      </c>
      <c r="B245">
        <v>-12.400130933913829</v>
      </c>
      <c r="C245">
        <v>0</v>
      </c>
      <c r="D245" t="s">
        <v>7</v>
      </c>
      <c r="E245" t="s">
        <v>2</v>
      </c>
    </row>
    <row r="246" spans="1:5" x14ac:dyDescent="0.2">
      <c r="A246" t="s">
        <v>3</v>
      </c>
      <c r="B246">
        <v>-12.574627454653783</v>
      </c>
      <c r="C246">
        <v>0</v>
      </c>
      <c r="D246" t="s">
        <v>7</v>
      </c>
      <c r="E246" t="s">
        <v>2</v>
      </c>
    </row>
    <row r="247" spans="1:5" x14ac:dyDescent="0.2">
      <c r="A247" t="s">
        <v>3</v>
      </c>
      <c r="B247">
        <v>-12.827695474271042</v>
      </c>
      <c r="C247">
        <v>10</v>
      </c>
      <c r="D247" t="s">
        <v>6</v>
      </c>
      <c r="E247" t="s">
        <v>2</v>
      </c>
    </row>
    <row r="248" spans="1:5" x14ac:dyDescent="0.2">
      <c r="A248" t="s">
        <v>3</v>
      </c>
      <c r="B248">
        <v>-12.083503849598449</v>
      </c>
      <c r="C248">
        <v>10</v>
      </c>
      <c r="D248" t="s">
        <v>6</v>
      </c>
      <c r="E248" t="s">
        <v>2</v>
      </c>
    </row>
    <row r="249" spans="1:5" x14ac:dyDescent="0.2">
      <c r="A249" t="s">
        <v>3</v>
      </c>
      <c r="B249">
        <v>-12.829238482274047</v>
      </c>
      <c r="C249">
        <v>10</v>
      </c>
      <c r="D249" t="s">
        <v>6</v>
      </c>
      <c r="E249" t="s">
        <v>2</v>
      </c>
    </row>
    <row r="250" spans="1:5" x14ac:dyDescent="0.2">
      <c r="A250" t="s">
        <v>3</v>
      </c>
      <c r="B250">
        <v>-12.845305592617283</v>
      </c>
      <c r="C250">
        <v>10</v>
      </c>
      <c r="D250" t="s">
        <v>6</v>
      </c>
      <c r="E250" t="s">
        <v>2</v>
      </c>
    </row>
    <row r="251" spans="1:5" x14ac:dyDescent="0.2">
      <c r="A251" t="s">
        <v>3</v>
      </c>
      <c r="B251">
        <v>-12.002732113494559</v>
      </c>
      <c r="C251">
        <v>10</v>
      </c>
      <c r="D251" t="s">
        <v>7</v>
      </c>
      <c r="E251" t="s">
        <v>2</v>
      </c>
    </row>
    <row r="252" spans="1:5" x14ac:dyDescent="0.2">
      <c r="A252" t="s">
        <v>3</v>
      </c>
      <c r="B252">
        <v>-13.061709029192475</v>
      </c>
      <c r="C252">
        <v>10</v>
      </c>
      <c r="D252" t="s">
        <v>7</v>
      </c>
      <c r="E252" t="s">
        <v>2</v>
      </c>
    </row>
    <row r="253" spans="1:5" x14ac:dyDescent="0.2">
      <c r="A253" t="s">
        <v>3</v>
      </c>
      <c r="B253">
        <v>-13.278788379537293</v>
      </c>
      <c r="C253">
        <v>10</v>
      </c>
      <c r="D253" t="s">
        <v>7</v>
      </c>
      <c r="E253" t="s">
        <v>2</v>
      </c>
    </row>
    <row r="254" spans="1:5" x14ac:dyDescent="0.2">
      <c r="A254" t="s">
        <v>3</v>
      </c>
      <c r="B254">
        <v>-14.147718600418003</v>
      </c>
      <c r="C254">
        <v>10</v>
      </c>
      <c r="D254" t="s">
        <v>7</v>
      </c>
      <c r="E254" t="s">
        <v>2</v>
      </c>
    </row>
    <row r="255" spans="1:5" x14ac:dyDescent="0.2">
      <c r="A255" t="s">
        <v>3</v>
      </c>
      <c r="B255">
        <v>-13.273665316840516</v>
      </c>
      <c r="C255">
        <v>12</v>
      </c>
      <c r="D255" t="s">
        <v>6</v>
      </c>
      <c r="E255" t="s">
        <v>2</v>
      </c>
    </row>
    <row r="256" spans="1:5" x14ac:dyDescent="0.2">
      <c r="A256" t="s">
        <v>3</v>
      </c>
      <c r="B256">
        <v>-13.570279874287351</v>
      </c>
      <c r="C256">
        <v>12</v>
      </c>
      <c r="D256" t="s">
        <v>6</v>
      </c>
      <c r="E256" t="s">
        <v>2</v>
      </c>
    </row>
    <row r="257" spans="1:5" x14ac:dyDescent="0.2">
      <c r="A257" t="s">
        <v>3</v>
      </c>
      <c r="B257">
        <v>-13.631178909457578</v>
      </c>
      <c r="C257">
        <v>12</v>
      </c>
      <c r="D257" t="s">
        <v>6</v>
      </c>
      <c r="E257" t="s">
        <v>2</v>
      </c>
    </row>
    <row r="258" spans="1:5" x14ac:dyDescent="0.2">
      <c r="A258" t="s">
        <v>3</v>
      </c>
      <c r="B258">
        <v>-13.166143011344442</v>
      </c>
      <c r="C258">
        <v>12</v>
      </c>
      <c r="D258" t="s">
        <v>7</v>
      </c>
      <c r="E258" t="s">
        <v>2</v>
      </c>
    </row>
    <row r="259" spans="1:5" x14ac:dyDescent="0.2">
      <c r="A259" t="s">
        <v>3</v>
      </c>
      <c r="B259">
        <v>-14.205292741788675</v>
      </c>
      <c r="C259">
        <v>12</v>
      </c>
      <c r="D259" t="s">
        <v>7</v>
      </c>
      <c r="E259" t="s">
        <v>2</v>
      </c>
    </row>
    <row r="260" spans="1:5" x14ac:dyDescent="0.2">
      <c r="A260" t="s">
        <v>3</v>
      </c>
      <c r="B260">
        <v>-14.204883397329874</v>
      </c>
      <c r="C260">
        <v>12</v>
      </c>
      <c r="D260" t="s">
        <v>7</v>
      </c>
      <c r="E260" t="s">
        <v>2</v>
      </c>
    </row>
    <row r="261" spans="1:5" x14ac:dyDescent="0.2">
      <c r="A261" t="s">
        <v>3</v>
      </c>
      <c r="B261">
        <v>-11.883978777469414</v>
      </c>
      <c r="C261">
        <v>12</v>
      </c>
      <c r="D261" t="s">
        <v>7</v>
      </c>
      <c r="E261" t="s">
        <v>2</v>
      </c>
    </row>
    <row r="262" spans="1:5" x14ac:dyDescent="0.2">
      <c r="A262" t="s">
        <v>3</v>
      </c>
      <c r="B262">
        <v>-14.535608922499026</v>
      </c>
      <c r="C262">
        <v>24</v>
      </c>
      <c r="D262" t="s">
        <v>6</v>
      </c>
      <c r="E262" t="s">
        <v>2</v>
      </c>
    </row>
    <row r="263" spans="1:5" x14ac:dyDescent="0.2">
      <c r="A263" t="s">
        <v>3</v>
      </c>
      <c r="B263">
        <v>-13.428084548455907</v>
      </c>
      <c r="C263">
        <v>24</v>
      </c>
      <c r="D263" t="s">
        <v>6</v>
      </c>
      <c r="E263" t="s">
        <v>2</v>
      </c>
    </row>
    <row r="264" spans="1:5" x14ac:dyDescent="0.2">
      <c r="A264" t="s">
        <v>3</v>
      </c>
      <c r="B264">
        <v>-14.167195342857575</v>
      </c>
      <c r="C264">
        <v>24</v>
      </c>
      <c r="D264" t="s">
        <v>6</v>
      </c>
      <c r="E264" t="s">
        <v>2</v>
      </c>
    </row>
    <row r="265" spans="1:5" x14ac:dyDescent="0.2">
      <c r="A265" t="s">
        <v>3</v>
      </c>
      <c r="B265">
        <v>-12.939052510532246</v>
      </c>
      <c r="C265">
        <v>24</v>
      </c>
      <c r="D265" t="s">
        <v>6</v>
      </c>
      <c r="E265" t="s">
        <v>2</v>
      </c>
    </row>
    <row r="266" spans="1:5" x14ac:dyDescent="0.2">
      <c r="A266" t="s">
        <v>3</v>
      </c>
      <c r="B266">
        <v>-13.525827864716145</v>
      </c>
      <c r="C266">
        <v>24</v>
      </c>
      <c r="D266" t="s">
        <v>7</v>
      </c>
      <c r="E266" t="s">
        <v>2</v>
      </c>
    </row>
    <row r="267" spans="1:5" x14ac:dyDescent="0.2">
      <c r="A267" t="s">
        <v>3</v>
      </c>
      <c r="B267">
        <v>-13.915077561940606</v>
      </c>
      <c r="C267">
        <v>24</v>
      </c>
      <c r="D267" t="s">
        <v>7</v>
      </c>
      <c r="E267" t="s">
        <v>2</v>
      </c>
    </row>
    <row r="268" spans="1:5" x14ac:dyDescent="0.2">
      <c r="A268" t="s">
        <v>3</v>
      </c>
      <c r="B268">
        <v>-13.612442370347907</v>
      </c>
      <c r="C268">
        <v>24</v>
      </c>
      <c r="D268" t="s">
        <v>7</v>
      </c>
      <c r="E268" t="s">
        <v>2</v>
      </c>
    </row>
    <row r="269" spans="1:5" x14ac:dyDescent="0.2">
      <c r="A269" t="s">
        <v>3</v>
      </c>
      <c r="B269">
        <v>-13.469919362128188</v>
      </c>
      <c r="C269">
        <v>24</v>
      </c>
      <c r="D269" t="s">
        <v>7</v>
      </c>
      <c r="E269" t="s">
        <v>2</v>
      </c>
    </row>
    <row r="270" spans="1:5" x14ac:dyDescent="0.2">
      <c r="A270" t="s">
        <v>3</v>
      </c>
      <c r="B270">
        <v>-11.001849308946516</v>
      </c>
      <c r="C270">
        <v>2</v>
      </c>
      <c r="D270" t="s">
        <v>6</v>
      </c>
      <c r="E270" t="s">
        <v>2</v>
      </c>
    </row>
    <row r="271" spans="1:5" x14ac:dyDescent="0.2">
      <c r="A271" t="s">
        <v>3</v>
      </c>
      <c r="B271">
        <v>-10.691204186009092</v>
      </c>
      <c r="C271">
        <v>2</v>
      </c>
      <c r="D271" t="s">
        <v>6</v>
      </c>
      <c r="E271" t="s">
        <v>2</v>
      </c>
    </row>
    <row r="272" spans="1:5" x14ac:dyDescent="0.2">
      <c r="A272" t="s">
        <v>3</v>
      </c>
      <c r="B272">
        <v>-10.831096589033301</v>
      </c>
      <c r="C272">
        <v>2</v>
      </c>
      <c r="D272" t="s">
        <v>6</v>
      </c>
      <c r="E272" t="s">
        <v>2</v>
      </c>
    </row>
    <row r="273" spans="1:5" x14ac:dyDescent="0.2">
      <c r="A273" t="s">
        <v>3</v>
      </c>
      <c r="B273">
        <v>-9.040371159343831</v>
      </c>
      <c r="C273">
        <v>2</v>
      </c>
      <c r="D273" t="s">
        <v>6</v>
      </c>
      <c r="E273" t="s">
        <v>2</v>
      </c>
    </row>
    <row r="274" spans="1:5" x14ac:dyDescent="0.2">
      <c r="A274" t="s">
        <v>3</v>
      </c>
      <c r="B274">
        <v>-11.051815709717507</v>
      </c>
      <c r="C274">
        <v>2</v>
      </c>
      <c r="D274" t="s">
        <v>7</v>
      </c>
      <c r="E274" t="s">
        <v>2</v>
      </c>
    </row>
    <row r="275" spans="1:5" x14ac:dyDescent="0.2">
      <c r="A275" t="s">
        <v>3</v>
      </c>
      <c r="B275">
        <v>-11.072951574622211</v>
      </c>
      <c r="C275">
        <v>2</v>
      </c>
      <c r="D275" t="s">
        <v>7</v>
      </c>
      <c r="E275" t="s">
        <v>2</v>
      </c>
    </row>
    <row r="276" spans="1:5" x14ac:dyDescent="0.2">
      <c r="A276" t="s">
        <v>3</v>
      </c>
      <c r="B276">
        <v>-10.426036839347665</v>
      </c>
      <c r="C276">
        <v>2</v>
      </c>
      <c r="D276" t="s">
        <v>7</v>
      </c>
      <c r="E276" t="s">
        <v>2</v>
      </c>
    </row>
    <row r="277" spans="1:5" x14ac:dyDescent="0.2">
      <c r="A277" t="s">
        <v>3</v>
      </c>
      <c r="B277">
        <v>-11.336076756405436</v>
      </c>
      <c r="C277">
        <v>2</v>
      </c>
      <c r="D277" t="s">
        <v>7</v>
      </c>
      <c r="E277" t="s">
        <v>2</v>
      </c>
    </row>
    <row r="278" spans="1:5" x14ac:dyDescent="0.2">
      <c r="A278" t="s">
        <v>3</v>
      </c>
      <c r="B278">
        <v>-14.55814874837667</v>
      </c>
      <c r="C278">
        <v>36</v>
      </c>
      <c r="D278" t="s">
        <v>6</v>
      </c>
      <c r="E278" t="s">
        <v>2</v>
      </c>
    </row>
    <row r="279" spans="1:5" x14ac:dyDescent="0.2">
      <c r="A279" t="s">
        <v>3</v>
      </c>
      <c r="B279">
        <v>-14.572096698783104</v>
      </c>
      <c r="C279">
        <v>36</v>
      </c>
      <c r="D279" t="s">
        <v>6</v>
      </c>
      <c r="E279" t="s">
        <v>2</v>
      </c>
    </row>
    <row r="280" spans="1:5" x14ac:dyDescent="0.2">
      <c r="A280" t="s">
        <v>3</v>
      </c>
      <c r="B280">
        <v>-13.919909174364264</v>
      </c>
      <c r="C280">
        <v>36</v>
      </c>
      <c r="D280" t="s">
        <v>6</v>
      </c>
      <c r="E280" t="s">
        <v>2</v>
      </c>
    </row>
    <row r="281" spans="1:5" x14ac:dyDescent="0.2">
      <c r="A281" t="s">
        <v>3</v>
      </c>
      <c r="B281">
        <v>-13.550064024341458</v>
      </c>
      <c r="C281">
        <v>36</v>
      </c>
      <c r="D281" t="s">
        <v>6</v>
      </c>
      <c r="E281" t="s">
        <v>2</v>
      </c>
    </row>
    <row r="282" spans="1:5" x14ac:dyDescent="0.2">
      <c r="A282" t="s">
        <v>3</v>
      </c>
      <c r="B282">
        <v>-14.127215754846684</v>
      </c>
      <c r="C282">
        <v>36</v>
      </c>
      <c r="D282" t="s">
        <v>7</v>
      </c>
      <c r="E282" t="s">
        <v>2</v>
      </c>
    </row>
    <row r="283" spans="1:5" x14ac:dyDescent="0.2">
      <c r="A283" t="s">
        <v>3</v>
      </c>
      <c r="B283">
        <v>-14.185326530751849</v>
      </c>
      <c r="C283">
        <v>36</v>
      </c>
      <c r="D283" t="s">
        <v>7</v>
      </c>
      <c r="E283" t="s">
        <v>2</v>
      </c>
    </row>
    <row r="284" spans="1:5" x14ac:dyDescent="0.2">
      <c r="A284" t="s">
        <v>3</v>
      </c>
      <c r="B284">
        <v>-12.293077898788979</v>
      </c>
      <c r="C284">
        <v>36</v>
      </c>
      <c r="D284" t="s">
        <v>7</v>
      </c>
      <c r="E284" t="s">
        <v>2</v>
      </c>
    </row>
    <row r="285" spans="1:5" x14ac:dyDescent="0.2">
      <c r="A285" t="s">
        <v>3</v>
      </c>
      <c r="B285">
        <v>-15.02124298392944</v>
      </c>
      <c r="C285">
        <v>36</v>
      </c>
      <c r="D285" t="s">
        <v>7</v>
      </c>
      <c r="E285" t="s">
        <v>2</v>
      </c>
    </row>
    <row r="286" spans="1:5" x14ac:dyDescent="0.2">
      <c r="A286" t="s">
        <v>3</v>
      </c>
      <c r="B286">
        <v>-14.582626759651276</v>
      </c>
      <c r="C286">
        <v>48</v>
      </c>
      <c r="D286" t="s">
        <v>6</v>
      </c>
      <c r="E286" t="s">
        <v>2</v>
      </c>
    </row>
    <row r="287" spans="1:5" x14ac:dyDescent="0.2">
      <c r="A287" t="s">
        <v>3</v>
      </c>
      <c r="B287">
        <v>-14.834897187262303</v>
      </c>
      <c r="C287">
        <v>48</v>
      </c>
      <c r="D287" t="s">
        <v>6</v>
      </c>
      <c r="E287" t="s">
        <v>2</v>
      </c>
    </row>
    <row r="288" spans="1:5" x14ac:dyDescent="0.2">
      <c r="A288" t="s">
        <v>3</v>
      </c>
      <c r="B288">
        <v>-13.796513504278394</v>
      </c>
      <c r="C288">
        <v>48</v>
      </c>
      <c r="D288" t="s">
        <v>6</v>
      </c>
      <c r="E288" t="s">
        <v>2</v>
      </c>
    </row>
    <row r="289" spans="1:5" x14ac:dyDescent="0.2">
      <c r="A289" t="s">
        <v>3</v>
      </c>
      <c r="B289">
        <v>-13.794859515789806</v>
      </c>
      <c r="C289">
        <v>48</v>
      </c>
      <c r="D289" t="s">
        <v>6</v>
      </c>
      <c r="E289" t="s">
        <v>2</v>
      </c>
    </row>
    <row r="290" spans="1:5" x14ac:dyDescent="0.2">
      <c r="A290" t="s">
        <v>3</v>
      </c>
      <c r="B290">
        <v>-13.981580051999408</v>
      </c>
      <c r="C290">
        <v>48</v>
      </c>
      <c r="D290" t="s">
        <v>7</v>
      </c>
      <c r="E290" t="s">
        <v>2</v>
      </c>
    </row>
    <row r="291" spans="1:5" x14ac:dyDescent="0.2">
      <c r="A291" t="s">
        <v>3</v>
      </c>
      <c r="B291">
        <v>-14.217795560956173</v>
      </c>
      <c r="C291">
        <v>48</v>
      </c>
      <c r="D291" t="s">
        <v>7</v>
      </c>
      <c r="E291" t="s">
        <v>2</v>
      </c>
    </row>
    <row r="292" spans="1:5" x14ac:dyDescent="0.2">
      <c r="A292" t="s">
        <v>3</v>
      </c>
      <c r="B292">
        <v>-13.423634560404478</v>
      </c>
      <c r="C292">
        <v>48</v>
      </c>
      <c r="D292" t="s">
        <v>7</v>
      </c>
      <c r="E292" t="s">
        <v>2</v>
      </c>
    </row>
    <row r="293" spans="1:5" x14ac:dyDescent="0.2">
      <c r="A293" t="s">
        <v>3</v>
      </c>
      <c r="B293">
        <v>-14.764750134313513</v>
      </c>
      <c r="C293">
        <v>48</v>
      </c>
      <c r="D293" t="s">
        <v>7</v>
      </c>
      <c r="E293" t="s">
        <v>2</v>
      </c>
    </row>
    <row r="294" spans="1:5" x14ac:dyDescent="0.2">
      <c r="A294" t="s">
        <v>3</v>
      </c>
      <c r="B294">
        <v>-11.88400235350403</v>
      </c>
      <c r="C294">
        <v>4</v>
      </c>
      <c r="D294" t="s">
        <v>6</v>
      </c>
      <c r="E294" t="s">
        <v>2</v>
      </c>
    </row>
    <row r="295" spans="1:5" x14ac:dyDescent="0.2">
      <c r="A295" t="s">
        <v>3</v>
      </c>
      <c r="B295">
        <v>-11.52382155898929</v>
      </c>
      <c r="C295">
        <v>4</v>
      </c>
      <c r="D295" t="s">
        <v>6</v>
      </c>
      <c r="E295" t="s">
        <v>2</v>
      </c>
    </row>
    <row r="296" spans="1:5" x14ac:dyDescent="0.2">
      <c r="A296" t="s">
        <v>3</v>
      </c>
      <c r="B296">
        <v>-11.587029381761695</v>
      </c>
      <c r="C296">
        <v>4</v>
      </c>
      <c r="D296" t="s">
        <v>6</v>
      </c>
      <c r="E296" t="s">
        <v>2</v>
      </c>
    </row>
    <row r="297" spans="1:5" x14ac:dyDescent="0.2">
      <c r="A297" t="s">
        <v>3</v>
      </c>
      <c r="B297">
        <v>-10.126641568279751</v>
      </c>
      <c r="C297">
        <v>4</v>
      </c>
      <c r="D297" t="s">
        <v>6</v>
      </c>
      <c r="E297" t="s">
        <v>2</v>
      </c>
    </row>
    <row r="298" spans="1:5" x14ac:dyDescent="0.2">
      <c r="A298" t="s">
        <v>3</v>
      </c>
      <c r="B298">
        <v>-10.201186875005591</v>
      </c>
      <c r="C298">
        <v>4</v>
      </c>
      <c r="D298" t="s">
        <v>7</v>
      </c>
      <c r="E298" t="s">
        <v>2</v>
      </c>
    </row>
    <row r="299" spans="1:5" x14ac:dyDescent="0.2">
      <c r="A299" t="s">
        <v>3</v>
      </c>
      <c r="B299">
        <v>-11.867768137755492</v>
      </c>
      <c r="C299">
        <v>4</v>
      </c>
      <c r="D299" t="s">
        <v>7</v>
      </c>
      <c r="E299" t="s">
        <v>2</v>
      </c>
    </row>
    <row r="300" spans="1:5" x14ac:dyDescent="0.2">
      <c r="A300" t="s">
        <v>3</v>
      </c>
      <c r="B300">
        <v>-12.52662596055438</v>
      </c>
      <c r="C300">
        <v>4</v>
      </c>
      <c r="D300" t="s">
        <v>7</v>
      </c>
      <c r="E300" t="s">
        <v>2</v>
      </c>
    </row>
    <row r="301" spans="1:5" x14ac:dyDescent="0.2">
      <c r="A301" t="s">
        <v>3</v>
      </c>
      <c r="B301">
        <v>-12.17283264781941</v>
      </c>
      <c r="C301">
        <v>4</v>
      </c>
      <c r="D301" t="s">
        <v>7</v>
      </c>
      <c r="E301" t="s">
        <v>2</v>
      </c>
    </row>
    <row r="302" spans="1:5" x14ac:dyDescent="0.2">
      <c r="A302" t="s">
        <v>3</v>
      </c>
      <c r="B302">
        <v>-12.942586954127762</v>
      </c>
      <c r="C302">
        <v>6</v>
      </c>
      <c r="D302" t="s">
        <v>6</v>
      </c>
      <c r="E302" t="s">
        <v>2</v>
      </c>
    </row>
    <row r="303" spans="1:5" x14ac:dyDescent="0.2">
      <c r="A303" t="s">
        <v>3</v>
      </c>
      <c r="B303">
        <v>-12.627292861053405</v>
      </c>
      <c r="C303">
        <v>6</v>
      </c>
      <c r="D303" t="s">
        <v>6</v>
      </c>
      <c r="E303" t="s">
        <v>2</v>
      </c>
    </row>
    <row r="304" spans="1:5" x14ac:dyDescent="0.2">
      <c r="A304" t="s">
        <v>3</v>
      </c>
      <c r="B304">
        <v>-13.004650285203219</v>
      </c>
      <c r="C304">
        <v>6</v>
      </c>
      <c r="D304" t="s">
        <v>6</v>
      </c>
      <c r="E304" t="s">
        <v>2</v>
      </c>
    </row>
    <row r="305" spans="1:5" x14ac:dyDescent="0.2">
      <c r="A305" t="s">
        <v>3</v>
      </c>
      <c r="B305">
        <v>-12.230141144761779</v>
      </c>
      <c r="C305">
        <v>6</v>
      </c>
      <c r="D305" t="s">
        <v>6</v>
      </c>
      <c r="E305" t="s">
        <v>2</v>
      </c>
    </row>
    <row r="306" spans="1:5" x14ac:dyDescent="0.2">
      <c r="A306" t="s">
        <v>3</v>
      </c>
      <c r="B306">
        <v>-11.364474217030867</v>
      </c>
      <c r="C306">
        <v>6</v>
      </c>
      <c r="D306" t="s">
        <v>7</v>
      </c>
      <c r="E306" t="s">
        <v>2</v>
      </c>
    </row>
    <row r="307" spans="1:5" x14ac:dyDescent="0.2">
      <c r="A307" t="s">
        <v>3</v>
      </c>
      <c r="B307">
        <v>-11.319047374921084</v>
      </c>
      <c r="C307">
        <v>6</v>
      </c>
      <c r="D307" t="s">
        <v>7</v>
      </c>
      <c r="E307" t="s">
        <v>2</v>
      </c>
    </row>
    <row r="308" spans="1:5" x14ac:dyDescent="0.2">
      <c r="A308" t="s">
        <v>3</v>
      </c>
      <c r="B308">
        <v>-12.201792440107541</v>
      </c>
      <c r="C308">
        <v>6</v>
      </c>
      <c r="D308" t="s">
        <v>7</v>
      </c>
      <c r="E308" t="s">
        <v>2</v>
      </c>
    </row>
    <row r="309" spans="1:5" x14ac:dyDescent="0.2">
      <c r="A309" t="s">
        <v>3</v>
      </c>
      <c r="B309">
        <v>-12.426647116898987</v>
      </c>
      <c r="C309">
        <v>6</v>
      </c>
      <c r="D309" t="s">
        <v>7</v>
      </c>
      <c r="E309" t="s">
        <v>2</v>
      </c>
    </row>
    <row r="310" spans="1:5" x14ac:dyDescent="0.2">
      <c r="A310" t="s">
        <v>3</v>
      </c>
      <c r="B310">
        <v>-12.556945599765303</v>
      </c>
      <c r="C310">
        <v>8</v>
      </c>
      <c r="D310" t="s">
        <v>6</v>
      </c>
      <c r="E310" t="s">
        <v>2</v>
      </c>
    </row>
    <row r="311" spans="1:5" x14ac:dyDescent="0.2">
      <c r="A311" t="s">
        <v>3</v>
      </c>
      <c r="B311">
        <v>-13.003936458775186</v>
      </c>
      <c r="C311">
        <v>8</v>
      </c>
      <c r="D311" t="s">
        <v>6</v>
      </c>
      <c r="E311" t="s">
        <v>2</v>
      </c>
    </row>
    <row r="312" spans="1:5" x14ac:dyDescent="0.2">
      <c r="A312" t="s">
        <v>3</v>
      </c>
      <c r="B312">
        <v>-12.666021899872565</v>
      </c>
      <c r="C312">
        <v>8</v>
      </c>
      <c r="D312" t="s">
        <v>6</v>
      </c>
      <c r="E312" t="s">
        <v>2</v>
      </c>
    </row>
    <row r="313" spans="1:5" x14ac:dyDescent="0.2">
      <c r="A313" t="s">
        <v>3</v>
      </c>
      <c r="B313">
        <v>-9.7642331502157607</v>
      </c>
      <c r="C313">
        <v>8</v>
      </c>
      <c r="D313" t="s">
        <v>6</v>
      </c>
      <c r="E313" t="s">
        <v>2</v>
      </c>
    </row>
    <row r="314" spans="1:5" x14ac:dyDescent="0.2">
      <c r="A314" t="s">
        <v>3</v>
      </c>
      <c r="B314">
        <v>-11.117169725318385</v>
      </c>
      <c r="C314">
        <v>8</v>
      </c>
      <c r="D314" t="s">
        <v>7</v>
      </c>
      <c r="E314" t="s">
        <v>2</v>
      </c>
    </row>
    <row r="315" spans="1:5" x14ac:dyDescent="0.2">
      <c r="A315" t="s">
        <v>3</v>
      </c>
      <c r="B315">
        <v>-12.108016538927364</v>
      </c>
      <c r="C315">
        <v>8</v>
      </c>
      <c r="D315" t="s">
        <v>7</v>
      </c>
      <c r="E315" t="s">
        <v>2</v>
      </c>
    </row>
    <row r="316" spans="1:5" x14ac:dyDescent="0.2">
      <c r="A316" t="s">
        <v>3</v>
      </c>
      <c r="B316">
        <v>-14.370899340730267</v>
      </c>
      <c r="C316">
        <v>8</v>
      </c>
      <c r="D316" t="s">
        <v>7</v>
      </c>
      <c r="E316" t="s">
        <v>2</v>
      </c>
    </row>
    <row r="317" spans="1:5" x14ac:dyDescent="0.2">
      <c r="A317" t="s">
        <v>3</v>
      </c>
      <c r="B317">
        <v>-12.660752795617778</v>
      </c>
      <c r="C317">
        <v>8</v>
      </c>
      <c r="D317" t="s">
        <v>7</v>
      </c>
      <c r="E317" t="s">
        <v>2</v>
      </c>
    </row>
    <row r="318" spans="1:5" x14ac:dyDescent="0.2">
      <c r="A318" t="s">
        <v>2</v>
      </c>
      <c r="B318">
        <v>-15.838405406977158</v>
      </c>
      <c r="C318">
        <v>0</v>
      </c>
      <c r="D318" t="s">
        <v>6</v>
      </c>
      <c r="E318" t="s">
        <v>10</v>
      </c>
    </row>
    <row r="319" spans="1:5" x14ac:dyDescent="0.2">
      <c r="A319" t="s">
        <v>2</v>
      </c>
      <c r="B319">
        <v>-12.93163294886935</v>
      </c>
      <c r="C319">
        <v>0</v>
      </c>
      <c r="D319" t="s">
        <v>6</v>
      </c>
      <c r="E319" t="s">
        <v>10</v>
      </c>
    </row>
    <row r="320" spans="1:5" x14ac:dyDescent="0.2">
      <c r="A320" t="s">
        <v>2</v>
      </c>
      <c r="B320">
        <v>-13.060869140863643</v>
      </c>
      <c r="C320">
        <v>0</v>
      </c>
      <c r="D320" t="s">
        <v>6</v>
      </c>
      <c r="E320" t="s">
        <v>10</v>
      </c>
    </row>
    <row r="321" spans="1:5" x14ac:dyDescent="0.2">
      <c r="A321" t="s">
        <v>2</v>
      </c>
      <c r="B321">
        <v>-13.11201679183824</v>
      </c>
      <c r="C321">
        <v>0</v>
      </c>
      <c r="D321" t="s">
        <v>6</v>
      </c>
      <c r="E321" t="s">
        <v>10</v>
      </c>
    </row>
    <row r="322" spans="1:5" x14ac:dyDescent="0.2">
      <c r="A322" t="s">
        <v>2</v>
      </c>
      <c r="B322">
        <v>-13.276664994900159</v>
      </c>
      <c r="C322">
        <v>0</v>
      </c>
      <c r="D322" t="s">
        <v>7</v>
      </c>
      <c r="E322" t="s">
        <v>10</v>
      </c>
    </row>
    <row r="323" spans="1:5" x14ac:dyDescent="0.2">
      <c r="A323" t="s">
        <v>2</v>
      </c>
      <c r="B323">
        <v>-12.503075148770087</v>
      </c>
      <c r="C323">
        <v>0</v>
      </c>
      <c r="D323" t="s">
        <v>7</v>
      </c>
      <c r="E323" t="s">
        <v>10</v>
      </c>
    </row>
    <row r="324" spans="1:5" x14ac:dyDescent="0.2">
      <c r="A324" t="s">
        <v>2</v>
      </c>
      <c r="B324">
        <v>-13.637205182915766</v>
      </c>
      <c r="C324">
        <v>0</v>
      </c>
      <c r="D324" t="s">
        <v>7</v>
      </c>
      <c r="E324" t="s">
        <v>10</v>
      </c>
    </row>
    <row r="325" spans="1:5" x14ac:dyDescent="0.2">
      <c r="A325" t="s">
        <v>2</v>
      </c>
      <c r="B325">
        <v>-15.126724264479861</v>
      </c>
      <c r="C325">
        <v>0</v>
      </c>
      <c r="D325" t="s">
        <v>7</v>
      </c>
      <c r="E325" t="s">
        <v>10</v>
      </c>
    </row>
    <row r="326" spans="1:5" x14ac:dyDescent="0.2">
      <c r="A326" t="s">
        <v>2</v>
      </c>
      <c r="B326">
        <v>-15.299645034505552</v>
      </c>
      <c r="C326">
        <v>10</v>
      </c>
      <c r="D326" t="s">
        <v>6</v>
      </c>
      <c r="E326" t="s">
        <v>10</v>
      </c>
    </row>
    <row r="327" spans="1:5" x14ac:dyDescent="0.2">
      <c r="A327" t="s">
        <v>2</v>
      </c>
      <c r="B327">
        <v>-16.481276575190755</v>
      </c>
      <c r="C327">
        <v>10</v>
      </c>
      <c r="D327" t="s">
        <v>6</v>
      </c>
      <c r="E327" t="s">
        <v>10</v>
      </c>
    </row>
    <row r="328" spans="1:5" x14ac:dyDescent="0.2">
      <c r="A328" t="s">
        <v>2</v>
      </c>
      <c r="B328">
        <v>-17.398533586350482</v>
      </c>
      <c r="C328">
        <v>10</v>
      </c>
      <c r="D328" t="s">
        <v>6</v>
      </c>
      <c r="E328" t="s">
        <v>10</v>
      </c>
    </row>
    <row r="329" spans="1:5" x14ac:dyDescent="0.2">
      <c r="A329" t="s">
        <v>2</v>
      </c>
      <c r="B329">
        <v>-18.051687551019121</v>
      </c>
      <c r="C329">
        <v>10</v>
      </c>
      <c r="D329" t="s">
        <v>6</v>
      </c>
      <c r="E329" t="s">
        <v>10</v>
      </c>
    </row>
    <row r="330" spans="1:5" x14ac:dyDescent="0.2">
      <c r="A330" t="s">
        <v>2</v>
      </c>
      <c r="B330">
        <v>-11.274572344905486</v>
      </c>
      <c r="C330">
        <v>10</v>
      </c>
      <c r="D330" t="s">
        <v>7</v>
      </c>
      <c r="E330" t="s">
        <v>10</v>
      </c>
    </row>
    <row r="331" spans="1:5" x14ac:dyDescent="0.2">
      <c r="A331" t="s">
        <v>2</v>
      </c>
      <c r="B331">
        <v>-14.667713560394597</v>
      </c>
      <c r="C331">
        <v>10</v>
      </c>
      <c r="D331" t="s">
        <v>7</v>
      </c>
      <c r="E331" t="s">
        <v>10</v>
      </c>
    </row>
    <row r="332" spans="1:5" x14ac:dyDescent="0.2">
      <c r="A332" t="s">
        <v>2</v>
      </c>
      <c r="B332">
        <v>-15.336345353967605</v>
      </c>
      <c r="C332">
        <v>10</v>
      </c>
      <c r="D332" t="s">
        <v>7</v>
      </c>
      <c r="E332" t="s">
        <v>10</v>
      </c>
    </row>
    <row r="333" spans="1:5" x14ac:dyDescent="0.2">
      <c r="A333" t="s">
        <v>2</v>
      </c>
      <c r="B333">
        <v>-14.775540993595683</v>
      </c>
      <c r="C333">
        <v>10</v>
      </c>
      <c r="D333" t="s">
        <v>7</v>
      </c>
      <c r="E333" t="s">
        <v>10</v>
      </c>
    </row>
    <row r="334" spans="1:5" x14ac:dyDescent="0.2">
      <c r="A334" t="s">
        <v>2</v>
      </c>
      <c r="B334">
        <v>-15.487423595189437</v>
      </c>
      <c r="C334">
        <v>12</v>
      </c>
      <c r="D334" t="s">
        <v>6</v>
      </c>
      <c r="E334" t="s">
        <v>10</v>
      </c>
    </row>
    <row r="335" spans="1:5" x14ac:dyDescent="0.2">
      <c r="A335" t="s">
        <v>2</v>
      </c>
      <c r="B335">
        <v>-16.083861300136025</v>
      </c>
      <c r="C335">
        <v>12</v>
      </c>
      <c r="D335" t="s">
        <v>6</v>
      </c>
      <c r="E335" t="s">
        <v>10</v>
      </c>
    </row>
    <row r="336" spans="1:5" x14ac:dyDescent="0.2">
      <c r="A336" t="s">
        <v>2</v>
      </c>
      <c r="B336">
        <v>-15.872557464177817</v>
      </c>
      <c r="C336">
        <v>12</v>
      </c>
      <c r="D336" t="s">
        <v>6</v>
      </c>
      <c r="E336" t="s">
        <v>10</v>
      </c>
    </row>
    <row r="337" spans="1:5" x14ac:dyDescent="0.2">
      <c r="A337" t="s">
        <v>2</v>
      </c>
      <c r="B337">
        <v>-17.530391876412576</v>
      </c>
      <c r="C337">
        <v>12</v>
      </c>
      <c r="D337" t="s">
        <v>6</v>
      </c>
      <c r="E337" t="s">
        <v>10</v>
      </c>
    </row>
    <row r="338" spans="1:5" x14ac:dyDescent="0.2">
      <c r="A338" t="s">
        <v>2</v>
      </c>
      <c r="B338">
        <v>-17.392913852414232</v>
      </c>
      <c r="C338">
        <v>12</v>
      </c>
      <c r="D338" t="s">
        <v>7</v>
      </c>
      <c r="E338" t="s">
        <v>10</v>
      </c>
    </row>
    <row r="339" spans="1:5" x14ac:dyDescent="0.2">
      <c r="A339" t="s">
        <v>2</v>
      </c>
      <c r="B339">
        <v>-16.054473174499876</v>
      </c>
      <c r="C339">
        <v>12</v>
      </c>
      <c r="D339" t="s">
        <v>7</v>
      </c>
      <c r="E339" t="s">
        <v>10</v>
      </c>
    </row>
    <row r="340" spans="1:5" x14ac:dyDescent="0.2">
      <c r="A340" t="s">
        <v>2</v>
      </c>
      <c r="B340">
        <v>-14.498780613692348</v>
      </c>
      <c r="C340">
        <v>12</v>
      </c>
      <c r="D340" t="s">
        <v>7</v>
      </c>
      <c r="E340" t="s">
        <v>10</v>
      </c>
    </row>
    <row r="341" spans="1:5" x14ac:dyDescent="0.2">
      <c r="A341" t="s">
        <v>2</v>
      </c>
      <c r="B341">
        <v>-11.571494732103245</v>
      </c>
      <c r="C341">
        <v>12</v>
      </c>
      <c r="D341" t="s">
        <v>7</v>
      </c>
      <c r="E341" t="s">
        <v>10</v>
      </c>
    </row>
    <row r="342" spans="1:5" x14ac:dyDescent="0.2">
      <c r="A342" t="s">
        <v>2</v>
      </c>
      <c r="B342">
        <v>-16.447437822284879</v>
      </c>
      <c r="C342">
        <v>24</v>
      </c>
      <c r="D342" t="s">
        <v>6</v>
      </c>
      <c r="E342" t="s">
        <v>10</v>
      </c>
    </row>
    <row r="343" spans="1:5" x14ac:dyDescent="0.2">
      <c r="A343" t="s">
        <v>2</v>
      </c>
      <c r="B343">
        <v>-15.98601016641844</v>
      </c>
      <c r="C343">
        <v>24</v>
      </c>
      <c r="D343" t="s">
        <v>6</v>
      </c>
      <c r="E343" t="s">
        <v>10</v>
      </c>
    </row>
    <row r="344" spans="1:5" x14ac:dyDescent="0.2">
      <c r="A344" t="s">
        <v>2</v>
      </c>
      <c r="B344">
        <v>-16.066524277819962</v>
      </c>
      <c r="C344">
        <v>24</v>
      </c>
      <c r="D344" t="s">
        <v>6</v>
      </c>
      <c r="E344" t="s">
        <v>10</v>
      </c>
    </row>
    <row r="345" spans="1:5" x14ac:dyDescent="0.2">
      <c r="A345" t="s">
        <v>2</v>
      </c>
      <c r="B345">
        <v>-16.002764908968068</v>
      </c>
      <c r="C345">
        <v>24</v>
      </c>
      <c r="D345" t="s">
        <v>6</v>
      </c>
      <c r="E345" t="s">
        <v>10</v>
      </c>
    </row>
    <row r="346" spans="1:5" x14ac:dyDescent="0.2">
      <c r="A346" t="s">
        <v>2</v>
      </c>
      <c r="B346">
        <v>-17.149525212674348</v>
      </c>
      <c r="C346">
        <v>24</v>
      </c>
      <c r="D346" t="s">
        <v>7</v>
      </c>
      <c r="E346" t="s">
        <v>10</v>
      </c>
    </row>
    <row r="347" spans="1:5" x14ac:dyDescent="0.2">
      <c r="A347" t="s">
        <v>2</v>
      </c>
      <c r="B347">
        <v>-16.77727003098434</v>
      </c>
      <c r="C347">
        <v>24</v>
      </c>
      <c r="D347" t="s">
        <v>7</v>
      </c>
      <c r="E347" t="s">
        <v>10</v>
      </c>
    </row>
    <row r="348" spans="1:5" x14ac:dyDescent="0.2">
      <c r="A348" t="s">
        <v>2</v>
      </c>
      <c r="B348">
        <v>-18.968090135574368</v>
      </c>
      <c r="C348">
        <v>24</v>
      </c>
      <c r="D348" t="s">
        <v>7</v>
      </c>
      <c r="E348" t="s">
        <v>10</v>
      </c>
    </row>
    <row r="349" spans="1:5" x14ac:dyDescent="0.2">
      <c r="A349" t="s">
        <v>2</v>
      </c>
      <c r="B349">
        <v>-17.173317229119348</v>
      </c>
      <c r="C349">
        <v>24</v>
      </c>
      <c r="D349" t="s">
        <v>7</v>
      </c>
      <c r="E349" t="s">
        <v>10</v>
      </c>
    </row>
    <row r="350" spans="1:5" x14ac:dyDescent="0.2">
      <c r="A350" t="s">
        <v>2</v>
      </c>
      <c r="B350">
        <v>-15.930478430749837</v>
      </c>
      <c r="C350">
        <v>2</v>
      </c>
      <c r="D350" t="s">
        <v>6</v>
      </c>
      <c r="E350" t="s">
        <v>10</v>
      </c>
    </row>
    <row r="351" spans="1:5" x14ac:dyDescent="0.2">
      <c r="A351" t="s">
        <v>2</v>
      </c>
      <c r="B351">
        <v>-14.584749583970414</v>
      </c>
      <c r="C351">
        <v>2</v>
      </c>
      <c r="D351" t="s">
        <v>6</v>
      </c>
      <c r="E351" t="s">
        <v>10</v>
      </c>
    </row>
    <row r="352" spans="1:5" x14ac:dyDescent="0.2">
      <c r="A352" t="s">
        <v>2</v>
      </c>
      <c r="B352">
        <v>-12.431910255248448</v>
      </c>
      <c r="C352">
        <v>2</v>
      </c>
      <c r="D352" t="s">
        <v>6</v>
      </c>
      <c r="E352" t="s">
        <v>10</v>
      </c>
    </row>
    <row r="353" spans="1:5" x14ac:dyDescent="0.2">
      <c r="A353" t="s">
        <v>2</v>
      </c>
      <c r="B353">
        <v>-11.937005867917691</v>
      </c>
      <c r="C353">
        <v>2</v>
      </c>
      <c r="D353" t="s">
        <v>7</v>
      </c>
      <c r="E353" t="s">
        <v>10</v>
      </c>
    </row>
    <row r="354" spans="1:5" x14ac:dyDescent="0.2">
      <c r="A354" t="s">
        <v>2</v>
      </c>
      <c r="B354">
        <v>-15.301413211322346</v>
      </c>
      <c r="C354">
        <v>2</v>
      </c>
      <c r="D354" t="s">
        <v>7</v>
      </c>
      <c r="E354" t="s">
        <v>10</v>
      </c>
    </row>
    <row r="355" spans="1:5" x14ac:dyDescent="0.2">
      <c r="A355" t="s">
        <v>2</v>
      </c>
      <c r="B355">
        <v>-13.539731794255893</v>
      </c>
      <c r="C355">
        <v>2</v>
      </c>
      <c r="D355" t="s">
        <v>7</v>
      </c>
      <c r="E355" t="s">
        <v>10</v>
      </c>
    </row>
    <row r="356" spans="1:5" x14ac:dyDescent="0.2">
      <c r="A356" t="s">
        <v>2</v>
      </c>
      <c r="B356">
        <v>-14.949223124122595</v>
      </c>
      <c r="C356">
        <v>2</v>
      </c>
      <c r="D356" t="s">
        <v>7</v>
      </c>
      <c r="E356" t="s">
        <v>10</v>
      </c>
    </row>
    <row r="357" spans="1:5" x14ac:dyDescent="0.2">
      <c r="A357" t="s">
        <v>2</v>
      </c>
      <c r="B357">
        <v>-16.936278088162226</v>
      </c>
      <c r="C357">
        <v>36</v>
      </c>
      <c r="D357" t="s">
        <v>6</v>
      </c>
      <c r="E357" t="s">
        <v>10</v>
      </c>
    </row>
    <row r="358" spans="1:5" x14ac:dyDescent="0.2">
      <c r="A358" t="s">
        <v>2</v>
      </c>
      <c r="B358">
        <v>-15.972020266976479</v>
      </c>
      <c r="C358">
        <v>36</v>
      </c>
      <c r="D358" t="s">
        <v>6</v>
      </c>
      <c r="E358" t="s">
        <v>10</v>
      </c>
    </row>
    <row r="359" spans="1:5" x14ac:dyDescent="0.2">
      <c r="A359" t="s">
        <v>2</v>
      </c>
      <c r="B359">
        <v>-15.50591413730133</v>
      </c>
      <c r="C359">
        <v>36</v>
      </c>
      <c r="D359" t="s">
        <v>6</v>
      </c>
      <c r="E359" t="s">
        <v>10</v>
      </c>
    </row>
    <row r="360" spans="1:5" x14ac:dyDescent="0.2">
      <c r="A360" t="s">
        <v>2</v>
      </c>
      <c r="B360">
        <v>-18.053760814437471</v>
      </c>
      <c r="C360">
        <v>36</v>
      </c>
      <c r="D360" t="s">
        <v>6</v>
      </c>
      <c r="E360" t="s">
        <v>10</v>
      </c>
    </row>
    <row r="361" spans="1:5" x14ac:dyDescent="0.2">
      <c r="A361" t="s">
        <v>2</v>
      </c>
      <c r="B361">
        <v>-17.222446764517915</v>
      </c>
      <c r="C361">
        <v>36</v>
      </c>
      <c r="D361" t="s">
        <v>7</v>
      </c>
      <c r="E361" t="s">
        <v>10</v>
      </c>
    </row>
    <row r="362" spans="1:5" x14ac:dyDescent="0.2">
      <c r="A362" t="s">
        <v>2</v>
      </c>
      <c r="B362">
        <v>-15.409510323389206</v>
      </c>
      <c r="C362">
        <v>36</v>
      </c>
      <c r="D362" t="s">
        <v>7</v>
      </c>
      <c r="E362" t="s">
        <v>10</v>
      </c>
    </row>
    <row r="363" spans="1:5" x14ac:dyDescent="0.2">
      <c r="A363" t="s">
        <v>2</v>
      </c>
      <c r="B363">
        <v>-17.077187254166894</v>
      </c>
      <c r="C363">
        <v>36</v>
      </c>
      <c r="D363" t="s">
        <v>7</v>
      </c>
      <c r="E363" t="s">
        <v>10</v>
      </c>
    </row>
    <row r="364" spans="1:5" x14ac:dyDescent="0.2">
      <c r="A364" t="s">
        <v>2</v>
      </c>
      <c r="B364">
        <v>-16.506443430349073</v>
      </c>
      <c r="C364">
        <v>36</v>
      </c>
      <c r="D364" t="s">
        <v>7</v>
      </c>
      <c r="E364" t="s">
        <v>10</v>
      </c>
    </row>
    <row r="365" spans="1:5" x14ac:dyDescent="0.2">
      <c r="A365" t="s">
        <v>2</v>
      </c>
      <c r="B365">
        <v>-19.773580478709135</v>
      </c>
      <c r="C365">
        <v>48</v>
      </c>
      <c r="D365" t="s">
        <v>6</v>
      </c>
      <c r="E365" t="s">
        <v>10</v>
      </c>
    </row>
    <row r="366" spans="1:5" x14ac:dyDescent="0.2">
      <c r="A366" t="s">
        <v>2</v>
      </c>
      <c r="B366">
        <v>-18.723147745988758</v>
      </c>
      <c r="C366">
        <v>48</v>
      </c>
      <c r="D366" t="s">
        <v>6</v>
      </c>
      <c r="E366" t="s">
        <v>10</v>
      </c>
    </row>
    <row r="367" spans="1:5" x14ac:dyDescent="0.2">
      <c r="A367" t="s">
        <v>2</v>
      </c>
      <c r="B367">
        <v>-18.482621774559941</v>
      </c>
      <c r="C367">
        <v>48</v>
      </c>
      <c r="D367" t="s">
        <v>6</v>
      </c>
      <c r="E367" t="s">
        <v>10</v>
      </c>
    </row>
    <row r="368" spans="1:5" x14ac:dyDescent="0.2">
      <c r="A368" t="s">
        <v>2</v>
      </c>
      <c r="B368">
        <v>-16.031861844301432</v>
      </c>
      <c r="C368">
        <v>48</v>
      </c>
      <c r="D368" t="s">
        <v>6</v>
      </c>
      <c r="E368" t="s">
        <v>10</v>
      </c>
    </row>
    <row r="369" spans="1:5" x14ac:dyDescent="0.2">
      <c r="A369" t="s">
        <v>2</v>
      </c>
      <c r="B369">
        <v>-17.26765027467102</v>
      </c>
      <c r="C369">
        <v>48</v>
      </c>
      <c r="D369" t="s">
        <v>7</v>
      </c>
      <c r="E369" t="s">
        <v>10</v>
      </c>
    </row>
    <row r="370" spans="1:5" x14ac:dyDescent="0.2">
      <c r="A370" t="s">
        <v>2</v>
      </c>
      <c r="B370">
        <v>-15.916377817405319</v>
      </c>
      <c r="C370">
        <v>48</v>
      </c>
      <c r="D370" t="s">
        <v>7</v>
      </c>
      <c r="E370" t="s">
        <v>10</v>
      </c>
    </row>
    <row r="371" spans="1:5" x14ac:dyDescent="0.2">
      <c r="A371" t="s">
        <v>2</v>
      </c>
      <c r="B371">
        <v>-19.201731064361841</v>
      </c>
      <c r="C371">
        <v>48</v>
      </c>
      <c r="D371" t="s">
        <v>7</v>
      </c>
      <c r="E371" t="s">
        <v>10</v>
      </c>
    </row>
    <row r="372" spans="1:5" x14ac:dyDescent="0.2">
      <c r="A372" t="s">
        <v>2</v>
      </c>
      <c r="B372">
        <v>-15.406437528499625</v>
      </c>
      <c r="C372">
        <v>48</v>
      </c>
      <c r="D372" t="s">
        <v>7</v>
      </c>
      <c r="E372" t="s">
        <v>10</v>
      </c>
    </row>
    <row r="373" spans="1:5" x14ac:dyDescent="0.2">
      <c r="A373" t="s">
        <v>2</v>
      </c>
      <c r="B373">
        <v>-11.880909542955816</v>
      </c>
      <c r="C373">
        <v>4</v>
      </c>
      <c r="D373" t="s">
        <v>6</v>
      </c>
      <c r="E373" t="s">
        <v>10</v>
      </c>
    </row>
    <row r="374" spans="1:5" x14ac:dyDescent="0.2">
      <c r="A374" t="s">
        <v>2</v>
      </c>
      <c r="B374">
        <v>-14.435354155974128</v>
      </c>
      <c r="C374">
        <v>4</v>
      </c>
      <c r="D374" t="s">
        <v>6</v>
      </c>
      <c r="E374" t="s">
        <v>10</v>
      </c>
    </row>
    <row r="375" spans="1:5" x14ac:dyDescent="0.2">
      <c r="A375" t="s">
        <v>2</v>
      </c>
      <c r="B375">
        <v>-15.43392474079281</v>
      </c>
      <c r="C375">
        <v>4</v>
      </c>
      <c r="D375" t="s">
        <v>6</v>
      </c>
      <c r="E375" t="s">
        <v>10</v>
      </c>
    </row>
    <row r="376" spans="1:5" x14ac:dyDescent="0.2">
      <c r="A376" t="s">
        <v>2</v>
      </c>
      <c r="B376">
        <v>-13.654614179076345</v>
      </c>
      <c r="C376">
        <v>4</v>
      </c>
      <c r="D376" t="s">
        <v>6</v>
      </c>
      <c r="E376" t="s">
        <v>10</v>
      </c>
    </row>
    <row r="377" spans="1:5" x14ac:dyDescent="0.2">
      <c r="A377" t="s">
        <v>2</v>
      </c>
      <c r="B377">
        <v>-12.417971449952166</v>
      </c>
      <c r="C377">
        <v>4</v>
      </c>
      <c r="D377" t="s">
        <v>7</v>
      </c>
      <c r="E377" t="s">
        <v>10</v>
      </c>
    </row>
    <row r="378" spans="1:5" x14ac:dyDescent="0.2">
      <c r="A378" t="s">
        <v>2</v>
      </c>
      <c r="B378">
        <v>-13.636783818617225</v>
      </c>
      <c r="C378">
        <v>4</v>
      </c>
      <c r="D378" t="s">
        <v>7</v>
      </c>
      <c r="E378" t="s">
        <v>10</v>
      </c>
    </row>
    <row r="379" spans="1:5" x14ac:dyDescent="0.2">
      <c r="A379" t="s">
        <v>2</v>
      </c>
      <c r="B379">
        <v>-13.030735201793506</v>
      </c>
      <c r="C379">
        <v>4</v>
      </c>
      <c r="D379" t="s">
        <v>7</v>
      </c>
      <c r="E379" t="s">
        <v>10</v>
      </c>
    </row>
    <row r="380" spans="1:5" x14ac:dyDescent="0.2">
      <c r="A380" t="s">
        <v>2</v>
      </c>
      <c r="B380">
        <v>-15.286182579196414</v>
      </c>
      <c r="C380">
        <v>4</v>
      </c>
      <c r="D380" t="s">
        <v>7</v>
      </c>
      <c r="E380" t="s">
        <v>10</v>
      </c>
    </row>
    <row r="381" spans="1:5" x14ac:dyDescent="0.2">
      <c r="A381" t="s">
        <v>2</v>
      </c>
      <c r="B381">
        <v>-13.682462315376419</v>
      </c>
      <c r="C381">
        <v>6</v>
      </c>
      <c r="D381" t="s">
        <v>6</v>
      </c>
      <c r="E381" t="s">
        <v>10</v>
      </c>
    </row>
    <row r="382" spans="1:5" x14ac:dyDescent="0.2">
      <c r="A382" t="s">
        <v>2</v>
      </c>
      <c r="B382">
        <v>-14.511314157835514</v>
      </c>
      <c r="C382">
        <v>6</v>
      </c>
      <c r="D382" t="s">
        <v>6</v>
      </c>
      <c r="E382" t="s">
        <v>10</v>
      </c>
    </row>
    <row r="383" spans="1:5" x14ac:dyDescent="0.2">
      <c r="A383" t="s">
        <v>2</v>
      </c>
      <c r="B383">
        <v>-13.715101802918578</v>
      </c>
      <c r="C383">
        <v>6</v>
      </c>
      <c r="D383" t="s">
        <v>6</v>
      </c>
      <c r="E383" t="s">
        <v>10</v>
      </c>
    </row>
    <row r="384" spans="1:5" x14ac:dyDescent="0.2">
      <c r="A384" t="s">
        <v>2</v>
      </c>
      <c r="B384">
        <v>-13.95976518108313</v>
      </c>
      <c r="C384">
        <v>6</v>
      </c>
      <c r="D384" t="s">
        <v>6</v>
      </c>
      <c r="E384" t="s">
        <v>10</v>
      </c>
    </row>
    <row r="385" spans="1:5" x14ac:dyDescent="0.2">
      <c r="A385" t="s">
        <v>2</v>
      </c>
      <c r="B385">
        <v>-14.902373256208586</v>
      </c>
      <c r="C385">
        <v>6</v>
      </c>
      <c r="D385" t="s">
        <v>7</v>
      </c>
      <c r="E385" t="s">
        <v>10</v>
      </c>
    </row>
    <row r="386" spans="1:5" x14ac:dyDescent="0.2">
      <c r="A386" t="s">
        <v>2</v>
      </c>
      <c r="B386">
        <v>-14.861189659968467</v>
      </c>
      <c r="C386">
        <v>6</v>
      </c>
      <c r="D386" t="s">
        <v>7</v>
      </c>
      <c r="E386" t="s">
        <v>10</v>
      </c>
    </row>
    <row r="387" spans="1:5" x14ac:dyDescent="0.2">
      <c r="A387" t="s">
        <v>2</v>
      </c>
      <c r="B387">
        <v>-15.578799901017403</v>
      </c>
      <c r="C387">
        <v>6</v>
      </c>
      <c r="D387" t="s">
        <v>7</v>
      </c>
      <c r="E387" t="s">
        <v>10</v>
      </c>
    </row>
    <row r="388" spans="1:5" x14ac:dyDescent="0.2">
      <c r="A388" t="s">
        <v>2</v>
      </c>
      <c r="B388">
        <v>-16.641525441709337</v>
      </c>
      <c r="C388">
        <v>6</v>
      </c>
      <c r="D388" t="s">
        <v>7</v>
      </c>
      <c r="E388" t="s">
        <v>10</v>
      </c>
    </row>
    <row r="389" spans="1:5" x14ac:dyDescent="0.2">
      <c r="A389" t="s">
        <v>2</v>
      </c>
      <c r="B389">
        <v>-11.464636267563696</v>
      </c>
      <c r="C389">
        <v>8</v>
      </c>
      <c r="D389" t="s">
        <v>6</v>
      </c>
      <c r="E389" t="s">
        <v>10</v>
      </c>
    </row>
    <row r="390" spans="1:5" x14ac:dyDescent="0.2">
      <c r="A390" t="s">
        <v>2</v>
      </c>
      <c r="B390">
        <v>-16.642566587686858</v>
      </c>
      <c r="C390">
        <v>8</v>
      </c>
      <c r="D390" t="s">
        <v>6</v>
      </c>
      <c r="E390" t="s">
        <v>10</v>
      </c>
    </row>
    <row r="391" spans="1:5" x14ac:dyDescent="0.2">
      <c r="A391" t="s">
        <v>2</v>
      </c>
      <c r="B391">
        <v>-14.081825152337663</v>
      </c>
      <c r="C391">
        <v>8</v>
      </c>
      <c r="D391" t="s">
        <v>6</v>
      </c>
      <c r="E391" t="s">
        <v>10</v>
      </c>
    </row>
    <row r="392" spans="1:5" x14ac:dyDescent="0.2">
      <c r="A392" t="s">
        <v>2</v>
      </c>
      <c r="B392">
        <v>-13.070237404654653</v>
      </c>
      <c r="C392">
        <v>8</v>
      </c>
      <c r="D392" t="s">
        <v>6</v>
      </c>
      <c r="E392" t="s">
        <v>10</v>
      </c>
    </row>
    <row r="393" spans="1:5" x14ac:dyDescent="0.2">
      <c r="A393" t="s">
        <v>2</v>
      </c>
      <c r="B393">
        <v>-14.562840907461146</v>
      </c>
      <c r="C393">
        <v>8</v>
      </c>
      <c r="D393" t="s">
        <v>7</v>
      </c>
      <c r="E393" t="s">
        <v>10</v>
      </c>
    </row>
    <row r="394" spans="1:5" x14ac:dyDescent="0.2">
      <c r="A394" t="s">
        <v>2</v>
      </c>
      <c r="B394">
        <v>-13.806130856092135</v>
      </c>
      <c r="C394">
        <v>8</v>
      </c>
      <c r="D394" t="s">
        <v>7</v>
      </c>
      <c r="E394" t="s">
        <v>10</v>
      </c>
    </row>
    <row r="395" spans="1:5" x14ac:dyDescent="0.2">
      <c r="A395" t="s">
        <v>2</v>
      </c>
      <c r="B395">
        <v>-14.941416650792794</v>
      </c>
      <c r="C395">
        <v>8</v>
      </c>
      <c r="D395" t="s">
        <v>7</v>
      </c>
      <c r="E395" t="s">
        <v>10</v>
      </c>
    </row>
    <row r="396" spans="1:5" x14ac:dyDescent="0.2">
      <c r="A396" t="s">
        <v>2</v>
      </c>
      <c r="B396">
        <v>-13.703419047950604</v>
      </c>
      <c r="C396">
        <v>8</v>
      </c>
      <c r="D396" t="s">
        <v>7</v>
      </c>
      <c r="E396" t="s">
        <v>10</v>
      </c>
    </row>
    <row r="397" spans="1:5" x14ac:dyDescent="0.2">
      <c r="A397" t="s">
        <v>3</v>
      </c>
      <c r="B397">
        <v>-15.62385054317167</v>
      </c>
      <c r="C397">
        <v>0</v>
      </c>
      <c r="D397" t="s">
        <v>6</v>
      </c>
      <c r="E397" t="s">
        <v>10</v>
      </c>
    </row>
    <row r="398" spans="1:5" x14ac:dyDescent="0.2">
      <c r="A398" t="s">
        <v>3</v>
      </c>
      <c r="B398">
        <v>-18.352260429602417</v>
      </c>
      <c r="C398">
        <v>0</v>
      </c>
      <c r="D398" t="s">
        <v>6</v>
      </c>
      <c r="E398" t="s">
        <v>10</v>
      </c>
    </row>
    <row r="399" spans="1:5" x14ac:dyDescent="0.2">
      <c r="A399" t="s">
        <v>3</v>
      </c>
      <c r="B399">
        <v>-17.99156326992609</v>
      </c>
      <c r="C399">
        <v>0</v>
      </c>
      <c r="D399" t="s">
        <v>6</v>
      </c>
      <c r="E399" t="s">
        <v>10</v>
      </c>
    </row>
    <row r="400" spans="1:5" x14ac:dyDescent="0.2">
      <c r="A400" t="s">
        <v>3</v>
      </c>
      <c r="B400">
        <v>-15.625901732266142</v>
      </c>
      <c r="C400">
        <v>0</v>
      </c>
      <c r="D400" t="s">
        <v>6</v>
      </c>
      <c r="E400" t="s">
        <v>10</v>
      </c>
    </row>
    <row r="401" spans="1:5" x14ac:dyDescent="0.2">
      <c r="A401" t="s">
        <v>3</v>
      </c>
      <c r="B401">
        <v>-15.571329162279087</v>
      </c>
      <c r="C401">
        <v>0</v>
      </c>
      <c r="D401" t="s">
        <v>7</v>
      </c>
      <c r="E401" t="s">
        <v>10</v>
      </c>
    </row>
    <row r="402" spans="1:5" x14ac:dyDescent="0.2">
      <c r="A402" t="s">
        <v>3</v>
      </c>
      <c r="B402">
        <v>-16.674362668205887</v>
      </c>
      <c r="C402">
        <v>0</v>
      </c>
      <c r="D402" t="s">
        <v>7</v>
      </c>
      <c r="E402" t="s">
        <v>10</v>
      </c>
    </row>
    <row r="403" spans="1:5" x14ac:dyDescent="0.2">
      <c r="A403" t="s">
        <v>3</v>
      </c>
      <c r="B403">
        <v>-18.911481517302146</v>
      </c>
      <c r="C403">
        <v>0</v>
      </c>
      <c r="D403" t="s">
        <v>7</v>
      </c>
      <c r="E403" t="s">
        <v>10</v>
      </c>
    </row>
    <row r="404" spans="1:5" x14ac:dyDescent="0.2">
      <c r="A404" t="s">
        <v>3</v>
      </c>
      <c r="B404">
        <v>-18.003477072634414</v>
      </c>
      <c r="C404">
        <v>0</v>
      </c>
      <c r="D404" t="s">
        <v>7</v>
      </c>
      <c r="E404" t="s">
        <v>10</v>
      </c>
    </row>
    <row r="405" spans="1:5" x14ac:dyDescent="0.2">
      <c r="A405" t="s">
        <v>3</v>
      </c>
      <c r="B405">
        <v>-17.340878412136043</v>
      </c>
      <c r="C405">
        <v>10</v>
      </c>
      <c r="D405" t="s">
        <v>6</v>
      </c>
      <c r="E405" t="s">
        <v>10</v>
      </c>
    </row>
    <row r="406" spans="1:5" x14ac:dyDescent="0.2">
      <c r="A406" t="s">
        <v>3</v>
      </c>
      <c r="B406">
        <v>-17.857016394282496</v>
      </c>
      <c r="C406">
        <v>10</v>
      </c>
      <c r="D406" t="s">
        <v>6</v>
      </c>
      <c r="E406" t="s">
        <v>10</v>
      </c>
    </row>
    <row r="407" spans="1:5" x14ac:dyDescent="0.2">
      <c r="A407" t="s">
        <v>3</v>
      </c>
      <c r="B407">
        <v>-15.623774235732281</v>
      </c>
      <c r="C407">
        <v>10</v>
      </c>
      <c r="D407" t="s">
        <v>6</v>
      </c>
      <c r="E407" t="s">
        <v>10</v>
      </c>
    </row>
    <row r="408" spans="1:5" x14ac:dyDescent="0.2">
      <c r="A408" t="s">
        <v>3</v>
      </c>
      <c r="B408">
        <v>-17.257245231781894</v>
      </c>
      <c r="C408">
        <v>10</v>
      </c>
      <c r="D408" t="s">
        <v>6</v>
      </c>
      <c r="E408" t="s">
        <v>10</v>
      </c>
    </row>
    <row r="409" spans="1:5" x14ac:dyDescent="0.2">
      <c r="A409" t="s">
        <v>3</v>
      </c>
      <c r="B409">
        <v>-11.303624510600198</v>
      </c>
      <c r="C409">
        <v>10</v>
      </c>
      <c r="D409" t="s">
        <v>7</v>
      </c>
      <c r="E409" t="s">
        <v>10</v>
      </c>
    </row>
    <row r="410" spans="1:5" x14ac:dyDescent="0.2">
      <c r="A410" t="s">
        <v>3</v>
      </c>
      <c r="B410">
        <v>-15.289968593265666</v>
      </c>
      <c r="C410">
        <v>10</v>
      </c>
      <c r="D410" t="s">
        <v>7</v>
      </c>
      <c r="E410" t="s">
        <v>10</v>
      </c>
    </row>
    <row r="411" spans="1:5" x14ac:dyDescent="0.2">
      <c r="A411" t="s">
        <v>3</v>
      </c>
      <c r="B411">
        <v>-14.40363183119398</v>
      </c>
      <c r="C411">
        <v>10</v>
      </c>
      <c r="D411" t="s">
        <v>7</v>
      </c>
      <c r="E411" t="s">
        <v>10</v>
      </c>
    </row>
    <row r="412" spans="1:5" x14ac:dyDescent="0.2">
      <c r="A412" t="s">
        <v>3</v>
      </c>
      <c r="B412">
        <v>-16.104876719411624</v>
      </c>
      <c r="C412">
        <v>10</v>
      </c>
      <c r="D412" t="s">
        <v>7</v>
      </c>
      <c r="E412" t="s">
        <v>10</v>
      </c>
    </row>
    <row r="413" spans="1:5" x14ac:dyDescent="0.2">
      <c r="A413" t="s">
        <v>3</v>
      </c>
      <c r="B413">
        <v>-17.468412162101338</v>
      </c>
      <c r="C413">
        <v>12</v>
      </c>
      <c r="D413" t="s">
        <v>6</v>
      </c>
      <c r="E413" t="s">
        <v>10</v>
      </c>
    </row>
    <row r="414" spans="1:5" x14ac:dyDescent="0.2">
      <c r="A414" t="s">
        <v>3</v>
      </c>
      <c r="B414">
        <v>-18.699715264948349</v>
      </c>
      <c r="C414">
        <v>12</v>
      </c>
      <c r="D414" t="s">
        <v>6</v>
      </c>
      <c r="E414" t="s">
        <v>10</v>
      </c>
    </row>
    <row r="415" spans="1:5" x14ac:dyDescent="0.2">
      <c r="A415" t="s">
        <v>3</v>
      </c>
      <c r="B415">
        <v>-18.93025607304542</v>
      </c>
      <c r="C415">
        <v>12</v>
      </c>
      <c r="D415" t="s">
        <v>6</v>
      </c>
      <c r="E415" t="s">
        <v>10</v>
      </c>
    </row>
    <row r="416" spans="1:5" x14ac:dyDescent="0.2">
      <c r="A416" t="s">
        <v>3</v>
      </c>
      <c r="B416">
        <v>-18.548099955126503</v>
      </c>
      <c r="C416">
        <v>12</v>
      </c>
      <c r="D416" t="s">
        <v>7</v>
      </c>
      <c r="E416" t="s">
        <v>10</v>
      </c>
    </row>
    <row r="417" spans="1:5" x14ac:dyDescent="0.2">
      <c r="A417" t="s">
        <v>3</v>
      </c>
      <c r="B417">
        <v>-14.578603664709867</v>
      </c>
      <c r="C417">
        <v>12</v>
      </c>
      <c r="D417" t="s">
        <v>7</v>
      </c>
      <c r="E417" t="s">
        <v>10</v>
      </c>
    </row>
    <row r="418" spans="1:5" x14ac:dyDescent="0.2">
      <c r="A418" t="s">
        <v>3</v>
      </c>
      <c r="B418">
        <v>-20.760760994406773</v>
      </c>
      <c r="C418">
        <v>12</v>
      </c>
      <c r="D418" t="s">
        <v>7</v>
      </c>
      <c r="E418" t="s">
        <v>10</v>
      </c>
    </row>
    <row r="419" spans="1:5" x14ac:dyDescent="0.2">
      <c r="A419" t="s">
        <v>3</v>
      </c>
      <c r="B419">
        <v>-16.382409434258001</v>
      </c>
      <c r="C419">
        <v>12</v>
      </c>
      <c r="D419" t="s">
        <v>7</v>
      </c>
      <c r="E419" t="s">
        <v>10</v>
      </c>
    </row>
    <row r="420" spans="1:5" x14ac:dyDescent="0.2">
      <c r="A420" t="s">
        <v>3</v>
      </c>
      <c r="B420">
        <v>-19.595905853526361</v>
      </c>
      <c r="C420">
        <v>24</v>
      </c>
      <c r="D420" t="s">
        <v>6</v>
      </c>
      <c r="E420" t="s">
        <v>10</v>
      </c>
    </row>
    <row r="421" spans="1:5" x14ac:dyDescent="0.2">
      <c r="A421" t="s">
        <v>3</v>
      </c>
      <c r="B421">
        <v>-20.353605635354157</v>
      </c>
      <c r="C421">
        <v>24</v>
      </c>
      <c r="D421" t="s">
        <v>6</v>
      </c>
      <c r="E421" t="s">
        <v>10</v>
      </c>
    </row>
    <row r="422" spans="1:5" x14ac:dyDescent="0.2">
      <c r="A422" t="s">
        <v>3</v>
      </c>
      <c r="B422">
        <v>-17.879451308839791</v>
      </c>
      <c r="C422">
        <v>24</v>
      </c>
      <c r="D422" t="s">
        <v>6</v>
      </c>
      <c r="E422" t="s">
        <v>10</v>
      </c>
    </row>
    <row r="423" spans="1:5" x14ac:dyDescent="0.2">
      <c r="A423" t="s">
        <v>3</v>
      </c>
      <c r="B423">
        <v>-17.700682549018374</v>
      </c>
      <c r="C423">
        <v>24</v>
      </c>
      <c r="D423" t="s">
        <v>6</v>
      </c>
      <c r="E423" t="s">
        <v>10</v>
      </c>
    </row>
    <row r="424" spans="1:5" x14ac:dyDescent="0.2">
      <c r="A424" t="s">
        <v>3</v>
      </c>
      <c r="B424">
        <v>-17.883732589147773</v>
      </c>
      <c r="C424">
        <v>24</v>
      </c>
      <c r="D424" t="s">
        <v>7</v>
      </c>
      <c r="E424" t="s">
        <v>10</v>
      </c>
    </row>
    <row r="425" spans="1:5" x14ac:dyDescent="0.2">
      <c r="A425" t="s">
        <v>3</v>
      </c>
      <c r="B425">
        <v>-20.07912907909143</v>
      </c>
      <c r="C425">
        <v>24</v>
      </c>
      <c r="D425" t="s">
        <v>7</v>
      </c>
      <c r="E425" t="s">
        <v>10</v>
      </c>
    </row>
    <row r="426" spans="1:5" x14ac:dyDescent="0.2">
      <c r="A426" t="s">
        <v>3</v>
      </c>
      <c r="B426">
        <v>-20.23580706541518</v>
      </c>
      <c r="C426">
        <v>24</v>
      </c>
      <c r="D426" t="s">
        <v>7</v>
      </c>
      <c r="E426" t="s">
        <v>10</v>
      </c>
    </row>
    <row r="427" spans="1:5" x14ac:dyDescent="0.2">
      <c r="A427" t="s">
        <v>3</v>
      </c>
      <c r="B427">
        <v>-18.763127484535772</v>
      </c>
      <c r="C427">
        <v>24</v>
      </c>
      <c r="D427" t="s">
        <v>7</v>
      </c>
      <c r="E427" t="s">
        <v>10</v>
      </c>
    </row>
    <row r="428" spans="1:5" x14ac:dyDescent="0.2">
      <c r="A428" t="s">
        <v>3</v>
      </c>
      <c r="B428">
        <v>-10.957997012117923</v>
      </c>
      <c r="C428">
        <v>2</v>
      </c>
      <c r="D428" t="s">
        <v>6</v>
      </c>
      <c r="E428" t="s">
        <v>10</v>
      </c>
    </row>
    <row r="429" spans="1:5" x14ac:dyDescent="0.2">
      <c r="A429" t="s">
        <v>3</v>
      </c>
      <c r="B429">
        <v>-12.156702950417163</v>
      </c>
      <c r="C429">
        <v>2</v>
      </c>
      <c r="D429" t="s">
        <v>6</v>
      </c>
      <c r="E429" t="s">
        <v>10</v>
      </c>
    </row>
    <row r="430" spans="1:5" x14ac:dyDescent="0.2">
      <c r="A430" t="s">
        <v>3</v>
      </c>
      <c r="B430">
        <v>-16.202480893008307</v>
      </c>
      <c r="C430">
        <v>2</v>
      </c>
      <c r="D430" t="s">
        <v>6</v>
      </c>
      <c r="E430" t="s">
        <v>10</v>
      </c>
    </row>
    <row r="431" spans="1:5" x14ac:dyDescent="0.2">
      <c r="A431" t="s">
        <v>3</v>
      </c>
      <c r="B431">
        <v>-11.406813516983391</v>
      </c>
      <c r="C431">
        <v>2</v>
      </c>
      <c r="D431" t="s">
        <v>6</v>
      </c>
      <c r="E431" t="s">
        <v>10</v>
      </c>
    </row>
    <row r="432" spans="1:5" x14ac:dyDescent="0.2">
      <c r="A432" t="s">
        <v>3</v>
      </c>
      <c r="B432">
        <v>-12.417096731280408</v>
      </c>
      <c r="C432">
        <v>2</v>
      </c>
      <c r="D432" t="s">
        <v>7</v>
      </c>
      <c r="E432" t="s">
        <v>10</v>
      </c>
    </row>
    <row r="433" spans="1:5" x14ac:dyDescent="0.2">
      <c r="A433" t="s">
        <v>3</v>
      </c>
      <c r="B433">
        <v>-14.81739853300139</v>
      </c>
      <c r="C433">
        <v>2</v>
      </c>
      <c r="D433" t="s">
        <v>7</v>
      </c>
      <c r="E433" t="s">
        <v>10</v>
      </c>
    </row>
    <row r="434" spans="1:5" x14ac:dyDescent="0.2">
      <c r="A434" t="s">
        <v>3</v>
      </c>
      <c r="B434">
        <v>-14.748837436993236</v>
      </c>
      <c r="C434">
        <v>2</v>
      </c>
      <c r="D434" t="s">
        <v>7</v>
      </c>
      <c r="E434" t="s">
        <v>10</v>
      </c>
    </row>
    <row r="435" spans="1:5" x14ac:dyDescent="0.2">
      <c r="A435" t="s">
        <v>3</v>
      </c>
      <c r="B435">
        <v>-14.746329061100415</v>
      </c>
      <c r="C435">
        <v>2</v>
      </c>
      <c r="D435" t="s">
        <v>7</v>
      </c>
      <c r="E435" t="s">
        <v>10</v>
      </c>
    </row>
    <row r="436" spans="1:5" x14ac:dyDescent="0.2">
      <c r="A436" t="s">
        <v>3</v>
      </c>
      <c r="B436">
        <v>-22.167138043887768</v>
      </c>
      <c r="C436">
        <v>36</v>
      </c>
      <c r="D436" t="s">
        <v>6</v>
      </c>
      <c r="E436" t="s">
        <v>10</v>
      </c>
    </row>
    <row r="437" spans="1:5" x14ac:dyDescent="0.2">
      <c r="A437" t="s">
        <v>3</v>
      </c>
      <c r="B437">
        <v>-21.20753900527567</v>
      </c>
      <c r="C437">
        <v>36</v>
      </c>
      <c r="D437" t="s">
        <v>6</v>
      </c>
      <c r="E437" t="s">
        <v>10</v>
      </c>
    </row>
    <row r="438" spans="1:5" x14ac:dyDescent="0.2">
      <c r="A438" t="s">
        <v>3</v>
      </c>
      <c r="B438">
        <v>-19.785422032408512</v>
      </c>
      <c r="C438">
        <v>36</v>
      </c>
      <c r="D438" t="s">
        <v>6</v>
      </c>
      <c r="E438" t="s">
        <v>10</v>
      </c>
    </row>
    <row r="439" spans="1:5" x14ac:dyDescent="0.2">
      <c r="A439" t="s">
        <v>3</v>
      </c>
      <c r="B439">
        <v>-19.71505251677862</v>
      </c>
      <c r="C439">
        <v>36</v>
      </c>
      <c r="D439" t="s">
        <v>6</v>
      </c>
      <c r="E439" t="s">
        <v>10</v>
      </c>
    </row>
    <row r="440" spans="1:5" x14ac:dyDescent="0.2">
      <c r="A440" t="s">
        <v>3</v>
      </c>
      <c r="B440">
        <v>-20.074945628124496</v>
      </c>
      <c r="C440">
        <v>36</v>
      </c>
      <c r="D440" t="s">
        <v>7</v>
      </c>
      <c r="E440" t="s">
        <v>10</v>
      </c>
    </row>
    <row r="441" spans="1:5" x14ac:dyDescent="0.2">
      <c r="A441" t="s">
        <v>3</v>
      </c>
      <c r="B441">
        <v>-15.786068967962796</v>
      </c>
      <c r="C441">
        <v>36</v>
      </c>
      <c r="D441" t="s">
        <v>7</v>
      </c>
      <c r="E441" t="s">
        <v>10</v>
      </c>
    </row>
    <row r="442" spans="1:5" x14ac:dyDescent="0.2">
      <c r="A442" t="s">
        <v>3</v>
      </c>
      <c r="B442">
        <v>-17.76479529896956</v>
      </c>
      <c r="C442">
        <v>36</v>
      </c>
      <c r="D442" t="s">
        <v>7</v>
      </c>
      <c r="E442" t="s">
        <v>10</v>
      </c>
    </row>
    <row r="443" spans="1:5" x14ac:dyDescent="0.2">
      <c r="A443" t="s">
        <v>3</v>
      </c>
      <c r="B443">
        <v>-19.66812221855286</v>
      </c>
      <c r="C443">
        <v>36</v>
      </c>
      <c r="D443" t="s">
        <v>7</v>
      </c>
      <c r="E443" t="s">
        <v>10</v>
      </c>
    </row>
    <row r="444" spans="1:5" x14ac:dyDescent="0.2">
      <c r="A444" t="s">
        <v>3</v>
      </c>
      <c r="B444">
        <v>-20.47680078027685</v>
      </c>
      <c r="C444">
        <v>48</v>
      </c>
      <c r="D444" t="s">
        <v>6</v>
      </c>
      <c r="E444" t="s">
        <v>10</v>
      </c>
    </row>
    <row r="445" spans="1:5" x14ac:dyDescent="0.2">
      <c r="A445" t="s">
        <v>3</v>
      </c>
      <c r="B445">
        <v>-22.161752008902138</v>
      </c>
      <c r="C445">
        <v>48</v>
      </c>
      <c r="D445" t="s">
        <v>6</v>
      </c>
      <c r="E445" t="s">
        <v>10</v>
      </c>
    </row>
    <row r="446" spans="1:5" x14ac:dyDescent="0.2">
      <c r="A446" t="s">
        <v>3</v>
      </c>
      <c r="B446">
        <v>-21.014893892751481</v>
      </c>
      <c r="C446">
        <v>48</v>
      </c>
      <c r="D446" t="s">
        <v>6</v>
      </c>
      <c r="E446" t="s">
        <v>10</v>
      </c>
    </row>
    <row r="447" spans="1:5" x14ac:dyDescent="0.2">
      <c r="A447" t="s">
        <v>3</v>
      </c>
      <c r="B447">
        <v>-20.445744815715766</v>
      </c>
      <c r="C447">
        <v>48</v>
      </c>
      <c r="D447" t="s">
        <v>6</v>
      </c>
      <c r="E447" t="s">
        <v>10</v>
      </c>
    </row>
    <row r="448" spans="1:5" x14ac:dyDescent="0.2">
      <c r="A448" t="s">
        <v>3</v>
      </c>
      <c r="B448">
        <v>-20.968901174590602</v>
      </c>
      <c r="C448">
        <v>48</v>
      </c>
      <c r="D448" t="s">
        <v>7</v>
      </c>
      <c r="E448" t="s">
        <v>10</v>
      </c>
    </row>
    <row r="449" spans="1:5" x14ac:dyDescent="0.2">
      <c r="A449" t="s">
        <v>3</v>
      </c>
      <c r="B449">
        <v>-21.641626888559323</v>
      </c>
      <c r="C449">
        <v>48</v>
      </c>
      <c r="D449" t="s">
        <v>7</v>
      </c>
      <c r="E449" t="s">
        <v>10</v>
      </c>
    </row>
    <row r="450" spans="1:5" x14ac:dyDescent="0.2">
      <c r="A450" t="s">
        <v>3</v>
      </c>
      <c r="B450">
        <v>-19.201565810209296</v>
      </c>
      <c r="C450">
        <v>48</v>
      </c>
      <c r="D450" t="s">
        <v>7</v>
      </c>
      <c r="E450" t="s">
        <v>10</v>
      </c>
    </row>
    <row r="451" spans="1:5" x14ac:dyDescent="0.2">
      <c r="A451" t="s">
        <v>3</v>
      </c>
      <c r="B451">
        <v>-22.925396551263592</v>
      </c>
      <c r="C451">
        <v>48</v>
      </c>
      <c r="D451" t="s">
        <v>7</v>
      </c>
      <c r="E451" t="s">
        <v>10</v>
      </c>
    </row>
    <row r="452" spans="1:5" x14ac:dyDescent="0.2">
      <c r="A452" t="s">
        <v>3</v>
      </c>
      <c r="B452">
        <v>-17.741236855038171</v>
      </c>
      <c r="C452">
        <v>4</v>
      </c>
      <c r="D452" t="s">
        <v>6</v>
      </c>
      <c r="E452" t="s">
        <v>10</v>
      </c>
    </row>
    <row r="453" spans="1:5" x14ac:dyDescent="0.2">
      <c r="A453" t="s">
        <v>3</v>
      </c>
      <c r="B453">
        <v>-16.496478404756484</v>
      </c>
      <c r="C453">
        <v>4</v>
      </c>
      <c r="D453" t="s">
        <v>6</v>
      </c>
      <c r="E453" t="s">
        <v>10</v>
      </c>
    </row>
    <row r="454" spans="1:5" x14ac:dyDescent="0.2">
      <c r="A454" t="s">
        <v>3</v>
      </c>
      <c r="B454">
        <v>-13.388499445514569</v>
      </c>
      <c r="C454">
        <v>4</v>
      </c>
      <c r="D454" t="s">
        <v>6</v>
      </c>
      <c r="E454" t="s">
        <v>10</v>
      </c>
    </row>
    <row r="455" spans="1:5" x14ac:dyDescent="0.2">
      <c r="A455" t="s">
        <v>3</v>
      </c>
      <c r="B455">
        <v>-13.981089382680899</v>
      </c>
      <c r="C455">
        <v>4</v>
      </c>
      <c r="D455" t="s">
        <v>6</v>
      </c>
      <c r="E455" t="s">
        <v>10</v>
      </c>
    </row>
    <row r="456" spans="1:5" x14ac:dyDescent="0.2">
      <c r="A456" t="s">
        <v>3</v>
      </c>
      <c r="B456">
        <v>-14.647578784575851</v>
      </c>
      <c r="C456">
        <v>4</v>
      </c>
      <c r="D456" t="s">
        <v>7</v>
      </c>
      <c r="E456" t="s">
        <v>10</v>
      </c>
    </row>
    <row r="457" spans="1:5" x14ac:dyDescent="0.2">
      <c r="A457" t="s">
        <v>3</v>
      </c>
      <c r="B457">
        <v>-16.698718459388736</v>
      </c>
      <c r="C457">
        <v>4</v>
      </c>
      <c r="D457" t="s">
        <v>7</v>
      </c>
      <c r="E457" t="s">
        <v>10</v>
      </c>
    </row>
    <row r="458" spans="1:5" x14ac:dyDescent="0.2">
      <c r="A458" t="s">
        <v>3</v>
      </c>
      <c r="B458">
        <v>-16.902041269396022</v>
      </c>
      <c r="C458">
        <v>4</v>
      </c>
      <c r="D458" t="s">
        <v>7</v>
      </c>
      <c r="E458" t="s">
        <v>10</v>
      </c>
    </row>
    <row r="459" spans="1:5" x14ac:dyDescent="0.2">
      <c r="A459" t="s">
        <v>3</v>
      </c>
      <c r="B459">
        <v>-16.677555514951543</v>
      </c>
      <c r="C459">
        <v>4</v>
      </c>
      <c r="D459" t="s">
        <v>7</v>
      </c>
      <c r="E459" t="s">
        <v>10</v>
      </c>
    </row>
    <row r="460" spans="1:5" x14ac:dyDescent="0.2">
      <c r="A460" t="s">
        <v>3</v>
      </c>
      <c r="B460">
        <v>-14.305122644952892</v>
      </c>
      <c r="C460">
        <v>6</v>
      </c>
      <c r="D460" t="s">
        <v>6</v>
      </c>
      <c r="E460" t="s">
        <v>10</v>
      </c>
    </row>
    <row r="461" spans="1:5" x14ac:dyDescent="0.2">
      <c r="A461" t="s">
        <v>3</v>
      </c>
      <c r="B461">
        <v>-11.731356614755892</v>
      </c>
      <c r="C461">
        <v>6</v>
      </c>
      <c r="D461" t="s">
        <v>6</v>
      </c>
      <c r="E461" t="s">
        <v>10</v>
      </c>
    </row>
    <row r="462" spans="1:5" x14ac:dyDescent="0.2">
      <c r="A462" t="s">
        <v>3</v>
      </c>
      <c r="B462">
        <v>-13.831159646631438</v>
      </c>
      <c r="C462">
        <v>6</v>
      </c>
      <c r="D462" t="s">
        <v>6</v>
      </c>
      <c r="E462" t="s">
        <v>10</v>
      </c>
    </row>
    <row r="463" spans="1:5" x14ac:dyDescent="0.2">
      <c r="A463" t="s">
        <v>3</v>
      </c>
      <c r="B463">
        <v>-10.80062926064136</v>
      </c>
      <c r="C463">
        <v>6</v>
      </c>
      <c r="D463" t="s">
        <v>6</v>
      </c>
      <c r="E463" t="s">
        <v>10</v>
      </c>
    </row>
    <row r="464" spans="1:5" x14ac:dyDescent="0.2">
      <c r="A464" t="s">
        <v>3</v>
      </c>
      <c r="B464">
        <v>-14.190491156067495</v>
      </c>
      <c r="C464">
        <v>6</v>
      </c>
      <c r="D464" t="s">
        <v>7</v>
      </c>
      <c r="E464" t="s">
        <v>10</v>
      </c>
    </row>
    <row r="465" spans="1:5" x14ac:dyDescent="0.2">
      <c r="A465" t="s">
        <v>3</v>
      </c>
      <c r="B465">
        <v>-13.769634364837934</v>
      </c>
      <c r="C465">
        <v>6</v>
      </c>
      <c r="D465" t="s">
        <v>7</v>
      </c>
      <c r="E465" t="s">
        <v>10</v>
      </c>
    </row>
    <row r="466" spans="1:5" x14ac:dyDescent="0.2">
      <c r="A466" t="s">
        <v>3</v>
      </c>
      <c r="B466">
        <v>-12.773752140604484</v>
      </c>
      <c r="C466">
        <v>6</v>
      </c>
      <c r="D466" t="s">
        <v>7</v>
      </c>
      <c r="E466" t="s">
        <v>10</v>
      </c>
    </row>
    <row r="467" spans="1:5" x14ac:dyDescent="0.2">
      <c r="A467" t="s">
        <v>3</v>
      </c>
      <c r="B467">
        <v>-14.083796113322801</v>
      </c>
      <c r="C467">
        <v>6</v>
      </c>
      <c r="D467" t="s">
        <v>7</v>
      </c>
      <c r="E467" t="s">
        <v>10</v>
      </c>
    </row>
    <row r="468" spans="1:5" x14ac:dyDescent="0.2">
      <c r="A468" t="s">
        <v>3</v>
      </c>
      <c r="B468">
        <v>-16.70526941462753</v>
      </c>
      <c r="C468">
        <v>8</v>
      </c>
      <c r="D468" t="s">
        <v>6</v>
      </c>
      <c r="E468" t="s">
        <v>10</v>
      </c>
    </row>
    <row r="469" spans="1:5" x14ac:dyDescent="0.2">
      <c r="A469" t="s">
        <v>3</v>
      </c>
      <c r="B469">
        <v>-16.490514116348795</v>
      </c>
      <c r="C469">
        <v>8</v>
      </c>
      <c r="D469" t="s">
        <v>6</v>
      </c>
      <c r="E469" t="s">
        <v>10</v>
      </c>
    </row>
    <row r="470" spans="1:5" x14ac:dyDescent="0.2">
      <c r="A470" t="s">
        <v>3</v>
      </c>
      <c r="B470">
        <v>-16.683793943812841</v>
      </c>
      <c r="C470">
        <v>8</v>
      </c>
      <c r="D470" t="s">
        <v>6</v>
      </c>
      <c r="E470" t="s">
        <v>10</v>
      </c>
    </row>
    <row r="471" spans="1:5" x14ac:dyDescent="0.2">
      <c r="A471" t="s">
        <v>3</v>
      </c>
      <c r="B471">
        <v>-12.761477281378779</v>
      </c>
      <c r="C471">
        <v>8</v>
      </c>
      <c r="D471" t="s">
        <v>6</v>
      </c>
      <c r="E471" t="s">
        <v>10</v>
      </c>
    </row>
    <row r="472" spans="1:5" x14ac:dyDescent="0.2">
      <c r="A472" t="s">
        <v>3</v>
      </c>
      <c r="B472">
        <v>-15.364420741404833</v>
      </c>
      <c r="C472">
        <v>8</v>
      </c>
      <c r="D472" t="s">
        <v>7</v>
      </c>
      <c r="E472" t="s">
        <v>10</v>
      </c>
    </row>
    <row r="473" spans="1:5" x14ac:dyDescent="0.2">
      <c r="A473" t="s">
        <v>3</v>
      </c>
      <c r="B473">
        <v>-16.332155095106671</v>
      </c>
      <c r="C473">
        <v>8</v>
      </c>
      <c r="D473" t="s">
        <v>7</v>
      </c>
      <c r="E473" t="s">
        <v>10</v>
      </c>
    </row>
    <row r="474" spans="1:5" x14ac:dyDescent="0.2">
      <c r="A474" t="s">
        <v>3</v>
      </c>
      <c r="B474">
        <v>-19.28644222720893</v>
      </c>
      <c r="C474">
        <v>8</v>
      </c>
      <c r="D474" t="s">
        <v>7</v>
      </c>
      <c r="E474" t="s">
        <v>10</v>
      </c>
    </row>
    <row r="475" spans="1:5" x14ac:dyDescent="0.2">
      <c r="A475" t="s">
        <v>3</v>
      </c>
      <c r="B475">
        <v>-17.940929467755957</v>
      </c>
      <c r="C475">
        <v>8</v>
      </c>
      <c r="D475" t="s">
        <v>7</v>
      </c>
      <c r="E475" t="s">
        <v>10</v>
      </c>
    </row>
    <row r="476" spans="1:5" x14ac:dyDescent="0.2">
      <c r="A476" t="s">
        <v>2</v>
      </c>
      <c r="B476">
        <v>-13.135287629657752</v>
      </c>
      <c r="C476">
        <v>0</v>
      </c>
      <c r="D476" t="s">
        <v>6</v>
      </c>
      <c r="E476" t="s">
        <v>11</v>
      </c>
    </row>
    <row r="477" spans="1:5" x14ac:dyDescent="0.2">
      <c r="A477" t="s">
        <v>2</v>
      </c>
      <c r="B477">
        <v>-13.362203323610089</v>
      </c>
      <c r="C477">
        <v>0</v>
      </c>
      <c r="D477" t="s">
        <v>6</v>
      </c>
      <c r="E477" t="s">
        <v>11</v>
      </c>
    </row>
    <row r="478" spans="1:5" x14ac:dyDescent="0.2">
      <c r="A478" t="s">
        <v>2</v>
      </c>
      <c r="B478">
        <v>-11.882723597276291</v>
      </c>
      <c r="C478">
        <v>0</v>
      </c>
      <c r="D478" t="s">
        <v>6</v>
      </c>
      <c r="E478" t="s">
        <v>11</v>
      </c>
    </row>
    <row r="479" spans="1:5" x14ac:dyDescent="0.2">
      <c r="A479" t="s">
        <v>2</v>
      </c>
      <c r="B479">
        <v>-10.21705750292697</v>
      </c>
      <c r="C479">
        <v>0</v>
      </c>
      <c r="D479" t="s">
        <v>6</v>
      </c>
      <c r="E479" t="s">
        <v>11</v>
      </c>
    </row>
    <row r="480" spans="1:5" x14ac:dyDescent="0.2">
      <c r="A480" t="s">
        <v>2</v>
      </c>
      <c r="B480">
        <v>-11.464392555009407</v>
      </c>
      <c r="C480">
        <v>0</v>
      </c>
      <c r="D480" t="s">
        <v>7</v>
      </c>
      <c r="E480" t="s">
        <v>11</v>
      </c>
    </row>
    <row r="481" spans="1:5" x14ac:dyDescent="0.2">
      <c r="A481" t="s">
        <v>2</v>
      </c>
      <c r="B481">
        <v>-13.166693549172869</v>
      </c>
      <c r="C481">
        <v>0</v>
      </c>
      <c r="D481" t="s">
        <v>7</v>
      </c>
      <c r="E481" t="s">
        <v>11</v>
      </c>
    </row>
    <row r="482" spans="1:5" x14ac:dyDescent="0.2">
      <c r="A482" t="s">
        <v>2</v>
      </c>
      <c r="B482">
        <v>-14.378948932279242</v>
      </c>
      <c r="C482">
        <v>0</v>
      </c>
      <c r="D482" t="s">
        <v>7</v>
      </c>
      <c r="E482" t="s">
        <v>11</v>
      </c>
    </row>
    <row r="483" spans="1:5" x14ac:dyDescent="0.2">
      <c r="A483" t="s">
        <v>2</v>
      </c>
      <c r="B483">
        <v>-14.509220005488078</v>
      </c>
      <c r="C483">
        <v>0</v>
      </c>
      <c r="D483" t="s">
        <v>7</v>
      </c>
      <c r="E483" t="s">
        <v>11</v>
      </c>
    </row>
    <row r="484" spans="1:5" x14ac:dyDescent="0.2">
      <c r="A484" t="s">
        <v>2</v>
      </c>
      <c r="B484">
        <v>-17.949773665265699</v>
      </c>
      <c r="C484">
        <v>10</v>
      </c>
      <c r="D484" t="s">
        <v>6</v>
      </c>
      <c r="E484" t="s">
        <v>11</v>
      </c>
    </row>
    <row r="485" spans="1:5" x14ac:dyDescent="0.2">
      <c r="A485" t="s">
        <v>2</v>
      </c>
      <c r="B485">
        <v>-14.520590757582918</v>
      </c>
      <c r="C485">
        <v>10</v>
      </c>
      <c r="D485" t="s">
        <v>6</v>
      </c>
      <c r="E485" t="s">
        <v>11</v>
      </c>
    </row>
    <row r="486" spans="1:5" x14ac:dyDescent="0.2">
      <c r="A486" t="s">
        <v>2</v>
      </c>
      <c r="B486">
        <v>-18.648948847883972</v>
      </c>
      <c r="C486">
        <v>10</v>
      </c>
      <c r="D486" t="s">
        <v>6</v>
      </c>
      <c r="E486" t="s">
        <v>11</v>
      </c>
    </row>
    <row r="487" spans="1:5" x14ac:dyDescent="0.2">
      <c r="A487" t="s">
        <v>2</v>
      </c>
      <c r="B487">
        <v>-18.801278360136198</v>
      </c>
      <c r="C487">
        <v>10</v>
      </c>
      <c r="D487" t="s">
        <v>6</v>
      </c>
      <c r="E487" t="s">
        <v>11</v>
      </c>
    </row>
    <row r="488" spans="1:5" x14ac:dyDescent="0.2">
      <c r="A488" t="s">
        <v>2</v>
      </c>
      <c r="B488">
        <v>-13.165809191962367</v>
      </c>
      <c r="C488">
        <v>10</v>
      </c>
      <c r="D488" t="s">
        <v>7</v>
      </c>
      <c r="E488" t="s">
        <v>11</v>
      </c>
    </row>
    <row r="489" spans="1:5" x14ac:dyDescent="0.2">
      <c r="A489" t="s">
        <v>2</v>
      </c>
      <c r="B489">
        <v>-14.282429612672475</v>
      </c>
      <c r="C489">
        <v>10</v>
      </c>
      <c r="D489" t="s">
        <v>7</v>
      </c>
      <c r="E489" t="s">
        <v>11</v>
      </c>
    </row>
    <row r="490" spans="1:5" x14ac:dyDescent="0.2">
      <c r="A490" t="s">
        <v>2</v>
      </c>
      <c r="B490">
        <v>-14.658726058262801</v>
      </c>
      <c r="C490">
        <v>10</v>
      </c>
      <c r="D490" t="s">
        <v>7</v>
      </c>
      <c r="E490" t="s">
        <v>11</v>
      </c>
    </row>
    <row r="491" spans="1:5" x14ac:dyDescent="0.2">
      <c r="A491" t="s">
        <v>2</v>
      </c>
      <c r="B491">
        <v>-13.743285196457432</v>
      </c>
      <c r="C491">
        <v>10</v>
      </c>
      <c r="D491" t="s">
        <v>7</v>
      </c>
      <c r="E491" t="s">
        <v>11</v>
      </c>
    </row>
    <row r="492" spans="1:5" x14ac:dyDescent="0.2">
      <c r="A492" t="s">
        <v>2</v>
      </c>
      <c r="B492">
        <v>-16.01929212469911</v>
      </c>
      <c r="C492">
        <v>12</v>
      </c>
      <c r="D492" t="s">
        <v>6</v>
      </c>
      <c r="E492" t="s">
        <v>11</v>
      </c>
    </row>
    <row r="493" spans="1:5" x14ac:dyDescent="0.2">
      <c r="A493" t="s">
        <v>2</v>
      </c>
      <c r="B493">
        <v>-14.785610169244986</v>
      </c>
      <c r="C493">
        <v>12</v>
      </c>
      <c r="D493" t="s">
        <v>6</v>
      </c>
      <c r="E493" t="s">
        <v>11</v>
      </c>
    </row>
    <row r="494" spans="1:5" x14ac:dyDescent="0.2">
      <c r="A494" t="s">
        <v>2</v>
      </c>
      <c r="B494">
        <v>-16.044336760603819</v>
      </c>
      <c r="C494">
        <v>12</v>
      </c>
      <c r="D494" t="s">
        <v>6</v>
      </c>
      <c r="E494" t="s">
        <v>11</v>
      </c>
    </row>
    <row r="495" spans="1:5" x14ac:dyDescent="0.2">
      <c r="A495" t="s">
        <v>2</v>
      </c>
      <c r="B495">
        <v>-14.815931480889741</v>
      </c>
      <c r="C495">
        <v>12</v>
      </c>
      <c r="D495" t="s">
        <v>6</v>
      </c>
      <c r="E495" t="s">
        <v>11</v>
      </c>
    </row>
    <row r="496" spans="1:5" x14ac:dyDescent="0.2">
      <c r="A496" t="s">
        <v>2</v>
      </c>
      <c r="B496">
        <v>-16.27334061739559</v>
      </c>
      <c r="C496">
        <v>12</v>
      </c>
      <c r="D496" t="s">
        <v>7</v>
      </c>
      <c r="E496" t="s">
        <v>11</v>
      </c>
    </row>
    <row r="497" spans="1:5" x14ac:dyDescent="0.2">
      <c r="A497" t="s">
        <v>2</v>
      </c>
      <c r="B497">
        <v>-15.250918893630683</v>
      </c>
      <c r="C497">
        <v>12</v>
      </c>
      <c r="D497" t="s">
        <v>7</v>
      </c>
      <c r="E497" t="s">
        <v>11</v>
      </c>
    </row>
    <row r="498" spans="1:5" x14ac:dyDescent="0.2">
      <c r="A498" t="s">
        <v>2</v>
      </c>
      <c r="B498">
        <v>-14.735239803013036</v>
      </c>
      <c r="C498">
        <v>12</v>
      </c>
      <c r="D498" t="s">
        <v>7</v>
      </c>
      <c r="E498" t="s">
        <v>11</v>
      </c>
    </row>
    <row r="499" spans="1:5" x14ac:dyDescent="0.2">
      <c r="A499" t="s">
        <v>2</v>
      </c>
      <c r="B499">
        <v>-11.167969476518516</v>
      </c>
      <c r="C499">
        <v>12</v>
      </c>
      <c r="D499" t="s">
        <v>7</v>
      </c>
      <c r="E499" t="s">
        <v>11</v>
      </c>
    </row>
    <row r="500" spans="1:5" x14ac:dyDescent="0.2">
      <c r="A500" t="s">
        <v>2</v>
      </c>
      <c r="B500">
        <v>-14.388880823822273</v>
      </c>
      <c r="C500">
        <v>24</v>
      </c>
      <c r="D500" t="s">
        <v>6</v>
      </c>
      <c r="E500" t="s">
        <v>11</v>
      </c>
    </row>
    <row r="501" spans="1:5" x14ac:dyDescent="0.2">
      <c r="A501" t="s">
        <v>2</v>
      </c>
      <c r="B501">
        <v>-14.747268564417825</v>
      </c>
      <c r="C501">
        <v>24</v>
      </c>
      <c r="D501" t="s">
        <v>6</v>
      </c>
      <c r="E501" t="s">
        <v>11</v>
      </c>
    </row>
    <row r="502" spans="1:5" x14ac:dyDescent="0.2">
      <c r="A502" t="s">
        <v>2</v>
      </c>
      <c r="B502">
        <v>-13.386964300805403</v>
      </c>
      <c r="C502">
        <v>24</v>
      </c>
      <c r="D502" t="s">
        <v>6</v>
      </c>
      <c r="E502" t="s">
        <v>11</v>
      </c>
    </row>
    <row r="503" spans="1:5" x14ac:dyDescent="0.2">
      <c r="A503" t="s">
        <v>2</v>
      </c>
      <c r="B503">
        <v>-14.474977476115793</v>
      </c>
      <c r="C503">
        <v>24</v>
      </c>
      <c r="D503" t="s">
        <v>6</v>
      </c>
      <c r="E503" t="s">
        <v>11</v>
      </c>
    </row>
    <row r="504" spans="1:5" x14ac:dyDescent="0.2">
      <c r="A504" t="s">
        <v>2</v>
      </c>
      <c r="B504">
        <v>-14.293887848249447</v>
      </c>
      <c r="C504">
        <v>24</v>
      </c>
      <c r="D504" t="s">
        <v>7</v>
      </c>
      <c r="E504" t="s">
        <v>11</v>
      </c>
    </row>
    <row r="505" spans="1:5" x14ac:dyDescent="0.2">
      <c r="A505" t="s">
        <v>2</v>
      </c>
      <c r="B505">
        <v>-15.519048176339329</v>
      </c>
      <c r="C505">
        <v>24</v>
      </c>
      <c r="D505" t="s">
        <v>7</v>
      </c>
      <c r="E505" t="s">
        <v>11</v>
      </c>
    </row>
    <row r="506" spans="1:5" x14ac:dyDescent="0.2">
      <c r="A506" t="s">
        <v>2</v>
      </c>
      <c r="B506">
        <v>-18.821735565248119</v>
      </c>
      <c r="C506">
        <v>24</v>
      </c>
      <c r="D506" t="s">
        <v>7</v>
      </c>
      <c r="E506" t="s">
        <v>11</v>
      </c>
    </row>
    <row r="507" spans="1:5" x14ac:dyDescent="0.2">
      <c r="A507" t="s">
        <v>2</v>
      </c>
      <c r="B507">
        <v>-15.62960673975207</v>
      </c>
      <c r="C507">
        <v>24</v>
      </c>
      <c r="D507" t="s">
        <v>7</v>
      </c>
      <c r="E507" t="s">
        <v>11</v>
      </c>
    </row>
    <row r="508" spans="1:5" x14ac:dyDescent="0.2">
      <c r="A508" t="s">
        <v>2</v>
      </c>
      <c r="B508">
        <v>-14.594860031942279</v>
      </c>
      <c r="C508">
        <v>2</v>
      </c>
      <c r="D508" t="s">
        <v>6</v>
      </c>
      <c r="E508" t="s">
        <v>11</v>
      </c>
    </row>
    <row r="509" spans="1:5" x14ac:dyDescent="0.2">
      <c r="A509" t="s">
        <v>2</v>
      </c>
      <c r="B509">
        <v>-16.538519735060301</v>
      </c>
      <c r="C509">
        <v>2</v>
      </c>
      <c r="D509" t="s">
        <v>6</v>
      </c>
      <c r="E509" t="s">
        <v>11</v>
      </c>
    </row>
    <row r="510" spans="1:5" x14ac:dyDescent="0.2">
      <c r="A510" t="s">
        <v>2</v>
      </c>
      <c r="B510">
        <v>-12.607393799783326</v>
      </c>
      <c r="C510">
        <v>2</v>
      </c>
      <c r="D510" t="s">
        <v>6</v>
      </c>
      <c r="E510" t="s">
        <v>11</v>
      </c>
    </row>
    <row r="511" spans="1:5" x14ac:dyDescent="0.2">
      <c r="A511" t="s">
        <v>2</v>
      </c>
      <c r="B511">
        <v>-16.83467740683755</v>
      </c>
      <c r="C511">
        <v>2</v>
      </c>
      <c r="D511" t="s">
        <v>7</v>
      </c>
      <c r="E511" t="s">
        <v>11</v>
      </c>
    </row>
    <row r="512" spans="1:5" x14ac:dyDescent="0.2">
      <c r="A512" t="s">
        <v>2</v>
      </c>
      <c r="B512">
        <v>-15.099751953074106</v>
      </c>
      <c r="C512">
        <v>2</v>
      </c>
      <c r="D512" t="s">
        <v>7</v>
      </c>
      <c r="E512" t="s">
        <v>11</v>
      </c>
    </row>
    <row r="513" spans="1:5" x14ac:dyDescent="0.2">
      <c r="A513" t="s">
        <v>2</v>
      </c>
      <c r="B513">
        <v>-13.217248968615703</v>
      </c>
      <c r="C513">
        <v>2</v>
      </c>
      <c r="D513" t="s">
        <v>7</v>
      </c>
      <c r="E513" t="s">
        <v>11</v>
      </c>
    </row>
    <row r="514" spans="1:5" x14ac:dyDescent="0.2">
      <c r="A514" t="s">
        <v>2</v>
      </c>
      <c r="B514">
        <v>-14.572407283670826</v>
      </c>
      <c r="C514">
        <v>2</v>
      </c>
      <c r="D514" t="s">
        <v>7</v>
      </c>
      <c r="E514" t="s">
        <v>11</v>
      </c>
    </row>
    <row r="515" spans="1:5" x14ac:dyDescent="0.2">
      <c r="A515" t="s">
        <v>2</v>
      </c>
      <c r="B515">
        <v>-14.200168801635565</v>
      </c>
      <c r="C515">
        <v>36</v>
      </c>
      <c r="D515" t="s">
        <v>6</v>
      </c>
      <c r="E515" t="s">
        <v>11</v>
      </c>
    </row>
    <row r="516" spans="1:5" x14ac:dyDescent="0.2">
      <c r="A516" t="s">
        <v>2</v>
      </c>
      <c r="B516">
        <v>-13.160638529621213</v>
      </c>
      <c r="C516">
        <v>36</v>
      </c>
      <c r="D516" t="s">
        <v>6</v>
      </c>
      <c r="E516" t="s">
        <v>11</v>
      </c>
    </row>
    <row r="517" spans="1:5" x14ac:dyDescent="0.2">
      <c r="A517" t="s">
        <v>2</v>
      </c>
      <c r="B517">
        <v>-13.859007472539888</v>
      </c>
      <c r="C517">
        <v>36</v>
      </c>
      <c r="D517" t="s">
        <v>6</v>
      </c>
      <c r="E517" t="s">
        <v>11</v>
      </c>
    </row>
    <row r="518" spans="1:5" x14ac:dyDescent="0.2">
      <c r="A518" t="s">
        <v>2</v>
      </c>
      <c r="B518">
        <v>-16.259981578164783</v>
      </c>
      <c r="C518">
        <v>36</v>
      </c>
      <c r="D518" t="s">
        <v>6</v>
      </c>
      <c r="E518" t="s">
        <v>11</v>
      </c>
    </row>
    <row r="519" spans="1:5" x14ac:dyDescent="0.2">
      <c r="A519" t="s">
        <v>2</v>
      </c>
      <c r="B519">
        <v>-14.737761265762352</v>
      </c>
      <c r="C519">
        <v>36</v>
      </c>
      <c r="D519" t="s">
        <v>7</v>
      </c>
      <c r="E519" t="s">
        <v>11</v>
      </c>
    </row>
    <row r="520" spans="1:5" x14ac:dyDescent="0.2">
      <c r="A520" t="s">
        <v>2</v>
      </c>
      <c r="B520">
        <v>-14.433669784989522</v>
      </c>
      <c r="C520">
        <v>36</v>
      </c>
      <c r="D520" t="s">
        <v>7</v>
      </c>
      <c r="E520" t="s">
        <v>11</v>
      </c>
    </row>
    <row r="521" spans="1:5" x14ac:dyDescent="0.2">
      <c r="A521" t="s">
        <v>2</v>
      </c>
      <c r="B521">
        <v>-15.470246612163127</v>
      </c>
      <c r="C521">
        <v>36</v>
      </c>
      <c r="D521" t="s">
        <v>7</v>
      </c>
      <c r="E521" t="s">
        <v>11</v>
      </c>
    </row>
    <row r="522" spans="1:5" x14ac:dyDescent="0.2">
      <c r="A522" t="s">
        <v>2</v>
      </c>
      <c r="B522">
        <v>-14.600056612648203</v>
      </c>
      <c r="C522">
        <v>36</v>
      </c>
      <c r="D522" t="s">
        <v>7</v>
      </c>
      <c r="E522" t="s">
        <v>11</v>
      </c>
    </row>
    <row r="523" spans="1:5" x14ac:dyDescent="0.2">
      <c r="A523" t="s">
        <v>2</v>
      </c>
      <c r="B523">
        <v>-15.197482245816659</v>
      </c>
      <c r="C523">
        <v>48</v>
      </c>
      <c r="D523" t="s">
        <v>6</v>
      </c>
      <c r="E523" t="s">
        <v>11</v>
      </c>
    </row>
    <row r="524" spans="1:5" x14ac:dyDescent="0.2">
      <c r="A524" t="s">
        <v>2</v>
      </c>
      <c r="B524">
        <v>-17.585095109053263</v>
      </c>
      <c r="C524">
        <v>48</v>
      </c>
      <c r="D524" t="s">
        <v>6</v>
      </c>
      <c r="E524" t="s">
        <v>11</v>
      </c>
    </row>
    <row r="525" spans="1:5" x14ac:dyDescent="0.2">
      <c r="A525" t="s">
        <v>2</v>
      </c>
      <c r="B525">
        <v>-17.458968067513549</v>
      </c>
      <c r="C525">
        <v>48</v>
      </c>
      <c r="D525" t="s">
        <v>6</v>
      </c>
      <c r="E525" t="s">
        <v>11</v>
      </c>
    </row>
    <row r="526" spans="1:5" x14ac:dyDescent="0.2">
      <c r="A526" t="s">
        <v>2</v>
      </c>
      <c r="B526">
        <v>-15.025266132043935</v>
      </c>
      <c r="C526">
        <v>48</v>
      </c>
      <c r="D526" t="s">
        <v>6</v>
      </c>
      <c r="E526" t="s">
        <v>11</v>
      </c>
    </row>
    <row r="527" spans="1:5" x14ac:dyDescent="0.2">
      <c r="A527" t="s">
        <v>2</v>
      </c>
      <c r="B527">
        <v>-16.994699935508901</v>
      </c>
      <c r="C527">
        <v>48</v>
      </c>
      <c r="D527" t="s">
        <v>7</v>
      </c>
      <c r="E527" t="s">
        <v>11</v>
      </c>
    </row>
    <row r="528" spans="1:5" x14ac:dyDescent="0.2">
      <c r="A528" t="s">
        <v>2</v>
      </c>
      <c r="B528">
        <v>-14.255808721127487</v>
      </c>
      <c r="C528">
        <v>48</v>
      </c>
      <c r="D528" t="s">
        <v>7</v>
      </c>
      <c r="E528" t="s">
        <v>11</v>
      </c>
    </row>
    <row r="529" spans="1:5" x14ac:dyDescent="0.2">
      <c r="A529" t="s">
        <v>2</v>
      </c>
      <c r="B529">
        <v>-15.287644052800434</v>
      </c>
      <c r="C529">
        <v>48</v>
      </c>
      <c r="D529" t="s">
        <v>7</v>
      </c>
      <c r="E529" t="s">
        <v>11</v>
      </c>
    </row>
    <row r="530" spans="1:5" x14ac:dyDescent="0.2">
      <c r="A530" t="s">
        <v>2</v>
      </c>
      <c r="B530">
        <v>-14.491638738070852</v>
      </c>
      <c r="C530">
        <v>48</v>
      </c>
      <c r="D530" t="s">
        <v>7</v>
      </c>
      <c r="E530" t="s">
        <v>11</v>
      </c>
    </row>
    <row r="531" spans="1:5" x14ac:dyDescent="0.2">
      <c r="A531" t="s">
        <v>2</v>
      </c>
      <c r="B531">
        <v>-14.193735602899096</v>
      </c>
      <c r="C531">
        <v>4</v>
      </c>
      <c r="D531" t="s">
        <v>6</v>
      </c>
      <c r="E531" t="s">
        <v>11</v>
      </c>
    </row>
    <row r="532" spans="1:5" x14ac:dyDescent="0.2">
      <c r="A532" t="s">
        <v>2</v>
      </c>
      <c r="B532">
        <v>-14.801507038474327</v>
      </c>
      <c r="C532">
        <v>4</v>
      </c>
      <c r="D532" t="s">
        <v>6</v>
      </c>
      <c r="E532" t="s">
        <v>11</v>
      </c>
    </row>
    <row r="533" spans="1:5" x14ac:dyDescent="0.2">
      <c r="A533" t="s">
        <v>2</v>
      </c>
      <c r="B533">
        <v>-13.677444086541067</v>
      </c>
      <c r="C533">
        <v>4</v>
      </c>
      <c r="D533" t="s">
        <v>6</v>
      </c>
      <c r="E533" t="s">
        <v>11</v>
      </c>
    </row>
    <row r="534" spans="1:5" x14ac:dyDescent="0.2">
      <c r="A534" t="s">
        <v>2</v>
      </c>
      <c r="B534">
        <v>-13.63893534269638</v>
      </c>
      <c r="C534">
        <v>4</v>
      </c>
      <c r="D534" t="s">
        <v>6</v>
      </c>
      <c r="E534" t="s">
        <v>11</v>
      </c>
    </row>
    <row r="535" spans="1:5" x14ac:dyDescent="0.2">
      <c r="A535" t="s">
        <v>2</v>
      </c>
      <c r="B535">
        <v>-12.102045439718914</v>
      </c>
      <c r="C535">
        <v>4</v>
      </c>
      <c r="D535" t="s">
        <v>7</v>
      </c>
      <c r="E535" t="s">
        <v>11</v>
      </c>
    </row>
    <row r="536" spans="1:5" x14ac:dyDescent="0.2">
      <c r="A536" t="s">
        <v>2</v>
      </c>
      <c r="B536">
        <v>-13.138003102146907</v>
      </c>
      <c r="C536">
        <v>4</v>
      </c>
      <c r="D536" t="s">
        <v>7</v>
      </c>
      <c r="E536" t="s">
        <v>11</v>
      </c>
    </row>
    <row r="537" spans="1:5" x14ac:dyDescent="0.2">
      <c r="A537" t="s">
        <v>2</v>
      </c>
      <c r="B537">
        <v>-13.017346263865162</v>
      </c>
      <c r="C537">
        <v>4</v>
      </c>
      <c r="D537" t="s">
        <v>7</v>
      </c>
      <c r="E537" t="s">
        <v>11</v>
      </c>
    </row>
    <row r="538" spans="1:5" x14ac:dyDescent="0.2">
      <c r="A538" t="s">
        <v>2</v>
      </c>
      <c r="B538">
        <v>-15.385199358368716</v>
      </c>
      <c r="C538">
        <v>4</v>
      </c>
      <c r="D538" t="s">
        <v>7</v>
      </c>
      <c r="E538" t="s">
        <v>11</v>
      </c>
    </row>
    <row r="539" spans="1:5" x14ac:dyDescent="0.2">
      <c r="A539" t="s">
        <v>2</v>
      </c>
      <c r="B539">
        <v>-14.380102148960948</v>
      </c>
      <c r="C539">
        <v>6</v>
      </c>
      <c r="D539" t="s">
        <v>6</v>
      </c>
      <c r="E539" t="s">
        <v>11</v>
      </c>
    </row>
    <row r="540" spans="1:5" x14ac:dyDescent="0.2">
      <c r="A540" t="s">
        <v>2</v>
      </c>
      <c r="B540">
        <v>-12.756699294354153</v>
      </c>
      <c r="C540">
        <v>6</v>
      </c>
      <c r="D540" t="s">
        <v>6</v>
      </c>
      <c r="E540" t="s">
        <v>11</v>
      </c>
    </row>
    <row r="541" spans="1:5" x14ac:dyDescent="0.2">
      <c r="A541" t="s">
        <v>2</v>
      </c>
      <c r="B541">
        <v>-13.127570399836522</v>
      </c>
      <c r="C541">
        <v>6</v>
      </c>
      <c r="D541" t="s">
        <v>6</v>
      </c>
      <c r="E541" t="s">
        <v>11</v>
      </c>
    </row>
    <row r="542" spans="1:5" x14ac:dyDescent="0.2">
      <c r="A542" t="s">
        <v>2</v>
      </c>
      <c r="B542">
        <v>-13.205396448047624</v>
      </c>
      <c r="C542">
        <v>6</v>
      </c>
      <c r="D542" t="s">
        <v>6</v>
      </c>
      <c r="E542" t="s">
        <v>11</v>
      </c>
    </row>
    <row r="543" spans="1:5" x14ac:dyDescent="0.2">
      <c r="A543" t="s">
        <v>2</v>
      </c>
      <c r="B543">
        <v>-16.561095341086229</v>
      </c>
      <c r="C543">
        <v>6</v>
      </c>
      <c r="D543" t="s">
        <v>7</v>
      </c>
      <c r="E543" t="s">
        <v>11</v>
      </c>
    </row>
    <row r="544" spans="1:5" x14ac:dyDescent="0.2">
      <c r="A544" t="s">
        <v>2</v>
      </c>
      <c r="B544">
        <v>-18.573413606801459</v>
      </c>
      <c r="C544">
        <v>6</v>
      </c>
      <c r="D544" t="s">
        <v>7</v>
      </c>
      <c r="E544" t="s">
        <v>11</v>
      </c>
    </row>
    <row r="545" spans="1:5" x14ac:dyDescent="0.2">
      <c r="A545" t="s">
        <v>2</v>
      </c>
      <c r="B545">
        <v>-17.697483134246241</v>
      </c>
      <c r="C545">
        <v>6</v>
      </c>
      <c r="D545" t="s">
        <v>7</v>
      </c>
      <c r="E545" t="s">
        <v>11</v>
      </c>
    </row>
    <row r="546" spans="1:5" x14ac:dyDescent="0.2">
      <c r="A546" t="s">
        <v>2</v>
      </c>
      <c r="B546">
        <v>-17.109183795420961</v>
      </c>
      <c r="C546">
        <v>6</v>
      </c>
      <c r="D546" t="s">
        <v>7</v>
      </c>
      <c r="E546" t="s">
        <v>11</v>
      </c>
    </row>
    <row r="547" spans="1:5" x14ac:dyDescent="0.2">
      <c r="A547" t="s">
        <v>2</v>
      </c>
      <c r="B547">
        <v>-12.270526394033487</v>
      </c>
      <c r="C547">
        <v>8</v>
      </c>
      <c r="D547" t="s">
        <v>6</v>
      </c>
      <c r="E547" t="s">
        <v>11</v>
      </c>
    </row>
    <row r="548" spans="1:5" x14ac:dyDescent="0.2">
      <c r="A548" t="s">
        <v>2</v>
      </c>
      <c r="B548">
        <v>-13.404916739339873</v>
      </c>
      <c r="C548">
        <v>8</v>
      </c>
      <c r="D548" t="s">
        <v>6</v>
      </c>
      <c r="E548" t="s">
        <v>11</v>
      </c>
    </row>
    <row r="549" spans="1:5" x14ac:dyDescent="0.2">
      <c r="A549" t="s">
        <v>2</v>
      </c>
      <c r="B549">
        <v>-16.110148806178415</v>
      </c>
      <c r="C549">
        <v>8</v>
      </c>
      <c r="D549" t="s">
        <v>6</v>
      </c>
      <c r="E549" t="s">
        <v>11</v>
      </c>
    </row>
    <row r="550" spans="1:5" x14ac:dyDescent="0.2">
      <c r="A550" t="s">
        <v>2</v>
      </c>
      <c r="B550">
        <v>-12.680090782348246</v>
      </c>
      <c r="C550">
        <v>8</v>
      </c>
      <c r="D550" t="s">
        <v>6</v>
      </c>
      <c r="E550" t="s">
        <v>11</v>
      </c>
    </row>
    <row r="551" spans="1:5" x14ac:dyDescent="0.2">
      <c r="A551" t="s">
        <v>2</v>
      </c>
      <c r="B551">
        <v>-14.618854412714752</v>
      </c>
      <c r="C551">
        <v>8</v>
      </c>
      <c r="D551" t="s">
        <v>7</v>
      </c>
      <c r="E551" t="s">
        <v>11</v>
      </c>
    </row>
    <row r="552" spans="1:5" x14ac:dyDescent="0.2">
      <c r="A552" t="s">
        <v>2</v>
      </c>
      <c r="B552">
        <v>-13.856855634627621</v>
      </c>
      <c r="C552">
        <v>8</v>
      </c>
      <c r="D552" t="s">
        <v>7</v>
      </c>
      <c r="E552" t="s">
        <v>11</v>
      </c>
    </row>
    <row r="553" spans="1:5" x14ac:dyDescent="0.2">
      <c r="A553" t="s">
        <v>2</v>
      </c>
      <c r="B553">
        <v>-13.244938840738167</v>
      </c>
      <c r="C553">
        <v>8</v>
      </c>
      <c r="D553" t="s">
        <v>7</v>
      </c>
      <c r="E553" t="s">
        <v>11</v>
      </c>
    </row>
    <row r="554" spans="1:5" x14ac:dyDescent="0.2">
      <c r="A554" t="s">
        <v>2</v>
      </c>
      <c r="B554">
        <v>-12.290946142172945</v>
      </c>
      <c r="C554">
        <v>8</v>
      </c>
      <c r="D554" t="s">
        <v>7</v>
      </c>
      <c r="E554" t="s">
        <v>11</v>
      </c>
    </row>
    <row r="555" spans="1:5" x14ac:dyDescent="0.2">
      <c r="A555" t="s">
        <v>3</v>
      </c>
      <c r="B555">
        <v>-20.147842706679128</v>
      </c>
      <c r="C555">
        <v>0</v>
      </c>
      <c r="D555" t="s">
        <v>6</v>
      </c>
      <c r="E555" t="s">
        <v>11</v>
      </c>
    </row>
    <row r="556" spans="1:5" x14ac:dyDescent="0.2">
      <c r="A556" t="s">
        <v>3</v>
      </c>
      <c r="B556">
        <v>-21.232697927976474</v>
      </c>
      <c r="C556">
        <v>0</v>
      </c>
      <c r="D556" t="s">
        <v>6</v>
      </c>
      <c r="E556" t="s">
        <v>11</v>
      </c>
    </row>
    <row r="557" spans="1:5" x14ac:dyDescent="0.2">
      <c r="A557" t="s">
        <v>3</v>
      </c>
      <c r="B557">
        <v>-18.582393911244324</v>
      </c>
      <c r="C557">
        <v>0</v>
      </c>
      <c r="D557" t="s">
        <v>6</v>
      </c>
      <c r="E557" t="s">
        <v>11</v>
      </c>
    </row>
    <row r="558" spans="1:5" x14ac:dyDescent="0.2">
      <c r="A558" t="s">
        <v>3</v>
      </c>
      <c r="B558">
        <v>-16.606801399657861</v>
      </c>
      <c r="C558">
        <v>0</v>
      </c>
      <c r="D558" t="s">
        <v>6</v>
      </c>
      <c r="E558" t="s">
        <v>11</v>
      </c>
    </row>
    <row r="559" spans="1:5" x14ac:dyDescent="0.2">
      <c r="A559" t="s">
        <v>3</v>
      </c>
      <c r="B559">
        <v>-13.875743248513951</v>
      </c>
      <c r="C559">
        <v>0</v>
      </c>
      <c r="D559" t="s">
        <v>7</v>
      </c>
      <c r="E559" t="s">
        <v>11</v>
      </c>
    </row>
    <row r="560" spans="1:5" x14ac:dyDescent="0.2">
      <c r="A560" t="s">
        <v>3</v>
      </c>
      <c r="B560">
        <v>-18.296875264781363</v>
      </c>
      <c r="C560">
        <v>0</v>
      </c>
      <c r="D560" t="s">
        <v>7</v>
      </c>
      <c r="E560" t="s">
        <v>11</v>
      </c>
    </row>
    <row r="561" spans="1:5" x14ac:dyDescent="0.2">
      <c r="A561" t="s">
        <v>3</v>
      </c>
      <c r="B561">
        <v>-17.820895377107639</v>
      </c>
      <c r="C561">
        <v>0</v>
      </c>
      <c r="D561" t="s">
        <v>7</v>
      </c>
      <c r="E561" t="s">
        <v>11</v>
      </c>
    </row>
    <row r="562" spans="1:5" x14ac:dyDescent="0.2">
      <c r="A562" t="s">
        <v>3</v>
      </c>
      <c r="B562">
        <v>-17.381217261392081</v>
      </c>
      <c r="C562">
        <v>0</v>
      </c>
      <c r="D562" t="s">
        <v>7</v>
      </c>
      <c r="E562" t="s">
        <v>11</v>
      </c>
    </row>
    <row r="563" spans="1:5" x14ac:dyDescent="0.2">
      <c r="A563" t="s">
        <v>3</v>
      </c>
      <c r="B563">
        <v>-17.34587601639646</v>
      </c>
      <c r="C563">
        <v>10</v>
      </c>
      <c r="D563" t="s">
        <v>6</v>
      </c>
      <c r="E563" t="s">
        <v>11</v>
      </c>
    </row>
    <row r="564" spans="1:5" x14ac:dyDescent="0.2">
      <c r="A564" t="s">
        <v>3</v>
      </c>
      <c r="B564">
        <v>-16.914619672676189</v>
      </c>
      <c r="C564">
        <v>10</v>
      </c>
      <c r="D564" t="s">
        <v>6</v>
      </c>
      <c r="E564" t="s">
        <v>11</v>
      </c>
    </row>
    <row r="565" spans="1:5" x14ac:dyDescent="0.2">
      <c r="A565" t="s">
        <v>3</v>
      </c>
      <c r="B565">
        <v>-16.765431985957996</v>
      </c>
      <c r="C565">
        <v>10</v>
      </c>
      <c r="D565" t="s">
        <v>6</v>
      </c>
      <c r="E565" t="s">
        <v>11</v>
      </c>
    </row>
    <row r="566" spans="1:5" x14ac:dyDescent="0.2">
      <c r="A566" t="s">
        <v>3</v>
      </c>
      <c r="B566">
        <v>-16.397206277473931</v>
      </c>
      <c r="C566">
        <v>10</v>
      </c>
      <c r="D566" t="s">
        <v>6</v>
      </c>
      <c r="E566" t="s">
        <v>11</v>
      </c>
    </row>
    <row r="567" spans="1:5" x14ac:dyDescent="0.2">
      <c r="A567" t="s">
        <v>3</v>
      </c>
      <c r="B567">
        <v>-12.927647246696957</v>
      </c>
      <c r="C567">
        <v>10</v>
      </c>
      <c r="D567" t="s">
        <v>7</v>
      </c>
      <c r="E567" t="s">
        <v>11</v>
      </c>
    </row>
    <row r="568" spans="1:5" x14ac:dyDescent="0.2">
      <c r="A568" t="s">
        <v>3</v>
      </c>
      <c r="B568">
        <v>-12.520266925283217</v>
      </c>
      <c r="C568">
        <v>10</v>
      </c>
      <c r="D568" t="s">
        <v>7</v>
      </c>
      <c r="E568" t="s">
        <v>11</v>
      </c>
    </row>
    <row r="569" spans="1:5" x14ac:dyDescent="0.2">
      <c r="A569" t="s">
        <v>3</v>
      </c>
      <c r="B569">
        <v>-14.331555560138359</v>
      </c>
      <c r="C569">
        <v>10</v>
      </c>
      <c r="D569" t="s">
        <v>7</v>
      </c>
      <c r="E569" t="s">
        <v>11</v>
      </c>
    </row>
    <row r="570" spans="1:5" x14ac:dyDescent="0.2">
      <c r="A570" t="s">
        <v>3</v>
      </c>
      <c r="B570">
        <v>-13.783418545435804</v>
      </c>
      <c r="C570">
        <v>10</v>
      </c>
      <c r="D570" t="s">
        <v>7</v>
      </c>
      <c r="E570" t="s">
        <v>11</v>
      </c>
    </row>
    <row r="571" spans="1:5" x14ac:dyDescent="0.2">
      <c r="A571" t="s">
        <v>3</v>
      </c>
      <c r="B571">
        <v>-17.283993347807389</v>
      </c>
      <c r="C571">
        <v>12</v>
      </c>
      <c r="D571" t="s">
        <v>6</v>
      </c>
      <c r="E571" t="s">
        <v>11</v>
      </c>
    </row>
    <row r="572" spans="1:5" x14ac:dyDescent="0.2">
      <c r="A572" t="s">
        <v>3</v>
      </c>
      <c r="B572">
        <v>-17.883741248889663</v>
      </c>
      <c r="C572">
        <v>12</v>
      </c>
      <c r="D572" t="s">
        <v>6</v>
      </c>
      <c r="E572" t="s">
        <v>11</v>
      </c>
    </row>
    <row r="573" spans="1:5" x14ac:dyDescent="0.2">
      <c r="A573" t="s">
        <v>3</v>
      </c>
      <c r="B573">
        <v>-18.731096557942692</v>
      </c>
      <c r="C573">
        <v>12</v>
      </c>
      <c r="D573" t="s">
        <v>6</v>
      </c>
      <c r="E573" t="s">
        <v>11</v>
      </c>
    </row>
    <row r="574" spans="1:5" x14ac:dyDescent="0.2">
      <c r="A574" t="s">
        <v>3</v>
      </c>
      <c r="B574">
        <v>-16.735436590627959</v>
      </c>
      <c r="C574">
        <v>12</v>
      </c>
      <c r="D574" t="s">
        <v>7</v>
      </c>
      <c r="E574" t="s">
        <v>11</v>
      </c>
    </row>
    <row r="575" spans="1:5" x14ac:dyDescent="0.2">
      <c r="A575" t="s">
        <v>3</v>
      </c>
      <c r="B575">
        <v>-17.081502924471408</v>
      </c>
      <c r="C575">
        <v>12</v>
      </c>
      <c r="D575" t="s">
        <v>7</v>
      </c>
      <c r="E575" t="s">
        <v>11</v>
      </c>
    </row>
    <row r="576" spans="1:5" x14ac:dyDescent="0.2">
      <c r="A576" t="s">
        <v>3</v>
      </c>
      <c r="B576">
        <v>-18.288290900641037</v>
      </c>
      <c r="C576">
        <v>12</v>
      </c>
      <c r="D576" t="s">
        <v>7</v>
      </c>
      <c r="E576" t="s">
        <v>11</v>
      </c>
    </row>
    <row r="577" spans="1:5" x14ac:dyDescent="0.2">
      <c r="A577" t="s">
        <v>3</v>
      </c>
      <c r="B577">
        <v>-14.106656002872116</v>
      </c>
      <c r="C577">
        <v>12</v>
      </c>
      <c r="D577" t="s">
        <v>7</v>
      </c>
      <c r="E577" t="s">
        <v>11</v>
      </c>
    </row>
    <row r="578" spans="1:5" x14ac:dyDescent="0.2">
      <c r="A578" t="s">
        <v>3</v>
      </c>
      <c r="B578">
        <v>-20.18928966377943</v>
      </c>
      <c r="C578">
        <v>24</v>
      </c>
      <c r="D578" t="s">
        <v>6</v>
      </c>
      <c r="E578" t="s">
        <v>11</v>
      </c>
    </row>
    <row r="579" spans="1:5" x14ac:dyDescent="0.2">
      <c r="A579" t="s">
        <v>3</v>
      </c>
      <c r="B579">
        <v>-21.622615860590098</v>
      </c>
      <c r="C579">
        <v>24</v>
      </c>
      <c r="D579" t="s">
        <v>6</v>
      </c>
      <c r="E579" t="s">
        <v>11</v>
      </c>
    </row>
    <row r="580" spans="1:5" x14ac:dyDescent="0.2">
      <c r="A580" t="s">
        <v>3</v>
      </c>
      <c r="B580">
        <v>-16.055534566954083</v>
      </c>
      <c r="C580">
        <v>24</v>
      </c>
      <c r="D580" t="s">
        <v>6</v>
      </c>
      <c r="E580" t="s">
        <v>11</v>
      </c>
    </row>
    <row r="581" spans="1:5" x14ac:dyDescent="0.2">
      <c r="A581" t="s">
        <v>3</v>
      </c>
      <c r="B581">
        <v>-21.17311075271823</v>
      </c>
      <c r="C581">
        <v>24</v>
      </c>
      <c r="D581" t="s">
        <v>6</v>
      </c>
      <c r="E581" t="s">
        <v>11</v>
      </c>
    </row>
    <row r="582" spans="1:5" x14ac:dyDescent="0.2">
      <c r="A582" t="s">
        <v>3</v>
      </c>
      <c r="B582">
        <v>-19.645049211413237</v>
      </c>
      <c r="C582">
        <v>24</v>
      </c>
      <c r="D582" t="s">
        <v>7</v>
      </c>
      <c r="E582" t="s">
        <v>11</v>
      </c>
    </row>
    <row r="583" spans="1:5" x14ac:dyDescent="0.2">
      <c r="A583" t="s">
        <v>3</v>
      </c>
      <c r="B583">
        <v>-22.93594829638792</v>
      </c>
      <c r="C583">
        <v>24</v>
      </c>
      <c r="D583" t="s">
        <v>7</v>
      </c>
      <c r="E583" t="s">
        <v>11</v>
      </c>
    </row>
    <row r="584" spans="1:5" x14ac:dyDescent="0.2">
      <c r="A584" t="s">
        <v>3</v>
      </c>
      <c r="B584">
        <v>-18.470626787308177</v>
      </c>
      <c r="C584">
        <v>24</v>
      </c>
      <c r="D584" t="s">
        <v>7</v>
      </c>
      <c r="E584" t="s">
        <v>11</v>
      </c>
    </row>
    <row r="585" spans="1:5" x14ac:dyDescent="0.2">
      <c r="A585" t="s">
        <v>3</v>
      </c>
      <c r="B585">
        <v>-17.888019856618854</v>
      </c>
      <c r="C585">
        <v>24</v>
      </c>
      <c r="D585" t="s">
        <v>7</v>
      </c>
      <c r="E585" t="s">
        <v>11</v>
      </c>
    </row>
    <row r="586" spans="1:5" x14ac:dyDescent="0.2">
      <c r="A586" t="s">
        <v>3</v>
      </c>
      <c r="B586">
        <v>-20.063396561330912</v>
      </c>
      <c r="C586">
        <v>2</v>
      </c>
      <c r="D586" t="s">
        <v>6</v>
      </c>
      <c r="E586" t="s">
        <v>11</v>
      </c>
    </row>
    <row r="587" spans="1:5" x14ac:dyDescent="0.2">
      <c r="A587" t="s">
        <v>3</v>
      </c>
      <c r="B587">
        <v>-20.368910787183395</v>
      </c>
      <c r="C587">
        <v>2</v>
      </c>
      <c r="D587" t="s">
        <v>6</v>
      </c>
      <c r="E587" t="s">
        <v>11</v>
      </c>
    </row>
    <row r="588" spans="1:5" x14ac:dyDescent="0.2">
      <c r="A588" t="s">
        <v>3</v>
      </c>
      <c r="B588">
        <v>-18.980975336108468</v>
      </c>
      <c r="C588">
        <v>2</v>
      </c>
      <c r="D588" t="s">
        <v>6</v>
      </c>
      <c r="E588" t="s">
        <v>11</v>
      </c>
    </row>
    <row r="589" spans="1:5" x14ac:dyDescent="0.2">
      <c r="A589" t="s">
        <v>3</v>
      </c>
      <c r="B589">
        <v>-17.868969603564636</v>
      </c>
      <c r="C589">
        <v>2</v>
      </c>
      <c r="D589" t="s">
        <v>6</v>
      </c>
      <c r="E589" t="s">
        <v>11</v>
      </c>
    </row>
    <row r="590" spans="1:5" x14ac:dyDescent="0.2">
      <c r="A590" t="s">
        <v>3</v>
      </c>
      <c r="B590">
        <v>-18.69378612843385</v>
      </c>
      <c r="C590">
        <v>2</v>
      </c>
      <c r="D590" t="s">
        <v>7</v>
      </c>
      <c r="E590" t="s">
        <v>11</v>
      </c>
    </row>
    <row r="591" spans="1:5" x14ac:dyDescent="0.2">
      <c r="A591" t="s">
        <v>3</v>
      </c>
      <c r="B591">
        <v>-18.338465116546082</v>
      </c>
      <c r="C591">
        <v>2</v>
      </c>
      <c r="D591" t="s">
        <v>7</v>
      </c>
      <c r="E591" t="s">
        <v>11</v>
      </c>
    </row>
    <row r="592" spans="1:5" x14ac:dyDescent="0.2">
      <c r="A592" t="s">
        <v>3</v>
      </c>
      <c r="B592">
        <v>-14.090634493353077</v>
      </c>
      <c r="C592">
        <v>2</v>
      </c>
      <c r="D592" t="s">
        <v>7</v>
      </c>
      <c r="E592" t="s">
        <v>11</v>
      </c>
    </row>
    <row r="593" spans="1:5" x14ac:dyDescent="0.2">
      <c r="A593" t="s">
        <v>3</v>
      </c>
      <c r="B593">
        <v>-17.236682819296764</v>
      </c>
      <c r="C593">
        <v>2</v>
      </c>
      <c r="D593" t="s">
        <v>7</v>
      </c>
      <c r="E593" t="s">
        <v>11</v>
      </c>
    </row>
    <row r="594" spans="1:5" x14ac:dyDescent="0.2">
      <c r="A594" t="s">
        <v>3</v>
      </c>
      <c r="B594">
        <v>-20.141735988554903</v>
      </c>
      <c r="C594">
        <v>36</v>
      </c>
      <c r="D594" t="s">
        <v>6</v>
      </c>
      <c r="E594" t="s">
        <v>11</v>
      </c>
    </row>
    <row r="595" spans="1:5" x14ac:dyDescent="0.2">
      <c r="A595" t="s">
        <v>3</v>
      </c>
      <c r="B595">
        <v>-20.547909992445916</v>
      </c>
      <c r="C595">
        <v>36</v>
      </c>
      <c r="D595" t="s">
        <v>6</v>
      </c>
      <c r="E595" t="s">
        <v>11</v>
      </c>
    </row>
    <row r="596" spans="1:5" x14ac:dyDescent="0.2">
      <c r="A596" t="s">
        <v>3</v>
      </c>
      <c r="B596">
        <v>-19.851368305936333</v>
      </c>
      <c r="C596">
        <v>36</v>
      </c>
      <c r="D596" t="s">
        <v>6</v>
      </c>
      <c r="E596" t="s">
        <v>11</v>
      </c>
    </row>
    <row r="597" spans="1:5" x14ac:dyDescent="0.2">
      <c r="A597" t="s">
        <v>3</v>
      </c>
      <c r="B597">
        <v>-18.211524605508359</v>
      </c>
      <c r="C597">
        <v>36</v>
      </c>
      <c r="D597" t="s">
        <v>6</v>
      </c>
      <c r="E597" t="s">
        <v>11</v>
      </c>
    </row>
    <row r="598" spans="1:5" x14ac:dyDescent="0.2">
      <c r="A598" t="s">
        <v>3</v>
      </c>
      <c r="B598">
        <v>-17.895746058335302</v>
      </c>
      <c r="C598">
        <v>36</v>
      </c>
      <c r="D598" t="s">
        <v>7</v>
      </c>
      <c r="E598" t="s">
        <v>11</v>
      </c>
    </row>
    <row r="599" spans="1:5" x14ac:dyDescent="0.2">
      <c r="A599" t="s">
        <v>3</v>
      </c>
      <c r="B599">
        <v>-18.57473599739383</v>
      </c>
      <c r="C599">
        <v>36</v>
      </c>
      <c r="D599" t="s">
        <v>7</v>
      </c>
      <c r="E599" t="s">
        <v>11</v>
      </c>
    </row>
    <row r="600" spans="1:5" x14ac:dyDescent="0.2">
      <c r="A600" t="s">
        <v>3</v>
      </c>
      <c r="B600">
        <v>-15.837049145527217</v>
      </c>
      <c r="C600">
        <v>36</v>
      </c>
      <c r="D600" t="s">
        <v>7</v>
      </c>
      <c r="E600" t="s">
        <v>11</v>
      </c>
    </row>
    <row r="601" spans="1:5" x14ac:dyDescent="0.2">
      <c r="A601" t="s">
        <v>3</v>
      </c>
      <c r="B601">
        <v>-19.100430489408723</v>
      </c>
      <c r="C601">
        <v>36</v>
      </c>
      <c r="D601" t="s">
        <v>7</v>
      </c>
      <c r="E601" t="s">
        <v>11</v>
      </c>
    </row>
    <row r="602" spans="1:5" x14ac:dyDescent="0.2">
      <c r="A602" t="s">
        <v>3</v>
      </c>
      <c r="B602">
        <v>-23.688739448885713</v>
      </c>
      <c r="C602">
        <v>48</v>
      </c>
      <c r="D602" t="s">
        <v>6</v>
      </c>
      <c r="E602" t="s">
        <v>11</v>
      </c>
    </row>
    <row r="603" spans="1:5" x14ac:dyDescent="0.2">
      <c r="A603" t="s">
        <v>3</v>
      </c>
      <c r="B603">
        <v>-21.181632834191863</v>
      </c>
      <c r="C603">
        <v>48</v>
      </c>
      <c r="D603" t="s">
        <v>6</v>
      </c>
      <c r="E603" t="s">
        <v>11</v>
      </c>
    </row>
    <row r="604" spans="1:5" x14ac:dyDescent="0.2">
      <c r="A604" t="s">
        <v>3</v>
      </c>
      <c r="B604">
        <v>-19.380377688012182</v>
      </c>
      <c r="C604">
        <v>48</v>
      </c>
      <c r="D604" t="s">
        <v>6</v>
      </c>
      <c r="E604" t="s">
        <v>11</v>
      </c>
    </row>
    <row r="605" spans="1:5" x14ac:dyDescent="0.2">
      <c r="A605" t="s">
        <v>3</v>
      </c>
      <c r="B605">
        <v>-19.433071253486453</v>
      </c>
      <c r="C605">
        <v>48</v>
      </c>
      <c r="D605" t="s">
        <v>6</v>
      </c>
      <c r="E605" t="s">
        <v>11</v>
      </c>
    </row>
    <row r="606" spans="1:5" x14ac:dyDescent="0.2">
      <c r="A606" t="s">
        <v>3</v>
      </c>
      <c r="B606">
        <v>-17.548920138824371</v>
      </c>
      <c r="C606">
        <v>48</v>
      </c>
      <c r="D606" t="s">
        <v>7</v>
      </c>
      <c r="E606" t="s">
        <v>11</v>
      </c>
    </row>
    <row r="607" spans="1:5" x14ac:dyDescent="0.2">
      <c r="A607" t="s">
        <v>3</v>
      </c>
      <c r="B607">
        <v>-19.185073499728198</v>
      </c>
      <c r="C607">
        <v>48</v>
      </c>
      <c r="D607" t="s">
        <v>7</v>
      </c>
      <c r="E607" t="s">
        <v>11</v>
      </c>
    </row>
    <row r="608" spans="1:5" x14ac:dyDescent="0.2">
      <c r="A608" t="s">
        <v>3</v>
      </c>
      <c r="B608">
        <v>-19.464998237567414</v>
      </c>
      <c r="C608">
        <v>48</v>
      </c>
      <c r="D608" t="s">
        <v>7</v>
      </c>
      <c r="E608" t="s">
        <v>11</v>
      </c>
    </row>
    <row r="609" spans="1:5" x14ac:dyDescent="0.2">
      <c r="A609" t="s">
        <v>3</v>
      </c>
      <c r="B609">
        <v>-20.981989215705482</v>
      </c>
      <c r="C609">
        <v>48</v>
      </c>
      <c r="D609" t="s">
        <v>7</v>
      </c>
      <c r="E609" t="s">
        <v>11</v>
      </c>
    </row>
    <row r="610" spans="1:5" x14ac:dyDescent="0.2">
      <c r="A610" t="s">
        <v>3</v>
      </c>
      <c r="B610">
        <v>-18.639864093661259</v>
      </c>
      <c r="C610">
        <v>4</v>
      </c>
      <c r="D610" t="s">
        <v>6</v>
      </c>
      <c r="E610" t="s">
        <v>11</v>
      </c>
    </row>
    <row r="611" spans="1:5" x14ac:dyDescent="0.2">
      <c r="A611" t="s">
        <v>3</v>
      </c>
      <c r="B611">
        <v>-17.472372854222879</v>
      </c>
      <c r="C611">
        <v>4</v>
      </c>
      <c r="D611" t="s">
        <v>6</v>
      </c>
      <c r="E611" t="s">
        <v>11</v>
      </c>
    </row>
    <row r="612" spans="1:5" x14ac:dyDescent="0.2">
      <c r="A612" t="s">
        <v>3</v>
      </c>
      <c r="B612">
        <v>-18.59683611694394</v>
      </c>
      <c r="C612">
        <v>4</v>
      </c>
      <c r="D612" t="s">
        <v>6</v>
      </c>
      <c r="E612" t="s">
        <v>11</v>
      </c>
    </row>
    <row r="613" spans="1:5" x14ac:dyDescent="0.2">
      <c r="A613" t="s">
        <v>3</v>
      </c>
      <c r="B613">
        <v>-15.742010301353233</v>
      </c>
      <c r="C613">
        <v>4</v>
      </c>
      <c r="D613" t="s">
        <v>6</v>
      </c>
      <c r="E613" t="s">
        <v>11</v>
      </c>
    </row>
    <row r="614" spans="1:5" x14ac:dyDescent="0.2">
      <c r="A614" t="s">
        <v>3</v>
      </c>
      <c r="B614">
        <v>-12.185618112022338</v>
      </c>
      <c r="C614">
        <v>4</v>
      </c>
      <c r="D614" t="s">
        <v>7</v>
      </c>
      <c r="E614" t="s">
        <v>11</v>
      </c>
    </row>
    <row r="615" spans="1:5" x14ac:dyDescent="0.2">
      <c r="A615" t="s">
        <v>3</v>
      </c>
      <c r="B615">
        <v>-18.084150962823927</v>
      </c>
      <c r="C615">
        <v>4</v>
      </c>
      <c r="D615" t="s">
        <v>7</v>
      </c>
      <c r="E615" t="s">
        <v>11</v>
      </c>
    </row>
    <row r="616" spans="1:5" x14ac:dyDescent="0.2">
      <c r="A616" t="s">
        <v>3</v>
      </c>
      <c r="B616">
        <v>-18.03128637805592</v>
      </c>
      <c r="C616">
        <v>4</v>
      </c>
      <c r="D616" t="s">
        <v>7</v>
      </c>
      <c r="E616" t="s">
        <v>11</v>
      </c>
    </row>
    <row r="617" spans="1:5" x14ac:dyDescent="0.2">
      <c r="A617" t="s">
        <v>3</v>
      </c>
      <c r="B617">
        <v>-16.803112497261438</v>
      </c>
      <c r="C617">
        <v>4</v>
      </c>
      <c r="D617" t="s">
        <v>7</v>
      </c>
      <c r="E617" t="s">
        <v>11</v>
      </c>
    </row>
    <row r="618" spans="1:5" x14ac:dyDescent="0.2">
      <c r="A618" t="s">
        <v>3</v>
      </c>
      <c r="B618">
        <v>-13.150738846975621</v>
      </c>
      <c r="C618">
        <v>6</v>
      </c>
      <c r="D618" t="s">
        <v>6</v>
      </c>
      <c r="E618" t="s">
        <v>11</v>
      </c>
    </row>
    <row r="619" spans="1:5" x14ac:dyDescent="0.2">
      <c r="A619" t="s">
        <v>3</v>
      </c>
      <c r="B619">
        <v>-14.184884648794615</v>
      </c>
      <c r="C619">
        <v>6</v>
      </c>
      <c r="D619" t="s">
        <v>6</v>
      </c>
      <c r="E619" t="s">
        <v>11</v>
      </c>
    </row>
    <row r="620" spans="1:5" x14ac:dyDescent="0.2">
      <c r="A620" t="s">
        <v>3</v>
      </c>
      <c r="B620">
        <v>-12.336812488265469</v>
      </c>
      <c r="C620">
        <v>6</v>
      </c>
      <c r="D620" t="s">
        <v>6</v>
      </c>
      <c r="E620" t="s">
        <v>11</v>
      </c>
    </row>
    <row r="621" spans="1:5" x14ac:dyDescent="0.2">
      <c r="A621" t="s">
        <v>3</v>
      </c>
      <c r="B621">
        <v>-12.432639891354833</v>
      </c>
      <c r="C621">
        <v>6</v>
      </c>
      <c r="D621" t="s">
        <v>6</v>
      </c>
      <c r="E621" t="s">
        <v>11</v>
      </c>
    </row>
    <row r="622" spans="1:5" x14ac:dyDescent="0.2">
      <c r="A622" t="s">
        <v>3</v>
      </c>
      <c r="B622">
        <v>-16.65286514452265</v>
      </c>
      <c r="C622">
        <v>6</v>
      </c>
      <c r="D622" t="s">
        <v>7</v>
      </c>
      <c r="E622" t="s">
        <v>11</v>
      </c>
    </row>
    <row r="623" spans="1:5" x14ac:dyDescent="0.2">
      <c r="A623" t="s">
        <v>3</v>
      </c>
      <c r="B623">
        <v>-17.138743197088083</v>
      </c>
      <c r="C623">
        <v>6</v>
      </c>
      <c r="D623" t="s">
        <v>7</v>
      </c>
      <c r="E623" t="s">
        <v>11</v>
      </c>
    </row>
    <row r="624" spans="1:5" x14ac:dyDescent="0.2">
      <c r="A624" t="s">
        <v>3</v>
      </c>
      <c r="B624">
        <v>-16.264338377090837</v>
      </c>
      <c r="C624">
        <v>6</v>
      </c>
      <c r="D624" t="s">
        <v>7</v>
      </c>
      <c r="E624" t="s">
        <v>11</v>
      </c>
    </row>
    <row r="625" spans="1:5" x14ac:dyDescent="0.2">
      <c r="A625" t="s">
        <v>3</v>
      </c>
      <c r="B625">
        <v>-16.797403397401617</v>
      </c>
      <c r="C625">
        <v>6</v>
      </c>
      <c r="D625" t="s">
        <v>7</v>
      </c>
      <c r="E625" t="s">
        <v>11</v>
      </c>
    </row>
    <row r="626" spans="1:5" x14ac:dyDescent="0.2">
      <c r="A626" t="s">
        <v>3</v>
      </c>
      <c r="B626">
        <v>-15.78581771725888</v>
      </c>
      <c r="C626">
        <v>8</v>
      </c>
      <c r="D626" t="s">
        <v>6</v>
      </c>
      <c r="E626" t="s">
        <v>11</v>
      </c>
    </row>
    <row r="627" spans="1:5" x14ac:dyDescent="0.2">
      <c r="A627" t="s">
        <v>3</v>
      </c>
      <c r="B627">
        <v>-17.945775836848984</v>
      </c>
      <c r="C627">
        <v>8</v>
      </c>
      <c r="D627" t="s">
        <v>6</v>
      </c>
      <c r="E627" t="s">
        <v>11</v>
      </c>
    </row>
    <row r="628" spans="1:5" x14ac:dyDescent="0.2">
      <c r="A628" t="s">
        <v>3</v>
      </c>
      <c r="B628">
        <v>-14.638737323114931</v>
      </c>
      <c r="C628">
        <v>8</v>
      </c>
      <c r="D628" t="s">
        <v>6</v>
      </c>
      <c r="E628" t="s">
        <v>11</v>
      </c>
    </row>
    <row r="629" spans="1:5" x14ac:dyDescent="0.2">
      <c r="A629" t="s">
        <v>3</v>
      </c>
      <c r="B629">
        <v>-14.646043044769252</v>
      </c>
      <c r="C629">
        <v>8</v>
      </c>
      <c r="D629" t="s">
        <v>6</v>
      </c>
      <c r="E629" t="s">
        <v>11</v>
      </c>
    </row>
    <row r="630" spans="1:5" x14ac:dyDescent="0.2">
      <c r="A630" t="s">
        <v>3</v>
      </c>
      <c r="B630">
        <v>-12.773532552432863</v>
      </c>
      <c r="C630">
        <v>8</v>
      </c>
      <c r="D630" t="s">
        <v>7</v>
      </c>
      <c r="E630" t="s">
        <v>11</v>
      </c>
    </row>
    <row r="631" spans="1:5" x14ac:dyDescent="0.2">
      <c r="A631" t="s">
        <v>3</v>
      </c>
      <c r="B631">
        <v>-16.002593797895116</v>
      </c>
      <c r="C631">
        <v>8</v>
      </c>
      <c r="D631" t="s">
        <v>7</v>
      </c>
      <c r="E631" t="s">
        <v>11</v>
      </c>
    </row>
    <row r="632" spans="1:5" x14ac:dyDescent="0.2">
      <c r="A632" t="s">
        <v>3</v>
      </c>
      <c r="B632">
        <v>-19.915389194368267</v>
      </c>
      <c r="C632">
        <v>8</v>
      </c>
      <c r="D632" t="s">
        <v>7</v>
      </c>
      <c r="E632" t="s">
        <v>11</v>
      </c>
    </row>
    <row r="633" spans="1:5" x14ac:dyDescent="0.2">
      <c r="A633" t="s">
        <v>3</v>
      </c>
      <c r="B633">
        <v>-16.152356962203307</v>
      </c>
      <c r="C633">
        <v>8</v>
      </c>
      <c r="D633" t="s">
        <v>7</v>
      </c>
      <c r="E633" t="s">
        <v>11</v>
      </c>
    </row>
  </sheetData>
  <autoFilter ref="A1:E791" xr:uid="{7FE42B9A-A392-49C6-A5AC-AF7C2A16DDF5}"/>
  <mergeCells count="12">
    <mergeCell ref="G4:G11"/>
    <mergeCell ref="H4:H7"/>
    <mergeCell ref="H8:H11"/>
    <mergeCell ref="G12:G19"/>
    <mergeCell ref="H12:H15"/>
    <mergeCell ref="H16:H19"/>
    <mergeCell ref="G20:G27"/>
    <mergeCell ref="H20:H23"/>
    <mergeCell ref="H24:H27"/>
    <mergeCell ref="G28:G35"/>
    <mergeCell ref="H28:H31"/>
    <mergeCell ref="H32:H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All</vt:lpstr>
      <vt:lpstr>cac_cac_0</vt:lpstr>
      <vt:lpstr>cac_cac_10</vt:lpstr>
      <vt:lpstr>cac_cac_12</vt:lpstr>
      <vt:lpstr>cac_cac_2</vt:lpstr>
      <vt:lpstr>cac_cac_24</vt:lpstr>
      <vt:lpstr>cac_cac_36</vt:lpstr>
      <vt:lpstr>cac_cac_4</vt:lpstr>
      <vt:lpstr>cac_cac_48</vt:lpstr>
      <vt:lpstr>cac_cac_6</vt:lpstr>
      <vt:lpstr>cac_cac_8</vt:lpstr>
      <vt:lpstr>cac_mal_0</vt:lpstr>
      <vt:lpstr>cac_mal_10</vt:lpstr>
      <vt:lpstr>cac_mal_12</vt:lpstr>
      <vt:lpstr>cac_mal_2</vt:lpstr>
      <vt:lpstr>cac_mal_24</vt:lpstr>
      <vt:lpstr>cac_mal_36</vt:lpstr>
      <vt:lpstr>cac_mal_4</vt:lpstr>
      <vt:lpstr>cac_mal_48</vt:lpstr>
      <vt:lpstr>cac_mal_6</vt:lpstr>
      <vt:lpstr>cac_mal_8</vt:lpstr>
      <vt:lpstr>cec2_cac_0</vt:lpstr>
      <vt:lpstr>cec2_cac_10</vt:lpstr>
      <vt:lpstr>cec2_cac_12</vt:lpstr>
      <vt:lpstr>cec2_cac_2</vt:lpstr>
      <vt:lpstr>cec2_cac_24</vt:lpstr>
      <vt:lpstr>cec2_cac_36</vt:lpstr>
      <vt:lpstr>cec2_cac_4</vt:lpstr>
      <vt:lpstr>cec2_cac_48</vt:lpstr>
      <vt:lpstr>cec2_cac_6</vt:lpstr>
      <vt:lpstr>cec2_cac_8</vt:lpstr>
      <vt:lpstr>cec2_mal_0</vt:lpstr>
      <vt:lpstr>cec2_mal_10</vt:lpstr>
      <vt:lpstr>cec2_mal_12</vt:lpstr>
      <vt:lpstr>cec2_mal_2</vt:lpstr>
      <vt:lpstr>cec2_mal_24</vt:lpstr>
      <vt:lpstr>cec2_mal_36</vt:lpstr>
      <vt:lpstr>cec2_mal_4</vt:lpstr>
      <vt:lpstr>cec2_mal_48</vt:lpstr>
      <vt:lpstr>cec2_mal_6</vt:lpstr>
      <vt:lpstr>cec2_mal_8</vt:lpstr>
      <vt:lpstr>def2_cac_0</vt:lpstr>
      <vt:lpstr>def2_cac_10</vt:lpstr>
      <vt:lpstr>def2_cac_12</vt:lpstr>
      <vt:lpstr>def2_cac_2</vt:lpstr>
      <vt:lpstr>def2_cac_24</vt:lpstr>
      <vt:lpstr>def2_cac_36</vt:lpstr>
      <vt:lpstr>def2_cac_4</vt:lpstr>
      <vt:lpstr>def2_cac_48</vt:lpstr>
      <vt:lpstr>def2_cac_6</vt:lpstr>
      <vt:lpstr>def2_cac_8</vt:lpstr>
      <vt:lpstr>def2_mal_0</vt:lpstr>
      <vt:lpstr>def2_mal_10</vt:lpstr>
      <vt:lpstr>def2_mal_12</vt:lpstr>
      <vt:lpstr>def2_mal_2</vt:lpstr>
      <vt:lpstr>def2_mal_24</vt:lpstr>
      <vt:lpstr>def2_mal_36</vt:lpstr>
      <vt:lpstr>def2_mal_4</vt:lpstr>
      <vt:lpstr>def2_mal_48</vt:lpstr>
      <vt:lpstr>def2_mal_6</vt:lpstr>
      <vt:lpstr>def2_mal_8</vt:lpstr>
      <vt:lpstr>def3_cac_0</vt:lpstr>
      <vt:lpstr>def3_cac_10</vt:lpstr>
      <vt:lpstr>def3_cac_12</vt:lpstr>
      <vt:lpstr>def3_cac_2</vt:lpstr>
      <vt:lpstr>def3_cac_24</vt:lpstr>
      <vt:lpstr>def3_cac_36</vt:lpstr>
      <vt:lpstr>def3_cac_4</vt:lpstr>
      <vt:lpstr>def3_cac_48</vt:lpstr>
      <vt:lpstr>def3_cac_6</vt:lpstr>
      <vt:lpstr>def3_cac_8</vt:lpstr>
      <vt:lpstr>def3_mal_0</vt:lpstr>
      <vt:lpstr>def3_mal_10</vt:lpstr>
      <vt:lpstr>def3_mal_12</vt:lpstr>
      <vt:lpstr>def3_mal_2</vt:lpstr>
      <vt:lpstr>def3_mal_24</vt:lpstr>
      <vt:lpstr>def3_mal_36</vt:lpstr>
      <vt:lpstr>def3_mal_4</vt:lpstr>
      <vt:lpstr>def3_mal_48</vt:lpstr>
      <vt:lpstr>def3_mal_6</vt:lpstr>
      <vt:lpstr>def3_mal_8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Critchlow</dc:creator>
  <cp:lastModifiedBy>Microsoft Office User</cp:lastModifiedBy>
  <dcterms:created xsi:type="dcterms:W3CDTF">2022-11-17T20:01:06Z</dcterms:created>
  <dcterms:modified xsi:type="dcterms:W3CDTF">2023-06-14T19:58:51Z</dcterms:modified>
</cp:coreProperties>
</file>