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EDIA\Downloads\"/>
    </mc:Choice>
  </mc:AlternateContent>
  <xr:revisionPtr revIDLastSave="0" documentId="13_ncr:1_{E338F98D-9376-4B14-B941-F746B6DE85BE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5" i="1" l="1"/>
  <c r="F39" i="1" l="1"/>
  <c r="G39" i="1" s="1"/>
  <c r="F38" i="1"/>
  <c r="E38" i="1" s="1"/>
  <c r="H38" i="1" s="1"/>
  <c r="F37" i="1"/>
  <c r="E39" i="1"/>
  <c r="G37" i="1"/>
  <c r="E9" i="1"/>
  <c r="F36" i="1"/>
  <c r="G36" i="1" s="1"/>
  <c r="F42" i="1"/>
  <c r="F41" i="1"/>
  <c r="E41" i="1" s="1"/>
  <c r="H41" i="1" s="1"/>
  <c r="F40" i="1"/>
  <c r="E40" i="1" s="1"/>
  <c r="H40" i="1" s="1"/>
  <c r="F54" i="1"/>
  <c r="E37" i="1"/>
  <c r="H37" i="1" s="1"/>
  <c r="E42" i="1"/>
  <c r="H42" i="1" s="1"/>
  <c r="F9" i="1"/>
  <c r="M9" i="1"/>
  <c r="L9" i="1"/>
  <c r="D55" i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J10" i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M21" i="1" s="1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E31" i="1" s="1"/>
  <c r="D79" i="1" l="1"/>
  <c r="F79" i="1" s="1"/>
  <c r="F77" i="1"/>
  <c r="F73" i="1"/>
  <c r="F69" i="1"/>
  <c r="F65" i="1"/>
  <c r="F61" i="1"/>
  <c r="F57" i="1"/>
  <c r="F76" i="1"/>
  <c r="F72" i="1"/>
  <c r="F68" i="1"/>
  <c r="F64" i="1"/>
  <c r="F60" i="1"/>
  <c r="F56" i="1"/>
  <c r="G38" i="1"/>
  <c r="F75" i="1"/>
  <c r="F71" i="1"/>
  <c r="F67" i="1"/>
  <c r="F63" i="1"/>
  <c r="F59" i="1"/>
  <c r="F55" i="1"/>
  <c r="E36" i="1"/>
  <c r="H36" i="1" s="1"/>
  <c r="F78" i="1"/>
  <c r="F74" i="1"/>
  <c r="F70" i="1"/>
  <c r="F66" i="1"/>
  <c r="F62" i="1"/>
  <c r="F58" i="1"/>
  <c r="E20" i="1"/>
  <c r="L18" i="1"/>
  <c r="F11" i="1"/>
  <c r="M10" i="1"/>
  <c r="E14" i="1"/>
  <c r="L17" i="1"/>
  <c r="F29" i="1"/>
  <c r="M19" i="1"/>
  <c r="H39" i="1"/>
  <c r="E13" i="1"/>
  <c r="L14" i="1"/>
  <c r="F27" i="1"/>
  <c r="M18" i="1"/>
  <c r="E30" i="1"/>
  <c r="E12" i="1"/>
  <c r="L13" i="1"/>
  <c r="F21" i="1"/>
  <c r="M17" i="1"/>
  <c r="E29" i="1"/>
  <c r="L12" i="1"/>
  <c r="F20" i="1"/>
  <c r="M16" i="1"/>
  <c r="G42" i="1"/>
  <c r="E28" i="1"/>
  <c r="L21" i="1"/>
  <c r="L11" i="1"/>
  <c r="F19" i="1"/>
  <c r="M15" i="1"/>
  <c r="G41" i="1"/>
  <c r="E22" i="1"/>
  <c r="L20" i="1"/>
  <c r="L10" i="1"/>
  <c r="F13" i="1"/>
  <c r="M14" i="1"/>
  <c r="G40" i="1"/>
  <c r="E21" i="1"/>
  <c r="L19" i="1"/>
  <c r="F12" i="1"/>
  <c r="M11" i="1"/>
  <c r="F18" i="1"/>
  <c r="F10" i="1"/>
  <c r="E26" i="1"/>
  <c r="E18" i="1"/>
  <c r="E10" i="1"/>
  <c r="L16" i="1"/>
  <c r="F25" i="1"/>
  <c r="F17" i="1"/>
  <c r="M13" i="1"/>
  <c r="E27" i="1"/>
  <c r="E19" i="1"/>
  <c r="E11" i="1"/>
  <c r="F26" i="1"/>
  <c r="E25" i="1"/>
  <c r="E17" i="1"/>
  <c r="L15" i="1"/>
  <c r="L22" i="1" s="1"/>
  <c r="F24" i="1"/>
  <c r="F16" i="1"/>
  <c r="M20" i="1"/>
  <c r="M12" i="1"/>
  <c r="M22" i="1" s="1"/>
  <c r="E24" i="1"/>
  <c r="E16" i="1"/>
  <c r="F31" i="1"/>
  <c r="F23" i="1"/>
  <c r="F15" i="1"/>
  <c r="E23" i="1"/>
  <c r="E15" i="1"/>
  <c r="F30" i="1"/>
  <c r="F22" i="1"/>
  <c r="F14" i="1"/>
  <c r="F28" i="1"/>
  <c r="D80" i="1" l="1"/>
  <c r="E32" i="1"/>
  <c r="F32" i="1"/>
  <c r="D81" i="1" l="1"/>
  <c r="F80" i="1"/>
  <c r="D82" i="1" l="1"/>
  <c r="F81" i="1"/>
  <c r="F82" i="1" l="1"/>
  <c r="F84" i="1" s="1"/>
  <c r="F85" i="1" s="1"/>
  <c r="D83" i="1"/>
  <c r="F83" i="1" s="1"/>
</calcChain>
</file>

<file path=xl/sharedStrings.xml><?xml version="1.0" encoding="utf-8"?>
<sst xmlns="http://schemas.openxmlformats.org/spreadsheetml/2006/main" count="37" uniqueCount="31">
  <si>
    <t>EXPERIMENTO de INTERFEROMETRÍA</t>
  </si>
  <si>
    <t>Experimento # 1:</t>
  </si>
  <si>
    <t>Modo Michelson</t>
  </si>
  <si>
    <t>Modo Fabry-Perot</t>
  </si>
  <si>
    <t xml:space="preserve">Δ N </t>
  </si>
  <si>
    <t>Δd ± 0.5 (μm)</t>
  </si>
  <si>
    <t>Experimento # 2:</t>
  </si>
  <si>
    <t>ΔP(milibar)±10</t>
  </si>
  <si>
    <t>ΔN</t>
  </si>
  <si>
    <t>Experimento #3:</t>
  </si>
  <si>
    <t>t(medido)= 0.56 cm.</t>
  </si>
  <si>
    <t>θ° ± 0.05</t>
  </si>
  <si>
    <t>lambda = 2d/N</t>
  </si>
  <si>
    <t>Error</t>
  </si>
  <si>
    <t>Promedio</t>
  </si>
  <si>
    <t>lambda = 0.638 ± 0.016</t>
  </si>
  <si>
    <t>lambda = 0.739 ± 0.024</t>
  </si>
  <si>
    <t>Experimental</t>
  </si>
  <si>
    <t>(ΔPabs ± 10) cmHg</t>
  </si>
  <si>
    <t>Pendientes = N*lambda/(2d*ΔP)</t>
  </si>
  <si>
    <t>P</t>
  </si>
  <si>
    <t>n obtenido</t>
  </si>
  <si>
    <t>n = 0.9893</t>
  </si>
  <si>
    <t>error %</t>
  </si>
  <si>
    <t>PROMEDIO</t>
  </si>
  <si>
    <t>n del vidrio</t>
  </si>
  <si>
    <t>Lamda cero (um)</t>
  </si>
  <si>
    <t>t medido (um)</t>
  </si>
  <si>
    <t>n teórico vidrio</t>
  </si>
  <si>
    <t xml:space="preserve">% error 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</si>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</sst>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8" x14ac:knownFonts="1">
    <font>
      <sz val="11"/>
      <color rgb="FF000000"/>
      <name val="Calibri"/>
      <family val="2"/>
      <charset val="1"/>
    </font>
    <font>
      <b/>
      <sz val="20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</font>
    <font>
      <b/>
      <sz val="16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C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/>
    <xf numFmtId="164" fontId="0" fillId="0" borderId="0" xfId="0" applyNumberFormat="1"/>
    <xf numFmtId="165" fontId="0" fillId="0" borderId="0" xfId="0" applyNumberFormat="1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0" xfId="0" applyFill="1"/>
    <xf numFmtId="0" fontId="0" fillId="4" borderId="8" xfId="0" applyFill="1" applyBorder="1"/>
    <xf numFmtId="0" fontId="0" fillId="4" borderId="4" xfId="0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5" borderId="0" xfId="0" applyFill="1"/>
    <xf numFmtId="0" fontId="0" fillId="5" borderId="9" xfId="0" applyFill="1" applyBorder="1" applyAlignment="1">
      <alignment horizontal="center" vertical="center"/>
    </xf>
    <xf numFmtId="0" fontId="0" fillId="6" borderId="8" xfId="0" applyFill="1" applyBorder="1"/>
    <xf numFmtId="0" fontId="0" fillId="6" borderId="10" xfId="0" applyFill="1" applyBorder="1"/>
    <xf numFmtId="0" fontId="3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3" borderId="2" xfId="0" applyFill="1" applyBorder="1"/>
    <xf numFmtId="0" fontId="3" fillId="0" borderId="14" xfId="0" applyFon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Experimento_</a:t>
            </a:r>
            <a:r>
              <a:rPr lang="es-PE" b="0"/>
              <a:t>2- </a:t>
            </a:r>
            <a:r>
              <a:rPr lang="es-ES" sz="1400" b="0" i="0" u="none" strike="noStrike" baseline="0">
                <a:effectLst/>
              </a:rPr>
              <a:t>Determinación del índice de refracción del aire.</a:t>
            </a:r>
            <a:endParaRPr lang="es-PE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063232720909886"/>
                  <c:y val="1.21423884514435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Hoja1!$G$36:$G$42</c:f>
              <c:numCache>
                <c:formatCode>General</c:formatCode>
                <c:ptCount val="7"/>
                <c:pt idx="0">
                  <c:v>76.150012399999994</c:v>
                </c:pt>
                <c:pt idx="1">
                  <c:v>76.300024800000003</c:v>
                </c:pt>
                <c:pt idx="2">
                  <c:v>76.450037199999997</c:v>
                </c:pt>
                <c:pt idx="3">
                  <c:v>76.675055799999996</c:v>
                </c:pt>
                <c:pt idx="4">
                  <c:v>76.750062</c:v>
                </c:pt>
                <c:pt idx="5">
                  <c:v>76.900074399999994</c:v>
                </c:pt>
                <c:pt idx="6">
                  <c:v>76.975080599999998</c:v>
                </c:pt>
              </c:numCache>
            </c:numRef>
          </c:xVal>
          <c:yVal>
            <c:numRef>
              <c:f>Hoja1!$H$36:$H$42</c:f>
              <c:numCache>
                <c:formatCode>General</c:formatCode>
                <c:ptCount val="7"/>
                <c:pt idx="0">
                  <c:v>1.0000210933333333</c:v>
                </c:pt>
                <c:pt idx="1">
                  <c:v>1.0000421866666667</c:v>
                </c:pt>
                <c:pt idx="2">
                  <c:v>1.00006328</c:v>
                </c:pt>
                <c:pt idx="3">
                  <c:v>1.00009492</c:v>
                </c:pt>
                <c:pt idx="4">
                  <c:v>1.0001054666666667</c:v>
                </c:pt>
                <c:pt idx="5">
                  <c:v>1.00012656</c:v>
                </c:pt>
                <c:pt idx="6">
                  <c:v>1.0001371066666667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1F-4281-BF36-5507E7614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485039"/>
        <c:axId val="1743483791"/>
      </c:scatterChart>
      <c:valAx>
        <c:axId val="174348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Presión</a:t>
                </a:r>
                <a:r>
                  <a:rPr lang="es-PE" baseline="0"/>
                  <a:t> de Gas (cm Hg)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43483791"/>
        <c:crosses val="autoZero"/>
        <c:crossBetween val="midCat"/>
      </c:valAx>
      <c:valAx>
        <c:axId val="174348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Índice</a:t>
                </a:r>
                <a:r>
                  <a:rPr lang="es-PE" baseline="0"/>
                  <a:t> de refracción(n) 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43485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335953</xdr:colOff>
      <xdr:row>32</xdr:row>
      <xdr:rowOff>39095</xdr:rowOff>
    </xdr:from>
    <xdr:to>
      <xdr:col>13</xdr:col>
      <xdr:colOff>881576</xdr:colOff>
      <xdr:row>44</xdr:row>
      <xdr:rowOff>100561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1E5675E-E296-4943-9976-B3DEFB062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856129</xdr:colOff>
      <xdr:row>39</xdr:row>
      <xdr:rowOff>40340</xdr:rowOff>
    </xdr:from>
    <xdr:ext cx="107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43F4CEE6-F056-4410-9FFB-E1E62A954842}"/>
                </a:ext>
              </a:extLst>
            </xdr:cNvPr>
            <xdr:cNvSpPr txBox="1"/>
          </xdr:nvSpPr>
          <xdr:spPr>
            <a:xfrm>
              <a:off x="8637494" y="9623611"/>
              <a:ext cx="107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43F4CEE6-F056-4410-9FFB-E1E62A954842}"/>
                </a:ext>
              </a:extLst>
            </xdr:cNvPr>
            <xdr:cNvSpPr txBox="1"/>
          </xdr:nvSpPr>
          <xdr:spPr>
            <a:xfrm>
              <a:off x="8637494" y="9623611"/>
              <a:ext cx="107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endParaRPr lang="es-PE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87"/>
  <sheetViews>
    <sheetView tabSelected="1" topLeftCell="E28" zoomScale="85" zoomScaleNormal="85" workbookViewId="0">
      <selection activeCell="J46" sqref="J46"/>
    </sheetView>
  </sheetViews>
  <sheetFormatPr baseColWidth="10" defaultColWidth="10.7109375" defaultRowHeight="15" x14ac:dyDescent="0.25"/>
  <cols>
    <col min="3" max="3" width="20.85546875" style="1" customWidth="1"/>
    <col min="4" max="4" width="24.140625" style="1" customWidth="1"/>
    <col min="5" max="5" width="30.140625" bestFit="1" customWidth="1"/>
    <col min="6" max="6" width="17" customWidth="1"/>
    <col min="7" max="7" width="19" customWidth="1"/>
    <col min="8" max="8" width="22.28515625" bestFit="1" customWidth="1"/>
    <col min="9" max="9" width="18.28515625" customWidth="1"/>
    <col min="10" max="10" width="25.7109375" bestFit="1" customWidth="1"/>
    <col min="11" max="11" width="17.85546875" customWidth="1"/>
    <col min="12" max="12" width="13.85546875" bestFit="1" customWidth="1"/>
    <col min="14" max="14" width="20.5703125" bestFit="1" customWidth="1"/>
  </cols>
  <sheetData>
    <row r="2" spans="1:13" ht="24.75" customHeight="1" x14ac:dyDescent="0.4">
      <c r="A2" s="2" t="s">
        <v>0</v>
      </c>
      <c r="B2" s="3"/>
      <c r="C2" s="4"/>
    </row>
    <row r="5" spans="1:13" ht="21" x14ac:dyDescent="0.35">
      <c r="A5" s="5" t="s">
        <v>1</v>
      </c>
    </row>
    <row r="7" spans="1:13" ht="18.75" x14ac:dyDescent="0.3">
      <c r="A7" s="6" t="s">
        <v>2</v>
      </c>
      <c r="C7" s="7"/>
      <c r="D7" s="7"/>
      <c r="H7" s="6" t="s">
        <v>3</v>
      </c>
    </row>
    <row r="8" spans="1:13" ht="23.25" customHeight="1" x14ac:dyDescent="0.35">
      <c r="C8" s="8" t="s">
        <v>4</v>
      </c>
      <c r="D8" s="39" t="s">
        <v>5</v>
      </c>
      <c r="E8" s="22" t="s">
        <v>12</v>
      </c>
      <c r="F8" s="22" t="s">
        <v>13</v>
      </c>
      <c r="J8" s="8" t="s">
        <v>4</v>
      </c>
      <c r="K8" s="39" t="s">
        <v>5</v>
      </c>
      <c r="L8" s="22" t="s">
        <v>12</v>
      </c>
      <c r="M8" s="22" t="s">
        <v>13</v>
      </c>
    </row>
    <row r="9" spans="1:13" ht="20.100000000000001" customHeight="1" x14ac:dyDescent="0.25">
      <c r="C9" s="9">
        <v>10</v>
      </c>
      <c r="D9" s="40">
        <v>3</v>
      </c>
      <c r="E9" s="41">
        <f>2*D9/C9</f>
        <v>0.6</v>
      </c>
      <c r="F9" s="41">
        <f>0.5*2/C9</f>
        <v>0.1</v>
      </c>
      <c r="G9" s="20"/>
      <c r="J9" s="9">
        <v>10</v>
      </c>
      <c r="K9" s="40">
        <v>6</v>
      </c>
      <c r="L9" s="41">
        <f>2*K9/J9</f>
        <v>1.2</v>
      </c>
      <c r="M9" s="41">
        <f>2*0.5/J9</f>
        <v>0.1</v>
      </c>
    </row>
    <row r="10" spans="1:13" ht="20.100000000000001" customHeight="1" x14ac:dyDescent="0.25">
      <c r="C10" s="9">
        <f t="shared" ref="C10:C31" si="0">C9+10</f>
        <v>20</v>
      </c>
      <c r="D10" s="40">
        <v>6</v>
      </c>
      <c r="E10" s="41">
        <f t="shared" ref="E10:E31" si="1">2*D10/C10</f>
        <v>0.6</v>
      </c>
      <c r="F10" s="41">
        <f t="shared" ref="F10:F31" si="2">0.5*2/C10</f>
        <v>0.05</v>
      </c>
      <c r="G10" s="20"/>
      <c r="J10" s="9">
        <f t="shared" ref="J10:J21" si="3">J9+10</f>
        <v>20</v>
      </c>
      <c r="K10" s="40">
        <v>8</v>
      </c>
      <c r="L10" s="41">
        <f t="shared" ref="L10:L21" si="4">2*K10/J10</f>
        <v>0.8</v>
      </c>
      <c r="M10" s="41">
        <f t="shared" ref="M10:M21" si="5">2*0.5/J10</f>
        <v>0.05</v>
      </c>
    </row>
    <row r="11" spans="1:13" ht="20.100000000000001" customHeight="1" x14ac:dyDescent="0.25">
      <c r="C11" s="9">
        <f t="shared" si="0"/>
        <v>30</v>
      </c>
      <c r="D11" s="40">
        <v>9</v>
      </c>
      <c r="E11" s="41">
        <f t="shared" si="1"/>
        <v>0.6</v>
      </c>
      <c r="F11" s="41">
        <f t="shared" si="2"/>
        <v>3.3333333333333333E-2</v>
      </c>
      <c r="G11" s="20"/>
      <c r="J11" s="9">
        <f t="shared" si="3"/>
        <v>30</v>
      </c>
      <c r="K11" s="40">
        <v>11</v>
      </c>
      <c r="L11" s="41">
        <f t="shared" si="4"/>
        <v>0.73333333333333328</v>
      </c>
      <c r="M11" s="41">
        <f t="shared" si="5"/>
        <v>3.3333333333333333E-2</v>
      </c>
    </row>
    <row r="12" spans="1:13" ht="20.100000000000001" customHeight="1" x14ac:dyDescent="0.25">
      <c r="C12" s="9">
        <f t="shared" si="0"/>
        <v>40</v>
      </c>
      <c r="D12" s="40">
        <v>13</v>
      </c>
      <c r="E12" s="41">
        <f t="shared" si="1"/>
        <v>0.65</v>
      </c>
      <c r="F12" s="22">
        <f t="shared" si="2"/>
        <v>2.5000000000000001E-2</v>
      </c>
      <c r="J12" s="9">
        <f t="shared" si="3"/>
        <v>40</v>
      </c>
      <c r="K12" s="40">
        <v>15</v>
      </c>
      <c r="L12" s="41">
        <f t="shared" si="4"/>
        <v>0.75</v>
      </c>
      <c r="M12" s="22">
        <f t="shared" si="5"/>
        <v>2.5000000000000001E-2</v>
      </c>
    </row>
    <row r="13" spans="1:13" ht="20.100000000000001" customHeight="1" x14ac:dyDescent="0.25">
      <c r="C13" s="9">
        <f t="shared" si="0"/>
        <v>50</v>
      </c>
      <c r="D13" s="40">
        <v>16</v>
      </c>
      <c r="E13" s="41">
        <f t="shared" si="1"/>
        <v>0.64</v>
      </c>
      <c r="F13" s="41">
        <f t="shared" si="2"/>
        <v>0.02</v>
      </c>
      <c r="G13" s="20"/>
      <c r="J13" s="9">
        <f t="shared" si="3"/>
        <v>50</v>
      </c>
      <c r="K13" s="40">
        <v>18</v>
      </c>
      <c r="L13" s="41">
        <f t="shared" si="4"/>
        <v>0.72</v>
      </c>
      <c r="M13" s="41">
        <f t="shared" si="5"/>
        <v>0.02</v>
      </c>
    </row>
    <row r="14" spans="1:13" ht="20.100000000000001" customHeight="1" x14ac:dyDescent="0.25">
      <c r="C14" s="9">
        <f t="shared" si="0"/>
        <v>60</v>
      </c>
      <c r="D14" s="40">
        <v>19</v>
      </c>
      <c r="E14" s="41">
        <f t="shared" si="1"/>
        <v>0.6333333333333333</v>
      </c>
      <c r="F14" s="41">
        <f t="shared" si="2"/>
        <v>1.6666666666666666E-2</v>
      </c>
      <c r="G14" s="20"/>
      <c r="J14" s="9">
        <f t="shared" si="3"/>
        <v>60</v>
      </c>
      <c r="K14" s="40">
        <v>20</v>
      </c>
      <c r="L14" s="41">
        <f t="shared" si="4"/>
        <v>0.66666666666666663</v>
      </c>
      <c r="M14" s="41">
        <f t="shared" si="5"/>
        <v>1.6666666666666666E-2</v>
      </c>
    </row>
    <row r="15" spans="1:13" ht="20.100000000000001" customHeight="1" x14ac:dyDescent="0.25">
      <c r="C15" s="9">
        <f t="shared" si="0"/>
        <v>70</v>
      </c>
      <c r="D15" s="40">
        <v>23</v>
      </c>
      <c r="E15" s="41">
        <f t="shared" si="1"/>
        <v>0.65714285714285714</v>
      </c>
      <c r="F15" s="41">
        <f t="shared" si="2"/>
        <v>1.4285714285714285E-2</v>
      </c>
      <c r="G15" s="20"/>
      <c r="J15" s="9">
        <f t="shared" si="3"/>
        <v>70</v>
      </c>
      <c r="K15" s="40">
        <v>24</v>
      </c>
      <c r="L15" s="41">
        <f t="shared" si="4"/>
        <v>0.68571428571428572</v>
      </c>
      <c r="M15" s="41">
        <f t="shared" si="5"/>
        <v>1.4285714285714285E-2</v>
      </c>
    </row>
    <row r="16" spans="1:13" ht="20.100000000000001" customHeight="1" x14ac:dyDescent="0.25">
      <c r="C16" s="9">
        <f t="shared" si="0"/>
        <v>80</v>
      </c>
      <c r="D16" s="40">
        <v>26</v>
      </c>
      <c r="E16" s="41">
        <f t="shared" si="1"/>
        <v>0.65</v>
      </c>
      <c r="F16" s="41">
        <f t="shared" si="2"/>
        <v>1.2500000000000001E-2</v>
      </c>
      <c r="G16" s="20"/>
      <c r="J16" s="9">
        <f t="shared" si="3"/>
        <v>80</v>
      </c>
      <c r="K16" s="40">
        <v>27</v>
      </c>
      <c r="L16" s="22">
        <f t="shared" si="4"/>
        <v>0.67500000000000004</v>
      </c>
      <c r="M16" s="41">
        <f t="shared" si="5"/>
        <v>1.2500000000000001E-2</v>
      </c>
    </row>
    <row r="17" spans="3:14" ht="20.100000000000001" customHeight="1" x14ac:dyDescent="0.25">
      <c r="C17" s="9">
        <f t="shared" si="0"/>
        <v>90</v>
      </c>
      <c r="D17" s="40">
        <v>29</v>
      </c>
      <c r="E17" s="41">
        <f t="shared" si="1"/>
        <v>0.64444444444444449</v>
      </c>
      <c r="F17" s="41">
        <f t="shared" si="2"/>
        <v>1.1111111111111112E-2</v>
      </c>
      <c r="G17" s="20"/>
      <c r="J17" s="9">
        <f t="shared" si="3"/>
        <v>90</v>
      </c>
      <c r="K17" s="40">
        <v>31</v>
      </c>
      <c r="L17" s="41">
        <f t="shared" si="4"/>
        <v>0.68888888888888888</v>
      </c>
      <c r="M17" s="41">
        <f t="shared" si="5"/>
        <v>1.1111111111111112E-2</v>
      </c>
    </row>
    <row r="18" spans="3:14" ht="20.100000000000001" customHeight="1" x14ac:dyDescent="0.25">
      <c r="C18" s="9">
        <f t="shared" si="0"/>
        <v>100</v>
      </c>
      <c r="D18" s="40">
        <v>32</v>
      </c>
      <c r="E18" s="41">
        <f t="shared" si="1"/>
        <v>0.64</v>
      </c>
      <c r="F18" s="41">
        <f t="shared" si="2"/>
        <v>0.01</v>
      </c>
      <c r="G18" s="20"/>
      <c r="J18" s="9">
        <f t="shared" si="3"/>
        <v>100</v>
      </c>
      <c r="K18" s="40">
        <v>34</v>
      </c>
      <c r="L18" s="41">
        <f t="shared" si="4"/>
        <v>0.68</v>
      </c>
      <c r="M18" s="41">
        <f t="shared" si="5"/>
        <v>0.01</v>
      </c>
    </row>
    <row r="19" spans="3:14" ht="20.100000000000001" customHeight="1" x14ac:dyDescent="0.25">
      <c r="C19" s="9">
        <f t="shared" si="0"/>
        <v>110</v>
      </c>
      <c r="D19" s="40">
        <v>35</v>
      </c>
      <c r="E19" s="41">
        <f t="shared" si="1"/>
        <v>0.63636363636363635</v>
      </c>
      <c r="F19" s="41">
        <f t="shared" si="2"/>
        <v>9.0909090909090905E-3</v>
      </c>
      <c r="G19" s="20"/>
      <c r="J19" s="9">
        <f t="shared" si="3"/>
        <v>110</v>
      </c>
      <c r="K19" s="40">
        <v>37</v>
      </c>
      <c r="L19" s="41">
        <f t="shared" si="4"/>
        <v>0.67272727272727273</v>
      </c>
      <c r="M19" s="41">
        <f t="shared" si="5"/>
        <v>9.0909090909090905E-3</v>
      </c>
    </row>
    <row r="20" spans="3:14" ht="20.100000000000001" customHeight="1" x14ac:dyDescent="0.25">
      <c r="C20" s="9">
        <f t="shared" si="0"/>
        <v>120</v>
      </c>
      <c r="D20" s="40">
        <v>39</v>
      </c>
      <c r="E20" s="41">
        <f t="shared" si="1"/>
        <v>0.65</v>
      </c>
      <c r="F20" s="41">
        <f t="shared" si="2"/>
        <v>8.3333333333333332E-3</v>
      </c>
      <c r="G20" s="20"/>
      <c r="J20" s="9">
        <f t="shared" si="3"/>
        <v>120</v>
      </c>
      <c r="K20" s="40">
        <v>40</v>
      </c>
      <c r="L20" s="41">
        <f t="shared" si="4"/>
        <v>0.66666666666666663</v>
      </c>
      <c r="M20" s="41">
        <f t="shared" si="5"/>
        <v>8.3333333333333332E-3</v>
      </c>
    </row>
    <row r="21" spans="3:14" ht="20.100000000000001" customHeight="1" x14ac:dyDescent="0.25">
      <c r="C21" s="9">
        <f t="shared" si="0"/>
        <v>130</v>
      </c>
      <c r="D21" s="40">
        <v>42</v>
      </c>
      <c r="E21" s="41">
        <f t="shared" si="1"/>
        <v>0.64615384615384619</v>
      </c>
      <c r="F21" s="41">
        <f t="shared" si="2"/>
        <v>7.6923076923076927E-3</v>
      </c>
      <c r="G21" s="20"/>
      <c r="J21" s="9">
        <f t="shared" si="3"/>
        <v>130</v>
      </c>
      <c r="K21" s="40">
        <v>43</v>
      </c>
      <c r="L21" s="41">
        <f t="shared" si="4"/>
        <v>0.66153846153846152</v>
      </c>
      <c r="M21" s="41">
        <f t="shared" si="5"/>
        <v>7.6923076923076927E-3</v>
      </c>
    </row>
    <row r="22" spans="3:14" ht="20.100000000000001" customHeight="1" x14ac:dyDescent="0.25">
      <c r="C22" s="9">
        <f t="shared" si="0"/>
        <v>140</v>
      </c>
      <c r="D22" s="40">
        <v>45</v>
      </c>
      <c r="E22" s="41">
        <f t="shared" si="1"/>
        <v>0.6428571428571429</v>
      </c>
      <c r="F22" s="41">
        <f t="shared" si="2"/>
        <v>7.1428571428571426E-3</v>
      </c>
      <c r="G22" s="20"/>
      <c r="K22" s="19" t="s">
        <v>14</v>
      </c>
      <c r="L22" s="41">
        <f>AVERAGE(L9:L21)</f>
        <v>0.73850273657965948</v>
      </c>
      <c r="M22" s="41">
        <f>AVERAGE(M9:M21)</f>
        <v>2.4462567347182738E-2</v>
      </c>
      <c r="N22" t="s">
        <v>16</v>
      </c>
    </row>
    <row r="23" spans="3:14" ht="20.100000000000001" customHeight="1" x14ac:dyDescent="0.25">
      <c r="C23" s="9">
        <f t="shared" si="0"/>
        <v>150</v>
      </c>
      <c r="D23" s="40">
        <v>48</v>
      </c>
      <c r="E23" s="41">
        <f t="shared" si="1"/>
        <v>0.64</v>
      </c>
      <c r="F23" s="41">
        <f t="shared" si="2"/>
        <v>6.6666666666666671E-3</v>
      </c>
      <c r="G23" s="20"/>
    </row>
    <row r="24" spans="3:14" ht="20.100000000000001" customHeight="1" x14ac:dyDescent="0.25">
      <c r="C24" s="9">
        <f t="shared" si="0"/>
        <v>160</v>
      </c>
      <c r="D24" s="40">
        <v>51</v>
      </c>
      <c r="E24" s="41">
        <f t="shared" si="1"/>
        <v>0.63749999999999996</v>
      </c>
      <c r="F24" s="41">
        <f t="shared" si="2"/>
        <v>6.2500000000000003E-3</v>
      </c>
      <c r="G24" s="20"/>
      <c r="J24" t="s">
        <v>17</v>
      </c>
      <c r="K24" s="21">
        <v>0.63280000000000003</v>
      </c>
    </row>
    <row r="25" spans="3:14" ht="20.100000000000001" customHeight="1" x14ac:dyDescent="0.25">
      <c r="C25" s="9">
        <f t="shared" si="0"/>
        <v>170</v>
      </c>
      <c r="D25" s="40">
        <v>55</v>
      </c>
      <c r="E25" s="41">
        <f t="shared" si="1"/>
        <v>0.6470588235294118</v>
      </c>
      <c r="F25" s="41">
        <f t="shared" si="2"/>
        <v>5.8823529411764705E-3</v>
      </c>
      <c r="G25" s="20"/>
    </row>
    <row r="26" spans="3:14" ht="20.100000000000001" customHeight="1" x14ac:dyDescent="0.25">
      <c r="C26" s="9">
        <f t="shared" si="0"/>
        <v>180</v>
      </c>
      <c r="D26" s="40">
        <v>58</v>
      </c>
      <c r="E26" s="41">
        <f t="shared" si="1"/>
        <v>0.64444444444444449</v>
      </c>
      <c r="F26" s="41">
        <f t="shared" si="2"/>
        <v>5.5555555555555558E-3</v>
      </c>
      <c r="G26" s="20"/>
    </row>
    <row r="27" spans="3:14" ht="20.100000000000001" customHeight="1" x14ac:dyDescent="0.25">
      <c r="C27" s="9">
        <f t="shared" si="0"/>
        <v>190</v>
      </c>
      <c r="D27" s="40">
        <v>61</v>
      </c>
      <c r="E27" s="41">
        <f t="shared" si="1"/>
        <v>0.64210526315789473</v>
      </c>
      <c r="F27" s="41">
        <f t="shared" si="2"/>
        <v>5.263157894736842E-3</v>
      </c>
      <c r="G27" s="20"/>
    </row>
    <row r="28" spans="3:14" ht="20.100000000000001" customHeight="1" x14ac:dyDescent="0.25">
      <c r="C28" s="9">
        <f t="shared" si="0"/>
        <v>200</v>
      </c>
      <c r="D28" s="40">
        <v>64</v>
      </c>
      <c r="E28" s="41">
        <f t="shared" si="1"/>
        <v>0.64</v>
      </c>
      <c r="F28" s="22">
        <f t="shared" si="2"/>
        <v>5.0000000000000001E-3</v>
      </c>
    </row>
    <row r="29" spans="3:14" ht="20.100000000000001" customHeight="1" x14ac:dyDescent="0.25">
      <c r="C29" s="9">
        <f t="shared" si="0"/>
        <v>210</v>
      </c>
      <c r="D29" s="40">
        <v>67</v>
      </c>
      <c r="E29" s="41">
        <f t="shared" si="1"/>
        <v>0.63809523809523805</v>
      </c>
      <c r="F29" s="41">
        <f t="shared" si="2"/>
        <v>4.7619047619047623E-3</v>
      </c>
      <c r="G29" s="20"/>
    </row>
    <row r="30" spans="3:14" ht="20.100000000000001" customHeight="1" x14ac:dyDescent="0.25">
      <c r="C30" s="9">
        <f t="shared" si="0"/>
        <v>220</v>
      </c>
      <c r="D30" s="40">
        <v>71</v>
      </c>
      <c r="E30" s="41">
        <f t="shared" si="1"/>
        <v>0.6454545454545455</v>
      </c>
      <c r="F30" s="41">
        <f t="shared" si="2"/>
        <v>4.5454545454545452E-3</v>
      </c>
      <c r="G30" s="20"/>
    </row>
    <row r="31" spans="3:14" ht="20.100000000000001" customHeight="1" x14ac:dyDescent="0.25">
      <c r="C31" s="9">
        <f t="shared" si="0"/>
        <v>230</v>
      </c>
      <c r="D31" s="40">
        <v>74</v>
      </c>
      <c r="E31" s="41">
        <f t="shared" si="1"/>
        <v>0.64347826086956517</v>
      </c>
      <c r="F31" s="41">
        <f t="shared" si="2"/>
        <v>4.3478260869565218E-3</v>
      </c>
      <c r="G31" s="20"/>
    </row>
    <row r="32" spans="3:14" ht="20.100000000000001" customHeight="1" x14ac:dyDescent="0.25">
      <c r="C32" s="10"/>
      <c r="D32" s="18" t="s">
        <v>14</v>
      </c>
      <c r="E32" s="41">
        <f>AVERAGE(E9:E31)</f>
        <v>0.6377579059063635</v>
      </c>
      <c r="F32" s="41">
        <f>AVERAGE(F9:F31)</f>
        <v>1.6236050048203651E-2</v>
      </c>
      <c r="G32" s="20"/>
      <c r="H32" s="27" t="s">
        <v>15</v>
      </c>
    </row>
    <row r="33" spans="1:8" ht="21.75" customHeight="1" x14ac:dyDescent="0.35">
      <c r="A33" s="5" t="s">
        <v>6</v>
      </c>
    </row>
    <row r="35" spans="1:8" ht="21.75" customHeight="1" x14ac:dyDescent="0.35">
      <c r="C35" s="11" t="s">
        <v>7</v>
      </c>
      <c r="D35" s="35" t="s">
        <v>8</v>
      </c>
      <c r="E35" s="38" t="s">
        <v>19</v>
      </c>
      <c r="F35" s="22" t="s">
        <v>18</v>
      </c>
      <c r="G35" s="22" t="s">
        <v>20</v>
      </c>
      <c r="H35" s="22" t="s">
        <v>30</v>
      </c>
    </row>
    <row r="36" spans="1:8" ht="20.100000000000001" customHeight="1" x14ac:dyDescent="0.25">
      <c r="C36" s="13">
        <v>100</v>
      </c>
      <c r="D36" s="36">
        <v>2</v>
      </c>
      <c r="E36" s="38">
        <f>(D36*0.6328)/(2*30000*F36)</f>
        <v>1.4061059841275346E-4</v>
      </c>
      <c r="F36" s="22">
        <f t="shared" ref="F36:F42" si="6">D36*0.750062/10</f>
        <v>0.15001239999999999</v>
      </c>
      <c r="G36" s="22">
        <f>F36+76</f>
        <v>76.150012399999994</v>
      </c>
      <c r="H36" s="22">
        <f>E36*F36+1</f>
        <v>1.0000210933333333</v>
      </c>
    </row>
    <row r="37" spans="1:8" ht="20.100000000000001" customHeight="1" x14ac:dyDescent="0.25">
      <c r="C37" s="14">
        <v>200</v>
      </c>
      <c r="D37" s="37">
        <v>4</v>
      </c>
      <c r="E37" s="38">
        <f t="shared" ref="E37:E42" si="7">(D37*0.6328)/(2*30000*F37)</f>
        <v>1.4061059841275346E-4</v>
      </c>
      <c r="F37" s="22">
        <f t="shared" si="6"/>
        <v>0.30002479999999998</v>
      </c>
      <c r="G37" s="22">
        <f>F37+76</f>
        <v>76.300024800000003</v>
      </c>
      <c r="H37" s="22">
        <f>E37*F37+1</f>
        <v>1.0000421866666667</v>
      </c>
    </row>
    <row r="38" spans="1:8" ht="20.100000000000001" customHeight="1" x14ac:dyDescent="0.25">
      <c r="C38" s="14">
        <v>300</v>
      </c>
      <c r="D38" s="37">
        <v>6</v>
      </c>
      <c r="E38" s="38">
        <f>(D38*0.6328)/(2*30000*F38)</f>
        <v>1.4061059841275343E-4</v>
      </c>
      <c r="F38" s="22">
        <f t="shared" si="6"/>
        <v>0.45003720000000003</v>
      </c>
      <c r="G38" s="22">
        <f>F38+76</f>
        <v>76.450037199999997</v>
      </c>
      <c r="H38" s="22">
        <f>E38*F38+1</f>
        <v>1.00006328</v>
      </c>
    </row>
    <row r="39" spans="1:8" ht="20.100000000000001" customHeight="1" x14ac:dyDescent="0.25">
      <c r="C39" s="14">
        <v>400</v>
      </c>
      <c r="D39" s="37">
        <v>9</v>
      </c>
      <c r="E39" s="38">
        <f>(D39*0.6328)/(2*30000*F39)</f>
        <v>1.4061059841275343E-4</v>
      </c>
      <c r="F39" s="22">
        <f t="shared" si="6"/>
        <v>0.67505579999999998</v>
      </c>
      <c r="G39" s="22">
        <f t="shared" ref="G39:G42" si="8">F39+76</f>
        <v>76.675055799999996</v>
      </c>
      <c r="H39" s="22">
        <f t="shared" ref="H39:H42" si="9">E39*F39+1</f>
        <v>1.00009492</v>
      </c>
    </row>
    <row r="40" spans="1:8" ht="20.100000000000001" customHeight="1" x14ac:dyDescent="0.25">
      <c r="C40" s="14">
        <v>500</v>
      </c>
      <c r="D40" s="37">
        <v>10</v>
      </c>
      <c r="E40" s="38">
        <f>(D40*0.6328)/(2*30000*F40)</f>
        <v>1.4061059841275343E-4</v>
      </c>
      <c r="F40" s="22">
        <f t="shared" si="6"/>
        <v>0.75006200000000001</v>
      </c>
      <c r="G40" s="22">
        <f t="shared" si="8"/>
        <v>76.750062</v>
      </c>
      <c r="H40" s="22">
        <f t="shared" si="9"/>
        <v>1.0001054666666667</v>
      </c>
    </row>
    <row r="41" spans="1:8" ht="20.100000000000001" customHeight="1" x14ac:dyDescent="0.25">
      <c r="C41" s="14">
        <v>600</v>
      </c>
      <c r="D41" s="37">
        <v>12</v>
      </c>
      <c r="E41" s="38">
        <f>(D41*0.6328)/(2*30000*F41)</f>
        <v>1.4061059841275343E-4</v>
      </c>
      <c r="F41" s="22">
        <f t="shared" si="6"/>
        <v>0.90007440000000005</v>
      </c>
      <c r="G41" s="22">
        <f t="shared" si="8"/>
        <v>76.900074399999994</v>
      </c>
      <c r="H41" s="22">
        <f t="shared" si="9"/>
        <v>1.00012656</v>
      </c>
    </row>
    <row r="42" spans="1:8" ht="20.100000000000001" customHeight="1" x14ac:dyDescent="0.25">
      <c r="C42" s="14">
        <v>700</v>
      </c>
      <c r="D42" s="37">
        <v>13</v>
      </c>
      <c r="E42" s="38">
        <f t="shared" si="7"/>
        <v>1.4061059841275343E-4</v>
      </c>
      <c r="F42" s="22">
        <f t="shared" si="6"/>
        <v>0.97508060000000008</v>
      </c>
      <c r="G42" s="22">
        <f t="shared" si="8"/>
        <v>76.975080599999998</v>
      </c>
      <c r="H42" s="22">
        <f t="shared" si="9"/>
        <v>1.0001371066666667</v>
      </c>
    </row>
    <row r="43" spans="1:8" ht="15.75" thickBot="1" x14ac:dyDescent="0.3"/>
    <row r="44" spans="1:8" ht="15.75" thickBot="1" x14ac:dyDescent="0.3">
      <c r="F44" s="33" t="s">
        <v>21</v>
      </c>
      <c r="G44" s="34" t="s">
        <v>22</v>
      </c>
    </row>
    <row r="45" spans="1:8" x14ac:dyDescent="0.25">
      <c r="F45" s="31" t="s">
        <v>23</v>
      </c>
      <c r="G45" s="31">
        <f>(1-0.9893)*100</f>
        <v>1.0700000000000043</v>
      </c>
    </row>
    <row r="46" spans="1:8" ht="20.100000000000001" customHeight="1" x14ac:dyDescent="0.25"/>
    <row r="47" spans="1:8" ht="20.100000000000001" customHeight="1" x14ac:dyDescent="0.25"/>
    <row r="48" spans="1:8" ht="20.100000000000001" customHeight="1" x14ac:dyDescent="0.25"/>
    <row r="49" spans="1:9" ht="20.100000000000001" customHeight="1" thickBot="1" x14ac:dyDescent="0.3"/>
    <row r="50" spans="1:9" ht="20.100000000000001" customHeight="1" thickBot="1" x14ac:dyDescent="0.3">
      <c r="E50" s="30" t="s">
        <v>27</v>
      </c>
      <c r="G50" s="30" t="s">
        <v>26</v>
      </c>
      <c r="I50" s="30" t="s">
        <v>28</v>
      </c>
    </row>
    <row r="51" spans="1:9" ht="20.100000000000001" customHeight="1" x14ac:dyDescent="0.35">
      <c r="A51" s="5" t="s">
        <v>9</v>
      </c>
      <c r="C51" s="15"/>
      <c r="D51" s="15" t="s">
        <v>10</v>
      </c>
      <c r="E51" s="24">
        <v>5600</v>
      </c>
      <c r="G51" s="24">
        <v>0.63800000000000001</v>
      </c>
      <c r="I51" s="24">
        <v>1.5</v>
      </c>
    </row>
    <row r="52" spans="1:9" ht="20.100000000000001" customHeight="1" thickBot="1" x14ac:dyDescent="0.4">
      <c r="A52" s="5"/>
    </row>
    <row r="53" spans="1:9" ht="20.100000000000001" customHeight="1" thickBot="1" x14ac:dyDescent="0.4">
      <c r="C53" s="11" t="s">
        <v>11</v>
      </c>
      <c r="D53" s="12" t="s">
        <v>8</v>
      </c>
      <c r="F53" s="25" t="s">
        <v>25</v>
      </c>
    </row>
    <row r="54" spans="1:9" ht="20.100000000000001" customHeight="1" x14ac:dyDescent="0.25">
      <c r="C54" s="16">
        <v>3.4</v>
      </c>
      <c r="D54" s="13">
        <v>10</v>
      </c>
      <c r="F54" s="24">
        <f>(2*$E$51-D54*$G$51)*(1-COS(C54*PI()/180))/(2*$E$51*(1-COS(C54*PI()/180))-D54*$G$51)</f>
        <v>1.477636481804337</v>
      </c>
    </row>
    <row r="55" spans="1:9" ht="20.100000000000001" customHeight="1" x14ac:dyDescent="0.25">
      <c r="C55" s="17">
        <v>4.5</v>
      </c>
      <c r="D55" s="14">
        <f t="shared" ref="D55:D80" si="10">D54+10</f>
        <v>20</v>
      </c>
      <c r="F55" s="23">
        <f t="shared" ref="F55:F83" si="11">(2*$E$51-D55*$G$51)*(1-COS(C55*PI()/180))/(2*$E$51*(1-COS(C55*PI()/180))-D55*$G$51)</f>
        <v>1.5844319452175368</v>
      </c>
    </row>
    <row r="56" spans="1:9" ht="20.100000000000001" customHeight="1" x14ac:dyDescent="0.25">
      <c r="C56" s="17">
        <v>4.8</v>
      </c>
      <c r="D56" s="14">
        <f t="shared" si="10"/>
        <v>30</v>
      </c>
      <c r="F56" s="23">
        <f t="shared" si="11"/>
        <v>1.9470156738008182</v>
      </c>
    </row>
    <row r="57" spans="1:9" ht="20.100000000000001" customHeight="1" x14ac:dyDescent="0.25">
      <c r="C57" s="17">
        <v>5.7</v>
      </c>
      <c r="D57" s="14">
        <f t="shared" si="10"/>
        <v>40</v>
      </c>
      <c r="F57" s="23">
        <f t="shared" si="11"/>
        <v>1.8504971654826508</v>
      </c>
    </row>
    <row r="58" spans="1:9" ht="20.100000000000001" customHeight="1" x14ac:dyDescent="0.25">
      <c r="C58" s="17">
        <v>6.3</v>
      </c>
      <c r="D58" s="14">
        <f t="shared" si="10"/>
        <v>50</v>
      </c>
      <c r="F58" s="23">
        <f t="shared" si="11"/>
        <v>1.8872342189593139</v>
      </c>
    </row>
    <row r="59" spans="1:9" ht="20.100000000000001" customHeight="1" x14ac:dyDescent="0.25">
      <c r="C59" s="17">
        <v>8</v>
      </c>
      <c r="D59" s="14">
        <f t="shared" si="10"/>
        <v>60</v>
      </c>
      <c r="F59" s="23">
        <f t="shared" si="11"/>
        <v>1.5360397629391533</v>
      </c>
    </row>
    <row r="60" spans="1:9" ht="20.100000000000001" customHeight="1" x14ac:dyDescent="0.25">
      <c r="C60" s="17">
        <v>8.5</v>
      </c>
      <c r="D60" s="14">
        <f t="shared" si="10"/>
        <v>70</v>
      </c>
      <c r="F60" s="23">
        <f t="shared" si="11"/>
        <v>1.5636566480657017</v>
      </c>
    </row>
    <row r="61" spans="1:9" ht="20.100000000000001" customHeight="1" x14ac:dyDescent="0.25">
      <c r="C61" s="17">
        <v>9.1999999999999993</v>
      </c>
      <c r="D61" s="14">
        <f t="shared" si="10"/>
        <v>80</v>
      </c>
      <c r="F61" s="23">
        <f t="shared" si="11"/>
        <v>1.5415603585159392</v>
      </c>
    </row>
    <row r="62" spans="1:9" ht="20.100000000000001" customHeight="1" x14ac:dyDescent="0.25">
      <c r="C62" s="17">
        <v>9.9</v>
      </c>
      <c r="D62" s="14">
        <f t="shared" si="10"/>
        <v>90</v>
      </c>
      <c r="F62" s="23">
        <f t="shared" si="11"/>
        <v>1.5172575056790909</v>
      </c>
    </row>
    <row r="63" spans="1:9" ht="20.100000000000001" customHeight="1" x14ac:dyDescent="0.25">
      <c r="C63" s="17">
        <v>10.4</v>
      </c>
      <c r="D63" s="14">
        <f t="shared" si="10"/>
        <v>100</v>
      </c>
      <c r="F63" s="23">
        <f t="shared" si="11"/>
        <v>1.5220641167355053</v>
      </c>
    </row>
    <row r="64" spans="1:9" ht="20.100000000000001" customHeight="1" x14ac:dyDescent="0.25">
      <c r="C64" s="17">
        <v>10.9</v>
      </c>
      <c r="D64" s="14">
        <f t="shared" si="10"/>
        <v>110</v>
      </c>
      <c r="F64" s="23">
        <f t="shared" si="11"/>
        <v>1.5225401809180705</v>
      </c>
    </row>
    <row r="65" spans="3:6" ht="20.100000000000001" customHeight="1" x14ac:dyDescent="0.25">
      <c r="C65" s="17">
        <v>11.4</v>
      </c>
      <c r="D65" s="14">
        <f t="shared" si="10"/>
        <v>120</v>
      </c>
      <c r="F65" s="23">
        <f t="shared" si="11"/>
        <v>1.519723565873901</v>
      </c>
    </row>
    <row r="66" spans="3:6" ht="20.100000000000001" customHeight="1" x14ac:dyDescent="0.25">
      <c r="C66" s="17">
        <v>11.8</v>
      </c>
      <c r="D66" s="14">
        <f t="shared" si="10"/>
        <v>130</v>
      </c>
      <c r="F66" s="23">
        <f t="shared" si="11"/>
        <v>1.5280635558188436</v>
      </c>
    </row>
    <row r="67" spans="3:6" ht="20.100000000000001" customHeight="1" x14ac:dyDescent="0.25">
      <c r="C67" s="17">
        <v>12.2</v>
      </c>
      <c r="D67" s="14">
        <f t="shared" si="10"/>
        <v>140</v>
      </c>
      <c r="F67" s="23">
        <f t="shared" si="11"/>
        <v>1.5335639230478617</v>
      </c>
    </row>
    <row r="68" spans="3:6" ht="20.100000000000001" customHeight="1" x14ac:dyDescent="0.25">
      <c r="C68" s="17">
        <v>12.3</v>
      </c>
      <c r="D68" s="14">
        <f t="shared" si="10"/>
        <v>150</v>
      </c>
      <c r="F68" s="23">
        <f t="shared" si="11"/>
        <v>1.5793637321333034</v>
      </c>
    </row>
    <row r="69" spans="3:6" ht="20.100000000000001" customHeight="1" x14ac:dyDescent="0.25">
      <c r="C69" s="17">
        <v>13.1</v>
      </c>
      <c r="D69" s="14">
        <f t="shared" si="10"/>
        <v>160</v>
      </c>
      <c r="F69" s="23">
        <f t="shared" si="11"/>
        <v>1.5249691341408835</v>
      </c>
    </row>
    <row r="70" spans="3:6" ht="20.100000000000001" customHeight="1" x14ac:dyDescent="0.25">
      <c r="C70" s="17">
        <v>13.4</v>
      </c>
      <c r="D70" s="14">
        <f t="shared" si="10"/>
        <v>170</v>
      </c>
      <c r="F70" s="23">
        <f t="shared" si="11"/>
        <v>1.5370688910251169</v>
      </c>
    </row>
    <row r="71" spans="3:6" ht="20.100000000000001" customHeight="1" x14ac:dyDescent="0.25">
      <c r="C71" s="17">
        <v>13.9</v>
      </c>
      <c r="D71" s="14">
        <f t="shared" si="10"/>
        <v>180</v>
      </c>
      <c r="F71" s="23">
        <f t="shared" si="11"/>
        <v>1.5230340780397544</v>
      </c>
    </row>
    <row r="72" spans="3:6" ht="20.100000000000001" customHeight="1" x14ac:dyDescent="0.25">
      <c r="C72" s="17">
        <v>14.1</v>
      </c>
      <c r="D72" s="14">
        <f t="shared" si="10"/>
        <v>190</v>
      </c>
      <c r="F72" s="23">
        <f t="shared" si="11"/>
        <v>1.5437584813276164</v>
      </c>
    </row>
    <row r="73" spans="3:6" ht="20.100000000000001" customHeight="1" x14ac:dyDescent="0.25">
      <c r="C73" s="17">
        <v>14.5</v>
      </c>
      <c r="D73" s="14">
        <f t="shared" si="10"/>
        <v>200</v>
      </c>
      <c r="F73" s="23">
        <f t="shared" si="11"/>
        <v>1.5391122179693491</v>
      </c>
    </row>
    <row r="74" spans="3:6" ht="20.100000000000001" customHeight="1" x14ac:dyDescent="0.25">
      <c r="C74" s="17">
        <v>14.9</v>
      </c>
      <c r="D74" s="14">
        <f t="shared" si="10"/>
        <v>210</v>
      </c>
      <c r="F74" s="23">
        <f t="shared" si="11"/>
        <v>1.5336803167423096</v>
      </c>
    </row>
    <row r="75" spans="3:6" ht="20.100000000000001" customHeight="1" x14ac:dyDescent="0.25">
      <c r="C75" s="17">
        <v>15.2</v>
      </c>
      <c r="D75" s="14">
        <f t="shared" si="10"/>
        <v>220</v>
      </c>
      <c r="F75" s="23">
        <f t="shared" si="11"/>
        <v>1.5386632760644035</v>
      </c>
    </row>
    <row r="76" spans="3:6" ht="20.100000000000001" customHeight="1" x14ac:dyDescent="0.25">
      <c r="C76" s="17">
        <v>15.5</v>
      </c>
      <c r="D76" s="14">
        <f t="shared" si="10"/>
        <v>230</v>
      </c>
      <c r="F76" s="23">
        <f t="shared" si="11"/>
        <v>1.5426082751954093</v>
      </c>
    </row>
    <row r="77" spans="3:6" ht="20.100000000000001" customHeight="1" x14ac:dyDescent="0.25">
      <c r="C77" s="17">
        <v>15.9</v>
      </c>
      <c r="D77" s="14">
        <f t="shared" si="10"/>
        <v>240</v>
      </c>
      <c r="F77" s="23">
        <f t="shared" si="11"/>
        <v>1.5347638009554732</v>
      </c>
    </row>
    <row r="78" spans="3:6" ht="20.100000000000001" customHeight="1" x14ac:dyDescent="0.25">
      <c r="C78" s="17">
        <v>16.3</v>
      </c>
      <c r="D78" s="14">
        <f t="shared" si="10"/>
        <v>250</v>
      </c>
      <c r="F78" s="23">
        <f t="shared" si="11"/>
        <v>1.5266566660072163</v>
      </c>
    </row>
    <row r="79" spans="3:6" ht="20.100000000000001" customHeight="1" x14ac:dyDescent="0.25">
      <c r="C79" s="17">
        <v>16.7</v>
      </c>
      <c r="D79" s="14">
        <f>D78+10</f>
        <v>260</v>
      </c>
      <c r="F79" s="23">
        <f t="shared" si="11"/>
        <v>1.5183667816772957</v>
      </c>
    </row>
    <row r="80" spans="3:6" ht="20.100000000000001" customHeight="1" x14ac:dyDescent="0.25">
      <c r="C80" s="17">
        <v>17</v>
      </c>
      <c r="D80" s="14">
        <f t="shared" si="10"/>
        <v>270</v>
      </c>
      <c r="F80" s="23">
        <f t="shared" si="11"/>
        <v>1.5194549686576801</v>
      </c>
    </row>
    <row r="81" spans="3:6" ht="20.100000000000001" customHeight="1" x14ac:dyDescent="0.25">
      <c r="C81" s="17">
        <v>17.2</v>
      </c>
      <c r="D81" s="14">
        <f>D80+10</f>
        <v>280</v>
      </c>
      <c r="F81" s="23">
        <f t="shared" si="11"/>
        <v>1.5295732533768602</v>
      </c>
    </row>
    <row r="82" spans="3:6" ht="20.100000000000001" customHeight="1" x14ac:dyDescent="0.25">
      <c r="C82" s="17">
        <v>17</v>
      </c>
      <c r="D82" s="14">
        <f>D81+10</f>
        <v>290</v>
      </c>
      <c r="F82" s="23">
        <f t="shared" si="11"/>
        <v>1.5813234057477488</v>
      </c>
    </row>
    <row r="83" spans="3:6" ht="20.100000000000001" customHeight="1" thickBot="1" x14ac:dyDescent="0.3">
      <c r="C83" s="17">
        <v>18.100000000000001</v>
      </c>
      <c r="D83" s="14">
        <f>D82+10</f>
        <v>300</v>
      </c>
      <c r="F83" s="26">
        <f t="shared" si="11"/>
        <v>1.5014244052924017</v>
      </c>
    </row>
    <row r="84" spans="3:6" ht="20.100000000000001" customHeight="1" thickBot="1" x14ac:dyDescent="0.3">
      <c r="E84" s="28" t="s">
        <v>24</v>
      </c>
      <c r="F84" s="29">
        <f>AVERAGE(F54:F83)</f>
        <v>1.5701702262403849</v>
      </c>
    </row>
    <row r="85" spans="3:6" ht="20.100000000000001" customHeight="1" x14ac:dyDescent="0.25">
      <c r="E85" s="31" t="s">
        <v>29</v>
      </c>
      <c r="F85" s="32">
        <f>100*ABS(I51-F84)/I51</f>
        <v>4.6780150826923288</v>
      </c>
    </row>
    <row r="86" spans="3:6" ht="20.100000000000001" customHeight="1" x14ac:dyDescent="0.25"/>
    <row r="87" spans="3:6" ht="20.100000000000001" customHeight="1" x14ac:dyDescent="0.25"/>
    <row r="88" spans="3:6" ht="20.100000000000001" customHeight="1" x14ac:dyDescent="0.25"/>
    <row r="89" spans="3:6" ht="20.100000000000001" customHeight="1" x14ac:dyDescent="0.25"/>
    <row r="90" spans="3:6" ht="20.100000000000001" customHeight="1" x14ac:dyDescent="0.25"/>
    <row r="91" spans="3:6" ht="20.100000000000001" customHeight="1" x14ac:dyDescent="0.25"/>
    <row r="92" spans="3:6" ht="20.100000000000001" customHeight="1" x14ac:dyDescent="0.25"/>
    <row r="93" spans="3:6" ht="20.100000000000001" customHeight="1" x14ac:dyDescent="0.25"/>
    <row r="94" spans="3:6" ht="20.100000000000001" customHeight="1" x14ac:dyDescent="0.25"/>
    <row r="95" spans="3:6" ht="20.100000000000001" customHeight="1" x14ac:dyDescent="0.25"/>
    <row r="96" spans="3:6" ht="20.100000000000001" customHeight="1" x14ac:dyDescent="0.25"/>
    <row r="97" ht="20.100000000000001" customHeight="1" x14ac:dyDescent="0.25"/>
    <row r="98" ht="20.100000000000001" customHeight="1" x14ac:dyDescent="0.25"/>
    <row r="99" ht="20.100000000000001" customHeight="1" x14ac:dyDescent="0.25"/>
    <row r="100" ht="20.100000000000001" customHeight="1" x14ac:dyDescent="0.25"/>
    <row r="101" ht="20.100000000000001" customHeight="1" x14ac:dyDescent="0.25"/>
    <row r="102" ht="20.100000000000001" customHeight="1" x14ac:dyDescent="0.25"/>
    <row r="103" ht="20.100000000000001" customHeight="1" x14ac:dyDescent="0.25"/>
    <row r="104" ht="20.100000000000001" customHeight="1" x14ac:dyDescent="0.25"/>
    <row r="105" ht="20.100000000000001" customHeight="1" x14ac:dyDescent="0.25"/>
    <row r="106" ht="20.100000000000001" customHeight="1" x14ac:dyDescent="0.25"/>
    <row r="107" ht="20.100000000000001" customHeight="1" x14ac:dyDescent="0.25"/>
    <row r="108" ht="20.100000000000001" customHeight="1" x14ac:dyDescent="0.25"/>
    <row r="109" ht="20.100000000000001" customHeight="1" x14ac:dyDescent="0.25"/>
    <row r="110" ht="20.100000000000001" customHeight="1" x14ac:dyDescent="0.25"/>
    <row r="111" ht="20.100000000000001" customHeight="1" x14ac:dyDescent="0.25"/>
    <row r="112" ht="20.100000000000001" customHeight="1" x14ac:dyDescent="0.25"/>
    <row r="113" ht="20.100000000000001" customHeight="1" x14ac:dyDescent="0.25"/>
    <row r="114" ht="20.100000000000001" customHeight="1" x14ac:dyDescent="0.25"/>
    <row r="115" ht="20.100000000000001" customHeight="1" x14ac:dyDescent="0.25"/>
    <row r="116" ht="20.100000000000001" customHeight="1" x14ac:dyDescent="0.25"/>
    <row r="117" ht="20.100000000000001" customHeight="1" x14ac:dyDescent="0.25"/>
    <row r="118" ht="20.100000000000001" customHeight="1" x14ac:dyDescent="0.25"/>
    <row r="119" ht="20.100000000000001" customHeight="1" x14ac:dyDescent="0.25"/>
    <row r="120" ht="20.100000000000001" customHeight="1" x14ac:dyDescent="0.25"/>
    <row r="121" ht="20.100000000000001" customHeight="1" x14ac:dyDescent="0.25"/>
    <row r="122" ht="20.100000000000001" customHeight="1" x14ac:dyDescent="0.25"/>
    <row r="123" ht="20.100000000000001" customHeight="1" x14ac:dyDescent="0.25"/>
    <row r="124" ht="20.100000000000001" customHeight="1" x14ac:dyDescent="0.25"/>
    <row r="125" ht="20.100000000000001" customHeight="1" x14ac:dyDescent="0.25"/>
    <row r="126" ht="20.100000000000001" customHeight="1" x14ac:dyDescent="0.25"/>
    <row r="127" ht="20.100000000000001" customHeight="1" x14ac:dyDescent="0.25"/>
    <row r="128" ht="20.100000000000001" customHeight="1" x14ac:dyDescent="0.25"/>
    <row r="129" ht="20.100000000000001" customHeight="1" x14ac:dyDescent="0.25"/>
    <row r="130" ht="20.100000000000001" customHeight="1" x14ac:dyDescent="0.25"/>
    <row r="131" ht="20.100000000000001" customHeight="1" x14ac:dyDescent="0.25"/>
    <row r="132" ht="20.100000000000001" customHeight="1" x14ac:dyDescent="0.25"/>
    <row r="133" ht="20.100000000000001" customHeight="1" x14ac:dyDescent="0.25"/>
    <row r="134" ht="20.100000000000001" customHeight="1" x14ac:dyDescent="0.25"/>
    <row r="135" ht="20.100000000000001" customHeight="1" x14ac:dyDescent="0.25"/>
    <row r="136" ht="20.100000000000001" customHeight="1" x14ac:dyDescent="0.25"/>
    <row r="137" ht="20.100000000000001" customHeight="1" x14ac:dyDescent="0.25"/>
    <row r="138" ht="20.100000000000001" customHeight="1" x14ac:dyDescent="0.25"/>
    <row r="139" ht="20.100000000000001" customHeight="1" x14ac:dyDescent="0.25"/>
    <row r="140" ht="20.100000000000001" customHeight="1" x14ac:dyDescent="0.25"/>
    <row r="141" ht="20.100000000000001" customHeight="1" x14ac:dyDescent="0.25"/>
    <row r="142" ht="20.100000000000001" customHeight="1" x14ac:dyDescent="0.25"/>
    <row r="143" ht="20.100000000000001" customHeight="1" x14ac:dyDescent="0.25"/>
    <row r="144" ht="20.100000000000001" customHeight="1" x14ac:dyDescent="0.25"/>
    <row r="145" ht="20.100000000000001" customHeight="1" x14ac:dyDescent="0.25"/>
    <row r="146" ht="20.100000000000001" customHeight="1" x14ac:dyDescent="0.25"/>
    <row r="147" ht="20.100000000000001" customHeight="1" x14ac:dyDescent="0.25"/>
    <row r="148" ht="20.100000000000001" customHeight="1" x14ac:dyDescent="0.25"/>
    <row r="149" ht="20.100000000000001" customHeight="1" x14ac:dyDescent="0.25"/>
    <row r="150" ht="20.100000000000001" customHeight="1" x14ac:dyDescent="0.25"/>
    <row r="151" ht="20.100000000000001" customHeight="1" x14ac:dyDescent="0.25"/>
    <row r="152" ht="20.100000000000001" customHeight="1" x14ac:dyDescent="0.25"/>
    <row r="153" ht="20.100000000000001" customHeight="1" x14ac:dyDescent="0.25"/>
    <row r="154" ht="20.100000000000001" customHeight="1" x14ac:dyDescent="0.25"/>
    <row r="155" ht="20.100000000000001" customHeight="1" x14ac:dyDescent="0.25"/>
    <row r="156" ht="20.100000000000001" customHeight="1" x14ac:dyDescent="0.25"/>
    <row r="157" ht="20.100000000000001" customHeight="1" x14ac:dyDescent="0.25"/>
    <row r="158" ht="20.100000000000001" customHeight="1" x14ac:dyDescent="0.25"/>
    <row r="159" ht="20.100000000000001" customHeight="1" x14ac:dyDescent="0.25"/>
    <row r="160" ht="20.100000000000001" customHeight="1" x14ac:dyDescent="0.25"/>
    <row r="161" ht="20.100000000000001" customHeight="1" x14ac:dyDescent="0.25"/>
    <row r="162" ht="20.100000000000001" customHeight="1" x14ac:dyDescent="0.25"/>
    <row r="163" ht="20.100000000000001" customHeight="1" x14ac:dyDescent="0.25"/>
    <row r="164" ht="20.100000000000001" customHeight="1" x14ac:dyDescent="0.25"/>
    <row r="165" ht="20.100000000000001" customHeight="1" x14ac:dyDescent="0.25"/>
    <row r="166" ht="20.100000000000001" customHeight="1" x14ac:dyDescent="0.25"/>
    <row r="167" ht="20.100000000000001" customHeight="1" x14ac:dyDescent="0.25"/>
    <row r="168" ht="20.100000000000001" customHeight="1" x14ac:dyDescent="0.25"/>
    <row r="169" ht="20.100000000000001" customHeight="1" x14ac:dyDescent="0.25"/>
    <row r="170" ht="20.100000000000001" customHeight="1" x14ac:dyDescent="0.25"/>
    <row r="171" ht="20.100000000000001" customHeight="1" x14ac:dyDescent="0.25"/>
    <row r="172" ht="20.100000000000001" customHeight="1" x14ac:dyDescent="0.25"/>
    <row r="173" ht="20.100000000000001" customHeight="1" x14ac:dyDescent="0.25"/>
    <row r="174" ht="20.100000000000001" customHeight="1" x14ac:dyDescent="0.25"/>
    <row r="175" ht="20.100000000000001" customHeight="1" x14ac:dyDescent="0.25"/>
    <row r="176" ht="20.100000000000001" customHeight="1" x14ac:dyDescent="0.25"/>
    <row r="177" ht="20.100000000000001" customHeight="1" x14ac:dyDescent="0.25"/>
    <row r="178" ht="20.100000000000001" customHeight="1" x14ac:dyDescent="0.25"/>
    <row r="179" ht="20.100000000000001" customHeight="1" x14ac:dyDescent="0.25"/>
    <row r="180" ht="20.100000000000001" customHeight="1" x14ac:dyDescent="0.25"/>
    <row r="181" ht="20.100000000000001" customHeight="1" x14ac:dyDescent="0.25"/>
    <row r="182" ht="20.100000000000001" customHeight="1" x14ac:dyDescent="0.25"/>
    <row r="183" ht="20.100000000000001" customHeight="1" x14ac:dyDescent="0.25"/>
    <row r="184" ht="20.100000000000001" customHeight="1" x14ac:dyDescent="0.25"/>
    <row r="185" ht="20.100000000000001" customHeight="1" x14ac:dyDescent="0.25"/>
    <row r="186" ht="20.100000000000001" customHeight="1" x14ac:dyDescent="0.25"/>
    <row r="187" ht="20.100000000000001" customHeight="1" x14ac:dyDescent="0.25"/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ColWidth="10.7109375" defaultRowHeight="15" x14ac:dyDescent="0.25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10.7109375" defaultRowHeight="15" x14ac:dyDescent="0.25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Luffi</dc:creator>
  <dc:description/>
  <cp:lastModifiedBy>HEREDIA</cp:lastModifiedBy>
  <cp:revision>0</cp:revision>
  <dcterms:created xsi:type="dcterms:W3CDTF">2021-06-27T01:14:03Z</dcterms:created>
  <dcterms:modified xsi:type="dcterms:W3CDTF">2021-07-13T06:51:09Z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Luffi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