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EDIA\Downloads\"/>
    </mc:Choice>
  </mc:AlternateContent>
  <xr:revisionPtr revIDLastSave="0" documentId="8_{B8A1B2FE-B9AA-47C4-A3E0-299643A90F14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68" i="1" l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C78" i="1"/>
  <c r="J74" i="1"/>
  <c r="K74" i="1" s="1"/>
  <c r="L74" i="1" s="1"/>
  <c r="J77" i="1"/>
  <c r="K77" i="1" s="1"/>
  <c r="L77" i="1" s="1"/>
  <c r="J78" i="1"/>
  <c r="K78" i="1" s="1"/>
  <c r="L78" i="1" s="1"/>
  <c r="J81" i="1"/>
  <c r="K81" i="1" s="1"/>
  <c r="L81" i="1" s="1"/>
  <c r="J82" i="1"/>
  <c r="K82" i="1" s="1"/>
  <c r="L82" i="1" s="1"/>
  <c r="I74" i="1"/>
  <c r="I75" i="1"/>
  <c r="J75" i="1" s="1"/>
  <c r="K75" i="1" s="1"/>
  <c r="L75" i="1" s="1"/>
  <c r="I76" i="1"/>
  <c r="J76" i="1" s="1"/>
  <c r="K76" i="1" s="1"/>
  <c r="L76" i="1" s="1"/>
  <c r="I77" i="1"/>
  <c r="I78" i="1"/>
  <c r="I79" i="1"/>
  <c r="J79" i="1" s="1"/>
  <c r="K79" i="1" s="1"/>
  <c r="L79" i="1" s="1"/>
  <c r="I80" i="1"/>
  <c r="J80" i="1" s="1"/>
  <c r="K80" i="1" s="1"/>
  <c r="L80" i="1" s="1"/>
  <c r="I81" i="1"/>
  <c r="I82" i="1"/>
  <c r="I73" i="1"/>
  <c r="J73" i="1" s="1"/>
  <c r="K73" i="1" s="1"/>
  <c r="L73" i="1" s="1"/>
  <c r="C49" i="1"/>
  <c r="I40" i="1" s="1"/>
  <c r="I43" i="1"/>
  <c r="I47" i="1"/>
  <c r="I51" i="1"/>
  <c r="I55" i="1"/>
  <c r="I59" i="1"/>
  <c r="I63" i="1"/>
  <c r="I67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39" i="1"/>
  <c r="I66" i="1" l="1"/>
  <c r="I62" i="1"/>
  <c r="I58" i="1"/>
  <c r="I54" i="1"/>
  <c r="I50" i="1"/>
  <c r="I46" i="1"/>
  <c r="I42" i="1"/>
  <c r="I65" i="1"/>
  <c r="I61" i="1"/>
  <c r="I57" i="1"/>
  <c r="I53" i="1"/>
  <c r="I49" i="1"/>
  <c r="I45" i="1"/>
  <c r="I41" i="1"/>
  <c r="I39" i="1"/>
  <c r="I64" i="1"/>
  <c r="I60" i="1"/>
  <c r="I56" i="1"/>
  <c r="I52" i="1"/>
  <c r="I48" i="1"/>
  <c r="I44" i="1"/>
</calcChain>
</file>

<file path=xl/sharedStrings.xml><?xml version="1.0" encoding="utf-8"?>
<sst xmlns="http://schemas.openxmlformats.org/spreadsheetml/2006/main" count="91" uniqueCount="62">
  <si>
    <t>Exprimento: radiación Térmica</t>
  </si>
  <si>
    <t>Experimento # 1</t>
  </si>
  <si>
    <t>Introduccion a la radiación térmica.</t>
  </si>
  <si>
    <t>PARTE N° 1:</t>
  </si>
  <si>
    <t>Power Setin:</t>
  </si>
  <si>
    <t>Resistenia del termistor:    35.5  KΩ</t>
  </si>
  <si>
    <t>Resistenia del termistor:    21.5  KΩ</t>
  </si>
  <si>
    <t>Resistenia del termistor:    17.3  KΩ</t>
  </si>
  <si>
    <t>Resistenia del termistor:    13.5  KΩ</t>
  </si>
  <si>
    <t>Temperatura:</t>
  </si>
  <si>
    <t xml:space="preserve">   65 °C</t>
  </si>
  <si>
    <t xml:space="preserve">   70.28°C</t>
  </si>
  <si>
    <t xml:space="preserve">   85.65°C</t>
  </si>
  <si>
    <t xml:space="preserve">   96.75°C</t>
  </si>
  <si>
    <t>Superficie</t>
  </si>
  <si>
    <t>Radiación (mV)</t>
  </si>
  <si>
    <t>Negra</t>
  </si>
  <si>
    <t>blanca</t>
  </si>
  <si>
    <t>A. sin pulir</t>
  </si>
  <si>
    <t>A. pulido</t>
  </si>
  <si>
    <t>o.1</t>
  </si>
  <si>
    <t>PARTE N° 2:</t>
  </si>
  <si>
    <t>Material</t>
  </si>
  <si>
    <t>Rad. (mV)</t>
  </si>
  <si>
    <t>Sup. Negra con:</t>
  </si>
  <si>
    <t>Mano del cuerpo</t>
  </si>
  <si>
    <t>Vidrio transp.</t>
  </si>
  <si>
    <t>Medio ambiente</t>
  </si>
  <si>
    <t>Vidrio Oscuro</t>
  </si>
  <si>
    <t>Regla metal</t>
  </si>
  <si>
    <t>Chompa</t>
  </si>
  <si>
    <t>Experimento # 2</t>
  </si>
  <si>
    <t xml:space="preserve">                                      Ley del inverso del cuadrado</t>
  </si>
  <si>
    <t>Voltage= 10V</t>
  </si>
  <si>
    <t>Amperaje= 11.69 mA</t>
  </si>
  <si>
    <t xml:space="preserve">d (cm) </t>
  </si>
  <si>
    <t>Rad. Amb. (mV)</t>
  </si>
  <si>
    <t>d (cm)</t>
  </si>
  <si>
    <t>Experimento # 3</t>
  </si>
  <si>
    <t>Ley de Stefan Bolztman a altas temperaturas</t>
  </si>
  <si>
    <t>* Temp. Ambiente: 23 °C</t>
  </si>
  <si>
    <t>Voltaje (V)</t>
  </si>
  <si>
    <t>Intensidad (A)</t>
  </si>
  <si>
    <t>* Resist. Filamento a T(amb.): 0.6 Ω</t>
  </si>
  <si>
    <t>Experimento # 4</t>
  </si>
  <si>
    <t>Ley de Stefan Bolztman a bajas temperaturas</t>
  </si>
  <si>
    <t>* Temp. : 23 °C</t>
  </si>
  <si>
    <t>R (termistor) (Ω)</t>
  </si>
  <si>
    <t>* Resist. : 87.2 Ω</t>
  </si>
  <si>
    <t>Rad-Rad amb</t>
  </si>
  <si>
    <t>1/d^2</t>
  </si>
  <si>
    <t>V/I</t>
  </si>
  <si>
    <t>R/Rref.</t>
  </si>
  <si>
    <t>T</t>
  </si>
  <si>
    <t>temp. Ref</t>
  </si>
  <si>
    <t>res_ref</t>
  </si>
  <si>
    <t>alfa</t>
  </si>
  <si>
    <t>R/R_ref</t>
  </si>
  <si>
    <t>Temp</t>
  </si>
  <si>
    <t>coeficientes de aproximacion polinomial cuadrática</t>
  </si>
  <si>
    <t>T^4</t>
  </si>
  <si>
    <t>(T^{4}-T_amb^{4}) 10^{9} K^{4}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</si>
</sst>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rgb="FF000000"/>
      <name val="Calibri"/>
      <family val="2"/>
      <charset val="1"/>
    </font>
    <font>
      <b/>
      <sz val="20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6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/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7" fillId="0" borderId="0" xfId="0" applyFont="1"/>
    <xf numFmtId="0" fontId="6" fillId="0" borderId="4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6" xfId="0" applyFont="1" applyBorder="1"/>
    <xf numFmtId="0" fontId="0" fillId="0" borderId="7" xfId="0" applyBorder="1"/>
    <xf numFmtId="0" fontId="6" fillId="0" borderId="8" xfId="0" applyFont="1" applyBorder="1" applyAlignment="1">
      <alignment horizontal="center"/>
    </xf>
    <xf numFmtId="0" fontId="0" fillId="0" borderId="9" xfId="0" applyFont="1" applyBorder="1"/>
    <xf numFmtId="0" fontId="0" fillId="0" borderId="10" xfId="0" applyBorder="1"/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3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left" vertical="center" indent="9"/>
    </xf>
    <xf numFmtId="164" fontId="0" fillId="0" borderId="1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Experimento</a:t>
            </a:r>
            <a:r>
              <a:rPr lang="en-US" baseline="0"/>
              <a:t> 2: Ley de la inversa al cuadrado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Hoja1!$I$38</c:f>
              <c:strCache>
                <c:ptCount val="1"/>
                <c:pt idx="0">
                  <c:v>Rad-Rad amb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Hoja1!$H$39:$H$67</c:f>
              <c:numCache>
                <c:formatCode>General</c:formatCode>
                <c:ptCount val="29"/>
                <c:pt idx="0">
                  <c:v>0.44444444444444442</c:v>
                </c:pt>
                <c:pt idx="1">
                  <c:v>0.16</c:v>
                </c:pt>
                <c:pt idx="2">
                  <c:v>0.1111111111111111</c:v>
                </c:pt>
                <c:pt idx="3">
                  <c:v>8.1632653061224483E-2</c:v>
                </c:pt>
                <c:pt idx="4">
                  <c:v>6.25E-2</c:v>
                </c:pt>
                <c:pt idx="5">
                  <c:v>4.9382716049382713E-2</c:v>
                </c:pt>
                <c:pt idx="6">
                  <c:v>0.04</c:v>
                </c:pt>
                <c:pt idx="7">
                  <c:v>2.7777777777777776E-2</c:v>
                </c:pt>
                <c:pt idx="8">
                  <c:v>2.0408163265306121E-2</c:v>
                </c:pt>
                <c:pt idx="9">
                  <c:v>1.5625E-2</c:v>
                </c:pt>
                <c:pt idx="10">
                  <c:v>1.2345679012345678E-2</c:v>
                </c:pt>
                <c:pt idx="11">
                  <c:v>0.01</c:v>
                </c:pt>
                <c:pt idx="12">
                  <c:v>8.2644628099173556E-3</c:v>
                </c:pt>
                <c:pt idx="13">
                  <c:v>6.9444444444444441E-3</c:v>
                </c:pt>
                <c:pt idx="14">
                  <c:v>5.1020408163265302E-3</c:v>
                </c:pt>
                <c:pt idx="15">
                  <c:v>3.90625E-3</c:v>
                </c:pt>
                <c:pt idx="16">
                  <c:v>3.0864197530864196E-3</c:v>
                </c:pt>
                <c:pt idx="17">
                  <c:v>2.5000000000000001E-3</c:v>
                </c:pt>
                <c:pt idx="18">
                  <c:v>1.6000000000000001E-3</c:v>
                </c:pt>
                <c:pt idx="19">
                  <c:v>1.1111111111111111E-3</c:v>
                </c:pt>
                <c:pt idx="20">
                  <c:v>8.1632653061224493E-4</c:v>
                </c:pt>
                <c:pt idx="21">
                  <c:v>6.2500000000000001E-4</c:v>
                </c:pt>
                <c:pt idx="22">
                  <c:v>4.9382716049382717E-4</c:v>
                </c:pt>
                <c:pt idx="23">
                  <c:v>4.0000000000000002E-4</c:v>
                </c:pt>
                <c:pt idx="24">
                  <c:v>2.7777777777777778E-4</c:v>
                </c:pt>
                <c:pt idx="25">
                  <c:v>2.0408163265306123E-4</c:v>
                </c:pt>
                <c:pt idx="26">
                  <c:v>1.5625E-4</c:v>
                </c:pt>
                <c:pt idx="27">
                  <c:v>1.2345679012345679E-4</c:v>
                </c:pt>
                <c:pt idx="28">
                  <c:v>1E-4</c:v>
                </c:pt>
              </c:numCache>
            </c:numRef>
          </c:xVal>
          <c:yVal>
            <c:numRef>
              <c:f>Hoja1!$I$39:$I$67</c:f>
              <c:numCache>
                <c:formatCode>General</c:formatCode>
                <c:ptCount val="29"/>
                <c:pt idx="0">
                  <c:v>42.18</c:v>
                </c:pt>
                <c:pt idx="1">
                  <c:v>31.28</c:v>
                </c:pt>
                <c:pt idx="2">
                  <c:v>25.78</c:v>
                </c:pt>
                <c:pt idx="3">
                  <c:v>22.38</c:v>
                </c:pt>
                <c:pt idx="4">
                  <c:v>19.28</c:v>
                </c:pt>
                <c:pt idx="5">
                  <c:v>16.68</c:v>
                </c:pt>
                <c:pt idx="6">
                  <c:v>14.98</c:v>
                </c:pt>
                <c:pt idx="7">
                  <c:v>11.08</c:v>
                </c:pt>
                <c:pt idx="8">
                  <c:v>8.8800000000000008</c:v>
                </c:pt>
                <c:pt idx="9">
                  <c:v>6.98</c:v>
                </c:pt>
                <c:pt idx="10">
                  <c:v>5.78</c:v>
                </c:pt>
                <c:pt idx="11">
                  <c:v>4.8800000000000008</c:v>
                </c:pt>
                <c:pt idx="12">
                  <c:v>4.08</c:v>
                </c:pt>
                <c:pt idx="13">
                  <c:v>3.68</c:v>
                </c:pt>
                <c:pt idx="14">
                  <c:v>3.28</c:v>
                </c:pt>
                <c:pt idx="15">
                  <c:v>2.48</c:v>
                </c:pt>
                <c:pt idx="16">
                  <c:v>1.98</c:v>
                </c:pt>
                <c:pt idx="17">
                  <c:v>1.48</c:v>
                </c:pt>
                <c:pt idx="18">
                  <c:v>0.88</c:v>
                </c:pt>
                <c:pt idx="19">
                  <c:v>0.57999999999999996</c:v>
                </c:pt>
                <c:pt idx="20">
                  <c:v>-0.02</c:v>
                </c:pt>
                <c:pt idx="21">
                  <c:v>0.27999999999999997</c:v>
                </c:pt>
                <c:pt idx="22">
                  <c:v>0.18000000000000002</c:v>
                </c:pt>
                <c:pt idx="23">
                  <c:v>0.08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-0.02</c:v>
                </c:pt>
                <c:pt idx="28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F-4C02-ABDB-334209734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982848"/>
        <c:axId val="1374984512"/>
      </c:scatterChart>
      <c:valAx>
        <c:axId val="137498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1/d^2 (1/cm</a:t>
                </a:r>
                <a:r>
                  <a:rPr lang="es-PE" sz="1000" b="0" i="0" u="none" strike="noStrike" baseline="0">
                    <a:effectLst/>
                  </a:rPr>
                  <a:t>^-2</a:t>
                </a:r>
                <a:r>
                  <a:rPr lang="es-PE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74984512"/>
        <c:crosses val="autoZero"/>
        <c:crossBetween val="midCat"/>
      </c:valAx>
      <c:valAx>
        <c:axId val="13749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Rad</a:t>
                </a:r>
                <a:r>
                  <a:rPr lang="es-PE" baseline="0"/>
                  <a:t> - Rad amb (mV)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7498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Hoja1!$R$66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1081841187351189"/>
                  <c:y val="-3.07368676835612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Hoja1!$Q$67:$Q$100</c:f>
              <c:numCache>
                <c:formatCode>General</c:formatCode>
                <c:ptCount val="34"/>
                <c:pt idx="0">
                  <c:v>1</c:v>
                </c:pt>
                <c:pt idx="1">
                  <c:v>1.43</c:v>
                </c:pt>
                <c:pt idx="2">
                  <c:v>1.87</c:v>
                </c:pt>
                <c:pt idx="3">
                  <c:v>2.34</c:v>
                </c:pt>
                <c:pt idx="4">
                  <c:v>2.85</c:v>
                </c:pt>
                <c:pt idx="5">
                  <c:v>3.36</c:v>
                </c:pt>
                <c:pt idx="6">
                  <c:v>3.88</c:v>
                </c:pt>
                <c:pt idx="7">
                  <c:v>4.41</c:v>
                </c:pt>
                <c:pt idx="8">
                  <c:v>4.95</c:v>
                </c:pt>
                <c:pt idx="9">
                  <c:v>5.48</c:v>
                </c:pt>
                <c:pt idx="10">
                  <c:v>6.03</c:v>
                </c:pt>
                <c:pt idx="11">
                  <c:v>6.5880000000000001</c:v>
                </c:pt>
                <c:pt idx="12">
                  <c:v>7.14</c:v>
                </c:pt>
                <c:pt idx="13">
                  <c:v>7.71</c:v>
                </c:pt>
                <c:pt idx="14">
                  <c:v>8.2799999999999994</c:v>
                </c:pt>
                <c:pt idx="15">
                  <c:v>8.86</c:v>
                </c:pt>
                <c:pt idx="16">
                  <c:v>9.44</c:v>
                </c:pt>
                <c:pt idx="17">
                  <c:v>10.029999999999999</c:v>
                </c:pt>
                <c:pt idx="18">
                  <c:v>10.63</c:v>
                </c:pt>
                <c:pt idx="19">
                  <c:v>11.24</c:v>
                </c:pt>
                <c:pt idx="20">
                  <c:v>11.84</c:v>
                </c:pt>
                <c:pt idx="21">
                  <c:v>12.46</c:v>
                </c:pt>
                <c:pt idx="22">
                  <c:v>13.08</c:v>
                </c:pt>
                <c:pt idx="23">
                  <c:v>13.72</c:v>
                </c:pt>
                <c:pt idx="24">
                  <c:v>14.34</c:v>
                </c:pt>
                <c:pt idx="25">
                  <c:v>14.99</c:v>
                </c:pt>
                <c:pt idx="26">
                  <c:v>15.63</c:v>
                </c:pt>
                <c:pt idx="27">
                  <c:v>16.29</c:v>
                </c:pt>
                <c:pt idx="28">
                  <c:v>16.95</c:v>
                </c:pt>
                <c:pt idx="29">
                  <c:v>17.62</c:v>
                </c:pt>
                <c:pt idx="30">
                  <c:v>18.28</c:v>
                </c:pt>
                <c:pt idx="31">
                  <c:v>18.97</c:v>
                </c:pt>
                <c:pt idx="32">
                  <c:v>19.66</c:v>
                </c:pt>
              </c:numCache>
            </c:numRef>
          </c:xVal>
          <c:yVal>
            <c:numRef>
              <c:f>Hoja1!$R$67:$R$100</c:f>
              <c:numCache>
                <c:formatCode>General</c:formatCode>
                <c:ptCount val="3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4-4442-9263-BEC025AE2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354704"/>
        <c:axId val="1986358864"/>
      </c:scatterChart>
      <c:valAx>
        <c:axId val="198635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86358864"/>
        <c:crosses val="autoZero"/>
        <c:crossBetween val="midCat"/>
      </c:valAx>
      <c:valAx>
        <c:axId val="19863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8635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Experimento</a:t>
            </a:r>
            <a:r>
              <a:rPr lang="es-PE" baseline="0"/>
              <a:t> 3: Ley de Stefan-Boltzmann a altas temperaturas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Hoja1!$L$72</c:f>
              <c:strCache>
                <c:ptCount val="1"/>
                <c:pt idx="0">
                  <c:v>T^4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891060207418432E-2"/>
                  <c:y val="-9.5098801630068893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10</a:t>
                    </a:r>
                    <a:r>
                      <a:rPr lang="es-PE" sz="900" b="0" i="0" u="none" strike="noStrike" baseline="0">
                        <a:effectLst/>
                      </a:rPr>
                      <a:t>^</a:t>
                    </a:r>
                    <a:r>
                      <a:rPr lang="en-US" sz="900" b="0" i="0" u="none" strike="noStrike" baseline="0">
                        <a:effectLst/>
                      </a:rPr>
                      <a:t>{</a:t>
                    </a:r>
                    <a:r>
                      <a:rPr lang="en-US" baseline="0"/>
                      <a:t>12}x + 2*10</a:t>
                    </a:r>
                    <a:r>
                      <a:rPr lang="es-PE" sz="900" b="0" i="0" u="none" strike="noStrike" baseline="0">
                        <a:effectLst/>
                      </a:rPr>
                      <a:t>^{</a:t>
                    </a:r>
                    <a:r>
                      <a:rPr lang="en-US" baseline="0"/>
                      <a:t>11}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Hoja1!$G$73:$G$82</c:f>
              <c:numCache>
                <c:formatCode>0.0</c:formatCode>
                <c:ptCount val="10"/>
                <c:pt idx="0">
                  <c:v>0.1</c:v>
                </c:pt>
                <c:pt idx="1">
                  <c:v>0.5</c:v>
                </c:pt>
                <c:pt idx="2">
                  <c:v>1.3</c:v>
                </c:pt>
                <c:pt idx="3">
                  <c:v>2.4</c:v>
                </c:pt>
                <c:pt idx="4">
                  <c:v>3.7</c:v>
                </c:pt>
                <c:pt idx="5">
                  <c:v>5.0999999999999996</c:v>
                </c:pt>
                <c:pt idx="6">
                  <c:v>6.7</c:v>
                </c:pt>
                <c:pt idx="7">
                  <c:v>8.4</c:v>
                </c:pt>
                <c:pt idx="8">
                  <c:v>10.1</c:v>
                </c:pt>
                <c:pt idx="9">
                  <c:v>12</c:v>
                </c:pt>
              </c:numCache>
            </c:numRef>
          </c:xVal>
          <c:yVal>
            <c:numRef>
              <c:f>Hoja1!$L$73:$L$82</c:f>
              <c:numCache>
                <c:formatCode>General</c:formatCode>
                <c:ptCount val="10"/>
                <c:pt idx="0">
                  <c:v>212299325558.66199</c:v>
                </c:pt>
                <c:pt idx="1">
                  <c:v>870081558390.83081</c:v>
                </c:pt>
                <c:pt idx="2">
                  <c:v>1891231195262.5278</c:v>
                </c:pt>
                <c:pt idx="3">
                  <c:v>3233147949940.6978</c:v>
                </c:pt>
                <c:pt idx="4">
                  <c:v>4675733907956.2568</c:v>
                </c:pt>
                <c:pt idx="5">
                  <c:v>6457451469103.8096</c:v>
                </c:pt>
                <c:pt idx="6">
                  <c:v>8297189773483.1807</c:v>
                </c:pt>
                <c:pt idx="7">
                  <c:v>10372770027209.143</c:v>
                </c:pt>
                <c:pt idx="8">
                  <c:v>12737367270948.783</c:v>
                </c:pt>
                <c:pt idx="9">
                  <c:v>15147393473185.721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D-46A0-9A8A-70C9B0588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084016"/>
        <c:axId val="1370535744"/>
      </c:scatterChart>
      <c:valAx>
        <c:axId val="199408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aseline="0"/>
                  <a:t>Rad mV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70535744"/>
        <c:crosses val="autoZero"/>
        <c:crossBetween val="midCat"/>
      </c:valAx>
      <c:valAx>
        <c:axId val="13705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T^4 (K^4)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9408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Experimento</a:t>
            </a:r>
            <a:r>
              <a:rPr lang="es-PE" baseline="0"/>
              <a:t> 4: Ley de Stefan-Boltzmann a bajas temperaturas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Hoja1!$N$102</c:f>
              <c:strCache>
                <c:ptCount val="1"/>
                <c:pt idx="0">
                  <c:v>(T^{4}-T_amb^{4}) 10^{9} K^{4}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Hoja1!$M$103:$M$113</c:f>
              <c:numCache>
                <c:formatCode>0.0</c:formatCode>
                <c:ptCount val="11"/>
                <c:pt idx="0">
                  <c:v>1.7</c:v>
                </c:pt>
                <c:pt idx="1">
                  <c:v>3.3</c:v>
                </c:pt>
                <c:pt idx="2">
                  <c:v>3.8</c:v>
                </c:pt>
                <c:pt idx="3">
                  <c:v>5</c:v>
                </c:pt>
                <c:pt idx="4">
                  <c:v>5.7</c:v>
                </c:pt>
                <c:pt idx="5">
                  <c:v>7.9</c:v>
                </c:pt>
                <c:pt idx="6">
                  <c:v>9</c:v>
                </c:pt>
                <c:pt idx="7">
                  <c:v>12</c:v>
                </c:pt>
                <c:pt idx="8">
                  <c:v>16.3</c:v>
                </c:pt>
                <c:pt idx="9">
                  <c:v>19.2</c:v>
                </c:pt>
                <c:pt idx="10">
                  <c:v>21.3</c:v>
                </c:pt>
              </c:numCache>
            </c:numRef>
          </c:xVal>
          <c:yVal>
            <c:numRef>
              <c:f>Hoja1!$N$103:$N$113</c:f>
              <c:numCache>
                <c:formatCode>0.0</c:formatCode>
                <c:ptCount val="11"/>
                <c:pt idx="0">
                  <c:v>1.06</c:v>
                </c:pt>
                <c:pt idx="1">
                  <c:v>1.47</c:v>
                </c:pt>
                <c:pt idx="2">
                  <c:v>1.68</c:v>
                </c:pt>
                <c:pt idx="3">
                  <c:v>2.04</c:v>
                </c:pt>
                <c:pt idx="4">
                  <c:v>2.42</c:v>
                </c:pt>
                <c:pt idx="5">
                  <c:v>3.05</c:v>
                </c:pt>
                <c:pt idx="6">
                  <c:v>3.56</c:v>
                </c:pt>
                <c:pt idx="7">
                  <c:v>4.6500000000000004</c:v>
                </c:pt>
                <c:pt idx="8">
                  <c:v>6.05</c:v>
                </c:pt>
                <c:pt idx="9">
                  <c:v>8.57</c:v>
                </c:pt>
                <c:pt idx="10">
                  <c:v>13.17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46A7-BE68-E674806F2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537800"/>
        <c:axId val="542543048"/>
      </c:scatterChart>
      <c:valAx>
        <c:axId val="54253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(T^{4} - T_amb^{4}) 10^{9} K^{4}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42543048"/>
        <c:crosses val="autoZero"/>
        <c:crossBetween val="midCat"/>
      </c:valAx>
      <c:valAx>
        <c:axId val="54254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Rad.</a:t>
                </a:r>
                <a:r>
                  <a:rPr lang="es-PE" baseline="0"/>
                  <a:t> (mV)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4253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105335</xdr:colOff>
      <xdr:row>36</xdr:row>
      <xdr:rowOff>200362</xdr:rowOff>
    </xdr:from>
    <xdr:to>
      <xdr:col>14</xdr:col>
      <xdr:colOff>333935</xdr:colOff>
      <xdr:row>51</xdr:row>
      <xdr:rowOff>94130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215AA5-2B71-478F-9616-4F696B6F2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537754</xdr:colOff>
      <xdr:row>68</xdr:row>
      <xdr:rowOff>71845</xdr:rowOff>
    </xdr:from>
    <xdr:to>
      <xdr:col>22</xdr:col>
      <xdr:colOff>2177</xdr:colOff>
      <xdr:row>82</xdr:row>
      <xdr:rowOff>104502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E9DA62-1245-4EE8-A550-3B2DF35F0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219635</xdr:colOff>
      <xdr:row>83</xdr:row>
      <xdr:rowOff>22412</xdr:rowOff>
    </xdr:from>
    <xdr:to>
      <xdr:col>9</xdr:col>
      <xdr:colOff>434788</xdr:colOff>
      <xdr:row>98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852F6B-BEB4-4E3B-9DAB-A9942E18A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800100</xdr:colOff>
      <xdr:row>100</xdr:row>
      <xdr:rowOff>33337</xdr:rowOff>
    </xdr:from>
    <xdr:to>
      <xdr:col>11</xdr:col>
      <xdr:colOff>361950</xdr:colOff>
      <xdr:row>114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471CF72-17D4-498A-ACEE-F6940A2F0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1"/>
  <sheetViews>
    <sheetView tabSelected="1" topLeftCell="H1" zoomScaleNormal="100" workbookViewId="0">
      <selection activeCell="N102" sqref="N102"/>
    </sheetView>
  </sheetViews>
  <sheetFormatPr baseColWidth="10" defaultColWidth="10.7109375" defaultRowHeight="15" x14ac:dyDescent="0.25"/>
  <cols>
    <col min="1" max="1" width="21.85546875" customWidth="1"/>
    <col min="2" max="2" width="16.28515625" customWidth="1"/>
    <col min="3" max="3" width="15.7109375" customWidth="1"/>
    <col min="5" max="5" width="15.42578125" customWidth="1"/>
    <col min="6" max="6" width="15.7109375" customWidth="1"/>
    <col min="7" max="7" width="13.28515625" customWidth="1"/>
    <col min="8" max="8" width="16.28515625" customWidth="1"/>
    <col min="9" max="9" width="18.140625" customWidth="1"/>
    <col min="11" max="11" width="16.7109375" customWidth="1"/>
    <col min="12" max="12" width="14.7109375" customWidth="1"/>
    <col min="13" max="13" width="19.140625" bestFit="1" customWidth="1"/>
    <col min="14" max="14" width="29.28515625" customWidth="1"/>
  </cols>
  <sheetData>
    <row r="1" spans="1:12" ht="24" customHeight="1" x14ac:dyDescent="0.4">
      <c r="A1" s="1" t="s">
        <v>0</v>
      </c>
      <c r="B1" s="2"/>
      <c r="C1" s="2"/>
    </row>
    <row r="3" spans="1:12" ht="24" customHeight="1" x14ac:dyDescent="0.35">
      <c r="A3" s="3" t="s">
        <v>1</v>
      </c>
      <c r="B3" s="4" t="s">
        <v>2</v>
      </c>
    </row>
    <row r="5" spans="1:12" ht="21" x14ac:dyDescent="0.35">
      <c r="A5" s="5" t="s">
        <v>3</v>
      </c>
    </row>
    <row r="6" spans="1:12" x14ac:dyDescent="0.25">
      <c r="B6" s="6" t="s">
        <v>4</v>
      </c>
      <c r="C6" s="7">
        <v>5</v>
      </c>
      <c r="D6" s="6"/>
      <c r="E6" s="6" t="s">
        <v>4</v>
      </c>
      <c r="F6" s="7">
        <v>6.5</v>
      </c>
      <c r="H6" s="6" t="s">
        <v>4</v>
      </c>
      <c r="I6" s="7">
        <v>8</v>
      </c>
      <c r="K6" s="6" t="s">
        <v>4</v>
      </c>
      <c r="L6" s="7">
        <v>10</v>
      </c>
    </row>
    <row r="7" spans="1:12" x14ac:dyDescent="0.25">
      <c r="B7" s="6" t="s">
        <v>5</v>
      </c>
      <c r="C7" s="6"/>
      <c r="D7" s="6"/>
      <c r="E7" s="6" t="s">
        <v>6</v>
      </c>
      <c r="F7" s="6"/>
      <c r="H7" s="6" t="s">
        <v>7</v>
      </c>
      <c r="I7" s="6"/>
      <c r="K7" s="6" t="s">
        <v>8</v>
      </c>
      <c r="L7" s="6"/>
    </row>
    <row r="8" spans="1:12" x14ac:dyDescent="0.25">
      <c r="B8" s="6" t="s">
        <v>9</v>
      </c>
      <c r="C8" s="6" t="s">
        <v>10</v>
      </c>
      <c r="D8" s="6"/>
      <c r="E8" s="6" t="s">
        <v>9</v>
      </c>
      <c r="F8" s="6" t="s">
        <v>11</v>
      </c>
      <c r="H8" s="6" t="s">
        <v>9</v>
      </c>
      <c r="I8" s="6" t="s">
        <v>12</v>
      </c>
      <c r="K8" s="6" t="s">
        <v>9</v>
      </c>
      <c r="L8" s="6" t="s">
        <v>13</v>
      </c>
    </row>
    <row r="10" spans="1:12" x14ac:dyDescent="0.25">
      <c r="B10" s="8" t="s">
        <v>14</v>
      </c>
      <c r="C10" s="8" t="s">
        <v>15</v>
      </c>
      <c r="E10" s="8" t="s">
        <v>14</v>
      </c>
      <c r="F10" s="8" t="s">
        <v>15</v>
      </c>
      <c r="H10" s="8" t="s">
        <v>14</v>
      </c>
      <c r="I10" s="8" t="s">
        <v>15</v>
      </c>
      <c r="K10" s="8" t="s">
        <v>14</v>
      </c>
      <c r="L10" s="8" t="s">
        <v>15</v>
      </c>
    </row>
    <row r="11" spans="1:12" x14ac:dyDescent="0.25">
      <c r="B11" s="9" t="s">
        <v>16</v>
      </c>
      <c r="C11" s="9">
        <v>3.9</v>
      </c>
      <c r="E11" s="9" t="s">
        <v>16</v>
      </c>
      <c r="F11" s="9">
        <v>6.1</v>
      </c>
      <c r="H11" s="9" t="s">
        <v>16</v>
      </c>
      <c r="I11" s="9">
        <v>10.7</v>
      </c>
      <c r="K11" s="9" t="s">
        <v>16</v>
      </c>
      <c r="L11" s="9">
        <v>14.5</v>
      </c>
    </row>
    <row r="12" spans="1:12" x14ac:dyDescent="0.25">
      <c r="B12" s="9" t="s">
        <v>17</v>
      </c>
      <c r="C12" s="9">
        <v>3.8</v>
      </c>
      <c r="E12" s="9" t="s">
        <v>17</v>
      </c>
      <c r="F12" s="9">
        <v>5.4</v>
      </c>
      <c r="H12" s="9" t="s">
        <v>17</v>
      </c>
      <c r="I12" s="9">
        <v>10.3</v>
      </c>
      <c r="K12" s="9" t="s">
        <v>17</v>
      </c>
      <c r="L12" s="9">
        <v>13.7</v>
      </c>
    </row>
    <row r="13" spans="1:12" x14ac:dyDescent="0.25">
      <c r="B13" s="9" t="s">
        <v>18</v>
      </c>
      <c r="C13" s="9">
        <v>0.5</v>
      </c>
      <c r="E13" s="9" t="s">
        <v>18</v>
      </c>
      <c r="F13" s="9">
        <v>0.9</v>
      </c>
      <c r="H13" s="9" t="s">
        <v>18</v>
      </c>
      <c r="I13" s="9">
        <v>1.6</v>
      </c>
      <c r="K13" s="9" t="s">
        <v>18</v>
      </c>
      <c r="L13" s="9">
        <v>1.9</v>
      </c>
    </row>
    <row r="14" spans="1:12" x14ac:dyDescent="0.25">
      <c r="B14" s="9" t="s">
        <v>19</v>
      </c>
      <c r="C14" s="9" t="s">
        <v>20</v>
      </c>
      <c r="E14" s="9" t="s">
        <v>19</v>
      </c>
      <c r="F14" s="9">
        <v>0.5</v>
      </c>
      <c r="H14" s="9" t="s">
        <v>19</v>
      </c>
      <c r="I14" s="9">
        <v>0.9</v>
      </c>
      <c r="K14" s="9" t="s">
        <v>19</v>
      </c>
      <c r="L14" s="9">
        <v>0.8</v>
      </c>
    </row>
    <row r="29" spans="1:6" ht="21.75" thickBot="1" x14ac:dyDescent="0.4">
      <c r="A29" s="5" t="s">
        <v>21</v>
      </c>
    </row>
    <row r="30" spans="1:6" ht="15.75" thickBot="1" x14ac:dyDescent="0.3">
      <c r="B30" s="10" t="s">
        <v>22</v>
      </c>
      <c r="C30" s="11" t="s">
        <v>23</v>
      </c>
      <c r="E30" s="12" t="s">
        <v>24</v>
      </c>
      <c r="F30" s="11" t="s">
        <v>23</v>
      </c>
    </row>
    <row r="31" spans="1:6" x14ac:dyDescent="0.25">
      <c r="B31" s="13" t="s">
        <v>25</v>
      </c>
      <c r="C31" s="13">
        <v>0.05</v>
      </c>
      <c r="E31" s="13" t="s">
        <v>26</v>
      </c>
      <c r="F31" s="13">
        <v>0.3</v>
      </c>
    </row>
    <row r="32" spans="1:6" x14ac:dyDescent="0.25">
      <c r="B32" s="9" t="s">
        <v>27</v>
      </c>
      <c r="C32" s="9">
        <v>0.04</v>
      </c>
      <c r="E32" s="9" t="s">
        <v>28</v>
      </c>
      <c r="F32" s="9">
        <v>1.1000000000000001</v>
      </c>
    </row>
    <row r="33" spans="1:9" x14ac:dyDescent="0.25">
      <c r="B33" s="9" t="s">
        <v>29</v>
      </c>
      <c r="C33" s="9">
        <v>0.03</v>
      </c>
    </row>
    <row r="34" spans="1:9" x14ac:dyDescent="0.25">
      <c r="B34" s="9" t="s">
        <v>30</v>
      </c>
      <c r="C34" s="9">
        <v>0.05</v>
      </c>
    </row>
    <row r="36" spans="1:9" ht="21" x14ac:dyDescent="0.35">
      <c r="A36" s="3" t="s">
        <v>31</v>
      </c>
      <c r="B36" s="14" t="s">
        <v>32</v>
      </c>
      <c r="D36" s="15" t="s">
        <v>33</v>
      </c>
      <c r="F36" s="15" t="s">
        <v>34</v>
      </c>
    </row>
    <row r="37" spans="1:9" ht="15.75" thickBot="1" x14ac:dyDescent="0.3"/>
    <row r="38" spans="1:9" ht="15.75" thickBot="1" x14ac:dyDescent="0.3">
      <c r="B38" s="16" t="s">
        <v>35</v>
      </c>
      <c r="C38" s="11" t="s">
        <v>36</v>
      </c>
      <c r="E38" s="16" t="s">
        <v>37</v>
      </c>
      <c r="F38" s="11" t="s">
        <v>23</v>
      </c>
      <c r="H38" s="26" t="s">
        <v>50</v>
      </c>
      <c r="I38" s="26" t="s">
        <v>49</v>
      </c>
    </row>
    <row r="39" spans="1:9" x14ac:dyDescent="0.25">
      <c r="B39" s="13">
        <v>10</v>
      </c>
      <c r="C39" s="17">
        <v>0</v>
      </c>
      <c r="E39" s="13">
        <v>1.5</v>
      </c>
      <c r="F39" s="13">
        <v>42.2</v>
      </c>
      <c r="H39">
        <f>1/E39^2</f>
        <v>0.44444444444444442</v>
      </c>
      <c r="I39">
        <f>F39-$C$49</f>
        <v>42.18</v>
      </c>
    </row>
    <row r="40" spans="1:9" x14ac:dyDescent="0.25">
      <c r="B40" s="9">
        <v>20</v>
      </c>
      <c r="C40" s="18">
        <v>0</v>
      </c>
      <c r="E40" s="9">
        <v>2.5</v>
      </c>
      <c r="F40" s="9">
        <v>31.3</v>
      </c>
      <c r="H40">
        <f t="shared" ref="H40:H67" si="0">1/E40^2</f>
        <v>0.16</v>
      </c>
      <c r="I40">
        <f t="shared" ref="I40:I67" si="1">F40-$C$49</f>
        <v>31.28</v>
      </c>
    </row>
    <row r="41" spans="1:9" x14ac:dyDescent="0.25">
      <c r="B41" s="9">
        <v>30</v>
      </c>
      <c r="C41" s="18">
        <v>0.1</v>
      </c>
      <c r="E41" s="9">
        <v>3</v>
      </c>
      <c r="F41" s="9">
        <v>25.8</v>
      </c>
      <c r="H41">
        <f t="shared" si="0"/>
        <v>0.1111111111111111</v>
      </c>
      <c r="I41">
        <f t="shared" si="1"/>
        <v>25.78</v>
      </c>
    </row>
    <row r="42" spans="1:9" x14ac:dyDescent="0.25">
      <c r="B42" s="9">
        <v>40</v>
      </c>
      <c r="C42" s="18">
        <v>0.1</v>
      </c>
      <c r="E42" s="9">
        <v>3.5</v>
      </c>
      <c r="F42" s="9">
        <v>22.4</v>
      </c>
      <c r="H42">
        <f t="shared" si="0"/>
        <v>8.1632653061224483E-2</v>
      </c>
      <c r="I42">
        <f t="shared" si="1"/>
        <v>22.38</v>
      </c>
    </row>
    <row r="43" spans="1:9" x14ac:dyDescent="0.25">
      <c r="B43" s="9">
        <v>50</v>
      </c>
      <c r="C43" s="18">
        <v>0</v>
      </c>
      <c r="E43" s="9">
        <v>4</v>
      </c>
      <c r="F43" s="9">
        <v>19.3</v>
      </c>
      <c r="H43">
        <f t="shared" si="0"/>
        <v>6.25E-2</v>
      </c>
      <c r="I43">
        <f t="shared" si="1"/>
        <v>19.28</v>
      </c>
    </row>
    <row r="44" spans="1:9" x14ac:dyDescent="0.25">
      <c r="B44" s="9">
        <v>60</v>
      </c>
      <c r="C44" s="18">
        <v>0</v>
      </c>
      <c r="E44" s="9">
        <v>4.5</v>
      </c>
      <c r="F44" s="9">
        <v>16.7</v>
      </c>
      <c r="H44">
        <f t="shared" si="0"/>
        <v>4.9382716049382713E-2</v>
      </c>
      <c r="I44">
        <f t="shared" si="1"/>
        <v>16.68</v>
      </c>
    </row>
    <row r="45" spans="1:9" x14ac:dyDescent="0.25">
      <c r="B45" s="9">
        <v>70</v>
      </c>
      <c r="C45" s="18">
        <v>0</v>
      </c>
      <c r="E45" s="9">
        <v>5</v>
      </c>
      <c r="F45" s="9">
        <v>15</v>
      </c>
      <c r="H45">
        <f t="shared" si="0"/>
        <v>0.04</v>
      </c>
      <c r="I45">
        <f t="shared" si="1"/>
        <v>14.98</v>
      </c>
    </row>
    <row r="46" spans="1:9" x14ac:dyDescent="0.25">
      <c r="B46" s="9">
        <v>80</v>
      </c>
      <c r="C46" s="18">
        <v>0</v>
      </c>
      <c r="E46" s="9">
        <v>6</v>
      </c>
      <c r="F46" s="9">
        <v>11.1</v>
      </c>
      <c r="H46">
        <f t="shared" si="0"/>
        <v>2.7777777777777776E-2</v>
      </c>
      <c r="I46">
        <f t="shared" si="1"/>
        <v>11.08</v>
      </c>
    </row>
    <row r="47" spans="1:9" x14ac:dyDescent="0.25">
      <c r="B47" s="9">
        <v>90</v>
      </c>
      <c r="C47" s="18">
        <v>0</v>
      </c>
      <c r="E47" s="9">
        <v>7</v>
      </c>
      <c r="F47" s="9">
        <v>8.9</v>
      </c>
      <c r="H47">
        <f t="shared" si="0"/>
        <v>2.0408163265306121E-2</v>
      </c>
      <c r="I47">
        <f t="shared" si="1"/>
        <v>8.8800000000000008</v>
      </c>
    </row>
    <row r="48" spans="1:9" x14ac:dyDescent="0.25">
      <c r="B48" s="9">
        <v>100</v>
      </c>
      <c r="C48" s="18">
        <v>0</v>
      </c>
      <c r="E48" s="9">
        <v>8</v>
      </c>
      <c r="F48" s="9">
        <v>7</v>
      </c>
      <c r="H48">
        <f t="shared" si="0"/>
        <v>1.5625E-2</v>
      </c>
      <c r="I48">
        <f t="shared" si="1"/>
        <v>6.98</v>
      </c>
    </row>
    <row r="49" spans="1:19" x14ac:dyDescent="0.25">
      <c r="C49">
        <f>SUM(C39:C48)/10</f>
        <v>0.02</v>
      </c>
      <c r="E49" s="9">
        <v>9</v>
      </c>
      <c r="F49" s="9">
        <v>5.8</v>
      </c>
      <c r="H49">
        <f t="shared" si="0"/>
        <v>1.2345679012345678E-2</v>
      </c>
      <c r="I49">
        <f t="shared" si="1"/>
        <v>5.78</v>
      </c>
    </row>
    <row r="50" spans="1:19" ht="21" x14ac:dyDescent="0.35">
      <c r="A50" s="3"/>
      <c r="E50" s="9">
        <v>10</v>
      </c>
      <c r="F50" s="9">
        <v>4.9000000000000004</v>
      </c>
      <c r="H50">
        <f t="shared" si="0"/>
        <v>0.01</v>
      </c>
      <c r="I50">
        <f t="shared" si="1"/>
        <v>4.8800000000000008</v>
      </c>
    </row>
    <row r="51" spans="1:19" x14ac:dyDescent="0.25">
      <c r="E51" s="9">
        <v>11</v>
      </c>
      <c r="F51" s="9">
        <v>4.0999999999999996</v>
      </c>
      <c r="H51">
        <f t="shared" si="0"/>
        <v>8.2644628099173556E-3</v>
      </c>
      <c r="I51">
        <f t="shared" si="1"/>
        <v>4.08</v>
      </c>
    </row>
    <row r="52" spans="1:19" x14ac:dyDescent="0.25">
      <c r="E52" s="9">
        <v>12</v>
      </c>
      <c r="F52" s="9">
        <v>3.7</v>
      </c>
      <c r="H52">
        <f t="shared" si="0"/>
        <v>6.9444444444444441E-3</v>
      </c>
      <c r="I52">
        <f t="shared" si="1"/>
        <v>3.68</v>
      </c>
    </row>
    <row r="53" spans="1:19" x14ac:dyDescent="0.25">
      <c r="E53" s="9">
        <v>14</v>
      </c>
      <c r="F53" s="9">
        <v>3.3</v>
      </c>
      <c r="H53">
        <f t="shared" si="0"/>
        <v>5.1020408163265302E-3</v>
      </c>
      <c r="I53">
        <f t="shared" si="1"/>
        <v>3.28</v>
      </c>
    </row>
    <row r="54" spans="1:19" x14ac:dyDescent="0.25">
      <c r="E54" s="9">
        <v>16</v>
      </c>
      <c r="F54" s="9">
        <v>2.5</v>
      </c>
      <c r="H54">
        <f t="shared" si="0"/>
        <v>3.90625E-3</v>
      </c>
      <c r="I54">
        <f t="shared" si="1"/>
        <v>2.48</v>
      </c>
    </row>
    <row r="55" spans="1:19" x14ac:dyDescent="0.25">
      <c r="E55" s="9">
        <v>18</v>
      </c>
      <c r="F55" s="9">
        <v>2</v>
      </c>
      <c r="H55">
        <f t="shared" si="0"/>
        <v>3.0864197530864196E-3</v>
      </c>
      <c r="I55">
        <f t="shared" si="1"/>
        <v>1.98</v>
      </c>
    </row>
    <row r="56" spans="1:19" x14ac:dyDescent="0.25">
      <c r="E56" s="9">
        <v>20</v>
      </c>
      <c r="F56" s="9">
        <v>1.5</v>
      </c>
      <c r="H56">
        <f t="shared" si="0"/>
        <v>2.5000000000000001E-3</v>
      </c>
      <c r="I56">
        <f t="shared" si="1"/>
        <v>1.48</v>
      </c>
    </row>
    <row r="57" spans="1:19" x14ac:dyDescent="0.25">
      <c r="E57" s="9">
        <v>25</v>
      </c>
      <c r="F57" s="9">
        <v>0.9</v>
      </c>
      <c r="H57">
        <f t="shared" si="0"/>
        <v>1.6000000000000001E-3</v>
      </c>
      <c r="I57">
        <f t="shared" si="1"/>
        <v>0.88</v>
      </c>
    </row>
    <row r="58" spans="1:19" x14ac:dyDescent="0.25">
      <c r="E58" s="9">
        <v>30</v>
      </c>
      <c r="F58" s="9">
        <v>0.6</v>
      </c>
      <c r="H58">
        <f t="shared" si="0"/>
        <v>1.1111111111111111E-3</v>
      </c>
      <c r="I58">
        <f t="shared" si="1"/>
        <v>0.57999999999999996</v>
      </c>
    </row>
    <row r="59" spans="1:19" x14ac:dyDescent="0.25">
      <c r="E59" s="9">
        <v>35</v>
      </c>
      <c r="F59" s="9">
        <v>0</v>
      </c>
      <c r="H59">
        <f t="shared" si="0"/>
        <v>8.1632653061224493E-4</v>
      </c>
      <c r="I59">
        <f t="shared" si="1"/>
        <v>-0.02</v>
      </c>
    </row>
    <row r="60" spans="1:19" x14ac:dyDescent="0.25">
      <c r="E60" s="9">
        <v>40</v>
      </c>
      <c r="F60" s="9">
        <v>0.3</v>
      </c>
      <c r="H60">
        <f t="shared" si="0"/>
        <v>6.2500000000000001E-4</v>
      </c>
      <c r="I60">
        <f t="shared" si="1"/>
        <v>0.27999999999999997</v>
      </c>
    </row>
    <row r="61" spans="1:19" x14ac:dyDescent="0.25">
      <c r="E61" s="9">
        <v>45</v>
      </c>
      <c r="F61" s="9">
        <v>0.2</v>
      </c>
      <c r="H61">
        <f t="shared" si="0"/>
        <v>4.9382716049382717E-4</v>
      </c>
      <c r="I61">
        <f t="shared" si="1"/>
        <v>0.18000000000000002</v>
      </c>
    </row>
    <row r="62" spans="1:19" x14ac:dyDescent="0.25">
      <c r="E62" s="9">
        <v>50</v>
      </c>
      <c r="F62" s="9">
        <v>0.1</v>
      </c>
      <c r="H62">
        <f t="shared" si="0"/>
        <v>4.0000000000000002E-4</v>
      </c>
      <c r="I62">
        <f t="shared" si="1"/>
        <v>0.08</v>
      </c>
    </row>
    <row r="63" spans="1:19" x14ac:dyDescent="0.25">
      <c r="E63" s="9">
        <v>60</v>
      </c>
      <c r="F63" s="9">
        <v>0</v>
      </c>
      <c r="H63">
        <f t="shared" si="0"/>
        <v>2.7777777777777778E-4</v>
      </c>
      <c r="I63">
        <f t="shared" si="1"/>
        <v>-0.02</v>
      </c>
      <c r="Q63" t="s">
        <v>59</v>
      </c>
    </row>
    <row r="64" spans="1:19" x14ac:dyDescent="0.25">
      <c r="E64" s="9">
        <v>70</v>
      </c>
      <c r="F64" s="9">
        <v>0</v>
      </c>
      <c r="H64">
        <f t="shared" si="0"/>
        <v>2.0408163265306123E-4</v>
      </c>
      <c r="I64">
        <f t="shared" si="1"/>
        <v>-0.02</v>
      </c>
      <c r="Q64">
        <v>-1.6509</v>
      </c>
      <c r="R64">
        <v>203.53</v>
      </c>
      <c r="S64">
        <v>126.17</v>
      </c>
    </row>
    <row r="65" spans="1:18" x14ac:dyDescent="0.25">
      <c r="E65" s="9">
        <v>80</v>
      </c>
      <c r="F65" s="9">
        <v>0</v>
      </c>
      <c r="H65">
        <f t="shared" si="0"/>
        <v>1.5625E-4</v>
      </c>
      <c r="I65">
        <f t="shared" si="1"/>
        <v>-0.02</v>
      </c>
    </row>
    <row r="66" spans="1:18" x14ac:dyDescent="0.25">
      <c r="E66" s="9">
        <v>90</v>
      </c>
      <c r="F66" s="9">
        <v>0</v>
      </c>
      <c r="H66">
        <f t="shared" si="0"/>
        <v>1.2345679012345679E-4</v>
      </c>
      <c r="I66">
        <f t="shared" si="1"/>
        <v>-0.02</v>
      </c>
      <c r="Q66" t="s">
        <v>57</v>
      </c>
      <c r="R66" t="s">
        <v>58</v>
      </c>
    </row>
    <row r="67" spans="1:18" x14ac:dyDescent="0.25">
      <c r="E67" s="9">
        <v>100</v>
      </c>
      <c r="F67" s="9">
        <v>0</v>
      </c>
      <c r="H67">
        <f t="shared" si="0"/>
        <v>1E-4</v>
      </c>
      <c r="I67">
        <f t="shared" si="1"/>
        <v>-0.02</v>
      </c>
      <c r="Q67">
        <v>1</v>
      </c>
      <c r="R67">
        <v>300</v>
      </c>
    </row>
    <row r="68" spans="1:18" x14ac:dyDescent="0.25">
      <c r="Q68">
        <v>1.43</v>
      </c>
      <c r="R68">
        <f>R67+100</f>
        <v>400</v>
      </c>
    </row>
    <row r="69" spans="1:18" x14ac:dyDescent="0.25">
      <c r="Q69">
        <v>1.87</v>
      </c>
      <c r="R69">
        <f t="shared" ref="R69:R99" si="2">R68+100</f>
        <v>500</v>
      </c>
    </row>
    <row r="70" spans="1:18" ht="21" x14ac:dyDescent="0.35">
      <c r="A70" s="3" t="s">
        <v>38</v>
      </c>
      <c r="B70" t="s">
        <v>39</v>
      </c>
      <c r="Q70">
        <v>2.34</v>
      </c>
      <c r="R70">
        <f t="shared" si="2"/>
        <v>600</v>
      </c>
    </row>
    <row r="71" spans="1:18" ht="15.75" thickBot="1" x14ac:dyDescent="0.3">
      <c r="Q71">
        <v>2.85</v>
      </c>
      <c r="R71">
        <f t="shared" si="2"/>
        <v>700</v>
      </c>
    </row>
    <row r="72" spans="1:18" ht="15.75" thickBot="1" x14ac:dyDescent="0.3">
      <c r="B72" s="19" t="s">
        <v>40</v>
      </c>
      <c r="C72" s="20"/>
      <c r="E72" s="16" t="s">
        <v>41</v>
      </c>
      <c r="F72" s="21" t="s">
        <v>42</v>
      </c>
      <c r="G72" s="11" t="s">
        <v>23</v>
      </c>
      <c r="I72" s="26" t="s">
        <v>51</v>
      </c>
      <c r="J72" s="26" t="s">
        <v>52</v>
      </c>
      <c r="K72" s="26" t="s">
        <v>53</v>
      </c>
      <c r="L72" s="26" t="s">
        <v>60</v>
      </c>
      <c r="M72" s="26"/>
      <c r="Q72">
        <v>3.36</v>
      </c>
      <c r="R72">
        <f t="shared" si="2"/>
        <v>800</v>
      </c>
    </row>
    <row r="73" spans="1:18" ht="15.75" thickBot="1" x14ac:dyDescent="0.3">
      <c r="B73" s="22" t="s">
        <v>43</v>
      </c>
      <c r="C73" s="23"/>
      <c r="E73" s="13">
        <v>1</v>
      </c>
      <c r="F73" s="24">
        <v>0.6</v>
      </c>
      <c r="G73" s="17">
        <v>0.1</v>
      </c>
      <c r="I73">
        <f>E73/F73</f>
        <v>1.6666666666666667</v>
      </c>
      <c r="J73">
        <f>I73/$C$77</f>
        <v>2.7777777777777781</v>
      </c>
      <c r="K73">
        <f>($Q$64*J73*J73)+$R$64*J73+$S$64</f>
        <v>678.79268518518518</v>
      </c>
      <c r="L73">
        <f>K73^4</f>
        <v>212299325558.66199</v>
      </c>
      <c r="Q73">
        <v>3.88</v>
      </c>
      <c r="R73">
        <f t="shared" si="2"/>
        <v>900</v>
      </c>
    </row>
    <row r="74" spans="1:18" x14ac:dyDescent="0.25">
      <c r="E74" s="9">
        <v>2</v>
      </c>
      <c r="F74" s="25">
        <v>0.78</v>
      </c>
      <c r="G74" s="18">
        <v>0.5</v>
      </c>
      <c r="I74">
        <f t="shared" ref="I74:I82" si="3">E74/F74</f>
        <v>2.5641025641025639</v>
      </c>
      <c r="J74">
        <f t="shared" ref="J74:J82" si="4">I74/$C$77</f>
        <v>4.2735042735042734</v>
      </c>
      <c r="K74">
        <f t="shared" ref="K74:K82" si="5">($Q$64*J74*J74)+$R$64*J74+$S$64</f>
        <v>965.80620425158884</v>
      </c>
      <c r="L74">
        <f t="shared" ref="L74:L82" si="6">K74^4</f>
        <v>870081558390.83081</v>
      </c>
      <c r="Q74">
        <v>4.41</v>
      </c>
      <c r="R74">
        <f t="shared" si="2"/>
        <v>1000</v>
      </c>
    </row>
    <row r="75" spans="1:18" x14ac:dyDescent="0.25">
      <c r="E75" s="9">
        <v>3</v>
      </c>
      <c r="F75" s="25">
        <v>0.93</v>
      </c>
      <c r="G75" s="18">
        <v>1.3</v>
      </c>
      <c r="I75">
        <f t="shared" si="3"/>
        <v>3.225806451612903</v>
      </c>
      <c r="J75">
        <f t="shared" si="4"/>
        <v>5.376344086021505</v>
      </c>
      <c r="K75">
        <f t="shared" si="5"/>
        <v>1172.6979223031565</v>
      </c>
      <c r="L75">
        <f t="shared" si="6"/>
        <v>1891231195262.5278</v>
      </c>
      <c r="Q75">
        <v>4.95</v>
      </c>
      <c r="R75">
        <f t="shared" si="2"/>
        <v>1100</v>
      </c>
    </row>
    <row r="76" spans="1:18" x14ac:dyDescent="0.25">
      <c r="B76" t="s">
        <v>54</v>
      </c>
      <c r="C76">
        <v>300</v>
      </c>
      <c r="E76" s="9">
        <v>4</v>
      </c>
      <c r="F76" s="25">
        <v>1.06</v>
      </c>
      <c r="G76" s="18">
        <v>2.4</v>
      </c>
      <c r="I76">
        <f t="shared" si="3"/>
        <v>3.773584905660377</v>
      </c>
      <c r="J76">
        <f t="shared" si="4"/>
        <v>6.2893081761006284</v>
      </c>
      <c r="K76">
        <f t="shared" si="5"/>
        <v>1340.9308876231162</v>
      </c>
      <c r="L76">
        <f t="shared" si="6"/>
        <v>3233147949940.6978</v>
      </c>
      <c r="Q76">
        <v>5.48</v>
      </c>
      <c r="R76">
        <f t="shared" si="2"/>
        <v>1200</v>
      </c>
    </row>
    <row r="77" spans="1:18" x14ac:dyDescent="0.25">
      <c r="B77" t="s">
        <v>55</v>
      </c>
      <c r="C77">
        <v>0.6</v>
      </c>
      <c r="E77" s="9">
        <v>5</v>
      </c>
      <c r="F77" s="25">
        <v>1.19</v>
      </c>
      <c r="G77" s="18">
        <v>3.7</v>
      </c>
      <c r="I77">
        <f t="shared" si="3"/>
        <v>4.2016806722689077</v>
      </c>
      <c r="J77">
        <f t="shared" si="4"/>
        <v>7.0028011204481801</v>
      </c>
      <c r="K77">
        <f t="shared" si="5"/>
        <v>1470.4912579149311</v>
      </c>
      <c r="L77">
        <f t="shared" si="6"/>
        <v>4675733907956.2568</v>
      </c>
      <c r="Q77">
        <v>6.03</v>
      </c>
      <c r="R77">
        <f t="shared" si="2"/>
        <v>1300</v>
      </c>
    </row>
    <row r="78" spans="1:18" x14ac:dyDescent="0.25">
      <c r="B78" t="s">
        <v>56</v>
      </c>
      <c r="C78">
        <f>4.5*10^-3</f>
        <v>4.5000000000000005E-3</v>
      </c>
      <c r="E78" s="9">
        <v>6</v>
      </c>
      <c r="F78" s="25">
        <v>1.3</v>
      </c>
      <c r="G78" s="18">
        <v>5.0999999999999996</v>
      </c>
      <c r="I78">
        <f t="shared" si="3"/>
        <v>4.615384615384615</v>
      </c>
      <c r="J78">
        <f t="shared" si="4"/>
        <v>7.6923076923076916</v>
      </c>
      <c r="K78">
        <f t="shared" si="5"/>
        <v>1594.0989940828401</v>
      </c>
      <c r="L78">
        <f t="shared" si="6"/>
        <v>6457451469103.8096</v>
      </c>
      <c r="Q78">
        <v>6.5880000000000001</v>
      </c>
      <c r="R78">
        <f t="shared" si="2"/>
        <v>1400</v>
      </c>
    </row>
    <row r="79" spans="1:18" x14ac:dyDescent="0.25">
      <c r="E79" s="9">
        <v>7</v>
      </c>
      <c r="F79" s="25">
        <v>1.41</v>
      </c>
      <c r="G79" s="18">
        <v>6.7</v>
      </c>
      <c r="I79">
        <f t="shared" si="3"/>
        <v>4.9645390070921991</v>
      </c>
      <c r="J79">
        <f t="shared" si="4"/>
        <v>8.2742316784869985</v>
      </c>
      <c r="K79">
        <f t="shared" si="5"/>
        <v>1697.1989556192682</v>
      </c>
      <c r="L79">
        <f t="shared" si="6"/>
        <v>8297189773483.1807</v>
      </c>
      <c r="Q79">
        <v>7.14</v>
      </c>
      <c r="R79">
        <f t="shared" si="2"/>
        <v>1500</v>
      </c>
    </row>
    <row r="80" spans="1:18" x14ac:dyDescent="0.25">
      <c r="E80" s="9">
        <v>8</v>
      </c>
      <c r="F80" s="25">
        <v>1.51</v>
      </c>
      <c r="G80" s="18">
        <v>8.4</v>
      </c>
      <c r="I80">
        <f t="shared" si="3"/>
        <v>5.298013245033113</v>
      </c>
      <c r="J80">
        <f t="shared" si="4"/>
        <v>8.8300220750551883</v>
      </c>
      <c r="K80">
        <f t="shared" si="5"/>
        <v>1794.624892329284</v>
      </c>
      <c r="L80">
        <f t="shared" si="6"/>
        <v>10372770027209.143</v>
      </c>
      <c r="Q80">
        <v>7.71</v>
      </c>
      <c r="R80">
        <f t="shared" si="2"/>
        <v>1600</v>
      </c>
    </row>
    <row r="81" spans="5:18" x14ac:dyDescent="0.25">
      <c r="E81" s="9">
        <v>9</v>
      </c>
      <c r="F81" s="25">
        <v>1.6</v>
      </c>
      <c r="G81" s="18">
        <v>10.1</v>
      </c>
      <c r="I81">
        <f t="shared" si="3"/>
        <v>5.625</v>
      </c>
      <c r="J81">
        <f t="shared" si="4"/>
        <v>9.375</v>
      </c>
      <c r="K81">
        <f t="shared" si="5"/>
        <v>1889.1651171875001</v>
      </c>
      <c r="L81">
        <f t="shared" si="6"/>
        <v>12737367270948.783</v>
      </c>
      <c r="Q81">
        <v>8.2799999999999994</v>
      </c>
      <c r="R81">
        <f t="shared" si="2"/>
        <v>1700</v>
      </c>
    </row>
    <row r="82" spans="5:18" x14ac:dyDescent="0.25">
      <c r="E82" s="9">
        <v>10</v>
      </c>
      <c r="F82" s="25">
        <v>1.69</v>
      </c>
      <c r="G82" s="18">
        <v>12</v>
      </c>
      <c r="I82">
        <f t="shared" si="3"/>
        <v>5.9171597633136095</v>
      </c>
      <c r="J82">
        <f t="shared" si="4"/>
        <v>9.8619329388560164</v>
      </c>
      <c r="K82">
        <f t="shared" si="5"/>
        <v>1972.8064389668898</v>
      </c>
      <c r="L82">
        <f t="shared" si="6"/>
        <v>15147393473185.721</v>
      </c>
      <c r="Q82">
        <v>8.86</v>
      </c>
      <c r="R82">
        <f t="shared" si="2"/>
        <v>1800</v>
      </c>
    </row>
    <row r="83" spans="5:18" x14ac:dyDescent="0.25">
      <c r="Q83">
        <v>9.44</v>
      </c>
      <c r="R83">
        <f t="shared" si="2"/>
        <v>1900</v>
      </c>
    </row>
    <row r="84" spans="5:18" x14ac:dyDescent="0.25">
      <c r="Q84">
        <v>10.029999999999999</v>
      </c>
      <c r="R84">
        <f t="shared" si="2"/>
        <v>2000</v>
      </c>
    </row>
    <row r="85" spans="5:18" x14ac:dyDescent="0.25">
      <c r="Q85">
        <v>10.63</v>
      </c>
      <c r="R85">
        <f t="shared" si="2"/>
        <v>2100</v>
      </c>
    </row>
    <row r="86" spans="5:18" x14ac:dyDescent="0.25">
      <c r="Q86">
        <v>11.24</v>
      </c>
      <c r="R86">
        <f t="shared" si="2"/>
        <v>2200</v>
      </c>
    </row>
    <row r="87" spans="5:18" x14ac:dyDescent="0.25">
      <c r="Q87">
        <v>11.84</v>
      </c>
      <c r="R87">
        <f t="shared" si="2"/>
        <v>2300</v>
      </c>
    </row>
    <row r="88" spans="5:18" x14ac:dyDescent="0.25">
      <c r="Q88">
        <v>12.46</v>
      </c>
      <c r="R88">
        <f t="shared" si="2"/>
        <v>2400</v>
      </c>
    </row>
    <row r="89" spans="5:18" x14ac:dyDescent="0.25">
      <c r="Q89">
        <v>13.08</v>
      </c>
      <c r="R89">
        <f t="shared" si="2"/>
        <v>2500</v>
      </c>
    </row>
    <row r="90" spans="5:18" x14ac:dyDescent="0.25">
      <c r="Q90">
        <v>13.72</v>
      </c>
      <c r="R90">
        <f t="shared" si="2"/>
        <v>2600</v>
      </c>
    </row>
    <row r="91" spans="5:18" x14ac:dyDescent="0.25">
      <c r="Q91">
        <v>14.34</v>
      </c>
      <c r="R91">
        <f t="shared" si="2"/>
        <v>2700</v>
      </c>
    </row>
    <row r="92" spans="5:18" x14ac:dyDescent="0.25">
      <c r="Q92">
        <v>14.99</v>
      </c>
      <c r="R92">
        <f t="shared" si="2"/>
        <v>2800</v>
      </c>
    </row>
    <row r="93" spans="5:18" x14ac:dyDescent="0.25">
      <c r="Q93">
        <v>15.63</v>
      </c>
      <c r="R93">
        <f t="shared" si="2"/>
        <v>2900</v>
      </c>
    </row>
    <row r="94" spans="5:18" x14ac:dyDescent="0.25">
      <c r="Q94">
        <v>16.29</v>
      </c>
      <c r="R94">
        <f t="shared" si="2"/>
        <v>3000</v>
      </c>
    </row>
    <row r="95" spans="5:18" x14ac:dyDescent="0.25">
      <c r="Q95">
        <v>16.95</v>
      </c>
      <c r="R95">
        <f t="shared" si="2"/>
        <v>3100</v>
      </c>
    </row>
    <row r="96" spans="5:18" x14ac:dyDescent="0.25">
      <c r="Q96">
        <v>17.62</v>
      </c>
      <c r="R96">
        <f t="shared" si="2"/>
        <v>3200</v>
      </c>
    </row>
    <row r="97" spans="1:18" x14ac:dyDescent="0.25">
      <c r="Q97">
        <v>18.28</v>
      </c>
      <c r="R97">
        <f t="shared" si="2"/>
        <v>3300</v>
      </c>
    </row>
    <row r="98" spans="1:18" x14ac:dyDescent="0.25">
      <c r="Q98">
        <v>18.97</v>
      </c>
      <c r="R98">
        <f t="shared" si="2"/>
        <v>3400</v>
      </c>
    </row>
    <row r="99" spans="1:18" x14ac:dyDescent="0.25">
      <c r="Q99">
        <v>19.66</v>
      </c>
      <c r="R99">
        <f t="shared" si="2"/>
        <v>3500</v>
      </c>
    </row>
    <row r="100" spans="1:18" ht="21" x14ac:dyDescent="0.35">
      <c r="A100" s="3" t="s">
        <v>44</v>
      </c>
      <c r="B100" t="s">
        <v>45</v>
      </c>
    </row>
    <row r="101" spans="1:18" ht="15.75" thickBot="1" x14ac:dyDescent="0.3"/>
    <row r="102" spans="1:18" ht="15.75" thickBot="1" x14ac:dyDescent="0.3">
      <c r="B102" s="19" t="s">
        <v>46</v>
      </c>
      <c r="C102" s="20"/>
      <c r="E102" s="16" t="s">
        <v>47</v>
      </c>
      <c r="F102" s="11" t="s">
        <v>23</v>
      </c>
      <c r="H102" s="11"/>
      <c r="I102" s="26"/>
      <c r="M102" s="11" t="s">
        <v>23</v>
      </c>
      <c r="N102" s="26" t="s">
        <v>61</v>
      </c>
    </row>
    <row r="103" spans="1:18" ht="15.75" thickBot="1" x14ac:dyDescent="0.3">
      <c r="B103" s="22" t="s">
        <v>48</v>
      </c>
      <c r="C103" s="23"/>
      <c r="E103" s="17">
        <v>70.3</v>
      </c>
      <c r="F103" s="17">
        <v>1.7</v>
      </c>
      <c r="H103" s="17"/>
      <c r="I103" s="31"/>
      <c r="M103" s="17">
        <v>1.7</v>
      </c>
      <c r="N103" s="31">
        <v>1.06</v>
      </c>
    </row>
    <row r="104" spans="1:18" x14ac:dyDescent="0.25">
      <c r="E104" s="18">
        <v>60.1</v>
      </c>
      <c r="F104" s="18">
        <v>3.3</v>
      </c>
      <c r="H104" s="18"/>
      <c r="I104" s="31"/>
      <c r="M104" s="18">
        <v>3.3</v>
      </c>
      <c r="N104" s="31">
        <v>1.47</v>
      </c>
    </row>
    <row r="105" spans="1:18" x14ac:dyDescent="0.25">
      <c r="E105" s="18">
        <v>55.7</v>
      </c>
      <c r="F105" s="18">
        <v>3.8</v>
      </c>
      <c r="H105" s="18"/>
      <c r="I105" s="31"/>
      <c r="M105" s="18">
        <v>3.8</v>
      </c>
      <c r="N105" s="31">
        <v>1.68</v>
      </c>
    </row>
    <row r="106" spans="1:18" x14ac:dyDescent="0.25">
      <c r="E106" s="18">
        <v>48.9</v>
      </c>
      <c r="F106" s="18">
        <v>5</v>
      </c>
      <c r="H106" s="18"/>
      <c r="I106" s="32"/>
      <c r="M106" s="18">
        <v>5</v>
      </c>
      <c r="N106" s="32">
        <v>2.04</v>
      </c>
    </row>
    <row r="107" spans="1:18" x14ac:dyDescent="0.25">
      <c r="E107" s="18">
        <v>43</v>
      </c>
      <c r="F107" s="18">
        <v>5.7</v>
      </c>
      <c r="H107" s="18"/>
      <c r="I107" s="32"/>
      <c r="M107" s="18">
        <v>5.7</v>
      </c>
      <c r="N107" s="32">
        <v>2.42</v>
      </c>
    </row>
    <row r="108" spans="1:18" x14ac:dyDescent="0.25">
      <c r="E108" s="18">
        <v>35.299999999999997</v>
      </c>
      <c r="F108" s="18">
        <v>7.9</v>
      </c>
      <c r="H108" s="18"/>
      <c r="I108" s="32"/>
      <c r="M108" s="18">
        <v>7.9</v>
      </c>
      <c r="N108" s="32">
        <v>3.05</v>
      </c>
    </row>
    <row r="109" spans="1:18" x14ac:dyDescent="0.25">
      <c r="E109" s="18">
        <v>30.3</v>
      </c>
      <c r="F109" s="18">
        <v>9</v>
      </c>
      <c r="H109" s="18"/>
      <c r="I109" s="32"/>
      <c r="M109" s="18">
        <v>9</v>
      </c>
      <c r="N109" s="32">
        <v>3.56</v>
      </c>
    </row>
    <row r="110" spans="1:18" x14ac:dyDescent="0.25">
      <c r="E110" s="18">
        <v>22.4</v>
      </c>
      <c r="F110" s="18">
        <v>12</v>
      </c>
      <c r="H110" s="18"/>
      <c r="I110" s="32"/>
      <c r="M110" s="18">
        <v>12</v>
      </c>
      <c r="N110" s="32">
        <v>4.6500000000000004</v>
      </c>
    </row>
    <row r="111" spans="1:18" x14ac:dyDescent="0.25">
      <c r="E111" s="18">
        <v>15.9</v>
      </c>
      <c r="F111" s="18">
        <v>16.3</v>
      </c>
      <c r="H111" s="18"/>
      <c r="I111" s="32"/>
      <c r="M111" s="18">
        <v>16.3</v>
      </c>
      <c r="N111" s="32">
        <v>6.05</v>
      </c>
    </row>
    <row r="112" spans="1:18" x14ac:dyDescent="0.25">
      <c r="E112" s="18">
        <v>9.4</v>
      </c>
      <c r="F112" s="18">
        <v>19.2</v>
      </c>
      <c r="H112" s="18"/>
      <c r="I112" s="32"/>
      <c r="M112" s="18">
        <v>19.2</v>
      </c>
      <c r="N112" s="32">
        <v>8.57</v>
      </c>
    </row>
    <row r="113" spans="5:14" x14ac:dyDescent="0.25">
      <c r="E113" s="18">
        <v>4.5</v>
      </c>
      <c r="F113" s="18">
        <v>21.3</v>
      </c>
      <c r="H113" s="18"/>
      <c r="I113" s="32"/>
      <c r="M113" s="18">
        <v>21.3</v>
      </c>
      <c r="N113" s="32">
        <v>13.17</v>
      </c>
    </row>
    <row r="114" spans="5:14" x14ac:dyDescent="0.25">
      <c r="M114" s="28"/>
    </row>
    <row r="115" spans="5:14" x14ac:dyDescent="0.25">
      <c r="M115" s="28"/>
    </row>
    <row r="116" spans="5:14" x14ac:dyDescent="0.25">
      <c r="M116" s="27"/>
    </row>
    <row r="117" spans="5:14" x14ac:dyDescent="0.25">
      <c r="M117" s="27"/>
    </row>
    <row r="118" spans="5:14" x14ac:dyDescent="0.25">
      <c r="M118" s="27"/>
    </row>
    <row r="119" spans="5:14" x14ac:dyDescent="0.25">
      <c r="M119" s="28"/>
    </row>
    <row r="120" spans="5:14" x14ac:dyDescent="0.25">
      <c r="M120" s="27"/>
    </row>
    <row r="121" spans="5:14" x14ac:dyDescent="0.25">
      <c r="M121" s="28"/>
    </row>
    <row r="122" spans="5:14" x14ac:dyDescent="0.25">
      <c r="M122" s="27"/>
    </row>
    <row r="123" spans="5:14" x14ac:dyDescent="0.25">
      <c r="M123" s="27"/>
    </row>
    <row r="124" spans="5:14" x14ac:dyDescent="0.25">
      <c r="M124" s="28"/>
    </row>
    <row r="125" spans="5:14" x14ac:dyDescent="0.25">
      <c r="M125" s="27"/>
    </row>
    <row r="126" spans="5:14" x14ac:dyDescent="0.25">
      <c r="M126" s="28"/>
    </row>
    <row r="127" spans="5:14" x14ac:dyDescent="0.25">
      <c r="M127" s="27"/>
    </row>
    <row r="128" spans="5:14" x14ac:dyDescent="0.25">
      <c r="M128" s="27"/>
    </row>
    <row r="129" spans="13:13" x14ac:dyDescent="0.25">
      <c r="M129" s="27"/>
    </row>
    <row r="130" spans="13:13" x14ac:dyDescent="0.25">
      <c r="M130" s="28"/>
    </row>
    <row r="131" spans="13:13" x14ac:dyDescent="0.25">
      <c r="M131" s="28"/>
    </row>
    <row r="132" spans="13:13" x14ac:dyDescent="0.25">
      <c r="M132" s="28"/>
    </row>
    <row r="133" spans="13:13" x14ac:dyDescent="0.25">
      <c r="M133" s="28"/>
    </row>
    <row r="134" spans="13:13" x14ac:dyDescent="0.25">
      <c r="M134" s="28"/>
    </row>
    <row r="135" spans="13:13" x14ac:dyDescent="0.25">
      <c r="M135" s="28"/>
    </row>
    <row r="136" spans="13:13" x14ac:dyDescent="0.25">
      <c r="M136" s="28"/>
    </row>
    <row r="137" spans="13:13" x14ac:dyDescent="0.25">
      <c r="M137" s="28"/>
    </row>
    <row r="138" spans="13:13" x14ac:dyDescent="0.25">
      <c r="M138" s="28"/>
    </row>
    <row r="139" spans="13:13" x14ac:dyDescent="0.25">
      <c r="M139" s="28"/>
    </row>
    <row r="140" spans="13:13" x14ac:dyDescent="0.25">
      <c r="M140" s="28"/>
    </row>
    <row r="141" spans="13:13" x14ac:dyDescent="0.25">
      <c r="M141" s="28"/>
    </row>
    <row r="142" spans="13:13" x14ac:dyDescent="0.25">
      <c r="M142" s="28"/>
    </row>
    <row r="143" spans="13:13" x14ac:dyDescent="0.25">
      <c r="M143" s="28"/>
    </row>
    <row r="144" spans="13:13" x14ac:dyDescent="0.25">
      <c r="M144" s="28"/>
    </row>
    <row r="145" spans="13:13" x14ac:dyDescent="0.25">
      <c r="M145" s="28"/>
    </row>
    <row r="146" spans="13:13" x14ac:dyDescent="0.25">
      <c r="M146" s="28"/>
    </row>
    <row r="147" spans="13:13" x14ac:dyDescent="0.25">
      <c r="M147" s="28"/>
    </row>
    <row r="148" spans="13:13" x14ac:dyDescent="0.25">
      <c r="M148" s="28"/>
    </row>
    <row r="149" spans="13:13" x14ac:dyDescent="0.25">
      <c r="M149" s="28"/>
    </row>
    <row r="150" spans="13:13" x14ac:dyDescent="0.25">
      <c r="M150" s="28"/>
    </row>
    <row r="151" spans="13:13" x14ac:dyDescent="0.25">
      <c r="M151" s="28"/>
    </row>
    <row r="152" spans="13:13" x14ac:dyDescent="0.25">
      <c r="M152" s="28"/>
    </row>
    <row r="153" spans="13:13" x14ac:dyDescent="0.25">
      <c r="M153" s="29"/>
    </row>
    <row r="154" spans="13:13" x14ac:dyDescent="0.25">
      <c r="M154" s="30"/>
    </row>
    <row r="155" spans="13:13" x14ac:dyDescent="0.25">
      <c r="M155" s="30"/>
    </row>
    <row r="156" spans="13:13" x14ac:dyDescent="0.25">
      <c r="M156" s="30"/>
    </row>
    <row r="157" spans="13:13" x14ac:dyDescent="0.25">
      <c r="M157" s="30"/>
    </row>
    <row r="158" spans="13:13" x14ac:dyDescent="0.25">
      <c r="M158" s="30"/>
    </row>
    <row r="159" spans="13:13" x14ac:dyDescent="0.25">
      <c r="M159" s="30"/>
    </row>
    <row r="160" spans="13:13" x14ac:dyDescent="0.25">
      <c r="M160" s="30"/>
    </row>
    <row r="161" spans="13:13" x14ac:dyDescent="0.25">
      <c r="M161" s="30"/>
    </row>
    <row r="162" spans="13:13" x14ac:dyDescent="0.25">
      <c r="M162" s="30"/>
    </row>
    <row r="163" spans="13:13" x14ac:dyDescent="0.25">
      <c r="M163" s="30"/>
    </row>
    <row r="164" spans="13:13" x14ac:dyDescent="0.25">
      <c r="M164" s="30"/>
    </row>
    <row r="165" spans="13:13" x14ac:dyDescent="0.25">
      <c r="M165" s="30"/>
    </row>
    <row r="166" spans="13:13" x14ac:dyDescent="0.25">
      <c r="M166" s="30"/>
    </row>
    <row r="167" spans="13:13" x14ac:dyDescent="0.25">
      <c r="M167" s="30"/>
    </row>
    <row r="168" spans="13:13" x14ac:dyDescent="0.25">
      <c r="M168" s="30"/>
    </row>
    <row r="169" spans="13:13" x14ac:dyDescent="0.25">
      <c r="M169" s="30"/>
    </row>
    <row r="170" spans="13:13" x14ac:dyDescent="0.25">
      <c r="M170" s="30"/>
    </row>
    <row r="171" spans="13:13" x14ac:dyDescent="0.25">
      <c r="M171" s="30"/>
    </row>
    <row r="172" spans="13:13" x14ac:dyDescent="0.25">
      <c r="M172" s="30"/>
    </row>
    <row r="173" spans="13:13" x14ac:dyDescent="0.25">
      <c r="M173" s="30"/>
    </row>
    <row r="174" spans="13:13" x14ac:dyDescent="0.25">
      <c r="M174" s="30"/>
    </row>
    <row r="175" spans="13:13" x14ac:dyDescent="0.25">
      <c r="M175" s="30"/>
    </row>
    <row r="176" spans="13:13" x14ac:dyDescent="0.25">
      <c r="M176" s="30"/>
    </row>
    <row r="177" spans="13:13" x14ac:dyDescent="0.25">
      <c r="M177" s="30"/>
    </row>
    <row r="178" spans="13:13" x14ac:dyDescent="0.25">
      <c r="M178" s="30"/>
    </row>
    <row r="179" spans="13:13" x14ac:dyDescent="0.25">
      <c r="M179" s="30"/>
    </row>
    <row r="180" spans="13:13" x14ac:dyDescent="0.25">
      <c r="M180" s="30"/>
    </row>
    <row r="181" spans="13:13" x14ac:dyDescent="0.25">
      <c r="M181" s="30"/>
    </row>
    <row r="182" spans="13:13" x14ac:dyDescent="0.25">
      <c r="M182" s="30"/>
    </row>
    <row r="183" spans="13:13" x14ac:dyDescent="0.25">
      <c r="M183" s="30"/>
    </row>
    <row r="184" spans="13:13" x14ac:dyDescent="0.25">
      <c r="M184" s="30"/>
    </row>
    <row r="185" spans="13:13" x14ac:dyDescent="0.25">
      <c r="M185" s="30"/>
    </row>
    <row r="186" spans="13:13" x14ac:dyDescent="0.25">
      <c r="M186" s="30"/>
    </row>
    <row r="187" spans="13:13" x14ac:dyDescent="0.25">
      <c r="M187" s="30"/>
    </row>
    <row r="188" spans="13:13" x14ac:dyDescent="0.25">
      <c r="M188" s="30"/>
    </row>
    <row r="189" spans="13:13" x14ac:dyDescent="0.25">
      <c r="M189" s="30"/>
    </row>
    <row r="190" spans="13:13" x14ac:dyDescent="0.25">
      <c r="M190" s="30"/>
    </row>
    <row r="191" spans="13:13" x14ac:dyDescent="0.25">
      <c r="M191" s="30"/>
    </row>
    <row r="192" spans="13:13" x14ac:dyDescent="0.25">
      <c r="M192" s="30"/>
    </row>
    <row r="193" spans="13:13" x14ac:dyDescent="0.25">
      <c r="M193" s="30"/>
    </row>
    <row r="194" spans="13:13" x14ac:dyDescent="0.25">
      <c r="M194" s="30"/>
    </row>
    <row r="195" spans="13:13" x14ac:dyDescent="0.25">
      <c r="M195" s="30"/>
    </row>
    <row r="196" spans="13:13" x14ac:dyDescent="0.25">
      <c r="M196" s="30"/>
    </row>
    <row r="197" spans="13:13" x14ac:dyDescent="0.25">
      <c r="M197" s="30"/>
    </row>
    <row r="198" spans="13:13" x14ac:dyDescent="0.25">
      <c r="M198" s="30"/>
    </row>
    <row r="199" spans="13:13" x14ac:dyDescent="0.25">
      <c r="M199" s="30"/>
    </row>
    <row r="200" spans="13:13" x14ac:dyDescent="0.25">
      <c r="M200" s="30"/>
    </row>
    <row r="201" spans="13:13" x14ac:dyDescent="0.25">
      <c r="M201" s="29"/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10.71093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10.71093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Luffi</dc:creator>
  <dc:description/>
  <cp:lastModifiedBy>HEREDIA</cp:lastModifiedBy>
  <cp:revision>0</cp:revision>
  <dcterms:created xsi:type="dcterms:W3CDTF">2021-07-09T00:34:13Z</dcterms:created>
  <dcterms:modified xsi:type="dcterms:W3CDTF">2021-07-21T07:36:08Z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Luffi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