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12"/>
  <workbookPr/>
  <mc:AlternateContent xmlns:mc="http://schemas.openxmlformats.org/markup-compatibility/2006">
    <mc:Choice Requires="x15">
      <x15ac:absPath xmlns:x15ac="http://schemas.microsoft.com/office/spreadsheetml/2010/11/ac" url="/Users/juansebastianperezgaitan/Desktop/"/>
    </mc:Choice>
  </mc:AlternateContent>
  <xr:revisionPtr revIDLastSave="3" documentId="13_ncr:1_{B564E172-2799-E942-B74F-5F4E5BB4F3C3}" xr6:coauthVersionLast="47" xr6:coauthVersionMax="47" xr10:uidLastSave="{2B36CED1-2473-4E37-A373-B4C0B1023099}"/>
  <bookViews>
    <workbookView xWindow="0" yWindow="500" windowWidth="28800" windowHeight="16400" tabRatio="994" firstSheet="6" activeTab="1" xr2:uid="{00000000-000D-0000-FFFF-FFFF00000000}"/>
  </bookViews>
  <sheets>
    <sheet name="Resumen" sheetId="32" r:id="rId1"/>
    <sheet name="ConsolidadoEvGrupal" sheetId="26" r:id="rId2"/>
    <sheet name="Listados" sheetId="31" state="hidden" r:id="rId3"/>
    <sheet name="Cronograma Curso Virtual" sheetId="29" r:id="rId4"/>
    <sheet name="Autoevaluación V4-Oct2020" sheetId="25" r:id="rId5"/>
    <sheet name="Centro de calificaciones (T)" sheetId="10" r:id="rId6"/>
    <sheet name="Registro de Ingresos (T)" sheetId="15" r:id="rId7"/>
    <sheet name="Reporte de Juicios (SOFIA)" sheetId="24" r:id="rId8"/>
  </sheets>
  <definedNames>
    <definedName name="_xlnm._FilterDatabase" localSheetId="7" hidden="1">'Reporte de Juicios (SOFIA)'!$A$13:$I$333</definedName>
    <definedName name="_xlnm.Print_Area" localSheetId="4">'Autoevaluación V4-Oct2020'!$A$1:$E$37</definedName>
    <definedName name="_xlnm.Print_Area" localSheetId="1">ConsolidadoEvGrupal!$A$1:$Q$107</definedName>
    <definedName name="_xlnm.Print_Area" localSheetId="3">'Cronograma Curso Virtual'!$A$1:$G$17</definedName>
    <definedName name="_xlnm.Print_Area" localSheetId="0">Resumen!$A$1:$J$17</definedName>
    <definedName name="_xlnm.Print_Titles" localSheetId="1">ConsolidadoEvGrupal!$1:$3</definedName>
    <definedName name="tutor">ConsolidadoEvGrupal!$Z$5:$AA$35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2" l="1"/>
  <c r="B14" i="32"/>
  <c r="B13" i="32"/>
  <c r="E4" i="32"/>
  <c r="C3" i="32"/>
  <c r="A33" i="25" l="1"/>
  <c r="I32" i="25"/>
  <c r="I31" i="25"/>
  <c r="I30" i="25"/>
  <c r="I29" i="25"/>
  <c r="I28" i="25"/>
  <c r="I27" i="25"/>
  <c r="I26" i="25"/>
  <c r="I25" i="25"/>
  <c r="I24" i="25"/>
  <c r="I23" i="25"/>
  <c r="I22" i="25"/>
  <c r="I21" i="25"/>
  <c r="I19" i="25"/>
  <c r="I18" i="25"/>
  <c r="I17" i="25"/>
  <c r="I16" i="25"/>
  <c r="I15" i="25"/>
  <c r="I14" i="25"/>
  <c r="I13" i="25"/>
  <c r="I12" i="25"/>
  <c r="I11" i="25"/>
  <c r="I10" i="25"/>
  <c r="I9" i="25"/>
  <c r="I8" i="25"/>
  <c r="G32" i="25"/>
  <c r="G31" i="25"/>
  <c r="G30" i="25"/>
  <c r="G29" i="25"/>
  <c r="G28" i="25"/>
  <c r="G27" i="25"/>
  <c r="G26" i="25"/>
  <c r="G25" i="25"/>
  <c r="G24" i="25"/>
  <c r="G23" i="25"/>
  <c r="G22" i="25"/>
  <c r="G21" i="25"/>
  <c r="G19" i="25"/>
  <c r="G18" i="25"/>
  <c r="G17" i="25"/>
  <c r="G16" i="25"/>
  <c r="G15" i="25"/>
  <c r="G14" i="25"/>
  <c r="G13" i="25"/>
  <c r="G12" i="25"/>
  <c r="G11" i="25"/>
  <c r="G10" i="25"/>
  <c r="G9" i="25"/>
  <c r="G8" i="25"/>
  <c r="A2" i="31" l="1"/>
  <c r="A3" i="31" s="1"/>
  <c r="I3" i="31" s="1"/>
  <c r="L3" i="31" s="1"/>
  <c r="I2" i="31" l="1"/>
  <c r="L2" i="31" s="1"/>
  <c r="E3" i="31"/>
  <c r="D3" i="31"/>
  <c r="D2" i="31"/>
  <c r="E2" i="31"/>
  <c r="A4" i="31"/>
  <c r="I4" i="31" s="1"/>
  <c r="L4" i="31" s="1"/>
  <c r="E4" i="31" l="1"/>
  <c r="D4" i="31"/>
  <c r="A5" i="31"/>
  <c r="I5" i="31" s="1"/>
  <c r="L5" i="31" s="1"/>
  <c r="E5" i="31" l="1"/>
  <c r="D5" i="31"/>
  <c r="A6" i="31"/>
  <c r="I6" i="31" s="1"/>
  <c r="L6" i="31" s="1"/>
  <c r="D6" i="31" l="1"/>
  <c r="E6" i="31"/>
  <c r="A7" i="31"/>
  <c r="I7" i="31" s="1"/>
  <c r="L7" i="31" s="1"/>
  <c r="A8" i="31" l="1"/>
  <c r="I8" i="31" s="1"/>
  <c r="L8" i="31" s="1"/>
  <c r="E7" i="31"/>
  <c r="D7" i="31"/>
  <c r="E8" i="31" l="1"/>
  <c r="D8" i="31"/>
  <c r="A9" i="31"/>
  <c r="I9" i="31" s="1"/>
  <c r="L9" i="31" s="1"/>
  <c r="D9" i="31" l="1"/>
  <c r="E9" i="31"/>
  <c r="A10" i="31"/>
  <c r="I10" i="31" s="1"/>
  <c r="L10" i="31" s="1"/>
  <c r="A11" i="31" l="1"/>
  <c r="E10" i="31"/>
  <c r="D10" i="31"/>
  <c r="A12" i="31" l="1"/>
  <c r="I12" i="31" s="1"/>
  <c r="L12" i="31" s="1"/>
  <c r="I11" i="31"/>
  <c r="L11" i="31" s="1"/>
  <c r="E11" i="31"/>
  <c r="D11" i="31"/>
  <c r="D12" i="31" l="1"/>
  <c r="A13" i="31"/>
  <c r="I13" i="31" s="1"/>
  <c r="L13" i="31" s="1"/>
  <c r="E12" i="31"/>
  <c r="A14" i="31" l="1"/>
  <c r="I14" i="31" s="1"/>
  <c r="L14" i="31" s="1"/>
  <c r="D13" i="31"/>
  <c r="E13" i="31"/>
  <c r="D14" i="31" l="1"/>
  <c r="E14" i="31"/>
  <c r="A15" i="31"/>
  <c r="I15" i="31" s="1"/>
  <c r="L15" i="31" s="1"/>
  <c r="D15" i="31" l="1"/>
  <c r="A16" i="31"/>
  <c r="I16" i="31" s="1"/>
  <c r="L16" i="31" s="1"/>
  <c r="E15" i="31"/>
  <c r="A17" i="31" l="1"/>
  <c r="I17" i="31" s="1"/>
  <c r="L17" i="31" s="1"/>
  <c r="E16" i="31"/>
  <c r="D16" i="31"/>
  <c r="A18" i="31" l="1"/>
  <c r="I18" i="31" s="1"/>
  <c r="L18" i="31" s="1"/>
  <c r="D17" i="31"/>
  <c r="E17" i="31"/>
  <c r="E18" i="31" l="1"/>
  <c r="D18" i="31"/>
  <c r="A19" i="31"/>
  <c r="I19" i="31" s="1"/>
  <c r="L19" i="31" s="1"/>
  <c r="D19" i="31" l="1"/>
  <c r="E19" i="31"/>
  <c r="A20" i="31"/>
  <c r="I20" i="31" s="1"/>
  <c r="L20" i="31" s="1"/>
  <c r="D20" i="31" l="1"/>
  <c r="E20" i="31"/>
  <c r="A21" i="31"/>
  <c r="I21" i="31" s="1"/>
  <c r="L21" i="31" s="1"/>
  <c r="D21" i="31" l="1"/>
  <c r="E21" i="31"/>
  <c r="A22" i="31"/>
  <c r="I22" i="31" s="1"/>
  <c r="L22" i="31" s="1"/>
  <c r="D22" i="31" l="1"/>
  <c r="E22" i="31"/>
  <c r="A23" i="31"/>
  <c r="I23" i="31" s="1"/>
  <c r="L23" i="31" s="1"/>
  <c r="D23" i="31" l="1"/>
  <c r="E23" i="31"/>
  <c r="A24" i="31"/>
  <c r="I24" i="31" s="1"/>
  <c r="L24" i="31" s="1"/>
  <c r="D24" i="31" l="1"/>
  <c r="E24" i="31"/>
  <c r="A25" i="31"/>
  <c r="I25" i="31" s="1"/>
  <c r="L25" i="31" s="1"/>
  <c r="E25" i="31" l="1"/>
  <c r="D25" i="31"/>
  <c r="A26" i="31"/>
  <c r="I26" i="31" s="1"/>
  <c r="L26" i="31" s="1"/>
  <c r="E26" i="31" l="1"/>
  <c r="D26" i="31"/>
  <c r="A27" i="31"/>
  <c r="I27" i="31" s="1"/>
  <c r="L27" i="31" s="1"/>
  <c r="D27" i="31" l="1"/>
  <c r="E27" i="31"/>
  <c r="A28" i="31"/>
  <c r="I28" i="31" s="1"/>
  <c r="L28" i="31" s="1"/>
  <c r="D28" i="31" l="1"/>
  <c r="E28" i="31"/>
  <c r="A29" i="31"/>
  <c r="I29" i="31" s="1"/>
  <c r="L29" i="31" s="1"/>
  <c r="D29" i="31" l="1"/>
  <c r="E29" i="31"/>
  <c r="A30" i="31"/>
  <c r="I30" i="31" s="1"/>
  <c r="L30" i="31" s="1"/>
  <c r="D30" i="31" l="1"/>
  <c r="E30" i="31"/>
  <c r="A31" i="31"/>
  <c r="I31" i="31" s="1"/>
  <c r="L31" i="31" s="1"/>
  <c r="D31" i="31" l="1"/>
  <c r="E31" i="31"/>
  <c r="A32" i="31"/>
  <c r="I32" i="31" s="1"/>
  <c r="L32" i="31" s="1"/>
  <c r="E32" i="31" l="1"/>
  <c r="D32" i="31"/>
  <c r="A33" i="31"/>
  <c r="I33" i="31" s="1"/>
  <c r="L33" i="31" s="1"/>
  <c r="D33" i="31" l="1"/>
  <c r="E33" i="31"/>
  <c r="A34" i="31"/>
  <c r="I34" i="31" s="1"/>
  <c r="L34" i="31" s="1"/>
  <c r="E34" i="31" l="1"/>
  <c r="D34" i="31"/>
  <c r="A35" i="31"/>
  <c r="I35" i="31" s="1"/>
  <c r="L35" i="31" s="1"/>
  <c r="D35" i="31" l="1"/>
  <c r="E35" i="31"/>
  <c r="A36" i="31"/>
  <c r="I36" i="31" s="1"/>
  <c r="L36" i="31" s="1"/>
  <c r="D36" i="31" l="1"/>
  <c r="E36" i="31"/>
  <c r="A37" i="31"/>
  <c r="I37" i="31" s="1"/>
  <c r="L37" i="31" s="1"/>
  <c r="E37" i="31" l="1"/>
  <c r="D37" i="31"/>
  <c r="A38" i="31"/>
  <c r="I38" i="31" s="1"/>
  <c r="L38" i="31" s="1"/>
  <c r="D38" i="31" l="1"/>
  <c r="E38" i="31"/>
  <c r="A39" i="31"/>
  <c r="I39" i="31" s="1"/>
  <c r="L39" i="31" s="1"/>
  <c r="D39" i="31" l="1"/>
  <c r="E39" i="31"/>
  <c r="A40" i="31"/>
  <c r="I40" i="31" s="1"/>
  <c r="L40" i="31" s="1"/>
  <c r="D40" i="31" l="1"/>
  <c r="E40" i="31"/>
  <c r="A41" i="31"/>
  <c r="I41" i="31" s="1"/>
  <c r="L41" i="31" s="1"/>
  <c r="D41" i="31" l="1"/>
  <c r="E41" i="31"/>
  <c r="A42" i="31"/>
  <c r="I42" i="31" s="1"/>
  <c r="L42" i="31" s="1"/>
  <c r="A43" i="31" l="1"/>
  <c r="I43" i="31" s="1"/>
  <c r="L43" i="31" s="1"/>
  <c r="E42" i="31"/>
  <c r="D42" i="31"/>
  <c r="D43" i="31" l="1"/>
  <c r="E43" i="31"/>
  <c r="A44" i="31"/>
  <c r="I44" i="31" s="1"/>
  <c r="L44" i="31" s="1"/>
  <c r="D44" i="31" l="1"/>
  <c r="A45" i="31"/>
  <c r="I45" i="31" s="1"/>
  <c r="L45" i="31" s="1"/>
  <c r="E44" i="31"/>
  <c r="D45" i="31" l="1"/>
  <c r="A46" i="31"/>
  <c r="I46" i="31" s="1"/>
  <c r="L46" i="31" s="1"/>
  <c r="E45" i="31"/>
  <c r="D46" i="31" l="1"/>
  <c r="E46" i="31"/>
  <c r="A47" i="31"/>
  <c r="I47" i="31" s="1"/>
  <c r="L47" i="31" s="1"/>
  <c r="D47" i="31" l="1"/>
  <c r="E47" i="31"/>
  <c r="A48" i="31"/>
  <c r="I48" i="31" s="1"/>
  <c r="L48" i="31" s="1"/>
  <c r="D48" i="31" l="1"/>
  <c r="E48" i="31"/>
  <c r="A49" i="31"/>
  <c r="I49" i="31" s="1"/>
  <c r="L49" i="31" s="1"/>
  <c r="D49" i="31" l="1"/>
  <c r="E49" i="31"/>
  <c r="A50" i="31"/>
  <c r="I50" i="31" s="1"/>
  <c r="L50" i="31" s="1"/>
  <c r="D50" i="31" l="1"/>
  <c r="E50" i="31"/>
  <c r="A51" i="31"/>
  <c r="I51" i="31" s="1"/>
  <c r="L51" i="31" s="1"/>
  <c r="D51" i="31" l="1"/>
  <c r="E51" i="31"/>
  <c r="A52" i="31"/>
  <c r="I52" i="31" s="1"/>
  <c r="L52" i="31" s="1"/>
  <c r="E52" i="31" l="1"/>
  <c r="D52" i="31"/>
  <c r="A53" i="31"/>
  <c r="I53" i="31" s="1"/>
  <c r="L53" i="31" s="1"/>
  <c r="D53" i="31" l="1"/>
  <c r="E53" i="31"/>
  <c r="A54" i="31"/>
  <c r="I54" i="31" s="1"/>
  <c r="L54" i="31" s="1"/>
  <c r="D54" i="31" l="1"/>
  <c r="E54" i="31"/>
  <c r="A55" i="31"/>
  <c r="I55" i="31" s="1"/>
  <c r="L55" i="31" s="1"/>
  <c r="D55" i="31" l="1"/>
  <c r="E55" i="31"/>
  <c r="A56" i="31"/>
  <c r="I56" i="31" s="1"/>
  <c r="L56" i="31" s="1"/>
  <c r="D56" i="31" l="1"/>
  <c r="E56" i="31"/>
  <c r="A57" i="31"/>
  <c r="I57" i="31" s="1"/>
  <c r="L57" i="31" s="1"/>
  <c r="D57" i="31" l="1"/>
  <c r="E57" i="31"/>
  <c r="A58" i="31"/>
  <c r="I58" i="31" s="1"/>
  <c r="L58" i="31" s="1"/>
  <c r="D58" i="31" l="1"/>
  <c r="E58" i="31"/>
  <c r="A59" i="31"/>
  <c r="I59" i="31" s="1"/>
  <c r="L59" i="31" s="1"/>
  <c r="D59" i="31" l="1"/>
  <c r="E59" i="31"/>
  <c r="A60" i="31"/>
  <c r="I60" i="31" s="1"/>
  <c r="L60" i="31" s="1"/>
  <c r="D60" i="31" l="1"/>
  <c r="E60" i="31"/>
  <c r="A61" i="31"/>
  <c r="I61" i="31" s="1"/>
  <c r="L61" i="31" s="1"/>
  <c r="D61" i="31" l="1"/>
  <c r="E61" i="31"/>
  <c r="A62" i="31"/>
  <c r="I62" i="31" s="1"/>
  <c r="L62" i="31" s="1"/>
  <c r="D62" i="31" l="1"/>
  <c r="E62" i="31"/>
  <c r="A63" i="31"/>
  <c r="I63" i="31" s="1"/>
  <c r="L63" i="31" s="1"/>
  <c r="D63" i="31" l="1"/>
  <c r="E63" i="31"/>
  <c r="A64" i="31"/>
  <c r="I64" i="31" s="1"/>
  <c r="L64" i="31" s="1"/>
  <c r="D64" i="31" l="1"/>
  <c r="E64" i="31"/>
  <c r="A65" i="31"/>
  <c r="I65" i="31" s="1"/>
  <c r="L65" i="31" s="1"/>
  <c r="D65" i="31" l="1"/>
  <c r="E65" i="31"/>
  <c r="A66" i="31"/>
  <c r="I66" i="31" s="1"/>
  <c r="L66" i="31" s="1"/>
  <c r="D66" i="31" l="1"/>
  <c r="E66" i="31"/>
  <c r="A67" i="31"/>
  <c r="I67" i="31" s="1"/>
  <c r="L67" i="31" s="1"/>
  <c r="D67" i="31" l="1"/>
  <c r="E67" i="31"/>
  <c r="A68" i="31"/>
  <c r="I68" i="31" s="1"/>
  <c r="L68" i="31" s="1"/>
  <c r="D68" i="31" l="1"/>
  <c r="E68" i="31"/>
  <c r="A69" i="31"/>
  <c r="I69" i="31" s="1"/>
  <c r="L69" i="31" s="1"/>
  <c r="D69" i="31" l="1"/>
  <c r="E69" i="31"/>
  <c r="A70" i="31"/>
  <c r="I70" i="31" s="1"/>
  <c r="L70" i="31" s="1"/>
  <c r="D70" i="31" l="1"/>
  <c r="E70" i="31"/>
  <c r="A71" i="31"/>
  <c r="I71" i="31" s="1"/>
  <c r="L71" i="31" s="1"/>
  <c r="D71" i="31" l="1"/>
  <c r="E71" i="31"/>
  <c r="A72" i="31"/>
  <c r="I72" i="31" s="1"/>
  <c r="L72" i="31" s="1"/>
  <c r="D72" i="31" l="1"/>
  <c r="E72" i="31"/>
  <c r="A73" i="31"/>
  <c r="I73" i="31" s="1"/>
  <c r="L73" i="31" s="1"/>
  <c r="D73" i="31" l="1"/>
  <c r="E73" i="31"/>
  <c r="A74" i="31"/>
  <c r="I74" i="31" s="1"/>
  <c r="L74" i="31" s="1"/>
  <c r="D74" i="31" l="1"/>
  <c r="E74" i="31"/>
  <c r="A75" i="31"/>
  <c r="I75" i="31" s="1"/>
  <c r="L75" i="31" s="1"/>
  <c r="D75" i="31" l="1"/>
  <c r="E75" i="31"/>
  <c r="A76" i="31"/>
  <c r="I76" i="31" s="1"/>
  <c r="L76" i="31" s="1"/>
  <c r="D76" i="31" l="1"/>
  <c r="E76" i="31"/>
  <c r="A77" i="31"/>
  <c r="I77" i="31" s="1"/>
  <c r="L77" i="31" s="1"/>
  <c r="D77" i="31" l="1"/>
  <c r="E77" i="31"/>
  <c r="A78" i="31"/>
  <c r="I78" i="31" s="1"/>
  <c r="L78" i="31" s="1"/>
  <c r="D78" i="31" l="1"/>
  <c r="E78" i="31"/>
  <c r="A79" i="31"/>
  <c r="I79" i="31" s="1"/>
  <c r="L79" i="31" s="1"/>
  <c r="D79" i="31" l="1"/>
  <c r="E79" i="31"/>
  <c r="A80" i="31"/>
  <c r="I80" i="31" s="1"/>
  <c r="L80" i="31" s="1"/>
  <c r="D80" i="31" l="1"/>
  <c r="E80" i="31"/>
  <c r="A81" i="31"/>
  <c r="I81" i="31" s="1"/>
  <c r="L81" i="31" s="1"/>
  <c r="D81" i="31" l="1"/>
  <c r="E81" i="31"/>
  <c r="O1001" i="31" l="1"/>
  <c r="N1001" i="31"/>
  <c r="O1000" i="31"/>
  <c r="N1000" i="31"/>
  <c r="O999" i="31"/>
  <c r="N999" i="31"/>
  <c r="O998" i="31"/>
  <c r="N998" i="31"/>
  <c r="O997" i="31"/>
  <c r="N997" i="31"/>
  <c r="O996" i="31"/>
  <c r="N996" i="31"/>
  <c r="O995" i="31"/>
  <c r="N995" i="31"/>
  <c r="O994" i="31"/>
  <c r="N994" i="31"/>
  <c r="O993" i="31"/>
  <c r="N993" i="31"/>
  <c r="O992" i="31"/>
  <c r="N992" i="31"/>
  <c r="O991" i="31"/>
  <c r="N991" i="31"/>
  <c r="O990" i="31"/>
  <c r="N990" i="31"/>
  <c r="O989" i="31"/>
  <c r="N989" i="31"/>
  <c r="O988" i="31"/>
  <c r="N988" i="31"/>
  <c r="O987" i="31"/>
  <c r="N987" i="31"/>
  <c r="O986" i="31"/>
  <c r="N986" i="31"/>
  <c r="O985" i="31"/>
  <c r="N985" i="31"/>
  <c r="O984" i="31"/>
  <c r="N984" i="31"/>
  <c r="O983" i="31"/>
  <c r="N983" i="31"/>
  <c r="O982" i="31"/>
  <c r="N982" i="31"/>
  <c r="O981" i="31"/>
  <c r="N981" i="31"/>
  <c r="O980" i="31"/>
  <c r="N980" i="31"/>
  <c r="O979" i="31"/>
  <c r="N979" i="31"/>
  <c r="O978" i="31"/>
  <c r="N978" i="31"/>
  <c r="O977" i="31"/>
  <c r="N977" i="31"/>
  <c r="O976" i="31"/>
  <c r="N976" i="31"/>
  <c r="O975" i="31"/>
  <c r="N975" i="31"/>
  <c r="O974" i="31"/>
  <c r="N974" i="31"/>
  <c r="O973" i="31"/>
  <c r="N973" i="31"/>
  <c r="O972" i="31"/>
  <c r="N972" i="31"/>
  <c r="O971" i="31"/>
  <c r="N971" i="31"/>
  <c r="O970" i="31"/>
  <c r="N970" i="31"/>
  <c r="O969" i="31"/>
  <c r="N969" i="31"/>
  <c r="O968" i="31"/>
  <c r="N968" i="31"/>
  <c r="O967" i="31"/>
  <c r="N967" i="31"/>
  <c r="O966" i="31"/>
  <c r="N966" i="31"/>
  <c r="O965" i="31"/>
  <c r="N965" i="31"/>
  <c r="O964" i="31"/>
  <c r="N964" i="31"/>
  <c r="O963" i="31"/>
  <c r="N963" i="31"/>
  <c r="O962" i="31"/>
  <c r="N962" i="31"/>
  <c r="O961" i="31"/>
  <c r="N961" i="31"/>
  <c r="O960" i="31"/>
  <c r="N960" i="31"/>
  <c r="O959" i="31"/>
  <c r="N959" i="31"/>
  <c r="O958" i="31"/>
  <c r="N958" i="31"/>
  <c r="O957" i="31"/>
  <c r="N957" i="31"/>
  <c r="O956" i="31"/>
  <c r="N956" i="31"/>
  <c r="O955" i="31"/>
  <c r="N955" i="31"/>
  <c r="O954" i="31"/>
  <c r="N954" i="31"/>
  <c r="O953" i="31"/>
  <c r="N953" i="31"/>
  <c r="O952" i="31"/>
  <c r="N952" i="31"/>
  <c r="O951" i="31"/>
  <c r="N951" i="31"/>
  <c r="O950" i="31"/>
  <c r="N950" i="31"/>
  <c r="O949" i="31"/>
  <c r="N949" i="31"/>
  <c r="O948" i="31"/>
  <c r="N948" i="31"/>
  <c r="O947" i="31"/>
  <c r="N947" i="31"/>
  <c r="O946" i="31"/>
  <c r="N946" i="31"/>
  <c r="O945" i="31"/>
  <c r="N945" i="31"/>
  <c r="O944" i="31"/>
  <c r="N944" i="31"/>
  <c r="O943" i="31"/>
  <c r="N943" i="31"/>
  <c r="O942" i="31"/>
  <c r="N942" i="31"/>
  <c r="O941" i="31"/>
  <c r="N941" i="31"/>
  <c r="O940" i="31"/>
  <c r="N940" i="31"/>
  <c r="O939" i="31"/>
  <c r="N939" i="31"/>
  <c r="O938" i="31"/>
  <c r="N938" i="31"/>
  <c r="O937" i="31"/>
  <c r="N937" i="31"/>
  <c r="O936" i="31"/>
  <c r="N936" i="31"/>
  <c r="O935" i="31"/>
  <c r="N935" i="31"/>
  <c r="O934" i="31"/>
  <c r="N934" i="31"/>
  <c r="O933" i="31"/>
  <c r="N933" i="31"/>
  <c r="O932" i="31"/>
  <c r="N932" i="31"/>
  <c r="O931" i="31"/>
  <c r="N931" i="31"/>
  <c r="O930" i="31"/>
  <c r="N930" i="31"/>
  <c r="O929" i="31"/>
  <c r="N929" i="31"/>
  <c r="O928" i="31"/>
  <c r="N928" i="31"/>
  <c r="O927" i="31"/>
  <c r="N927" i="31"/>
  <c r="O926" i="31"/>
  <c r="N926" i="31"/>
  <c r="O925" i="31"/>
  <c r="N925" i="31"/>
  <c r="O924" i="31"/>
  <c r="N924" i="31"/>
  <c r="O923" i="31"/>
  <c r="N923" i="31"/>
  <c r="O922" i="31"/>
  <c r="N922" i="31"/>
  <c r="O921" i="31"/>
  <c r="N921" i="31"/>
  <c r="O920" i="31"/>
  <c r="N920" i="31"/>
  <c r="O919" i="31"/>
  <c r="N919" i="31"/>
  <c r="O918" i="31"/>
  <c r="N918" i="31"/>
  <c r="O917" i="31"/>
  <c r="N917" i="31"/>
  <c r="O916" i="31"/>
  <c r="N916" i="31"/>
  <c r="O915" i="31"/>
  <c r="N915" i="31"/>
  <c r="O914" i="31"/>
  <c r="N914" i="31"/>
  <c r="O913" i="31"/>
  <c r="N913" i="31"/>
  <c r="O912" i="31"/>
  <c r="N912" i="31"/>
  <c r="O911" i="31"/>
  <c r="N911" i="31"/>
  <c r="O910" i="31"/>
  <c r="N910" i="31"/>
  <c r="O909" i="31"/>
  <c r="N909" i="31"/>
  <c r="O908" i="31"/>
  <c r="N908" i="31"/>
  <c r="O907" i="31"/>
  <c r="N907" i="31"/>
  <c r="O906" i="31"/>
  <c r="N906" i="31"/>
  <c r="O905" i="31"/>
  <c r="N905" i="31"/>
  <c r="O904" i="31"/>
  <c r="N904" i="31"/>
  <c r="O903" i="31"/>
  <c r="N903" i="31"/>
  <c r="O902" i="31"/>
  <c r="N902" i="31"/>
  <c r="O901" i="31"/>
  <c r="N901" i="31"/>
  <c r="O900" i="31"/>
  <c r="N900" i="31"/>
  <c r="O899" i="31"/>
  <c r="N899" i="31"/>
  <c r="O898" i="31"/>
  <c r="N898" i="31"/>
  <c r="O897" i="31"/>
  <c r="N897" i="31"/>
  <c r="O896" i="31"/>
  <c r="N896" i="31"/>
  <c r="O895" i="31"/>
  <c r="N895" i="31"/>
  <c r="O894" i="31"/>
  <c r="N894" i="31"/>
  <c r="O893" i="31"/>
  <c r="N893" i="31"/>
  <c r="O892" i="31"/>
  <c r="N892" i="31"/>
  <c r="O891" i="31"/>
  <c r="N891" i="31"/>
  <c r="O890" i="31"/>
  <c r="N890" i="31"/>
  <c r="O889" i="31"/>
  <c r="N889" i="31"/>
  <c r="O888" i="31"/>
  <c r="N888" i="31"/>
  <c r="O887" i="31"/>
  <c r="N887" i="31"/>
  <c r="O886" i="31"/>
  <c r="N886" i="31"/>
  <c r="O885" i="31"/>
  <c r="N885" i="31"/>
  <c r="O884" i="31"/>
  <c r="N884" i="31"/>
  <c r="O883" i="31"/>
  <c r="N883" i="31"/>
  <c r="O882" i="31"/>
  <c r="N882" i="31"/>
  <c r="O881" i="31"/>
  <c r="N881" i="31"/>
  <c r="O880" i="31"/>
  <c r="N880" i="31"/>
  <c r="O879" i="31"/>
  <c r="N879" i="31"/>
  <c r="O878" i="31"/>
  <c r="N878" i="31"/>
  <c r="O877" i="31"/>
  <c r="N877" i="31"/>
  <c r="O876" i="31"/>
  <c r="N876" i="31"/>
  <c r="O875" i="31"/>
  <c r="N875" i="31"/>
  <c r="O874" i="31"/>
  <c r="N874" i="31"/>
  <c r="O873" i="31"/>
  <c r="N873" i="31"/>
  <c r="O872" i="31"/>
  <c r="N872" i="31"/>
  <c r="O871" i="31"/>
  <c r="N871" i="31"/>
  <c r="O870" i="31"/>
  <c r="N870" i="31"/>
  <c r="O869" i="31"/>
  <c r="N869" i="31"/>
  <c r="O868" i="31"/>
  <c r="N868" i="31"/>
  <c r="O867" i="31"/>
  <c r="N867" i="31"/>
  <c r="O866" i="31"/>
  <c r="N866" i="31"/>
  <c r="O865" i="31"/>
  <c r="N865" i="31"/>
  <c r="O864" i="31"/>
  <c r="N864" i="31"/>
  <c r="O863" i="31"/>
  <c r="N863" i="31"/>
  <c r="O862" i="31"/>
  <c r="N862" i="31"/>
  <c r="O861" i="31"/>
  <c r="N861" i="31"/>
  <c r="O860" i="31"/>
  <c r="N860" i="31"/>
  <c r="O859" i="31"/>
  <c r="N859" i="31"/>
  <c r="O858" i="31"/>
  <c r="N858" i="31"/>
  <c r="O857" i="31"/>
  <c r="N857" i="31"/>
  <c r="O856" i="31"/>
  <c r="N856" i="31"/>
  <c r="O855" i="31"/>
  <c r="N855" i="31"/>
  <c r="O854" i="31"/>
  <c r="N854" i="31"/>
  <c r="O853" i="31"/>
  <c r="N853" i="31"/>
  <c r="O852" i="31"/>
  <c r="N852" i="31"/>
  <c r="O851" i="31"/>
  <c r="N851" i="31"/>
  <c r="O850" i="31"/>
  <c r="N850" i="31"/>
  <c r="O849" i="31"/>
  <c r="N849" i="31"/>
  <c r="O848" i="31"/>
  <c r="N848" i="31"/>
  <c r="O847" i="31"/>
  <c r="N847" i="31"/>
  <c r="O846" i="31"/>
  <c r="N846" i="31"/>
  <c r="O845" i="31"/>
  <c r="N845" i="31"/>
  <c r="O844" i="31"/>
  <c r="N844" i="31"/>
  <c r="O843" i="31"/>
  <c r="N843" i="31"/>
  <c r="O842" i="31"/>
  <c r="N842" i="31"/>
  <c r="O841" i="31"/>
  <c r="N841" i="31"/>
  <c r="O840" i="31"/>
  <c r="N840" i="31"/>
  <c r="O839" i="31"/>
  <c r="N839" i="31"/>
  <c r="O838" i="31"/>
  <c r="N838" i="31"/>
  <c r="O837" i="31"/>
  <c r="N837" i="31"/>
  <c r="O836" i="31"/>
  <c r="N836" i="31"/>
  <c r="O835" i="31"/>
  <c r="N835" i="31"/>
  <c r="O834" i="31"/>
  <c r="N834" i="31"/>
  <c r="O833" i="31"/>
  <c r="N833" i="31"/>
  <c r="O832" i="31"/>
  <c r="N832" i="31"/>
  <c r="O831" i="31"/>
  <c r="N831" i="31"/>
  <c r="O830" i="31"/>
  <c r="N830" i="31"/>
  <c r="O829" i="31"/>
  <c r="N829" i="31"/>
  <c r="O828" i="31"/>
  <c r="N828" i="31"/>
  <c r="O827" i="31"/>
  <c r="N827" i="31"/>
  <c r="O826" i="31"/>
  <c r="N826" i="31"/>
  <c r="O825" i="31"/>
  <c r="N825" i="31"/>
  <c r="O824" i="31"/>
  <c r="N824" i="31"/>
  <c r="O823" i="31"/>
  <c r="N823" i="31"/>
  <c r="O822" i="31"/>
  <c r="N822" i="31"/>
  <c r="O821" i="31"/>
  <c r="N821" i="31"/>
  <c r="O820" i="31"/>
  <c r="N820" i="31"/>
  <c r="O819" i="31"/>
  <c r="N819" i="31"/>
  <c r="O818" i="31"/>
  <c r="N818" i="31"/>
  <c r="O817" i="31"/>
  <c r="N817" i="31"/>
  <c r="O816" i="31"/>
  <c r="N816" i="31"/>
  <c r="O815" i="31"/>
  <c r="N815" i="31"/>
  <c r="O814" i="31"/>
  <c r="N814" i="31"/>
  <c r="O813" i="31"/>
  <c r="N813" i="31"/>
  <c r="O812" i="31"/>
  <c r="N812" i="31"/>
  <c r="O811" i="31"/>
  <c r="N811" i="31"/>
  <c r="O810" i="31"/>
  <c r="N810" i="31"/>
  <c r="O809" i="31"/>
  <c r="N809" i="31"/>
  <c r="O808" i="31"/>
  <c r="N808" i="31"/>
  <c r="O807" i="31"/>
  <c r="N807" i="31"/>
  <c r="O806" i="31"/>
  <c r="N806" i="31"/>
  <c r="O805" i="31"/>
  <c r="N805" i="31"/>
  <c r="O804" i="31"/>
  <c r="N804" i="31"/>
  <c r="O803" i="31"/>
  <c r="N803" i="31"/>
  <c r="O802" i="31"/>
  <c r="N802" i="31"/>
  <c r="O801" i="31"/>
  <c r="N801" i="31"/>
  <c r="O800" i="31"/>
  <c r="N800" i="31"/>
  <c r="O799" i="31"/>
  <c r="N799" i="31"/>
  <c r="O798" i="31"/>
  <c r="N798" i="31"/>
  <c r="O797" i="31"/>
  <c r="N797" i="31"/>
  <c r="O796" i="31"/>
  <c r="N796" i="31"/>
  <c r="O795" i="31"/>
  <c r="N795" i="31"/>
  <c r="O794" i="31"/>
  <c r="N794" i="31"/>
  <c r="O793" i="31"/>
  <c r="N793" i="31"/>
  <c r="O792" i="31"/>
  <c r="N792" i="31"/>
  <c r="O791" i="31"/>
  <c r="N791" i="31"/>
  <c r="O790" i="31"/>
  <c r="N790" i="31"/>
  <c r="O789" i="31"/>
  <c r="N789" i="31"/>
  <c r="O788" i="31"/>
  <c r="N788" i="31"/>
  <c r="O787" i="31"/>
  <c r="N787" i="31"/>
  <c r="O786" i="31"/>
  <c r="N786" i="31"/>
  <c r="O785" i="31"/>
  <c r="N785" i="31"/>
  <c r="O784" i="31"/>
  <c r="N784" i="31"/>
  <c r="O783" i="31"/>
  <c r="N783" i="31"/>
  <c r="O782" i="31"/>
  <c r="N782" i="31"/>
  <c r="O781" i="31"/>
  <c r="N781" i="31"/>
  <c r="O780" i="31"/>
  <c r="N780" i="31"/>
  <c r="O779" i="31"/>
  <c r="N779" i="31"/>
  <c r="O778" i="31"/>
  <c r="N778" i="31"/>
  <c r="O777" i="31"/>
  <c r="N777" i="31"/>
  <c r="O776" i="31"/>
  <c r="N776" i="31"/>
  <c r="O775" i="31"/>
  <c r="N775" i="31"/>
  <c r="O774" i="31"/>
  <c r="N774" i="31"/>
  <c r="O773" i="31"/>
  <c r="N773" i="31"/>
  <c r="O772" i="31"/>
  <c r="N772" i="31"/>
  <c r="O771" i="31"/>
  <c r="N771" i="31"/>
  <c r="O770" i="31"/>
  <c r="N770" i="31"/>
  <c r="O769" i="31"/>
  <c r="N769" i="31"/>
  <c r="O768" i="31"/>
  <c r="N768" i="31"/>
  <c r="O767" i="31"/>
  <c r="N767" i="31"/>
  <c r="O766" i="31"/>
  <c r="N766" i="31"/>
  <c r="O765" i="31"/>
  <c r="N765" i="31"/>
  <c r="O764" i="31"/>
  <c r="N764" i="31"/>
  <c r="O763" i="31"/>
  <c r="N763" i="31"/>
  <c r="O762" i="31"/>
  <c r="N762" i="31"/>
  <c r="O761" i="31"/>
  <c r="N761" i="31"/>
  <c r="O760" i="31"/>
  <c r="N760" i="31"/>
  <c r="O759" i="31"/>
  <c r="N759" i="31"/>
  <c r="O758" i="31"/>
  <c r="N758" i="31"/>
  <c r="O757" i="31"/>
  <c r="N757" i="31"/>
  <c r="O756" i="31"/>
  <c r="N756" i="31"/>
  <c r="O755" i="31"/>
  <c r="N755" i="31"/>
  <c r="O754" i="31"/>
  <c r="N754" i="31"/>
  <c r="O753" i="31"/>
  <c r="N753" i="31"/>
  <c r="O752" i="31"/>
  <c r="N752" i="31"/>
  <c r="O751" i="31"/>
  <c r="N751" i="31"/>
  <c r="O750" i="31"/>
  <c r="N750" i="31"/>
  <c r="O749" i="31"/>
  <c r="N749" i="31"/>
  <c r="O748" i="31"/>
  <c r="N748" i="31"/>
  <c r="O747" i="31"/>
  <c r="N747" i="31"/>
  <c r="O746" i="31"/>
  <c r="N746" i="31"/>
  <c r="O745" i="31"/>
  <c r="N745" i="31"/>
  <c r="O744" i="31"/>
  <c r="N744" i="31"/>
  <c r="O743" i="31"/>
  <c r="N743" i="31"/>
  <c r="O742" i="31"/>
  <c r="N742" i="31"/>
  <c r="O741" i="31"/>
  <c r="N741" i="31"/>
  <c r="O740" i="31"/>
  <c r="N740" i="31"/>
  <c r="O739" i="31"/>
  <c r="N739" i="31"/>
  <c r="O738" i="31"/>
  <c r="N738" i="31"/>
  <c r="O737" i="31"/>
  <c r="N737" i="31"/>
  <c r="O736" i="31"/>
  <c r="N736" i="31"/>
  <c r="O735" i="31"/>
  <c r="N735" i="31"/>
  <c r="O734" i="31"/>
  <c r="N734" i="31"/>
  <c r="O733" i="31"/>
  <c r="N733" i="31"/>
  <c r="O732" i="31"/>
  <c r="N732" i="31"/>
  <c r="O731" i="31"/>
  <c r="N731" i="31"/>
  <c r="O730" i="31"/>
  <c r="N730" i="31"/>
  <c r="O729" i="31"/>
  <c r="N729" i="31"/>
  <c r="O728" i="31"/>
  <c r="N728" i="31"/>
  <c r="O727" i="31"/>
  <c r="N727" i="31"/>
  <c r="O726" i="31"/>
  <c r="N726" i="31"/>
  <c r="O725" i="31"/>
  <c r="N725" i="31"/>
  <c r="O724" i="31"/>
  <c r="N724" i="31"/>
  <c r="O723" i="31"/>
  <c r="N723" i="31"/>
  <c r="O722" i="31"/>
  <c r="N722" i="31"/>
  <c r="O721" i="31"/>
  <c r="N721" i="31"/>
  <c r="O720" i="31"/>
  <c r="N720" i="31"/>
  <c r="O719" i="31"/>
  <c r="N719" i="31"/>
  <c r="O718" i="31"/>
  <c r="N718" i="31"/>
  <c r="O717" i="31"/>
  <c r="N717" i="31"/>
  <c r="O716" i="31"/>
  <c r="N716" i="31"/>
  <c r="O715" i="31"/>
  <c r="N715" i="31"/>
  <c r="O714" i="31"/>
  <c r="N714" i="31"/>
  <c r="O713" i="31"/>
  <c r="N713" i="31"/>
  <c r="O712" i="31"/>
  <c r="N712" i="31"/>
  <c r="O711" i="31"/>
  <c r="N711" i="31"/>
  <c r="O710" i="31"/>
  <c r="N710" i="31"/>
  <c r="O709" i="31"/>
  <c r="N709" i="31"/>
  <c r="O708" i="31"/>
  <c r="N708" i="31"/>
  <c r="O707" i="31"/>
  <c r="N707" i="31"/>
  <c r="O706" i="31"/>
  <c r="N706" i="31"/>
  <c r="O705" i="31"/>
  <c r="N705" i="31"/>
  <c r="O704" i="31"/>
  <c r="N704" i="31"/>
  <c r="O703" i="31"/>
  <c r="N703" i="31"/>
  <c r="O702" i="31"/>
  <c r="N702" i="31"/>
  <c r="O701" i="31"/>
  <c r="N701" i="31"/>
  <c r="O700" i="31"/>
  <c r="N700" i="31"/>
  <c r="O699" i="31"/>
  <c r="N699" i="31"/>
  <c r="O698" i="31"/>
  <c r="N698" i="31"/>
  <c r="O697" i="31"/>
  <c r="N697" i="31"/>
  <c r="O696" i="31"/>
  <c r="N696" i="31"/>
  <c r="O695" i="31"/>
  <c r="N695" i="31"/>
  <c r="O694" i="31"/>
  <c r="N694" i="31"/>
  <c r="O693" i="31"/>
  <c r="N693" i="31"/>
  <c r="O692" i="31"/>
  <c r="N692" i="31"/>
  <c r="O691" i="31"/>
  <c r="N691" i="31"/>
  <c r="O690" i="31"/>
  <c r="N690" i="31"/>
  <c r="O689" i="31"/>
  <c r="N689" i="31"/>
  <c r="O688" i="31"/>
  <c r="N688" i="31"/>
  <c r="O687" i="31"/>
  <c r="N687" i="31"/>
  <c r="O686" i="31"/>
  <c r="N686" i="31"/>
  <c r="O685" i="31"/>
  <c r="N685" i="31"/>
  <c r="O684" i="31"/>
  <c r="N684" i="31"/>
  <c r="O683" i="31"/>
  <c r="N683" i="31"/>
  <c r="O682" i="31"/>
  <c r="N682" i="31"/>
  <c r="O681" i="31"/>
  <c r="N681" i="31"/>
  <c r="O680" i="31"/>
  <c r="N680" i="31"/>
  <c r="O679" i="31"/>
  <c r="N679" i="31"/>
  <c r="O678" i="31"/>
  <c r="N678" i="31"/>
  <c r="O677" i="31"/>
  <c r="N677" i="31"/>
  <c r="O676" i="31"/>
  <c r="N676" i="31"/>
  <c r="O675" i="31"/>
  <c r="N675" i="31"/>
  <c r="O674" i="31"/>
  <c r="N674" i="31"/>
  <c r="O673" i="31"/>
  <c r="N673" i="31"/>
  <c r="O672" i="31"/>
  <c r="N672" i="31"/>
  <c r="O671" i="31"/>
  <c r="N671" i="31"/>
  <c r="O670" i="31"/>
  <c r="N670" i="31"/>
  <c r="O669" i="31"/>
  <c r="N669" i="31"/>
  <c r="O668" i="31"/>
  <c r="N668" i="31"/>
  <c r="O667" i="31"/>
  <c r="N667" i="31"/>
  <c r="O666" i="31"/>
  <c r="N666" i="31"/>
  <c r="O665" i="31"/>
  <c r="N665" i="31"/>
  <c r="O664" i="31"/>
  <c r="N664" i="31"/>
  <c r="O663" i="31"/>
  <c r="N663" i="31"/>
  <c r="O662" i="31"/>
  <c r="N662" i="31"/>
  <c r="O661" i="31"/>
  <c r="N661" i="31"/>
  <c r="O660" i="31"/>
  <c r="N660" i="31"/>
  <c r="O659" i="31"/>
  <c r="N659" i="31"/>
  <c r="O658" i="31"/>
  <c r="N658" i="31"/>
  <c r="O657" i="31"/>
  <c r="N657" i="31"/>
  <c r="O656" i="31"/>
  <c r="N656" i="31"/>
  <c r="O655" i="31"/>
  <c r="N655" i="31"/>
  <c r="O654" i="31"/>
  <c r="N654" i="31"/>
  <c r="O653" i="31"/>
  <c r="N653" i="31"/>
  <c r="O652" i="31"/>
  <c r="N652" i="31"/>
  <c r="O651" i="31"/>
  <c r="N651" i="31"/>
  <c r="O650" i="31"/>
  <c r="N650" i="31"/>
  <c r="O649" i="31"/>
  <c r="N649" i="31"/>
  <c r="O648" i="31"/>
  <c r="N648" i="31"/>
  <c r="O647" i="31"/>
  <c r="N647" i="31"/>
  <c r="O646" i="31"/>
  <c r="N646" i="31"/>
  <c r="O645" i="31"/>
  <c r="N645" i="31"/>
  <c r="O644" i="31"/>
  <c r="N644" i="31"/>
  <c r="O643" i="31"/>
  <c r="N643" i="31"/>
  <c r="O642" i="31"/>
  <c r="N642" i="31"/>
  <c r="O641" i="31"/>
  <c r="N641" i="31"/>
  <c r="O640" i="31"/>
  <c r="N640" i="31"/>
  <c r="O639" i="31"/>
  <c r="N639" i="31"/>
  <c r="O638" i="31"/>
  <c r="N638" i="31"/>
  <c r="O637" i="31"/>
  <c r="N637" i="31"/>
  <c r="O636" i="31"/>
  <c r="N636" i="31"/>
  <c r="O635" i="31"/>
  <c r="N635" i="31"/>
  <c r="O634" i="31"/>
  <c r="N634" i="31"/>
  <c r="O633" i="31"/>
  <c r="N633" i="31"/>
  <c r="O632" i="31"/>
  <c r="N632" i="31"/>
  <c r="O631" i="31"/>
  <c r="N631" i="31"/>
  <c r="O630" i="31"/>
  <c r="N630" i="31"/>
  <c r="O629" i="31"/>
  <c r="N629" i="31"/>
  <c r="O628" i="31"/>
  <c r="N628" i="31"/>
  <c r="O627" i="31"/>
  <c r="N627" i="31"/>
  <c r="O626" i="31"/>
  <c r="N626" i="31"/>
  <c r="O625" i="31"/>
  <c r="N625" i="31"/>
  <c r="O624" i="31"/>
  <c r="N624" i="31"/>
  <c r="O623" i="31"/>
  <c r="N623" i="31"/>
  <c r="O622" i="31"/>
  <c r="N622" i="31"/>
  <c r="O621" i="31"/>
  <c r="N621" i="31"/>
  <c r="O620" i="31"/>
  <c r="N620" i="31"/>
  <c r="O619" i="31"/>
  <c r="N619" i="31"/>
  <c r="O618" i="31"/>
  <c r="N618" i="31"/>
  <c r="O617" i="31"/>
  <c r="N617" i="31"/>
  <c r="O616" i="31"/>
  <c r="N616" i="31"/>
  <c r="O615" i="31"/>
  <c r="N615" i="31"/>
  <c r="O614" i="31"/>
  <c r="N614" i="31"/>
  <c r="O613" i="31"/>
  <c r="N613" i="31"/>
  <c r="O612" i="31"/>
  <c r="N612" i="31"/>
  <c r="O611" i="31"/>
  <c r="N611" i="31"/>
  <c r="O610" i="31"/>
  <c r="N610" i="31"/>
  <c r="O609" i="31"/>
  <c r="N609" i="31"/>
  <c r="O608" i="31"/>
  <c r="N608" i="31"/>
  <c r="O607" i="31"/>
  <c r="N607" i="31"/>
  <c r="O606" i="31"/>
  <c r="N606" i="31"/>
  <c r="O605" i="31"/>
  <c r="N605" i="31"/>
  <c r="O604" i="31"/>
  <c r="N604" i="31"/>
  <c r="O603" i="31"/>
  <c r="N603" i="31"/>
  <c r="O602" i="31"/>
  <c r="N602" i="31"/>
  <c r="O601" i="31"/>
  <c r="N601" i="31"/>
  <c r="O600" i="31"/>
  <c r="N600" i="31"/>
  <c r="O599" i="31"/>
  <c r="N599" i="31"/>
  <c r="O598" i="31"/>
  <c r="N598" i="31"/>
  <c r="O597" i="31"/>
  <c r="N597" i="31"/>
  <c r="O596" i="31"/>
  <c r="N596" i="31"/>
  <c r="O595" i="31"/>
  <c r="N595" i="31"/>
  <c r="O594" i="31"/>
  <c r="N594" i="31"/>
  <c r="O593" i="31"/>
  <c r="N593" i="31"/>
  <c r="O592" i="31"/>
  <c r="N592" i="31"/>
  <c r="O591" i="31"/>
  <c r="N591" i="31"/>
  <c r="O590" i="31"/>
  <c r="N590" i="31"/>
  <c r="O589" i="31"/>
  <c r="N589" i="31"/>
  <c r="O588" i="31"/>
  <c r="N588" i="31"/>
  <c r="O587" i="31"/>
  <c r="N587" i="31"/>
  <c r="O586" i="31"/>
  <c r="N586" i="31"/>
  <c r="O585" i="31"/>
  <c r="N585" i="31"/>
  <c r="O584" i="31"/>
  <c r="N584" i="31"/>
  <c r="O583" i="31"/>
  <c r="N583" i="31"/>
  <c r="O582" i="31"/>
  <c r="N582" i="31"/>
  <c r="O581" i="31"/>
  <c r="N581" i="31"/>
  <c r="O580" i="31"/>
  <c r="N580" i="31"/>
  <c r="O579" i="31"/>
  <c r="N579" i="31"/>
  <c r="O578" i="31"/>
  <c r="N578" i="31"/>
  <c r="O577" i="31"/>
  <c r="N577" i="31"/>
  <c r="O576" i="31"/>
  <c r="N576" i="31"/>
  <c r="O575" i="31"/>
  <c r="N575" i="31"/>
  <c r="O574" i="31"/>
  <c r="N574" i="31"/>
  <c r="O573" i="31"/>
  <c r="N573" i="31"/>
  <c r="O572" i="31"/>
  <c r="N572" i="31"/>
  <c r="O571" i="31"/>
  <c r="N571" i="31"/>
  <c r="O570" i="31"/>
  <c r="N570" i="31"/>
  <c r="O569" i="31"/>
  <c r="N569" i="31"/>
  <c r="O568" i="31"/>
  <c r="N568" i="31"/>
  <c r="O567" i="31"/>
  <c r="N567" i="31"/>
  <c r="O566" i="31"/>
  <c r="N566" i="31"/>
  <c r="O565" i="31"/>
  <c r="N565" i="31"/>
  <c r="O564" i="31"/>
  <c r="N564" i="31"/>
  <c r="O563" i="31"/>
  <c r="N563" i="31"/>
  <c r="O562" i="31"/>
  <c r="N562" i="31"/>
  <c r="O561" i="31"/>
  <c r="N561" i="31"/>
  <c r="O560" i="31"/>
  <c r="N560" i="31"/>
  <c r="O559" i="31"/>
  <c r="N559" i="31"/>
  <c r="O558" i="31"/>
  <c r="N558" i="31"/>
  <c r="O557" i="31"/>
  <c r="N557" i="31"/>
  <c r="O556" i="31"/>
  <c r="N556" i="31"/>
  <c r="O555" i="31"/>
  <c r="N555" i="31"/>
  <c r="O554" i="31"/>
  <c r="N554" i="31"/>
  <c r="O553" i="31"/>
  <c r="N553" i="31"/>
  <c r="O552" i="31"/>
  <c r="N552" i="31"/>
  <c r="O551" i="31"/>
  <c r="N551" i="31"/>
  <c r="O550" i="31"/>
  <c r="N550" i="31"/>
  <c r="O549" i="31"/>
  <c r="N549" i="31"/>
  <c r="O548" i="31"/>
  <c r="N548" i="31"/>
  <c r="O547" i="31"/>
  <c r="N547" i="31"/>
  <c r="O546" i="31"/>
  <c r="N546" i="31"/>
  <c r="O545" i="31"/>
  <c r="N545" i="31"/>
  <c r="O544" i="31"/>
  <c r="N544" i="31"/>
  <c r="O543" i="31"/>
  <c r="N543" i="31"/>
  <c r="O542" i="31"/>
  <c r="N542" i="31"/>
  <c r="O541" i="31"/>
  <c r="N541" i="31"/>
  <c r="O540" i="31"/>
  <c r="N540" i="31"/>
  <c r="O539" i="31"/>
  <c r="N539" i="31"/>
  <c r="O538" i="31"/>
  <c r="N538" i="31"/>
  <c r="O537" i="31"/>
  <c r="N537" i="31"/>
  <c r="O536" i="31"/>
  <c r="N536" i="31"/>
  <c r="O535" i="31"/>
  <c r="N535" i="31"/>
  <c r="O534" i="31"/>
  <c r="N534" i="31"/>
  <c r="O533" i="31"/>
  <c r="N533" i="31"/>
  <c r="O532" i="31"/>
  <c r="N532" i="31"/>
  <c r="O531" i="31"/>
  <c r="N531" i="31"/>
  <c r="O530" i="31"/>
  <c r="N530" i="31"/>
  <c r="O529" i="31"/>
  <c r="N529" i="31"/>
  <c r="O528" i="31"/>
  <c r="N528" i="31"/>
  <c r="O527" i="31"/>
  <c r="N527" i="31"/>
  <c r="O526" i="31"/>
  <c r="N526" i="31"/>
  <c r="O525" i="31"/>
  <c r="N525" i="31"/>
  <c r="O524" i="31"/>
  <c r="N524" i="31"/>
  <c r="O523" i="31"/>
  <c r="N523" i="31"/>
  <c r="O522" i="31"/>
  <c r="N522" i="31"/>
  <c r="O521" i="31"/>
  <c r="N521" i="31"/>
  <c r="O520" i="31"/>
  <c r="N520" i="31"/>
  <c r="O519" i="31"/>
  <c r="N519" i="31"/>
  <c r="O518" i="31"/>
  <c r="N518" i="31"/>
  <c r="O517" i="31"/>
  <c r="N517" i="31"/>
  <c r="O516" i="31"/>
  <c r="N516" i="31"/>
  <c r="O515" i="31"/>
  <c r="N515" i="31"/>
  <c r="O514" i="31"/>
  <c r="N514" i="31"/>
  <c r="O513" i="31"/>
  <c r="N513" i="31"/>
  <c r="O512" i="31"/>
  <c r="N512" i="31"/>
  <c r="O511" i="31"/>
  <c r="N511" i="31"/>
  <c r="O510" i="31"/>
  <c r="N510" i="31"/>
  <c r="O509" i="31"/>
  <c r="N509" i="31"/>
  <c r="O508" i="31"/>
  <c r="N508" i="31"/>
  <c r="O507" i="31"/>
  <c r="N507" i="31"/>
  <c r="O506" i="31"/>
  <c r="N506" i="31"/>
  <c r="O505" i="31"/>
  <c r="N505" i="31"/>
  <c r="O504" i="31"/>
  <c r="N504" i="31"/>
  <c r="O503" i="31"/>
  <c r="N503" i="31"/>
  <c r="O502" i="31"/>
  <c r="N502" i="31"/>
  <c r="O501" i="31"/>
  <c r="N501" i="31"/>
  <c r="O500" i="31"/>
  <c r="N500" i="31"/>
  <c r="O499" i="31"/>
  <c r="N499" i="31"/>
  <c r="O498" i="31"/>
  <c r="N498" i="31"/>
  <c r="O497" i="31"/>
  <c r="N497" i="31"/>
  <c r="O496" i="31"/>
  <c r="N496" i="31"/>
  <c r="O495" i="31"/>
  <c r="N495" i="31"/>
  <c r="O494" i="31"/>
  <c r="N494" i="31"/>
  <c r="O493" i="31"/>
  <c r="N493" i="31"/>
  <c r="O492" i="31"/>
  <c r="N492" i="31"/>
  <c r="O491" i="31"/>
  <c r="N491" i="31"/>
  <c r="O490" i="31"/>
  <c r="N490" i="31"/>
  <c r="O489" i="31"/>
  <c r="N489" i="31"/>
  <c r="O488" i="31"/>
  <c r="N488" i="31"/>
  <c r="O487" i="31"/>
  <c r="N487" i="31"/>
  <c r="O486" i="31"/>
  <c r="N486" i="31"/>
  <c r="O485" i="31"/>
  <c r="N485" i="31"/>
  <c r="O484" i="31"/>
  <c r="N484" i="31"/>
  <c r="O483" i="31"/>
  <c r="N483" i="31"/>
  <c r="O482" i="31"/>
  <c r="N482" i="31"/>
  <c r="O481" i="31"/>
  <c r="N481" i="31"/>
  <c r="O480" i="31"/>
  <c r="N480" i="31"/>
  <c r="O479" i="31"/>
  <c r="N479" i="31"/>
  <c r="O478" i="31"/>
  <c r="N478" i="31"/>
  <c r="O477" i="31"/>
  <c r="N477" i="31"/>
  <c r="O476" i="31"/>
  <c r="N476" i="31"/>
  <c r="O475" i="31"/>
  <c r="N475" i="31"/>
  <c r="O474" i="31"/>
  <c r="N474" i="31"/>
  <c r="O473" i="31"/>
  <c r="N473" i="31"/>
  <c r="O472" i="31"/>
  <c r="N472" i="31"/>
  <c r="O471" i="31"/>
  <c r="N471" i="31"/>
  <c r="O470" i="31"/>
  <c r="N470" i="31"/>
  <c r="O469" i="31"/>
  <c r="N469" i="31"/>
  <c r="O468" i="31"/>
  <c r="N468" i="31"/>
  <c r="O467" i="31"/>
  <c r="N467" i="31"/>
  <c r="O466" i="31"/>
  <c r="N466" i="31"/>
  <c r="O465" i="31"/>
  <c r="N465" i="31"/>
  <c r="O464" i="31"/>
  <c r="N464" i="31"/>
  <c r="O463" i="31"/>
  <c r="N463" i="31"/>
  <c r="O462" i="31"/>
  <c r="N462" i="31"/>
  <c r="O461" i="31"/>
  <c r="N461" i="31"/>
  <c r="O460" i="31"/>
  <c r="N460" i="31"/>
  <c r="O459" i="31"/>
  <c r="N459" i="31"/>
  <c r="O458" i="31"/>
  <c r="N458" i="31"/>
  <c r="O457" i="31"/>
  <c r="N457" i="31"/>
  <c r="O456" i="31"/>
  <c r="N456" i="31"/>
  <c r="O455" i="31"/>
  <c r="N455" i="31"/>
  <c r="O454" i="31"/>
  <c r="N454" i="31"/>
  <c r="O453" i="31"/>
  <c r="N453" i="31"/>
  <c r="O452" i="31"/>
  <c r="N452" i="31"/>
  <c r="O451" i="31"/>
  <c r="N451" i="31"/>
  <c r="O450" i="31"/>
  <c r="N450" i="31"/>
  <c r="O449" i="31"/>
  <c r="N449" i="31"/>
  <c r="O448" i="31"/>
  <c r="N448" i="31"/>
  <c r="O447" i="31"/>
  <c r="N447" i="31"/>
  <c r="O446" i="31"/>
  <c r="N446" i="31"/>
  <c r="O445" i="31"/>
  <c r="N445" i="31"/>
  <c r="O444" i="31"/>
  <c r="N444" i="31"/>
  <c r="O443" i="31"/>
  <c r="N443" i="31"/>
  <c r="O442" i="31"/>
  <c r="N442" i="31"/>
  <c r="O441" i="31"/>
  <c r="N441" i="31"/>
  <c r="O440" i="31"/>
  <c r="N440" i="31"/>
  <c r="O439" i="31"/>
  <c r="N439" i="31"/>
  <c r="O438" i="31"/>
  <c r="N438" i="31"/>
  <c r="O437" i="31"/>
  <c r="N437" i="31"/>
  <c r="O436" i="31"/>
  <c r="N436" i="31"/>
  <c r="O435" i="31"/>
  <c r="N435" i="31"/>
  <c r="O434" i="31"/>
  <c r="N434" i="31"/>
  <c r="O433" i="31"/>
  <c r="N433" i="31"/>
  <c r="O432" i="31"/>
  <c r="N432" i="31"/>
  <c r="O431" i="31"/>
  <c r="N431" i="31"/>
  <c r="O430" i="31"/>
  <c r="N430" i="31"/>
  <c r="O429" i="31"/>
  <c r="N429" i="31"/>
  <c r="O428" i="31"/>
  <c r="N428" i="31"/>
  <c r="O427" i="31"/>
  <c r="N427" i="31"/>
  <c r="O426" i="31"/>
  <c r="N426" i="31"/>
  <c r="O425" i="31"/>
  <c r="N425" i="31"/>
  <c r="O424" i="31"/>
  <c r="N424" i="31"/>
  <c r="O423" i="31"/>
  <c r="N423" i="31"/>
  <c r="O422" i="31"/>
  <c r="N422" i="31"/>
  <c r="O421" i="31"/>
  <c r="N421" i="31"/>
  <c r="O420" i="31"/>
  <c r="N420" i="31"/>
  <c r="O419" i="31"/>
  <c r="N419" i="31"/>
  <c r="O418" i="31"/>
  <c r="N418" i="31"/>
  <c r="O417" i="31"/>
  <c r="N417" i="31"/>
  <c r="O416" i="31"/>
  <c r="N416" i="31"/>
  <c r="O415" i="31"/>
  <c r="N415" i="31"/>
  <c r="O414" i="31"/>
  <c r="N414" i="31"/>
  <c r="O413" i="31"/>
  <c r="N413" i="31"/>
  <c r="O412" i="31"/>
  <c r="N412" i="31"/>
  <c r="O411" i="31"/>
  <c r="N411" i="31"/>
  <c r="O410" i="31"/>
  <c r="N410" i="31"/>
  <c r="O409" i="31"/>
  <c r="N409" i="31"/>
  <c r="O408" i="31"/>
  <c r="N408" i="31"/>
  <c r="O407" i="31"/>
  <c r="N407" i="31"/>
  <c r="O406" i="31"/>
  <c r="N406" i="31"/>
  <c r="O405" i="31"/>
  <c r="N405" i="31"/>
  <c r="O404" i="31"/>
  <c r="N404" i="31"/>
  <c r="O403" i="31"/>
  <c r="N403" i="31"/>
  <c r="O402" i="31"/>
  <c r="N402" i="31"/>
  <c r="O401" i="31"/>
  <c r="N401" i="31"/>
  <c r="O400" i="31"/>
  <c r="N400" i="31"/>
  <c r="O399" i="31"/>
  <c r="N399" i="31"/>
  <c r="O398" i="31"/>
  <c r="N398" i="31"/>
  <c r="O397" i="31"/>
  <c r="N397" i="31"/>
  <c r="O396" i="31"/>
  <c r="N396" i="31"/>
  <c r="O395" i="31"/>
  <c r="N395" i="31"/>
  <c r="O394" i="31"/>
  <c r="N394" i="31"/>
  <c r="O393" i="31"/>
  <c r="N393" i="31"/>
  <c r="O392" i="31"/>
  <c r="N392" i="31"/>
  <c r="O391" i="31"/>
  <c r="N391" i="31"/>
  <c r="O390" i="31"/>
  <c r="N390" i="31"/>
  <c r="O389" i="31"/>
  <c r="N389" i="31"/>
  <c r="O388" i="31"/>
  <c r="N388" i="31"/>
  <c r="O387" i="31"/>
  <c r="N387" i="31"/>
  <c r="O386" i="31"/>
  <c r="N386" i="31"/>
  <c r="O385" i="31"/>
  <c r="N385" i="31"/>
  <c r="O384" i="31"/>
  <c r="N384" i="31"/>
  <c r="O383" i="31"/>
  <c r="N383" i="31"/>
  <c r="O382" i="31"/>
  <c r="N382" i="31"/>
  <c r="O381" i="31"/>
  <c r="N381" i="31"/>
  <c r="O380" i="31"/>
  <c r="N380" i="31"/>
  <c r="O379" i="31"/>
  <c r="N379" i="31"/>
  <c r="O378" i="31"/>
  <c r="N378" i="31"/>
  <c r="O377" i="31"/>
  <c r="N377" i="31"/>
  <c r="O376" i="31"/>
  <c r="N376" i="31"/>
  <c r="O375" i="31"/>
  <c r="N375" i="31"/>
  <c r="O374" i="31"/>
  <c r="N374" i="31"/>
  <c r="O373" i="31"/>
  <c r="N373" i="31"/>
  <c r="O372" i="31"/>
  <c r="N372" i="31"/>
  <c r="O371" i="31"/>
  <c r="N371" i="31"/>
  <c r="O370" i="31"/>
  <c r="N370" i="31"/>
  <c r="O369" i="31"/>
  <c r="N369" i="31"/>
  <c r="O368" i="31"/>
  <c r="N368" i="31"/>
  <c r="O367" i="31"/>
  <c r="N367" i="31"/>
  <c r="O366" i="31"/>
  <c r="N366" i="31"/>
  <c r="O365" i="31"/>
  <c r="N365" i="31"/>
  <c r="O364" i="31"/>
  <c r="N364" i="31"/>
  <c r="O363" i="31"/>
  <c r="N363" i="31"/>
  <c r="O362" i="31"/>
  <c r="N362" i="31"/>
  <c r="O361" i="31"/>
  <c r="N361" i="31"/>
  <c r="O360" i="31"/>
  <c r="N360" i="31"/>
  <c r="O359" i="31"/>
  <c r="N359" i="31"/>
  <c r="O358" i="31"/>
  <c r="N358" i="31"/>
  <c r="O357" i="31"/>
  <c r="N357" i="31"/>
  <c r="O356" i="31"/>
  <c r="N356" i="31"/>
  <c r="O355" i="31"/>
  <c r="N355" i="31"/>
  <c r="O354" i="31"/>
  <c r="N354" i="31"/>
  <c r="O353" i="31"/>
  <c r="N353" i="31"/>
  <c r="O352" i="31"/>
  <c r="N352" i="31"/>
  <c r="O351" i="31"/>
  <c r="N351" i="31"/>
  <c r="O350" i="31"/>
  <c r="N350" i="31"/>
  <c r="O349" i="31"/>
  <c r="N349" i="31"/>
  <c r="O348" i="31"/>
  <c r="N348" i="31"/>
  <c r="O347" i="31"/>
  <c r="N347" i="31"/>
  <c r="O346" i="31"/>
  <c r="N346" i="31"/>
  <c r="O345" i="31"/>
  <c r="N345" i="31"/>
  <c r="O344" i="31"/>
  <c r="N344" i="31"/>
  <c r="O343" i="31"/>
  <c r="N343" i="31"/>
  <c r="O342" i="31"/>
  <c r="N342" i="31"/>
  <c r="O341" i="31"/>
  <c r="N341" i="31"/>
  <c r="O340" i="31"/>
  <c r="N340" i="31"/>
  <c r="O339" i="31"/>
  <c r="N339" i="31"/>
  <c r="O338" i="31"/>
  <c r="N338" i="31"/>
  <c r="O337" i="31"/>
  <c r="N337" i="31"/>
  <c r="O336" i="31"/>
  <c r="N336" i="31"/>
  <c r="O335" i="31"/>
  <c r="N335" i="31"/>
  <c r="O334" i="31"/>
  <c r="N334" i="31"/>
  <c r="O333" i="31"/>
  <c r="N333" i="31"/>
  <c r="O332" i="31"/>
  <c r="N332" i="31"/>
  <c r="O331" i="31"/>
  <c r="N331" i="31"/>
  <c r="O330" i="31"/>
  <c r="N330" i="31"/>
  <c r="O329" i="31"/>
  <c r="N329" i="31"/>
  <c r="O328" i="31"/>
  <c r="N328" i="31"/>
  <c r="O327" i="31"/>
  <c r="N327" i="31"/>
  <c r="O326" i="31"/>
  <c r="N326" i="31"/>
  <c r="O325" i="31"/>
  <c r="N325" i="31"/>
  <c r="O324" i="31"/>
  <c r="N324" i="31"/>
  <c r="O323" i="31"/>
  <c r="N323" i="31"/>
  <c r="O322" i="31"/>
  <c r="N322" i="31"/>
  <c r="O321" i="31"/>
  <c r="N321" i="31"/>
  <c r="O320" i="31"/>
  <c r="N320" i="31"/>
  <c r="O319" i="31"/>
  <c r="N319" i="31"/>
  <c r="O318" i="31"/>
  <c r="N318" i="31"/>
  <c r="O317" i="31"/>
  <c r="N317" i="31"/>
  <c r="O316" i="31"/>
  <c r="N316" i="31"/>
  <c r="O315" i="31"/>
  <c r="N315" i="31"/>
  <c r="O314" i="31"/>
  <c r="N314" i="31"/>
  <c r="O313" i="31"/>
  <c r="N313" i="31"/>
  <c r="O312" i="31"/>
  <c r="N312" i="31"/>
  <c r="O311" i="31"/>
  <c r="N311" i="31"/>
  <c r="O310" i="31"/>
  <c r="N310" i="31"/>
  <c r="O309" i="31"/>
  <c r="N309" i="31"/>
  <c r="O308" i="31"/>
  <c r="N308" i="31"/>
  <c r="O307" i="31"/>
  <c r="N307" i="31"/>
  <c r="O306" i="31"/>
  <c r="N306" i="31"/>
  <c r="O305" i="31"/>
  <c r="N305" i="31"/>
  <c r="O304" i="31"/>
  <c r="N304" i="31"/>
  <c r="O303" i="31"/>
  <c r="N303" i="31"/>
  <c r="O302" i="31"/>
  <c r="N302" i="31"/>
  <c r="O301" i="31"/>
  <c r="N301" i="31"/>
  <c r="O300" i="31"/>
  <c r="N300" i="31"/>
  <c r="O299" i="31"/>
  <c r="N299" i="31"/>
  <c r="O298" i="31"/>
  <c r="N298" i="31"/>
  <c r="O297" i="31"/>
  <c r="N297" i="31"/>
  <c r="O296" i="31"/>
  <c r="N296" i="31"/>
  <c r="O295" i="31"/>
  <c r="N295" i="31"/>
  <c r="O294" i="31"/>
  <c r="N294" i="31"/>
  <c r="O293" i="31"/>
  <c r="N293" i="31"/>
  <c r="O292" i="31"/>
  <c r="N292" i="31"/>
  <c r="O291" i="31"/>
  <c r="N291" i="31"/>
  <c r="O290" i="31"/>
  <c r="N290" i="31"/>
  <c r="O289" i="31"/>
  <c r="N289" i="31"/>
  <c r="O288" i="31"/>
  <c r="N288" i="31"/>
  <c r="O287" i="31"/>
  <c r="N287" i="31"/>
  <c r="O286" i="31"/>
  <c r="N286" i="31"/>
  <c r="O285" i="31"/>
  <c r="N285" i="31"/>
  <c r="O284" i="31"/>
  <c r="N284" i="31"/>
  <c r="O283" i="31"/>
  <c r="N283" i="31"/>
  <c r="O282" i="31"/>
  <c r="N282" i="31"/>
  <c r="O281" i="31"/>
  <c r="N281" i="31"/>
  <c r="O280" i="31"/>
  <c r="N280" i="31"/>
  <c r="O279" i="31"/>
  <c r="N279" i="31"/>
  <c r="O278" i="31"/>
  <c r="N278" i="31"/>
  <c r="O277" i="31"/>
  <c r="N277" i="31"/>
  <c r="O276" i="31"/>
  <c r="N276" i="31"/>
  <c r="O275" i="31"/>
  <c r="N275" i="31"/>
  <c r="O274" i="31"/>
  <c r="N274" i="31"/>
  <c r="O273" i="31"/>
  <c r="N273" i="31"/>
  <c r="O272" i="31"/>
  <c r="N272" i="31"/>
  <c r="O271" i="31"/>
  <c r="N271" i="31"/>
  <c r="O270" i="31"/>
  <c r="N270" i="31"/>
  <c r="O269" i="31"/>
  <c r="N269" i="31"/>
  <c r="O268" i="31"/>
  <c r="N268" i="31"/>
  <c r="O267" i="31"/>
  <c r="N267" i="31"/>
  <c r="O266" i="31"/>
  <c r="N266" i="31"/>
  <c r="O265" i="31"/>
  <c r="N265" i="31"/>
  <c r="O264" i="31"/>
  <c r="N264" i="31"/>
  <c r="O263" i="31"/>
  <c r="N263" i="31"/>
  <c r="O262" i="31"/>
  <c r="N262" i="31"/>
  <c r="O261" i="31"/>
  <c r="N261" i="31"/>
  <c r="O260" i="31"/>
  <c r="N260" i="31"/>
  <c r="O259" i="31"/>
  <c r="N259" i="31"/>
  <c r="O258" i="31"/>
  <c r="N258" i="31"/>
  <c r="O257" i="31"/>
  <c r="N257" i="31"/>
  <c r="O256" i="31"/>
  <c r="N256" i="31"/>
  <c r="O255" i="31"/>
  <c r="N255" i="31"/>
  <c r="O254" i="31"/>
  <c r="N254" i="31"/>
  <c r="O253" i="31"/>
  <c r="N253" i="31"/>
  <c r="O252" i="31"/>
  <c r="N252" i="31"/>
  <c r="O251" i="31"/>
  <c r="N251" i="31"/>
  <c r="O250" i="31"/>
  <c r="N250" i="31"/>
  <c r="O249" i="31"/>
  <c r="N249" i="31"/>
  <c r="O248" i="31"/>
  <c r="N248" i="31"/>
  <c r="O247" i="31"/>
  <c r="N247" i="31"/>
  <c r="O246" i="31"/>
  <c r="N246" i="31"/>
  <c r="O245" i="31"/>
  <c r="N245" i="31"/>
  <c r="O244" i="31"/>
  <c r="N244" i="31"/>
  <c r="O243" i="31"/>
  <c r="N243" i="31"/>
  <c r="O242" i="31"/>
  <c r="N242" i="31"/>
  <c r="O241" i="31"/>
  <c r="N241" i="31"/>
  <c r="O240" i="31"/>
  <c r="N240" i="31"/>
  <c r="O239" i="31"/>
  <c r="N239" i="31"/>
  <c r="O238" i="31"/>
  <c r="N238" i="31"/>
  <c r="O237" i="31"/>
  <c r="N237" i="31"/>
  <c r="O236" i="31"/>
  <c r="N236" i="31"/>
  <c r="O235" i="31"/>
  <c r="N235" i="31"/>
  <c r="O234" i="31"/>
  <c r="N234" i="31"/>
  <c r="O233" i="31"/>
  <c r="N233" i="31"/>
  <c r="O232" i="31"/>
  <c r="N232" i="31"/>
  <c r="O231" i="31"/>
  <c r="N231" i="31"/>
  <c r="O230" i="31"/>
  <c r="N230" i="31"/>
  <c r="O229" i="31"/>
  <c r="N229" i="31"/>
  <c r="O228" i="31"/>
  <c r="N228" i="31"/>
  <c r="O227" i="31"/>
  <c r="N227" i="31"/>
  <c r="O226" i="31"/>
  <c r="N226" i="31"/>
  <c r="O225" i="31"/>
  <c r="N225" i="31"/>
  <c r="O224" i="31"/>
  <c r="N224" i="31"/>
  <c r="O223" i="31"/>
  <c r="N223" i="31"/>
  <c r="O222" i="31"/>
  <c r="N222" i="31"/>
  <c r="O221" i="31"/>
  <c r="N221" i="31"/>
  <c r="O220" i="31"/>
  <c r="N220" i="31"/>
  <c r="O219" i="31"/>
  <c r="N219" i="31"/>
  <c r="O218" i="31"/>
  <c r="N218" i="31"/>
  <c r="O217" i="31"/>
  <c r="N217" i="31"/>
  <c r="O216" i="31"/>
  <c r="N216" i="31"/>
  <c r="O215" i="31"/>
  <c r="N215" i="31"/>
  <c r="O214" i="31"/>
  <c r="N214" i="31"/>
  <c r="O213" i="31"/>
  <c r="N213" i="31"/>
  <c r="O212" i="31"/>
  <c r="N212" i="31"/>
  <c r="O211" i="31"/>
  <c r="N211" i="31"/>
  <c r="O210" i="31"/>
  <c r="N210" i="31"/>
  <c r="O209" i="31"/>
  <c r="N209" i="31"/>
  <c r="O208" i="31"/>
  <c r="N208" i="31"/>
  <c r="O207" i="31"/>
  <c r="N207" i="31"/>
  <c r="O206" i="31"/>
  <c r="N206" i="31"/>
  <c r="O205" i="31"/>
  <c r="N205" i="31"/>
  <c r="O204" i="31"/>
  <c r="N204" i="31"/>
  <c r="O203" i="31"/>
  <c r="N203" i="31"/>
  <c r="O202" i="31"/>
  <c r="N202" i="31"/>
  <c r="O201" i="31"/>
  <c r="N201" i="31"/>
  <c r="O200" i="31"/>
  <c r="N200" i="31"/>
  <c r="O199" i="31"/>
  <c r="N199" i="31"/>
  <c r="O198" i="31"/>
  <c r="N198" i="31"/>
  <c r="O197" i="31"/>
  <c r="N197" i="31"/>
  <c r="O196" i="31"/>
  <c r="N196" i="31"/>
  <c r="O195" i="31"/>
  <c r="N195" i="31"/>
  <c r="O194" i="31"/>
  <c r="N194" i="31"/>
  <c r="O193" i="31"/>
  <c r="N193" i="31"/>
  <c r="O192" i="31"/>
  <c r="N192" i="31"/>
  <c r="O191" i="31"/>
  <c r="N191" i="31"/>
  <c r="O190" i="31"/>
  <c r="N190" i="31"/>
  <c r="O189" i="31"/>
  <c r="N189" i="31"/>
  <c r="O188" i="31"/>
  <c r="N188" i="31"/>
  <c r="O187" i="31"/>
  <c r="N187" i="31"/>
  <c r="O186" i="31"/>
  <c r="N186" i="31"/>
  <c r="O185" i="31"/>
  <c r="N185" i="31"/>
  <c r="O184" i="31"/>
  <c r="N184" i="31"/>
  <c r="O183" i="31"/>
  <c r="N183" i="31"/>
  <c r="O182" i="31"/>
  <c r="N182" i="31"/>
  <c r="O181" i="31"/>
  <c r="N181" i="31"/>
  <c r="O180" i="31"/>
  <c r="N180" i="31"/>
  <c r="O179" i="31"/>
  <c r="N179" i="31"/>
  <c r="O178" i="31"/>
  <c r="N178" i="31"/>
  <c r="O177" i="31"/>
  <c r="N177" i="31"/>
  <c r="O176" i="31"/>
  <c r="N176" i="31"/>
  <c r="O175" i="31"/>
  <c r="N175" i="31"/>
  <c r="O174" i="31"/>
  <c r="N174" i="31"/>
  <c r="O173" i="31"/>
  <c r="N173" i="31"/>
  <c r="O172" i="31"/>
  <c r="N172" i="31"/>
  <c r="O171" i="31"/>
  <c r="N171" i="31"/>
  <c r="O170" i="31"/>
  <c r="N170" i="31"/>
  <c r="O169" i="31"/>
  <c r="N169" i="31"/>
  <c r="O168" i="31"/>
  <c r="N168" i="31"/>
  <c r="O167" i="31"/>
  <c r="N167" i="31"/>
  <c r="O166" i="31"/>
  <c r="N166" i="31"/>
  <c r="O165" i="31"/>
  <c r="N165" i="31"/>
  <c r="O164" i="31"/>
  <c r="N164" i="31"/>
  <c r="O163" i="31"/>
  <c r="N163" i="31"/>
  <c r="O162" i="31"/>
  <c r="N162" i="31"/>
  <c r="O161" i="31"/>
  <c r="N161" i="31"/>
  <c r="O160" i="31"/>
  <c r="N160" i="31"/>
  <c r="O159" i="31"/>
  <c r="N159" i="31"/>
  <c r="O158" i="31"/>
  <c r="N158" i="31"/>
  <c r="O157" i="31"/>
  <c r="N157" i="31"/>
  <c r="O156" i="31"/>
  <c r="N156" i="31"/>
  <c r="O155" i="31"/>
  <c r="N155" i="31"/>
  <c r="O154" i="31"/>
  <c r="N154" i="31"/>
  <c r="O153" i="31"/>
  <c r="N153" i="31"/>
  <c r="O152" i="31"/>
  <c r="N152" i="31"/>
  <c r="O151" i="31"/>
  <c r="N151" i="31"/>
  <c r="O150" i="31"/>
  <c r="N150" i="31"/>
  <c r="O149" i="31"/>
  <c r="N149" i="31"/>
  <c r="O148" i="31"/>
  <c r="N148" i="31"/>
  <c r="O147" i="31"/>
  <c r="N147" i="31"/>
  <c r="O146" i="31"/>
  <c r="N146" i="31"/>
  <c r="O145" i="31"/>
  <c r="N145" i="31"/>
  <c r="O144" i="31"/>
  <c r="N144" i="31"/>
  <c r="O143" i="31"/>
  <c r="N143" i="31"/>
  <c r="O142" i="31"/>
  <c r="N142" i="31"/>
  <c r="O141" i="31"/>
  <c r="N141" i="31"/>
  <c r="O140" i="31"/>
  <c r="N140" i="31"/>
  <c r="O139" i="31"/>
  <c r="N139" i="31"/>
  <c r="O138" i="31"/>
  <c r="N138" i="31"/>
  <c r="O137" i="31"/>
  <c r="N137" i="31"/>
  <c r="O136" i="31"/>
  <c r="N136" i="31"/>
  <c r="O135" i="31"/>
  <c r="N135" i="31"/>
  <c r="O134" i="31"/>
  <c r="N134" i="31"/>
  <c r="O133" i="31"/>
  <c r="N133" i="31"/>
  <c r="O132" i="31"/>
  <c r="N132" i="31"/>
  <c r="O131" i="31"/>
  <c r="N131" i="31"/>
  <c r="O130" i="31"/>
  <c r="N130" i="31"/>
  <c r="O129" i="31"/>
  <c r="N129" i="31"/>
  <c r="O128" i="31"/>
  <c r="N128" i="31"/>
  <c r="O127" i="31"/>
  <c r="N127" i="31"/>
  <c r="O126" i="31"/>
  <c r="N126" i="31"/>
  <c r="O125" i="31"/>
  <c r="N125" i="31"/>
  <c r="O124" i="31"/>
  <c r="N124" i="31"/>
  <c r="O123" i="31"/>
  <c r="N123" i="31"/>
  <c r="O122" i="31"/>
  <c r="N122" i="31"/>
  <c r="O121" i="31"/>
  <c r="N121" i="31"/>
  <c r="O120" i="31"/>
  <c r="N120" i="31"/>
  <c r="O119" i="31"/>
  <c r="N119" i="31"/>
  <c r="O118" i="31"/>
  <c r="N118" i="31"/>
  <c r="O117" i="31"/>
  <c r="N117" i="31"/>
  <c r="O116" i="31"/>
  <c r="N116" i="31"/>
  <c r="O115" i="31"/>
  <c r="N115" i="31"/>
  <c r="O114" i="31"/>
  <c r="N114" i="31"/>
  <c r="O113" i="31"/>
  <c r="N113" i="31"/>
  <c r="O112" i="31"/>
  <c r="N112" i="31"/>
  <c r="O111" i="31"/>
  <c r="N111" i="31"/>
  <c r="O110" i="31"/>
  <c r="N110" i="31"/>
  <c r="O109" i="31"/>
  <c r="N109" i="31"/>
  <c r="O108" i="31"/>
  <c r="N108" i="31"/>
  <c r="O107" i="31"/>
  <c r="N107" i="31"/>
  <c r="O106" i="31"/>
  <c r="N106" i="31"/>
  <c r="O105" i="31"/>
  <c r="N105" i="31"/>
  <c r="O104" i="31"/>
  <c r="N104" i="31"/>
  <c r="O103" i="31"/>
  <c r="N103" i="31"/>
  <c r="O102" i="31"/>
  <c r="N102" i="31"/>
  <c r="O101" i="31"/>
  <c r="N101" i="31"/>
  <c r="O100" i="31"/>
  <c r="N100" i="31"/>
  <c r="O99" i="31"/>
  <c r="N99" i="31"/>
  <c r="O98" i="31"/>
  <c r="N98" i="31"/>
  <c r="O97" i="31"/>
  <c r="N97" i="31"/>
  <c r="O96" i="31"/>
  <c r="N96" i="31"/>
  <c r="O95" i="31"/>
  <c r="N95" i="31"/>
  <c r="O94" i="31"/>
  <c r="N94" i="31"/>
  <c r="O93" i="31"/>
  <c r="N93" i="31"/>
  <c r="O92" i="31"/>
  <c r="N92" i="31"/>
  <c r="O91" i="31"/>
  <c r="N91" i="31"/>
  <c r="O90" i="31"/>
  <c r="N90" i="31"/>
  <c r="O89" i="31"/>
  <c r="N89" i="31"/>
  <c r="O88" i="31"/>
  <c r="N88" i="31"/>
  <c r="O87" i="31"/>
  <c r="N87" i="31"/>
  <c r="O86" i="31"/>
  <c r="N86" i="31"/>
  <c r="O85" i="31"/>
  <c r="N85" i="31"/>
  <c r="O84" i="31"/>
  <c r="N84" i="31"/>
  <c r="O83" i="31"/>
  <c r="N83" i="31"/>
  <c r="O82" i="31"/>
  <c r="N82" i="31"/>
  <c r="O81" i="31"/>
  <c r="N81" i="31"/>
  <c r="O80" i="31"/>
  <c r="N80" i="31"/>
  <c r="O79" i="31"/>
  <c r="N79" i="31"/>
  <c r="O78" i="31"/>
  <c r="N78" i="31"/>
  <c r="O77" i="31"/>
  <c r="N77" i="31"/>
  <c r="O76" i="31"/>
  <c r="N76" i="31"/>
  <c r="O75" i="31"/>
  <c r="N75" i="31"/>
  <c r="O74" i="31"/>
  <c r="N74" i="31"/>
  <c r="O73" i="31"/>
  <c r="N73" i="31"/>
  <c r="O72" i="31"/>
  <c r="N72" i="31"/>
  <c r="O71" i="31"/>
  <c r="N71" i="31"/>
  <c r="O70" i="31"/>
  <c r="N70" i="31"/>
  <c r="O69" i="31"/>
  <c r="N69" i="31"/>
  <c r="O68" i="31"/>
  <c r="N68" i="31"/>
  <c r="O67" i="31"/>
  <c r="N67" i="31"/>
  <c r="O66" i="31"/>
  <c r="N66" i="31"/>
  <c r="O65" i="31"/>
  <c r="N65" i="31"/>
  <c r="O64" i="31"/>
  <c r="N64" i="31"/>
  <c r="O63" i="31"/>
  <c r="N63" i="31"/>
  <c r="O62" i="31"/>
  <c r="N62" i="31"/>
  <c r="O61" i="31"/>
  <c r="N61" i="31"/>
  <c r="O60" i="31"/>
  <c r="N60" i="31"/>
  <c r="O59" i="31"/>
  <c r="N59" i="31"/>
  <c r="O58" i="31"/>
  <c r="N58" i="31"/>
  <c r="O57" i="31"/>
  <c r="N57" i="31"/>
  <c r="O56" i="31"/>
  <c r="N56" i="31"/>
  <c r="O55" i="31"/>
  <c r="N55" i="31"/>
  <c r="O54" i="31"/>
  <c r="N54" i="31"/>
  <c r="O53" i="31"/>
  <c r="N53" i="31"/>
  <c r="O52" i="31"/>
  <c r="N52" i="31"/>
  <c r="O51" i="31"/>
  <c r="N51" i="31"/>
  <c r="O50" i="31"/>
  <c r="N50" i="31"/>
  <c r="O49" i="31"/>
  <c r="N49" i="31"/>
  <c r="O48" i="31"/>
  <c r="N48" i="31"/>
  <c r="O47" i="31"/>
  <c r="N47" i="31"/>
  <c r="O46" i="31"/>
  <c r="N46" i="31"/>
  <c r="O45" i="31"/>
  <c r="N45" i="31"/>
  <c r="O44" i="31"/>
  <c r="N44" i="31"/>
  <c r="O43" i="31"/>
  <c r="N43" i="31"/>
  <c r="O42" i="31"/>
  <c r="N42" i="31"/>
  <c r="O41" i="31"/>
  <c r="N41" i="31"/>
  <c r="O40" i="31"/>
  <c r="N40" i="31"/>
  <c r="O39" i="31"/>
  <c r="N39" i="31"/>
  <c r="O38" i="31"/>
  <c r="N38" i="31"/>
  <c r="O37" i="31"/>
  <c r="N37" i="31"/>
  <c r="O36" i="31"/>
  <c r="N36" i="31"/>
  <c r="O35" i="31"/>
  <c r="N35" i="31"/>
  <c r="O34" i="31"/>
  <c r="N34" i="31"/>
  <c r="O33" i="31"/>
  <c r="N33" i="31"/>
  <c r="O32" i="31"/>
  <c r="N32" i="31"/>
  <c r="O31" i="31"/>
  <c r="N31" i="31"/>
  <c r="O30" i="31"/>
  <c r="N30" i="31"/>
  <c r="O29" i="31"/>
  <c r="N29" i="31"/>
  <c r="O28" i="31"/>
  <c r="N28" i="31"/>
  <c r="O27" i="31"/>
  <c r="N27" i="31"/>
  <c r="O26" i="31"/>
  <c r="N26" i="31"/>
  <c r="O25" i="31"/>
  <c r="N25" i="31"/>
  <c r="O24" i="31"/>
  <c r="N24" i="31"/>
  <c r="O23" i="31"/>
  <c r="N23" i="31"/>
  <c r="O22" i="31"/>
  <c r="N22" i="31"/>
  <c r="O21" i="31"/>
  <c r="N21" i="31"/>
  <c r="O20" i="31"/>
  <c r="N20" i="31"/>
  <c r="O19" i="31"/>
  <c r="N19" i="31"/>
  <c r="O18" i="31"/>
  <c r="N18" i="31"/>
  <c r="O17" i="31"/>
  <c r="N17" i="31"/>
  <c r="O16" i="31"/>
  <c r="N16" i="31"/>
  <c r="O15" i="31"/>
  <c r="N15" i="31"/>
  <c r="O14" i="31"/>
  <c r="N14" i="31"/>
  <c r="O13" i="31"/>
  <c r="N13" i="31"/>
  <c r="O12" i="31"/>
  <c r="N12" i="31"/>
  <c r="O11" i="31"/>
  <c r="N11" i="31"/>
  <c r="O10" i="31"/>
  <c r="N10" i="31"/>
  <c r="O9" i="31"/>
  <c r="N9" i="31"/>
  <c r="O8" i="31"/>
  <c r="N8" i="31"/>
  <c r="O7" i="31"/>
  <c r="N7" i="31"/>
  <c r="O6" i="31"/>
  <c r="N6" i="31"/>
  <c r="O5" i="31"/>
  <c r="N5" i="31"/>
  <c r="O4" i="31"/>
  <c r="N4" i="31"/>
  <c r="O3" i="31"/>
  <c r="N3" i="31"/>
  <c r="O2" i="31"/>
  <c r="N2" i="31"/>
  <c r="B2" i="31" l="1"/>
  <c r="B3" i="31" s="1"/>
  <c r="C3" i="31" s="1"/>
  <c r="B99" i="26" l="1"/>
  <c r="R1" i="31"/>
  <c r="R2" i="31" s="1"/>
  <c r="AC2" i="31" s="1"/>
  <c r="C2" i="31"/>
  <c r="Q1" i="31" s="1"/>
  <c r="Q2" i="31" s="1"/>
  <c r="AB2" i="31" s="1"/>
  <c r="B4" i="31"/>
  <c r="C4" i="31" s="1"/>
  <c r="D16" i="26" l="1"/>
  <c r="AM2" i="31"/>
  <c r="E16" i="26"/>
  <c r="AN2" i="31"/>
  <c r="Q4" i="31"/>
  <c r="AB4" i="31" s="1"/>
  <c r="R4" i="31"/>
  <c r="AC4" i="31" s="1"/>
  <c r="R3" i="31"/>
  <c r="AC3" i="31" s="1"/>
  <c r="Q3" i="31"/>
  <c r="AB3" i="31" s="1"/>
  <c r="B100" i="26"/>
  <c r="S1" i="31"/>
  <c r="S2" i="31" s="1"/>
  <c r="AD2" i="31" s="1"/>
  <c r="B98" i="26"/>
  <c r="B5" i="31"/>
  <c r="C5" i="31" s="1"/>
  <c r="B16" i="26"/>
  <c r="E17" i="26" l="1"/>
  <c r="AN3" i="31"/>
  <c r="D17" i="26"/>
  <c r="AM3" i="31"/>
  <c r="D18" i="26"/>
  <c r="AM4" i="31"/>
  <c r="F16" i="26"/>
  <c r="AO2" i="31"/>
  <c r="E18" i="26"/>
  <c r="AN4" i="31"/>
  <c r="BB2" i="31"/>
  <c r="S4" i="31"/>
  <c r="AD4" i="31" s="1"/>
  <c r="S3" i="31"/>
  <c r="AD3" i="31" s="1"/>
  <c r="S5" i="31"/>
  <c r="AD5" i="31" s="1"/>
  <c r="R5" i="31"/>
  <c r="AC5" i="31" s="1"/>
  <c r="Q5" i="31"/>
  <c r="AB5" i="31" s="1"/>
  <c r="B101" i="26"/>
  <c r="T1" i="31"/>
  <c r="T5" i="31" s="1"/>
  <c r="AE5" i="31" s="1"/>
  <c r="B6" i="31"/>
  <c r="F2" i="31"/>
  <c r="C16" i="26" s="1"/>
  <c r="K2" i="31"/>
  <c r="N16" i="26"/>
  <c r="B17" i="26"/>
  <c r="F17" i="26" l="1"/>
  <c r="AO3" i="31"/>
  <c r="F18" i="26"/>
  <c r="AO4" i="31"/>
  <c r="K3" i="31"/>
  <c r="BB3" i="31"/>
  <c r="G19" i="26"/>
  <c r="AP5" i="31"/>
  <c r="P16" i="26"/>
  <c r="D19" i="26"/>
  <c r="AM5" i="31"/>
  <c r="E19" i="26"/>
  <c r="AN5" i="31"/>
  <c r="F19" i="26"/>
  <c r="AO5" i="31"/>
  <c r="T6" i="31"/>
  <c r="AE6" i="31" s="1"/>
  <c r="S6" i="31"/>
  <c r="AD6" i="31" s="1"/>
  <c r="R6" i="31"/>
  <c r="AC6" i="31" s="1"/>
  <c r="Q6" i="31"/>
  <c r="AB6" i="31" s="1"/>
  <c r="T2" i="31"/>
  <c r="AE2" i="31" s="1"/>
  <c r="T3" i="31"/>
  <c r="AE3" i="31" s="1"/>
  <c r="T4" i="31"/>
  <c r="AE4" i="31" s="1"/>
  <c r="B7" i="31"/>
  <c r="C7" i="31" s="1"/>
  <c r="C6" i="31"/>
  <c r="U1" i="31" s="1"/>
  <c r="F3" i="31"/>
  <c r="C17" i="26" s="1"/>
  <c r="N17" i="26"/>
  <c r="B18" i="26"/>
  <c r="N11" i="26"/>
  <c r="H11" i="26"/>
  <c r="O8" i="26"/>
  <c r="C10" i="26"/>
  <c r="C9" i="26"/>
  <c r="G4" i="32" l="1"/>
  <c r="A1" i="25"/>
  <c r="A2" i="32"/>
  <c r="I4" i="32"/>
  <c r="G18" i="26"/>
  <c r="AP4" i="31"/>
  <c r="G20" i="26"/>
  <c r="AP6" i="31"/>
  <c r="G17" i="26"/>
  <c r="AP3" i="31"/>
  <c r="K4" i="31"/>
  <c r="BB4" i="31"/>
  <c r="G16" i="26"/>
  <c r="AP2" i="31"/>
  <c r="D20" i="26"/>
  <c r="AM6" i="31"/>
  <c r="P17" i="26"/>
  <c r="E20" i="26"/>
  <c r="AN6" i="31"/>
  <c r="F20" i="26"/>
  <c r="AO6" i="31"/>
  <c r="S7" i="31"/>
  <c r="AD7" i="31" s="1"/>
  <c r="R7" i="31"/>
  <c r="AC7" i="31" s="1"/>
  <c r="Q7" i="31"/>
  <c r="AB7" i="31" s="1"/>
  <c r="U7" i="31"/>
  <c r="AF7" i="31" s="1"/>
  <c r="T7" i="31"/>
  <c r="AE7" i="31" s="1"/>
  <c r="U2" i="31"/>
  <c r="AF2" i="31" s="1"/>
  <c r="U3" i="31"/>
  <c r="AF3" i="31" s="1"/>
  <c r="U4" i="31"/>
  <c r="AF4" i="31" s="1"/>
  <c r="U5" i="31"/>
  <c r="AF5" i="31" s="1"/>
  <c r="U6" i="31"/>
  <c r="AF6" i="31" s="1"/>
  <c r="B103" i="26"/>
  <c r="V1" i="31"/>
  <c r="V7" i="31" s="1"/>
  <c r="AG7" i="31" s="1"/>
  <c r="B8" i="31"/>
  <c r="B102" i="26"/>
  <c r="F4" i="31"/>
  <c r="C18" i="26" s="1"/>
  <c r="N18" i="26"/>
  <c r="B19" i="26"/>
  <c r="I37" i="25"/>
  <c r="I36" i="25"/>
  <c r="I35" i="25"/>
  <c r="I34" i="25"/>
  <c r="I7" i="25"/>
  <c r="G37" i="25"/>
  <c r="G36" i="25"/>
  <c r="G35" i="25"/>
  <c r="G34" i="25"/>
  <c r="A20" i="25" l="1"/>
  <c r="A6" i="25"/>
  <c r="D21" i="26"/>
  <c r="AM7" i="31"/>
  <c r="H19" i="26"/>
  <c r="AQ5" i="31"/>
  <c r="F21" i="26"/>
  <c r="AO7" i="31"/>
  <c r="E21" i="26"/>
  <c r="AN7" i="31"/>
  <c r="P18" i="26"/>
  <c r="H18" i="26"/>
  <c r="AQ4" i="31"/>
  <c r="H17" i="26"/>
  <c r="AQ3" i="31"/>
  <c r="H20" i="26"/>
  <c r="AQ6" i="31"/>
  <c r="K5" i="31"/>
  <c r="BB5" i="31"/>
  <c r="H16" i="26"/>
  <c r="AQ2" i="31"/>
  <c r="G21" i="26"/>
  <c r="AP7" i="31"/>
  <c r="I21" i="26"/>
  <c r="AR7" i="31"/>
  <c r="H21" i="26"/>
  <c r="AQ7" i="31"/>
  <c r="Q8" i="31"/>
  <c r="AB8" i="31" s="1"/>
  <c r="V8" i="31"/>
  <c r="AG8" i="31" s="1"/>
  <c r="U8" i="31"/>
  <c r="AF8" i="31" s="1"/>
  <c r="T8" i="31"/>
  <c r="AE8" i="31" s="1"/>
  <c r="S8" i="31"/>
  <c r="AD8" i="31" s="1"/>
  <c r="R8" i="31"/>
  <c r="AC8" i="31" s="1"/>
  <c r="V2" i="31"/>
  <c r="AG2" i="31" s="1"/>
  <c r="V4" i="31"/>
  <c r="AG4" i="31" s="1"/>
  <c r="V3" i="31"/>
  <c r="AG3" i="31" s="1"/>
  <c r="V5" i="31"/>
  <c r="AG5" i="31" s="1"/>
  <c r="V6" i="31"/>
  <c r="AG6" i="31" s="1"/>
  <c r="B9" i="31"/>
  <c r="C8" i="31"/>
  <c r="W1" i="31" s="1"/>
  <c r="W8" i="31" s="1"/>
  <c r="AH8" i="31" s="1"/>
  <c r="F5" i="31"/>
  <c r="C19" i="26" s="1"/>
  <c r="N19" i="26"/>
  <c r="B20" i="26"/>
  <c r="I38" i="25"/>
  <c r="A4" i="25" l="1"/>
  <c r="I15" i="32"/>
  <c r="B12" i="32"/>
  <c r="G22" i="26"/>
  <c r="AP8" i="31"/>
  <c r="I20" i="26"/>
  <c r="AR6" i="31"/>
  <c r="H22" i="26"/>
  <c r="AQ8" i="31"/>
  <c r="I19" i="26"/>
  <c r="AR5" i="31"/>
  <c r="I22" i="26"/>
  <c r="AR8" i="31"/>
  <c r="I17" i="26"/>
  <c r="AR3" i="31"/>
  <c r="D22" i="26"/>
  <c r="AM8" i="31"/>
  <c r="P19" i="26"/>
  <c r="K6" i="31"/>
  <c r="BB6" i="31"/>
  <c r="I16" i="26"/>
  <c r="AR2" i="31"/>
  <c r="I18" i="26"/>
  <c r="AR4" i="31"/>
  <c r="E22" i="26"/>
  <c r="AN8" i="31"/>
  <c r="J22" i="26"/>
  <c r="AS8" i="31"/>
  <c r="F22" i="26"/>
  <c r="AO8" i="31"/>
  <c r="U10" i="31"/>
  <c r="AF10" i="31" s="1"/>
  <c r="T10" i="31"/>
  <c r="AE10" i="31" s="1"/>
  <c r="S10" i="31"/>
  <c r="AD10" i="31" s="1"/>
  <c r="R10" i="31"/>
  <c r="AC10" i="31" s="1"/>
  <c r="Q10" i="31"/>
  <c r="AB10" i="31" s="1"/>
  <c r="W10" i="31"/>
  <c r="AH10" i="31" s="1"/>
  <c r="V10" i="31"/>
  <c r="AG10" i="31" s="1"/>
  <c r="W2" i="31"/>
  <c r="AH2" i="31" s="1"/>
  <c r="W3" i="31"/>
  <c r="AH3" i="31" s="1"/>
  <c r="W4" i="31"/>
  <c r="AH4" i="31" s="1"/>
  <c r="W5" i="31"/>
  <c r="AH5" i="31" s="1"/>
  <c r="W6" i="31"/>
  <c r="AH6" i="31" s="1"/>
  <c r="W7" i="31"/>
  <c r="AH7" i="31" s="1"/>
  <c r="W9" i="31"/>
  <c r="AH9" i="31" s="1"/>
  <c r="V9" i="31"/>
  <c r="AG9" i="31" s="1"/>
  <c r="U9" i="31"/>
  <c r="AF9" i="31" s="1"/>
  <c r="T9" i="31"/>
  <c r="AE9" i="31" s="1"/>
  <c r="S9" i="31"/>
  <c r="AD9" i="31" s="1"/>
  <c r="R9" i="31"/>
  <c r="AC9" i="31" s="1"/>
  <c r="Q9" i="31"/>
  <c r="AB9" i="31" s="1"/>
  <c r="B10" i="31"/>
  <c r="C9" i="31"/>
  <c r="B104" i="26"/>
  <c r="F6" i="31"/>
  <c r="C20" i="26" s="1"/>
  <c r="N20" i="26"/>
  <c r="B21" i="26"/>
  <c r="B6" i="29"/>
  <c r="F23" i="26" l="1"/>
  <c r="AO9" i="31"/>
  <c r="J18" i="26"/>
  <c r="AS4" i="31"/>
  <c r="G24" i="26"/>
  <c r="AP10" i="31"/>
  <c r="P20" i="26"/>
  <c r="G23" i="26"/>
  <c r="AP9" i="31"/>
  <c r="J17" i="26"/>
  <c r="AS3" i="31"/>
  <c r="H24" i="26"/>
  <c r="AQ10" i="31"/>
  <c r="H23" i="26"/>
  <c r="AQ9" i="31"/>
  <c r="J16" i="26"/>
  <c r="AS2" i="31"/>
  <c r="I23" i="26"/>
  <c r="AR9" i="31"/>
  <c r="I24" i="26"/>
  <c r="AR10" i="31"/>
  <c r="K7" i="31"/>
  <c r="BB7" i="31"/>
  <c r="J23" i="26"/>
  <c r="AS9" i="31"/>
  <c r="J24" i="26"/>
  <c r="AS10" i="31"/>
  <c r="J21" i="26"/>
  <c r="AS7" i="31"/>
  <c r="D24" i="26"/>
  <c r="AM10" i="31"/>
  <c r="D23" i="26"/>
  <c r="AM9" i="31"/>
  <c r="J20" i="26"/>
  <c r="AS6" i="31"/>
  <c r="E24" i="26"/>
  <c r="AN10" i="31"/>
  <c r="E23" i="26"/>
  <c r="AN9" i="31"/>
  <c r="J19" i="26"/>
  <c r="AS5" i="31"/>
  <c r="F24" i="26"/>
  <c r="AO10" i="31"/>
  <c r="S11" i="31"/>
  <c r="AD11" i="31" s="1"/>
  <c r="R11" i="31"/>
  <c r="AC11" i="31" s="1"/>
  <c r="Q11" i="31"/>
  <c r="AB11" i="31" s="1"/>
  <c r="W11" i="31"/>
  <c r="AH11" i="31" s="1"/>
  <c r="V11" i="31"/>
  <c r="AG11" i="31" s="1"/>
  <c r="U11" i="31"/>
  <c r="AF11" i="31" s="1"/>
  <c r="T11" i="31"/>
  <c r="AE11" i="31" s="1"/>
  <c r="B105" i="26"/>
  <c r="X1" i="31"/>
  <c r="X11" i="31" s="1"/>
  <c r="AI11" i="31" s="1"/>
  <c r="B11" i="31"/>
  <c r="C11" i="31" s="1"/>
  <c r="C10" i="31"/>
  <c r="N21" i="26"/>
  <c r="F7" i="31"/>
  <c r="C21" i="26" s="1"/>
  <c r="B22" i="26"/>
  <c r="G7" i="25"/>
  <c r="K25" i="26" l="1"/>
  <c r="AT11" i="31"/>
  <c r="F25" i="26"/>
  <c r="AO11" i="31"/>
  <c r="G25" i="26"/>
  <c r="AP11" i="31"/>
  <c r="H25" i="26"/>
  <c r="AQ11" i="31"/>
  <c r="P21" i="26"/>
  <c r="I25" i="26"/>
  <c r="AR11" i="31"/>
  <c r="K8" i="31"/>
  <c r="BB8" i="31"/>
  <c r="J25" i="26"/>
  <c r="AS11" i="31"/>
  <c r="C1" i="31"/>
  <c r="D25" i="26"/>
  <c r="AM11" i="31"/>
  <c r="E25" i="26"/>
  <c r="AN11" i="31"/>
  <c r="Q12" i="31"/>
  <c r="AB12" i="31" s="1"/>
  <c r="X12" i="31"/>
  <c r="AI12" i="31" s="1"/>
  <c r="W12" i="31"/>
  <c r="AH12" i="31" s="1"/>
  <c r="V12" i="31"/>
  <c r="AG12" i="31" s="1"/>
  <c r="U12" i="31"/>
  <c r="AF12" i="31" s="1"/>
  <c r="T12" i="31"/>
  <c r="AE12" i="31" s="1"/>
  <c r="S12" i="31"/>
  <c r="AD12" i="31" s="1"/>
  <c r="R12" i="31"/>
  <c r="AC12" i="31" s="1"/>
  <c r="X2" i="31"/>
  <c r="AI2" i="31" s="1"/>
  <c r="X4" i="31"/>
  <c r="AI4" i="31" s="1"/>
  <c r="X3" i="31"/>
  <c r="AI3" i="31" s="1"/>
  <c r="X5" i="31"/>
  <c r="AI5" i="31" s="1"/>
  <c r="X6" i="31"/>
  <c r="AI6" i="31" s="1"/>
  <c r="X7" i="31"/>
  <c r="AI7" i="31" s="1"/>
  <c r="X8" i="31"/>
  <c r="AI8" i="31" s="1"/>
  <c r="X10" i="31"/>
  <c r="AI10" i="31" s="1"/>
  <c r="X9" i="31"/>
  <c r="AI9" i="31" s="1"/>
  <c r="B106" i="26"/>
  <c r="Y1" i="31"/>
  <c r="B107" i="26"/>
  <c r="Z1" i="31"/>
  <c r="N22" i="26"/>
  <c r="F8" i="31"/>
  <c r="C22" i="26" s="1"/>
  <c r="B23" i="26"/>
  <c r="G38" i="25"/>
  <c r="A3" i="25" l="1"/>
  <c r="I11" i="32"/>
  <c r="K18" i="26"/>
  <c r="AT4" i="31"/>
  <c r="K26" i="26"/>
  <c r="AT12" i="31"/>
  <c r="K23" i="26"/>
  <c r="AT9" i="31"/>
  <c r="K16" i="26"/>
  <c r="AT2" i="31"/>
  <c r="D26" i="26"/>
  <c r="AM12" i="31"/>
  <c r="K24" i="26"/>
  <c r="AT10" i="31"/>
  <c r="K22" i="26"/>
  <c r="AT8" i="31"/>
  <c r="F26" i="26"/>
  <c r="AO12" i="31"/>
  <c r="E26" i="26"/>
  <c r="AN12" i="31"/>
  <c r="K21" i="26"/>
  <c r="AT7" i="31"/>
  <c r="G26" i="26"/>
  <c r="AP12" i="31"/>
  <c r="K9" i="31"/>
  <c r="BB9" i="31"/>
  <c r="K20" i="26"/>
  <c r="AT6" i="31"/>
  <c r="H26" i="26"/>
  <c r="AQ12" i="31"/>
  <c r="K19" i="26"/>
  <c r="AT5" i="31"/>
  <c r="I26" i="26"/>
  <c r="AR12" i="31"/>
  <c r="P22" i="26"/>
  <c r="K17" i="26"/>
  <c r="AT3" i="31"/>
  <c r="J26" i="26"/>
  <c r="AS12" i="31"/>
  <c r="Z2" i="31"/>
  <c r="AK2" i="31" s="1"/>
  <c r="Z4" i="31"/>
  <c r="AK4" i="31" s="1"/>
  <c r="Z3" i="31"/>
  <c r="AK3" i="31" s="1"/>
  <c r="Z5" i="31"/>
  <c r="AK5" i="31" s="1"/>
  <c r="Z6" i="31"/>
  <c r="AK6" i="31" s="1"/>
  <c r="Z7" i="31"/>
  <c r="AK7" i="31" s="1"/>
  <c r="Z8" i="31"/>
  <c r="AK8" i="31" s="1"/>
  <c r="Z10" i="31"/>
  <c r="AK10" i="31" s="1"/>
  <c r="Z9" i="31"/>
  <c r="AK9" i="31" s="1"/>
  <c r="Z11" i="31"/>
  <c r="AK11" i="31" s="1"/>
  <c r="Y2" i="31"/>
  <c r="AJ2" i="31" s="1"/>
  <c r="Y4" i="31"/>
  <c r="AJ4" i="31" s="1"/>
  <c r="Y3" i="31"/>
  <c r="AJ3" i="31" s="1"/>
  <c r="Y5" i="31"/>
  <c r="AJ5" i="31" s="1"/>
  <c r="Y6" i="31"/>
  <c r="AJ6" i="31" s="1"/>
  <c r="Y7" i="31"/>
  <c r="Y8" i="31"/>
  <c r="Y9" i="31"/>
  <c r="Y10" i="31"/>
  <c r="Y11" i="31"/>
  <c r="AJ11" i="31" s="1"/>
  <c r="Z12" i="31"/>
  <c r="AK12" i="31" s="1"/>
  <c r="Y12" i="31"/>
  <c r="AJ12" i="31" s="1"/>
  <c r="W13" i="31"/>
  <c r="AH13" i="31" s="1"/>
  <c r="V13" i="31"/>
  <c r="AG13" i="31" s="1"/>
  <c r="U13" i="31"/>
  <c r="AF13" i="31" s="1"/>
  <c r="T13" i="31"/>
  <c r="AE13" i="31" s="1"/>
  <c r="S13" i="31"/>
  <c r="AD13" i="31" s="1"/>
  <c r="Z13" i="31"/>
  <c r="AK13" i="31" s="1"/>
  <c r="R13" i="31"/>
  <c r="AC13" i="31" s="1"/>
  <c r="Y13" i="31"/>
  <c r="AJ13" i="31" s="1"/>
  <c r="Q13" i="31"/>
  <c r="AB13" i="31" s="1"/>
  <c r="X13" i="31"/>
  <c r="AI13" i="31" s="1"/>
  <c r="F9" i="31"/>
  <c r="C23" i="26" s="1"/>
  <c r="N23" i="26"/>
  <c r="B24" i="26"/>
  <c r="G8" i="26"/>
  <c r="C4" i="32" s="1"/>
  <c r="AJ10" i="31" l="1"/>
  <c r="AZ10" i="31" s="1"/>
  <c r="AJ9" i="31"/>
  <c r="BA9" i="31" s="1"/>
  <c r="AJ8" i="31"/>
  <c r="AZ8" i="31" s="1"/>
  <c r="AJ7" i="31"/>
  <c r="BA7" i="31" s="1"/>
  <c r="AZ12" i="31"/>
  <c r="BA13" i="31"/>
  <c r="AZ13" i="31"/>
  <c r="BA10" i="31"/>
  <c r="AZ6" i="31"/>
  <c r="BA6" i="31"/>
  <c r="BA11" i="31"/>
  <c r="AZ11" i="31"/>
  <c r="BA5" i="31"/>
  <c r="BA12" i="31"/>
  <c r="BA3" i="31"/>
  <c r="AZ3" i="31"/>
  <c r="AZ5" i="31"/>
  <c r="BD5" i="31" s="1"/>
  <c r="BC5" i="31" s="1"/>
  <c r="BA4" i="31"/>
  <c r="AZ4" i="31"/>
  <c r="AZ2" i="31"/>
  <c r="BA2" i="31"/>
  <c r="L20" i="26"/>
  <c r="AU6" i="31"/>
  <c r="M22" i="26"/>
  <c r="AV8" i="31"/>
  <c r="M21" i="26"/>
  <c r="AV7" i="31"/>
  <c r="P23" i="26"/>
  <c r="L19" i="26"/>
  <c r="AU5" i="31"/>
  <c r="M27" i="26"/>
  <c r="AV13" i="31"/>
  <c r="M26" i="26"/>
  <c r="AV12" i="31"/>
  <c r="L17" i="26"/>
  <c r="AU3" i="31"/>
  <c r="M20" i="26"/>
  <c r="AV6" i="31"/>
  <c r="L27" i="26"/>
  <c r="AU13" i="31"/>
  <c r="F27" i="26"/>
  <c r="AO13" i="31"/>
  <c r="L25" i="26"/>
  <c r="AU11" i="31"/>
  <c r="L18" i="26"/>
  <c r="AU4" i="31"/>
  <c r="M19" i="26"/>
  <c r="AV5" i="31"/>
  <c r="L16" i="26"/>
  <c r="AU2" i="31"/>
  <c r="M17" i="26"/>
  <c r="AV3" i="31"/>
  <c r="E27" i="26"/>
  <c r="AN13" i="31"/>
  <c r="K10" i="31"/>
  <c r="BB10" i="31"/>
  <c r="L24" i="26"/>
  <c r="AU10" i="31"/>
  <c r="H27" i="26"/>
  <c r="AQ13" i="31"/>
  <c r="L23" i="26"/>
  <c r="AU9" i="31"/>
  <c r="M25" i="26"/>
  <c r="AV11" i="31"/>
  <c r="M18" i="26"/>
  <c r="AV4" i="31"/>
  <c r="L26" i="26"/>
  <c r="AU12" i="31"/>
  <c r="K27" i="26"/>
  <c r="AT13" i="31"/>
  <c r="I27" i="26"/>
  <c r="AR13" i="31"/>
  <c r="AU8" i="31"/>
  <c r="M23" i="26"/>
  <c r="AV9" i="31"/>
  <c r="M16" i="26"/>
  <c r="AV2" i="31"/>
  <c r="G27" i="26"/>
  <c r="AP13" i="31"/>
  <c r="D27" i="26"/>
  <c r="AM13" i="31"/>
  <c r="J27" i="26"/>
  <c r="AS13" i="31"/>
  <c r="AU7" i="31"/>
  <c r="M24" i="26"/>
  <c r="AV10" i="31"/>
  <c r="U14" i="31"/>
  <c r="AF14" i="31" s="1"/>
  <c r="T14" i="31"/>
  <c r="AE14" i="31" s="1"/>
  <c r="S14" i="31"/>
  <c r="AD14" i="31" s="1"/>
  <c r="Z14" i="31"/>
  <c r="AK14" i="31" s="1"/>
  <c r="R14" i="31"/>
  <c r="AC14" i="31" s="1"/>
  <c r="Y14" i="31"/>
  <c r="AJ14" i="31" s="1"/>
  <c r="Q14" i="31"/>
  <c r="AB14" i="31" s="1"/>
  <c r="X14" i="31"/>
  <c r="AI14" i="31" s="1"/>
  <c r="W14" i="31"/>
  <c r="AH14" i="31" s="1"/>
  <c r="V14" i="31"/>
  <c r="AG14" i="31" s="1"/>
  <c r="F10" i="31"/>
  <c r="C24" i="26" s="1"/>
  <c r="N24" i="26"/>
  <c r="B25" i="26"/>
  <c r="F6" i="29"/>
  <c r="D5" i="29"/>
  <c r="B5" i="29"/>
  <c r="BA8" i="31" l="1"/>
  <c r="BD8" i="31" s="1"/>
  <c r="BC8" i="31" s="1"/>
  <c r="L22" i="26"/>
  <c r="L21" i="26"/>
  <c r="AZ7" i="31"/>
  <c r="BD7" i="31" s="1"/>
  <c r="BC7" i="31" s="1"/>
  <c r="BD4" i="31"/>
  <c r="BC4" i="31" s="1"/>
  <c r="BD10" i="31"/>
  <c r="BC10" i="31" s="1"/>
  <c r="BD6" i="31"/>
  <c r="BC6" i="31" s="1"/>
  <c r="BD3" i="31"/>
  <c r="BC3" i="31" s="1"/>
  <c r="BD2" i="31"/>
  <c r="BC2" i="31" s="1"/>
  <c r="AZ9" i="31"/>
  <c r="BD9" i="31" s="1"/>
  <c r="BC9" i="31" s="1"/>
  <c r="AY8" i="31"/>
  <c r="AZ14" i="31"/>
  <c r="BA14" i="31"/>
  <c r="AY7" i="31"/>
  <c r="AY12" i="31"/>
  <c r="AX5" i="31"/>
  <c r="Q19" i="26" s="1"/>
  <c r="AX6" i="31"/>
  <c r="AX4" i="31"/>
  <c r="Q18" i="26" s="1"/>
  <c r="AY3" i="31"/>
  <c r="AX8" i="31"/>
  <c r="AY4" i="31"/>
  <c r="AY10" i="31"/>
  <c r="AX12" i="31"/>
  <c r="AX9" i="31"/>
  <c r="AX7" i="31"/>
  <c r="I28" i="26"/>
  <c r="AR14" i="31"/>
  <c r="G28" i="26"/>
  <c r="AP14" i="31"/>
  <c r="AY9" i="31"/>
  <c r="AY5" i="31"/>
  <c r="J28" i="26"/>
  <c r="AS14" i="31"/>
  <c r="H28" i="26"/>
  <c r="AQ14" i="31"/>
  <c r="AY13" i="31"/>
  <c r="AX13" i="31"/>
  <c r="AX2" i="31"/>
  <c r="AY2" i="31"/>
  <c r="P24" i="26"/>
  <c r="AX11" i="31"/>
  <c r="AY11" i="31"/>
  <c r="K28" i="26"/>
  <c r="AT14" i="31"/>
  <c r="D28" i="26"/>
  <c r="AM14" i="31"/>
  <c r="L28" i="26"/>
  <c r="AU14" i="31"/>
  <c r="AY6" i="31"/>
  <c r="E28" i="26"/>
  <c r="AN14" i="31"/>
  <c r="AX10" i="31"/>
  <c r="AX3" i="31"/>
  <c r="K11" i="31"/>
  <c r="BB11" i="31"/>
  <c r="M28" i="26"/>
  <c r="AV14" i="31"/>
  <c r="F28" i="26"/>
  <c r="AO14" i="31"/>
  <c r="S15" i="31"/>
  <c r="AD15" i="31" s="1"/>
  <c r="Z15" i="31"/>
  <c r="AK15" i="31" s="1"/>
  <c r="R15" i="31"/>
  <c r="AC15" i="31" s="1"/>
  <c r="Y15" i="31"/>
  <c r="AJ15" i="31" s="1"/>
  <c r="Q15" i="31"/>
  <c r="AB15" i="31" s="1"/>
  <c r="X15" i="31"/>
  <c r="AI15" i="31" s="1"/>
  <c r="W15" i="31"/>
  <c r="AH15" i="31" s="1"/>
  <c r="V15" i="31"/>
  <c r="AG15" i="31" s="1"/>
  <c r="U15" i="31"/>
  <c r="AF15" i="31" s="1"/>
  <c r="T15" i="31"/>
  <c r="AE15" i="31" s="1"/>
  <c r="N25" i="26"/>
  <c r="F11" i="31"/>
  <c r="C25" i="26" s="1"/>
  <c r="B26" i="26"/>
  <c r="A2" i="25"/>
  <c r="Q22" i="26" l="1"/>
  <c r="Q20" i="26"/>
  <c r="Q21" i="26"/>
  <c r="Q24" i="26"/>
  <c r="O23" i="26"/>
  <c r="BD11" i="31"/>
  <c r="BC11" i="31" s="1"/>
  <c r="Q25" i="26" s="1"/>
  <c r="BA15" i="31"/>
  <c r="AZ15" i="31"/>
  <c r="O20" i="26"/>
  <c r="O18" i="26"/>
  <c r="O19" i="26"/>
  <c r="O21" i="26"/>
  <c r="O22" i="26"/>
  <c r="Q23" i="26"/>
  <c r="J29" i="26"/>
  <c r="AS15" i="31"/>
  <c r="I29" i="26"/>
  <c r="AR15" i="31"/>
  <c r="K29" i="26"/>
  <c r="AT15" i="31"/>
  <c r="D29" i="26"/>
  <c r="AM15" i="31"/>
  <c r="P25" i="26"/>
  <c r="L29" i="26"/>
  <c r="AU15" i="31"/>
  <c r="Q17" i="26"/>
  <c r="O17" i="26"/>
  <c r="K12" i="31"/>
  <c r="BB12" i="31"/>
  <c r="E29" i="26"/>
  <c r="AN15" i="31"/>
  <c r="AY14" i="31"/>
  <c r="AX14" i="31"/>
  <c r="O24" i="26"/>
  <c r="G29" i="26"/>
  <c r="AP15" i="31"/>
  <c r="M29" i="26"/>
  <c r="AV15" i="31"/>
  <c r="H29" i="26"/>
  <c r="AQ15" i="31"/>
  <c r="F29" i="26"/>
  <c r="AO15" i="31"/>
  <c r="Q16" i="26"/>
  <c r="O16" i="26"/>
  <c r="Y16" i="31"/>
  <c r="AJ16" i="31" s="1"/>
  <c r="Z16" i="31"/>
  <c r="AK16" i="31" s="1"/>
  <c r="Q16" i="31"/>
  <c r="AB16" i="31" s="1"/>
  <c r="X16" i="31"/>
  <c r="AI16" i="31" s="1"/>
  <c r="W16" i="31"/>
  <c r="AH16" i="31" s="1"/>
  <c r="V16" i="31"/>
  <c r="AG16" i="31" s="1"/>
  <c r="U16" i="31"/>
  <c r="AF16" i="31" s="1"/>
  <c r="T16" i="31"/>
  <c r="AE16" i="31" s="1"/>
  <c r="S16" i="31"/>
  <c r="AD16" i="31" s="1"/>
  <c r="R16" i="31"/>
  <c r="AC16" i="31" s="1"/>
  <c r="N26" i="26"/>
  <c r="F12" i="31"/>
  <c r="C26" i="26" s="1"/>
  <c r="B27" i="26"/>
  <c r="O25" i="26" l="1"/>
  <c r="BD12" i="31"/>
  <c r="BC12" i="31" s="1"/>
  <c r="Q26" i="26" s="1"/>
  <c r="BA16" i="31"/>
  <c r="AZ16" i="31"/>
  <c r="F30" i="26"/>
  <c r="AO16" i="31"/>
  <c r="H30" i="26"/>
  <c r="AQ16" i="31"/>
  <c r="AY15" i="31"/>
  <c r="AX15" i="31"/>
  <c r="G30" i="26"/>
  <c r="AP16" i="31"/>
  <c r="I30" i="26"/>
  <c r="AR16" i="31"/>
  <c r="P26" i="26"/>
  <c r="J30" i="26"/>
  <c r="AS16" i="31"/>
  <c r="K30" i="26"/>
  <c r="AT16" i="31"/>
  <c r="K13" i="31"/>
  <c r="BB13" i="31"/>
  <c r="D30" i="26"/>
  <c r="AM16" i="31"/>
  <c r="E30" i="26"/>
  <c r="AN16" i="31"/>
  <c r="M30" i="26"/>
  <c r="AV16" i="31"/>
  <c r="L30" i="26"/>
  <c r="AU16" i="31"/>
  <c r="W17" i="31"/>
  <c r="AH17" i="31" s="1"/>
  <c r="Z17" i="31"/>
  <c r="AK17" i="31" s="1"/>
  <c r="R17" i="31"/>
  <c r="AC17" i="31" s="1"/>
  <c r="Y17" i="31"/>
  <c r="AJ17" i="31" s="1"/>
  <c r="X17" i="31"/>
  <c r="AI17" i="31" s="1"/>
  <c r="V17" i="31"/>
  <c r="AG17" i="31" s="1"/>
  <c r="U17" i="31"/>
  <c r="AF17" i="31" s="1"/>
  <c r="T17" i="31"/>
  <c r="AE17" i="31" s="1"/>
  <c r="S17" i="31"/>
  <c r="AD17" i="31" s="1"/>
  <c r="Q17" i="31"/>
  <c r="AB17" i="31" s="1"/>
  <c r="F13" i="31"/>
  <c r="C27" i="26" s="1"/>
  <c r="N27" i="26"/>
  <c r="B28" i="26"/>
  <c r="O26" i="26" l="1"/>
  <c r="BD13" i="31"/>
  <c r="BC13" i="31" s="1"/>
  <c r="Q27" i="26" s="1"/>
  <c r="BA17" i="31"/>
  <c r="AZ17" i="31"/>
  <c r="D31" i="26"/>
  <c r="AM17" i="31"/>
  <c r="M31" i="26"/>
  <c r="AV17" i="31"/>
  <c r="F31" i="26"/>
  <c r="AO17" i="31"/>
  <c r="J31" i="26"/>
  <c r="AS17" i="31"/>
  <c r="AY16" i="31"/>
  <c r="AX16" i="31"/>
  <c r="H31" i="26"/>
  <c r="AQ17" i="31"/>
  <c r="I31" i="26"/>
  <c r="AR17" i="31"/>
  <c r="G31" i="26"/>
  <c r="AP17" i="31"/>
  <c r="K31" i="26"/>
  <c r="AT17" i="31"/>
  <c r="P27" i="26"/>
  <c r="O27" i="26"/>
  <c r="K14" i="31"/>
  <c r="BB14" i="31"/>
  <c r="L31" i="26"/>
  <c r="AU17" i="31"/>
  <c r="E31" i="26"/>
  <c r="AN17" i="31"/>
  <c r="U18" i="31"/>
  <c r="AF18" i="31" s="1"/>
  <c r="X18" i="31"/>
  <c r="AI18" i="31" s="1"/>
  <c r="Q18" i="31"/>
  <c r="AB18" i="31" s="1"/>
  <c r="Z18" i="31"/>
  <c r="AK18" i="31" s="1"/>
  <c r="Y18" i="31"/>
  <c r="AJ18" i="31" s="1"/>
  <c r="W18" i="31"/>
  <c r="AH18" i="31" s="1"/>
  <c r="V18" i="31"/>
  <c r="AG18" i="31" s="1"/>
  <c r="T18" i="31"/>
  <c r="AE18" i="31" s="1"/>
  <c r="S18" i="31"/>
  <c r="AD18" i="31" s="1"/>
  <c r="R18" i="31"/>
  <c r="AC18" i="31" s="1"/>
  <c r="N28" i="26"/>
  <c r="F14" i="31"/>
  <c r="C28" i="26" s="1"/>
  <c r="B29" i="26"/>
  <c r="BD14" i="31" l="1"/>
  <c r="BC14" i="31" s="1"/>
  <c r="Q28" i="26" s="1"/>
  <c r="AZ18" i="31"/>
  <c r="BA18" i="31"/>
  <c r="E32" i="26"/>
  <c r="AN18" i="31"/>
  <c r="K32" i="26"/>
  <c r="AT18" i="31"/>
  <c r="F32" i="26"/>
  <c r="AO18" i="31"/>
  <c r="H32" i="26"/>
  <c r="AQ18" i="31"/>
  <c r="P28" i="26"/>
  <c r="O28" i="26"/>
  <c r="K15" i="31"/>
  <c r="BB15" i="31"/>
  <c r="I32" i="26"/>
  <c r="AR18" i="31"/>
  <c r="G32" i="26"/>
  <c r="AP18" i="31"/>
  <c r="J32" i="26"/>
  <c r="AS18" i="31"/>
  <c r="AY17" i="31"/>
  <c r="AX17" i="31"/>
  <c r="L32" i="26"/>
  <c r="AU18" i="31"/>
  <c r="M32" i="26"/>
  <c r="AV18" i="31"/>
  <c r="D32" i="26"/>
  <c r="AM18" i="31"/>
  <c r="S19" i="31"/>
  <c r="AD19" i="31" s="1"/>
  <c r="V19" i="31"/>
  <c r="AG19" i="31" s="1"/>
  <c r="Q19" i="31"/>
  <c r="AB19" i="31" s="1"/>
  <c r="Z19" i="31"/>
  <c r="AK19" i="31" s="1"/>
  <c r="Y19" i="31"/>
  <c r="AJ19" i="31" s="1"/>
  <c r="X19" i="31"/>
  <c r="AI19" i="31" s="1"/>
  <c r="W19" i="31"/>
  <c r="AH19" i="31" s="1"/>
  <c r="U19" i="31"/>
  <c r="AF19" i="31" s="1"/>
  <c r="T19" i="31"/>
  <c r="AE19" i="31" s="1"/>
  <c r="R19" i="31"/>
  <c r="AC19" i="31" s="1"/>
  <c r="F15" i="31"/>
  <c r="C29" i="26" s="1"/>
  <c r="N29" i="26"/>
  <c r="B30" i="26"/>
  <c r="BD15" i="31" l="1"/>
  <c r="BC15" i="31" s="1"/>
  <c r="Q29" i="26" s="1"/>
  <c r="BA19" i="31"/>
  <c r="AZ19" i="31"/>
  <c r="D33" i="26"/>
  <c r="AM19" i="31"/>
  <c r="E33" i="26"/>
  <c r="AN19" i="31"/>
  <c r="I33" i="26"/>
  <c r="AR19" i="31"/>
  <c r="G33" i="26"/>
  <c r="AP19" i="31"/>
  <c r="F33" i="26"/>
  <c r="AO19" i="31"/>
  <c r="J33" i="26"/>
  <c r="AS19" i="31"/>
  <c r="AY18" i="31"/>
  <c r="AX18" i="31"/>
  <c r="P29" i="26"/>
  <c r="O29" i="26"/>
  <c r="H33" i="26"/>
  <c r="AQ19" i="31"/>
  <c r="K33" i="26"/>
  <c r="AT19" i="31"/>
  <c r="K16" i="31"/>
  <c r="BB16" i="31"/>
  <c r="L33" i="26"/>
  <c r="AU19" i="31"/>
  <c r="M33" i="26"/>
  <c r="AV19" i="31"/>
  <c r="Y20" i="31"/>
  <c r="AJ20" i="31" s="1"/>
  <c r="Q20" i="31"/>
  <c r="AB20" i="31" s="1"/>
  <c r="T20" i="31"/>
  <c r="AE20" i="31" s="1"/>
  <c r="R20" i="31"/>
  <c r="AC20" i="31" s="1"/>
  <c r="Z20" i="31"/>
  <c r="AK20" i="31" s="1"/>
  <c r="X20" i="31"/>
  <c r="AI20" i="31" s="1"/>
  <c r="W20" i="31"/>
  <c r="AH20" i="31" s="1"/>
  <c r="V20" i="31"/>
  <c r="AG20" i="31" s="1"/>
  <c r="U20" i="31"/>
  <c r="AF20" i="31" s="1"/>
  <c r="S20" i="31"/>
  <c r="AD20" i="31" s="1"/>
  <c r="F16" i="31"/>
  <c r="C30" i="26" s="1"/>
  <c r="N30" i="26"/>
  <c r="B31" i="26"/>
  <c r="BD16" i="31" l="1"/>
  <c r="BC16" i="31" s="1"/>
  <c r="Q30" i="26" s="1"/>
  <c r="AZ20" i="31"/>
  <c r="BA20" i="31"/>
  <c r="K17" i="31"/>
  <c r="BB17" i="31"/>
  <c r="G34" i="26"/>
  <c r="AP20" i="31"/>
  <c r="F34" i="26"/>
  <c r="AO20" i="31"/>
  <c r="D34" i="26"/>
  <c r="AM20" i="31"/>
  <c r="L34" i="26"/>
  <c r="AU20" i="31"/>
  <c r="P30" i="26"/>
  <c r="H34" i="26"/>
  <c r="AQ20" i="31"/>
  <c r="J34" i="26"/>
  <c r="AS20" i="31"/>
  <c r="I34" i="26"/>
  <c r="AR20" i="31"/>
  <c r="K34" i="26"/>
  <c r="AT20" i="31"/>
  <c r="M34" i="26"/>
  <c r="AV20" i="31"/>
  <c r="AY19" i="31"/>
  <c r="AX19" i="31"/>
  <c r="E34" i="26"/>
  <c r="AN20" i="31"/>
  <c r="W21" i="31"/>
  <c r="AH21" i="31" s="1"/>
  <c r="Z21" i="31"/>
  <c r="AK21" i="31" s="1"/>
  <c r="R21" i="31"/>
  <c r="AC21" i="31" s="1"/>
  <c r="S21" i="31"/>
  <c r="AD21" i="31" s="1"/>
  <c r="Q21" i="31"/>
  <c r="AB21" i="31" s="1"/>
  <c r="Y21" i="31"/>
  <c r="AJ21" i="31" s="1"/>
  <c r="X21" i="31"/>
  <c r="AI21" i="31" s="1"/>
  <c r="V21" i="31"/>
  <c r="AG21" i="31" s="1"/>
  <c r="U21" i="31"/>
  <c r="AF21" i="31" s="1"/>
  <c r="T21" i="31"/>
  <c r="AE21" i="31" s="1"/>
  <c r="F17" i="31"/>
  <c r="C31" i="26" s="1"/>
  <c r="N31" i="26"/>
  <c r="B32" i="26"/>
  <c r="O30" i="26" l="1"/>
  <c r="BD17" i="31"/>
  <c r="BC17" i="31" s="1"/>
  <c r="Q31" i="26" s="1"/>
  <c r="BA21" i="31"/>
  <c r="AZ21" i="31"/>
  <c r="F35" i="26"/>
  <c r="AO21" i="31"/>
  <c r="H35" i="26"/>
  <c r="AQ21" i="31"/>
  <c r="K18" i="31"/>
  <c r="BB18" i="31"/>
  <c r="E35" i="26"/>
  <c r="AN21" i="31"/>
  <c r="G35" i="26"/>
  <c r="AP21" i="31"/>
  <c r="M35" i="26"/>
  <c r="AV21" i="31"/>
  <c r="J35" i="26"/>
  <c r="AS21" i="31"/>
  <c r="I35" i="26"/>
  <c r="AR21" i="31"/>
  <c r="K35" i="26"/>
  <c r="AT21" i="31"/>
  <c r="L35" i="26"/>
  <c r="AU21" i="31"/>
  <c r="D35" i="26"/>
  <c r="AM21" i="31"/>
  <c r="AY20" i="31"/>
  <c r="AX20" i="31"/>
  <c r="P31" i="26"/>
  <c r="O31" i="26"/>
  <c r="U22" i="31"/>
  <c r="AF22" i="31" s="1"/>
  <c r="X22" i="31"/>
  <c r="AI22" i="31" s="1"/>
  <c r="S22" i="31"/>
  <c r="AD22" i="31" s="1"/>
  <c r="R22" i="31"/>
  <c r="AC22" i="31" s="1"/>
  <c r="Q22" i="31"/>
  <c r="AB22" i="31" s="1"/>
  <c r="Z22" i="31"/>
  <c r="AK22" i="31" s="1"/>
  <c r="Y22" i="31"/>
  <c r="AJ22" i="31" s="1"/>
  <c r="W22" i="31"/>
  <c r="AH22" i="31" s="1"/>
  <c r="V22" i="31"/>
  <c r="AG22" i="31" s="1"/>
  <c r="T22" i="31"/>
  <c r="AE22" i="31" s="1"/>
  <c r="F18" i="31"/>
  <c r="C32" i="26" s="1"/>
  <c r="N32" i="26"/>
  <c r="B33" i="26"/>
  <c r="BD18" i="31" l="1"/>
  <c r="BC18" i="31" s="1"/>
  <c r="Q32" i="26" s="1"/>
  <c r="AZ22" i="31"/>
  <c r="BA22" i="31"/>
  <c r="I36" i="26"/>
  <c r="AR22" i="31"/>
  <c r="E36" i="26"/>
  <c r="AN22" i="31"/>
  <c r="G36" i="26"/>
  <c r="AP22" i="31"/>
  <c r="K19" i="31"/>
  <c r="BB19" i="31"/>
  <c r="F36" i="26"/>
  <c r="AO22" i="31"/>
  <c r="AY21" i="31"/>
  <c r="AX21" i="31"/>
  <c r="K36" i="26"/>
  <c r="AT22" i="31"/>
  <c r="H36" i="26"/>
  <c r="AQ22" i="31"/>
  <c r="P32" i="26"/>
  <c r="O32" i="26"/>
  <c r="J36" i="26"/>
  <c r="AS22" i="31"/>
  <c r="L36" i="26"/>
  <c r="AU22" i="31"/>
  <c r="M36" i="26"/>
  <c r="AV22" i="31"/>
  <c r="D36" i="26"/>
  <c r="AM22" i="31"/>
  <c r="S23" i="31"/>
  <c r="AD23" i="31" s="1"/>
  <c r="V23" i="31"/>
  <c r="AG23" i="31" s="1"/>
  <c r="T23" i="31"/>
  <c r="AE23" i="31" s="1"/>
  <c r="R23" i="31"/>
  <c r="AC23" i="31" s="1"/>
  <c r="Q23" i="31"/>
  <c r="AB23" i="31" s="1"/>
  <c r="Z23" i="31"/>
  <c r="AK23" i="31" s="1"/>
  <c r="Y23" i="31"/>
  <c r="AJ23" i="31" s="1"/>
  <c r="X23" i="31"/>
  <c r="AI23" i="31" s="1"/>
  <c r="W23" i="31"/>
  <c r="AH23" i="31" s="1"/>
  <c r="U23" i="31"/>
  <c r="AF23" i="31" s="1"/>
  <c r="F19" i="31"/>
  <c r="C33" i="26" s="1"/>
  <c r="N33" i="26"/>
  <c r="B34" i="26"/>
  <c r="BD19" i="31" l="1"/>
  <c r="BC19" i="31" s="1"/>
  <c r="Q33" i="26" s="1"/>
  <c r="BA23" i="31"/>
  <c r="AZ23" i="31"/>
  <c r="H37" i="26"/>
  <c r="AQ23" i="31"/>
  <c r="E37" i="26"/>
  <c r="AN23" i="31"/>
  <c r="J37" i="26"/>
  <c r="AS23" i="31"/>
  <c r="K20" i="31"/>
  <c r="BB20" i="31"/>
  <c r="G37" i="26"/>
  <c r="AP23" i="31"/>
  <c r="P33" i="26"/>
  <c r="I37" i="26"/>
  <c r="AR23" i="31"/>
  <c r="F37" i="26"/>
  <c r="AO23" i="31"/>
  <c r="K37" i="26"/>
  <c r="AT23" i="31"/>
  <c r="L37" i="26"/>
  <c r="AU23" i="31"/>
  <c r="AY22" i="31"/>
  <c r="AX22" i="31"/>
  <c r="M37" i="26"/>
  <c r="AV23" i="31"/>
  <c r="D37" i="26"/>
  <c r="AM23" i="31"/>
  <c r="Y24" i="31"/>
  <c r="AJ24" i="31" s="1"/>
  <c r="Q24" i="31"/>
  <c r="AB24" i="31" s="1"/>
  <c r="T24" i="31"/>
  <c r="AE24" i="31" s="1"/>
  <c r="U24" i="31"/>
  <c r="AF24" i="31" s="1"/>
  <c r="S24" i="31"/>
  <c r="AD24" i="31" s="1"/>
  <c r="R24" i="31"/>
  <c r="AC24" i="31" s="1"/>
  <c r="Z24" i="31"/>
  <c r="AK24" i="31" s="1"/>
  <c r="X24" i="31"/>
  <c r="AI24" i="31" s="1"/>
  <c r="W24" i="31"/>
  <c r="AH24" i="31" s="1"/>
  <c r="V24" i="31"/>
  <c r="AG24" i="31" s="1"/>
  <c r="F20" i="31"/>
  <c r="C34" i="26" s="1"/>
  <c r="N34" i="26"/>
  <c r="B35" i="26"/>
  <c r="O33" i="26" l="1"/>
  <c r="BD20" i="31"/>
  <c r="BC20" i="31" s="1"/>
  <c r="Q34" i="26" s="1"/>
  <c r="AZ24" i="31"/>
  <c r="BA24" i="31"/>
  <c r="J38" i="26"/>
  <c r="AS24" i="31"/>
  <c r="H38" i="26"/>
  <c r="AQ24" i="31"/>
  <c r="K21" i="31"/>
  <c r="BB21" i="31"/>
  <c r="G38" i="26"/>
  <c r="AP24" i="31"/>
  <c r="P34" i="26"/>
  <c r="O34" i="26"/>
  <c r="I38" i="26"/>
  <c r="AR24" i="31"/>
  <c r="D38" i="26"/>
  <c r="AM24" i="31"/>
  <c r="L38" i="26"/>
  <c r="AU24" i="31"/>
  <c r="K38" i="26"/>
  <c r="AT24" i="31"/>
  <c r="M38" i="26"/>
  <c r="AV24" i="31"/>
  <c r="AY23" i="31"/>
  <c r="AX23" i="31"/>
  <c r="E38" i="26"/>
  <c r="AN24" i="31"/>
  <c r="F38" i="26"/>
  <c r="AO24" i="31"/>
  <c r="W25" i="31"/>
  <c r="AH25" i="31" s="1"/>
  <c r="Z25" i="31"/>
  <c r="AK25" i="31" s="1"/>
  <c r="R25" i="31"/>
  <c r="AC25" i="31" s="1"/>
  <c r="U25" i="31"/>
  <c r="AF25" i="31" s="1"/>
  <c r="T25" i="31"/>
  <c r="AE25" i="31" s="1"/>
  <c r="S25" i="31"/>
  <c r="AD25" i="31" s="1"/>
  <c r="Q25" i="31"/>
  <c r="AB25" i="31" s="1"/>
  <c r="Y25" i="31"/>
  <c r="AJ25" i="31" s="1"/>
  <c r="X25" i="31"/>
  <c r="AI25" i="31" s="1"/>
  <c r="V25" i="31"/>
  <c r="AG25" i="31" s="1"/>
  <c r="N35" i="26"/>
  <c r="F21" i="31"/>
  <c r="C35" i="26" s="1"/>
  <c r="B36" i="26"/>
  <c r="BD21" i="31" l="1"/>
  <c r="BC21" i="31" s="1"/>
  <c r="Q35" i="26" s="1"/>
  <c r="BA25" i="31"/>
  <c r="AZ25" i="31"/>
  <c r="H39" i="26"/>
  <c r="AQ25" i="31"/>
  <c r="E39" i="26"/>
  <c r="AN25" i="31"/>
  <c r="AY24" i="31"/>
  <c r="AX24" i="31"/>
  <c r="I39" i="26"/>
  <c r="AR25" i="31"/>
  <c r="M39" i="26"/>
  <c r="AV25" i="31"/>
  <c r="K39" i="26"/>
  <c r="AT25" i="31"/>
  <c r="J39" i="26"/>
  <c r="AS25" i="31"/>
  <c r="P35" i="26"/>
  <c r="O35" i="26"/>
  <c r="D39" i="26"/>
  <c r="AM25" i="31"/>
  <c r="K22" i="31"/>
  <c r="BB22" i="31"/>
  <c r="F39" i="26"/>
  <c r="AO25" i="31"/>
  <c r="L39" i="26"/>
  <c r="AU25" i="31"/>
  <c r="G39" i="26"/>
  <c r="AP25" i="31"/>
  <c r="U26" i="31"/>
  <c r="AF26" i="31" s="1"/>
  <c r="X26" i="31"/>
  <c r="AI26" i="31" s="1"/>
  <c r="V26" i="31"/>
  <c r="AG26" i="31" s="1"/>
  <c r="T26" i="31"/>
  <c r="AE26" i="31" s="1"/>
  <c r="S26" i="31"/>
  <c r="AD26" i="31" s="1"/>
  <c r="R26" i="31"/>
  <c r="AC26" i="31" s="1"/>
  <c r="Q26" i="31"/>
  <c r="AB26" i="31" s="1"/>
  <c r="Z26" i="31"/>
  <c r="AK26" i="31" s="1"/>
  <c r="Y26" i="31"/>
  <c r="AJ26" i="31" s="1"/>
  <c r="W26" i="31"/>
  <c r="AH26" i="31" s="1"/>
  <c r="F22" i="31"/>
  <c r="C36" i="26" s="1"/>
  <c r="N36" i="26"/>
  <c r="B37" i="26"/>
  <c r="BD22" i="31" l="1"/>
  <c r="BC22" i="31" s="1"/>
  <c r="Q36" i="26" s="1"/>
  <c r="AZ26" i="31"/>
  <c r="BA26" i="31"/>
  <c r="J40" i="26"/>
  <c r="AS26" i="31"/>
  <c r="K23" i="31"/>
  <c r="BB23" i="31"/>
  <c r="G40" i="26"/>
  <c r="AP26" i="31"/>
  <c r="I40" i="26"/>
  <c r="AR26" i="31"/>
  <c r="K40" i="26"/>
  <c r="AT26" i="31"/>
  <c r="L40" i="26"/>
  <c r="AU26" i="31"/>
  <c r="H40" i="26"/>
  <c r="AQ26" i="31"/>
  <c r="M40" i="26"/>
  <c r="AV26" i="31"/>
  <c r="D40" i="26"/>
  <c r="AM26" i="31"/>
  <c r="P36" i="26"/>
  <c r="E40" i="26"/>
  <c r="AN26" i="31"/>
  <c r="AY25" i="31"/>
  <c r="AX25" i="31"/>
  <c r="F40" i="26"/>
  <c r="AO26" i="31"/>
  <c r="S27" i="31"/>
  <c r="AD27" i="31" s="1"/>
  <c r="V27" i="31"/>
  <c r="AG27" i="31" s="1"/>
  <c r="W27" i="31"/>
  <c r="AH27" i="31" s="1"/>
  <c r="U27" i="31"/>
  <c r="AF27" i="31" s="1"/>
  <c r="T27" i="31"/>
  <c r="AE27" i="31" s="1"/>
  <c r="R27" i="31"/>
  <c r="AC27" i="31" s="1"/>
  <c r="Q27" i="31"/>
  <c r="AB27" i="31" s="1"/>
  <c r="Z27" i="31"/>
  <c r="AK27" i="31" s="1"/>
  <c r="Y27" i="31"/>
  <c r="AJ27" i="31" s="1"/>
  <c r="X27" i="31"/>
  <c r="AI27" i="31" s="1"/>
  <c r="N37" i="26"/>
  <c r="F23" i="31"/>
  <c r="C37" i="26" s="1"/>
  <c r="B38" i="26"/>
  <c r="O36" i="26" l="1"/>
  <c r="BD23" i="31"/>
  <c r="BC23" i="31" s="1"/>
  <c r="Q37" i="26" s="1"/>
  <c r="BA27" i="31"/>
  <c r="AZ27" i="31"/>
  <c r="K24" i="31"/>
  <c r="BB24" i="31"/>
  <c r="H41" i="26"/>
  <c r="AQ27" i="31"/>
  <c r="J41" i="26"/>
  <c r="AS27" i="31"/>
  <c r="K41" i="26"/>
  <c r="AT27" i="31"/>
  <c r="I41" i="26"/>
  <c r="AR27" i="31"/>
  <c r="L41" i="26"/>
  <c r="AU27" i="31"/>
  <c r="F41" i="26"/>
  <c r="AO27" i="31"/>
  <c r="D41" i="26"/>
  <c r="AM27" i="31"/>
  <c r="AY26" i="31"/>
  <c r="AX26" i="31"/>
  <c r="P37" i="26"/>
  <c r="O37" i="26"/>
  <c r="E41" i="26"/>
  <c r="AN27" i="31"/>
  <c r="M41" i="26"/>
  <c r="AV27" i="31"/>
  <c r="G41" i="26"/>
  <c r="AP27" i="31"/>
  <c r="Y28" i="31"/>
  <c r="AJ28" i="31" s="1"/>
  <c r="Q28" i="31"/>
  <c r="AB28" i="31" s="1"/>
  <c r="T28" i="31"/>
  <c r="AE28" i="31" s="1"/>
  <c r="W28" i="31"/>
  <c r="AH28" i="31" s="1"/>
  <c r="V28" i="31"/>
  <c r="AG28" i="31" s="1"/>
  <c r="U28" i="31"/>
  <c r="AF28" i="31" s="1"/>
  <c r="S28" i="31"/>
  <c r="AD28" i="31" s="1"/>
  <c r="R28" i="31"/>
  <c r="AC28" i="31" s="1"/>
  <c r="Z28" i="31"/>
  <c r="AK28" i="31" s="1"/>
  <c r="X28" i="31"/>
  <c r="AI28" i="31" s="1"/>
  <c r="F24" i="31"/>
  <c r="C38" i="26" s="1"/>
  <c r="N38" i="26"/>
  <c r="B39" i="26"/>
  <c r="BD24" i="31" l="1"/>
  <c r="BC24" i="31" s="1"/>
  <c r="Q38" i="26" s="1"/>
  <c r="AZ28" i="31"/>
  <c r="BA28" i="31"/>
  <c r="K25" i="31"/>
  <c r="BB25" i="31"/>
  <c r="J42" i="26"/>
  <c r="AS28" i="31"/>
  <c r="G42" i="26"/>
  <c r="AP28" i="31"/>
  <c r="K42" i="26"/>
  <c r="AT28" i="31"/>
  <c r="D42" i="26"/>
  <c r="AM28" i="31"/>
  <c r="M42" i="26"/>
  <c r="AV28" i="31"/>
  <c r="L42" i="26"/>
  <c r="AU28" i="31"/>
  <c r="F42" i="26"/>
  <c r="AO28" i="31"/>
  <c r="H42" i="26"/>
  <c r="AQ28" i="31"/>
  <c r="E42" i="26"/>
  <c r="AN28" i="31"/>
  <c r="I42" i="26"/>
  <c r="AR28" i="31"/>
  <c r="AY27" i="31"/>
  <c r="AX27" i="31"/>
  <c r="P38" i="26"/>
  <c r="O38" i="26"/>
  <c r="W29" i="31"/>
  <c r="AH29" i="31" s="1"/>
  <c r="Z29" i="31"/>
  <c r="AK29" i="31" s="1"/>
  <c r="R29" i="31"/>
  <c r="AC29" i="31" s="1"/>
  <c r="X29" i="31"/>
  <c r="AI29" i="31" s="1"/>
  <c r="V29" i="31"/>
  <c r="AG29" i="31" s="1"/>
  <c r="U29" i="31"/>
  <c r="AF29" i="31" s="1"/>
  <c r="T29" i="31"/>
  <c r="AE29" i="31" s="1"/>
  <c r="S29" i="31"/>
  <c r="AD29" i="31" s="1"/>
  <c r="Q29" i="31"/>
  <c r="AB29" i="31" s="1"/>
  <c r="Y29" i="31"/>
  <c r="AJ29" i="31" s="1"/>
  <c r="N39" i="26"/>
  <c r="F25" i="31"/>
  <c r="C39" i="26" s="1"/>
  <c r="B40" i="26"/>
  <c r="BD25" i="31" l="1"/>
  <c r="BC25" i="31" s="1"/>
  <c r="Q39" i="26" s="1"/>
  <c r="BA29" i="31"/>
  <c r="AZ29" i="31"/>
  <c r="K26" i="31"/>
  <c r="BB26" i="31"/>
  <c r="K43" i="26"/>
  <c r="AT29" i="31"/>
  <c r="E43" i="26"/>
  <c r="AN29" i="31"/>
  <c r="L43" i="26"/>
  <c r="AU29" i="31"/>
  <c r="M43" i="26"/>
  <c r="AV29" i="31"/>
  <c r="D43" i="26"/>
  <c r="AM29" i="31"/>
  <c r="J43" i="26"/>
  <c r="AS29" i="31"/>
  <c r="F43" i="26"/>
  <c r="AO29" i="31"/>
  <c r="G43" i="26"/>
  <c r="AP29" i="31"/>
  <c r="AY28" i="31"/>
  <c r="AX28" i="31"/>
  <c r="H43" i="26"/>
  <c r="AQ29" i="31"/>
  <c r="I43" i="26"/>
  <c r="AR29" i="31"/>
  <c r="P39" i="26"/>
  <c r="O39" i="26"/>
  <c r="U30" i="31"/>
  <c r="AF30" i="31" s="1"/>
  <c r="X30" i="31"/>
  <c r="AI30" i="31" s="1"/>
  <c r="Y30" i="31"/>
  <c r="AJ30" i="31" s="1"/>
  <c r="W30" i="31"/>
  <c r="AH30" i="31" s="1"/>
  <c r="V30" i="31"/>
  <c r="AG30" i="31" s="1"/>
  <c r="T30" i="31"/>
  <c r="AE30" i="31" s="1"/>
  <c r="S30" i="31"/>
  <c r="AD30" i="31" s="1"/>
  <c r="R30" i="31"/>
  <c r="AC30" i="31" s="1"/>
  <c r="Q30" i="31"/>
  <c r="AB30" i="31" s="1"/>
  <c r="Z30" i="31"/>
  <c r="AK30" i="31" s="1"/>
  <c r="N40" i="26"/>
  <c r="F26" i="31"/>
  <c r="C40" i="26" s="1"/>
  <c r="B41" i="26"/>
  <c r="BD26" i="31" l="1"/>
  <c r="BC26" i="31" s="1"/>
  <c r="Q40" i="26" s="1"/>
  <c r="AZ30" i="31"/>
  <c r="BA30" i="31"/>
  <c r="J44" i="26"/>
  <c r="AS30" i="31"/>
  <c r="K27" i="31"/>
  <c r="BB27" i="31"/>
  <c r="L44" i="26"/>
  <c r="AU30" i="31"/>
  <c r="M44" i="26"/>
  <c r="AV30" i="31"/>
  <c r="K44" i="26"/>
  <c r="AT30" i="31"/>
  <c r="D44" i="26"/>
  <c r="AM30" i="31"/>
  <c r="H44" i="26"/>
  <c r="AQ30" i="31"/>
  <c r="AY29" i="31"/>
  <c r="AX29" i="31"/>
  <c r="E44" i="26"/>
  <c r="AN30" i="31"/>
  <c r="F44" i="26"/>
  <c r="AO30" i="31"/>
  <c r="G44" i="26"/>
  <c r="AP30" i="31"/>
  <c r="I44" i="26"/>
  <c r="AR30" i="31"/>
  <c r="P40" i="26"/>
  <c r="S31" i="31"/>
  <c r="AD31" i="31" s="1"/>
  <c r="Y31" i="31"/>
  <c r="AJ31" i="31" s="1"/>
  <c r="Q31" i="31"/>
  <c r="AB31" i="31" s="1"/>
  <c r="V31" i="31"/>
  <c r="AG31" i="31" s="1"/>
  <c r="Z31" i="31"/>
  <c r="AK31" i="31" s="1"/>
  <c r="X31" i="31"/>
  <c r="AI31" i="31" s="1"/>
  <c r="W31" i="31"/>
  <c r="AH31" i="31" s="1"/>
  <c r="U31" i="31"/>
  <c r="AF31" i="31" s="1"/>
  <c r="T31" i="31"/>
  <c r="AE31" i="31" s="1"/>
  <c r="R31" i="31"/>
  <c r="AC31" i="31" s="1"/>
  <c r="N41" i="26"/>
  <c r="F27" i="31"/>
  <c r="C41" i="26" s="1"/>
  <c r="B42" i="26"/>
  <c r="O40" i="26" l="1"/>
  <c r="BD27" i="31"/>
  <c r="BC27" i="31" s="1"/>
  <c r="Q41" i="26" s="1"/>
  <c r="BA31" i="31"/>
  <c r="AZ31" i="31"/>
  <c r="K28" i="31"/>
  <c r="BB28" i="31"/>
  <c r="I45" i="26"/>
  <c r="AR31" i="31"/>
  <c r="D45" i="26"/>
  <c r="AM31" i="31"/>
  <c r="E45" i="26"/>
  <c r="AN31" i="31"/>
  <c r="L45" i="26"/>
  <c r="AU31" i="31"/>
  <c r="G45" i="26"/>
  <c r="AP31" i="31"/>
  <c r="F45" i="26"/>
  <c r="AO31" i="31"/>
  <c r="AY30" i="31"/>
  <c r="AX30" i="31"/>
  <c r="J45" i="26"/>
  <c r="AS31" i="31"/>
  <c r="P41" i="26"/>
  <c r="O41" i="26"/>
  <c r="K45" i="26"/>
  <c r="AT31" i="31"/>
  <c r="H45" i="26"/>
  <c r="AQ31" i="31"/>
  <c r="M45" i="26"/>
  <c r="AV31" i="31"/>
  <c r="Y32" i="31"/>
  <c r="AJ32" i="31" s="1"/>
  <c r="Q32" i="31"/>
  <c r="AB32" i="31" s="1"/>
  <c r="W32" i="31"/>
  <c r="AH32" i="31" s="1"/>
  <c r="T32" i="31"/>
  <c r="AE32" i="31" s="1"/>
  <c r="R32" i="31"/>
  <c r="AC32" i="31" s="1"/>
  <c r="Z32" i="31"/>
  <c r="AK32" i="31" s="1"/>
  <c r="X32" i="31"/>
  <c r="AI32" i="31" s="1"/>
  <c r="V32" i="31"/>
  <c r="AG32" i="31" s="1"/>
  <c r="U32" i="31"/>
  <c r="AF32" i="31" s="1"/>
  <c r="S32" i="31"/>
  <c r="AD32" i="31" s="1"/>
  <c r="N42" i="26"/>
  <c r="F28" i="31"/>
  <c r="C42" i="26" s="1"/>
  <c r="B43" i="26"/>
  <c r="BD28" i="31" l="1"/>
  <c r="BC28" i="31" s="1"/>
  <c r="Q42" i="26" s="1"/>
  <c r="BA32" i="31"/>
  <c r="AZ32" i="31"/>
  <c r="G46" i="26"/>
  <c r="AP32" i="31"/>
  <c r="K29" i="31"/>
  <c r="BB29" i="31"/>
  <c r="J46" i="26"/>
  <c r="AS32" i="31"/>
  <c r="AY31" i="31"/>
  <c r="AX31" i="31"/>
  <c r="F46" i="26"/>
  <c r="AO32" i="31"/>
  <c r="D46" i="26"/>
  <c r="AM32" i="31"/>
  <c r="H46" i="26"/>
  <c r="AQ32" i="31"/>
  <c r="L46" i="26"/>
  <c r="AU32" i="31"/>
  <c r="K46" i="26"/>
  <c r="AT32" i="31"/>
  <c r="M46" i="26"/>
  <c r="AV32" i="31"/>
  <c r="I46" i="26"/>
  <c r="AR32" i="31"/>
  <c r="E46" i="26"/>
  <c r="AN32" i="31"/>
  <c r="P42" i="26"/>
  <c r="O42" i="26"/>
  <c r="Y33" i="31"/>
  <c r="AJ33" i="31" s="1"/>
  <c r="W33" i="31"/>
  <c r="AH33" i="31" s="1"/>
  <c r="U33" i="31"/>
  <c r="AF33" i="31" s="1"/>
  <c r="Z33" i="31"/>
  <c r="AK33" i="31" s="1"/>
  <c r="R33" i="31"/>
  <c r="AC33" i="31" s="1"/>
  <c r="T33" i="31"/>
  <c r="AE33" i="31" s="1"/>
  <c r="S33" i="31"/>
  <c r="AD33" i="31" s="1"/>
  <c r="Q33" i="31"/>
  <c r="AB33" i="31" s="1"/>
  <c r="X33" i="31"/>
  <c r="AI33" i="31" s="1"/>
  <c r="V33" i="31"/>
  <c r="AG33" i="31" s="1"/>
  <c r="F29" i="31"/>
  <c r="C43" i="26" s="1"/>
  <c r="N43" i="26"/>
  <c r="B44" i="26"/>
  <c r="BD29" i="31" l="1"/>
  <c r="BC29" i="31" s="1"/>
  <c r="Q43" i="26" s="1"/>
  <c r="BA33" i="31"/>
  <c r="AZ33" i="31"/>
  <c r="K30" i="31"/>
  <c r="BB30" i="31"/>
  <c r="M47" i="26"/>
  <c r="AV33" i="31"/>
  <c r="H47" i="26"/>
  <c r="AQ33" i="31"/>
  <c r="I47" i="26"/>
  <c r="AR33" i="31"/>
  <c r="J47" i="26"/>
  <c r="AS33" i="31"/>
  <c r="K47" i="26"/>
  <c r="AT33" i="31"/>
  <c r="L47" i="26"/>
  <c r="AU33" i="31"/>
  <c r="AY32" i="31"/>
  <c r="AX32" i="31"/>
  <c r="F47" i="26"/>
  <c r="AO33" i="31"/>
  <c r="P43" i="26"/>
  <c r="O43" i="26"/>
  <c r="D47" i="26"/>
  <c r="AM33" i="31"/>
  <c r="G47" i="26"/>
  <c r="AP33" i="31"/>
  <c r="E47" i="26"/>
  <c r="AN33" i="31"/>
  <c r="W34" i="31"/>
  <c r="AH34" i="31" s="1"/>
  <c r="U34" i="31"/>
  <c r="AF34" i="31" s="1"/>
  <c r="T34" i="31"/>
  <c r="AE34" i="31" s="1"/>
  <c r="S34" i="31"/>
  <c r="AD34" i="31" s="1"/>
  <c r="X34" i="31"/>
  <c r="AI34" i="31" s="1"/>
  <c r="Z34" i="31"/>
  <c r="AK34" i="31" s="1"/>
  <c r="Y34" i="31"/>
  <c r="AJ34" i="31" s="1"/>
  <c r="V34" i="31"/>
  <c r="AG34" i="31" s="1"/>
  <c r="R34" i="31"/>
  <c r="AC34" i="31" s="1"/>
  <c r="Q34" i="31"/>
  <c r="AB34" i="31" s="1"/>
  <c r="F30" i="31"/>
  <c r="C44" i="26" s="1"/>
  <c r="N44" i="26"/>
  <c r="B45" i="26"/>
  <c r="BD30" i="31" l="1"/>
  <c r="BC30" i="31" s="1"/>
  <c r="Q44" i="26" s="1"/>
  <c r="AZ34" i="31"/>
  <c r="BA34" i="31"/>
  <c r="K31" i="31"/>
  <c r="BB31" i="31"/>
  <c r="F48" i="26"/>
  <c r="AO34" i="31"/>
  <c r="D48" i="26"/>
  <c r="AM34" i="31"/>
  <c r="G48" i="26"/>
  <c r="AP34" i="31"/>
  <c r="AY33" i="31"/>
  <c r="AX33" i="31"/>
  <c r="H48" i="26"/>
  <c r="AQ34" i="31"/>
  <c r="E48" i="26"/>
  <c r="AN34" i="31"/>
  <c r="J48" i="26"/>
  <c r="AS34" i="31"/>
  <c r="I48" i="26"/>
  <c r="AR34" i="31"/>
  <c r="L48" i="26"/>
  <c r="AU34" i="31"/>
  <c r="M48" i="26"/>
  <c r="AV34" i="31"/>
  <c r="K48" i="26"/>
  <c r="AT34" i="31"/>
  <c r="P44" i="26"/>
  <c r="O44" i="26"/>
  <c r="U35" i="31"/>
  <c r="AF35" i="31" s="1"/>
  <c r="S35" i="31"/>
  <c r="AD35" i="31" s="1"/>
  <c r="Z35" i="31"/>
  <c r="AK35" i="31" s="1"/>
  <c r="R35" i="31"/>
  <c r="AC35" i="31" s="1"/>
  <c r="Y35" i="31"/>
  <c r="AJ35" i="31" s="1"/>
  <c r="Q35" i="31"/>
  <c r="AB35" i="31" s="1"/>
  <c r="V35" i="31"/>
  <c r="AG35" i="31" s="1"/>
  <c r="T35" i="31"/>
  <c r="AE35" i="31" s="1"/>
  <c r="X35" i="31"/>
  <c r="AI35" i="31" s="1"/>
  <c r="W35" i="31"/>
  <c r="AH35" i="31" s="1"/>
  <c r="N45" i="26"/>
  <c r="F31" i="31"/>
  <c r="C45" i="26" s="1"/>
  <c r="B46" i="26"/>
  <c r="BD31" i="31" l="1"/>
  <c r="BC31" i="31" s="1"/>
  <c r="Q45" i="26" s="1"/>
  <c r="BA35" i="31"/>
  <c r="AZ35" i="31"/>
  <c r="G49" i="26"/>
  <c r="AP35" i="31"/>
  <c r="E49" i="26"/>
  <c r="AN35" i="31"/>
  <c r="K32" i="31"/>
  <c r="BB32" i="31"/>
  <c r="M49" i="26"/>
  <c r="AV35" i="31"/>
  <c r="AX34" i="31"/>
  <c r="AY34" i="31"/>
  <c r="J49" i="26"/>
  <c r="AS35" i="31"/>
  <c r="F49" i="26"/>
  <c r="AO35" i="31"/>
  <c r="K49" i="26"/>
  <c r="AT35" i="31"/>
  <c r="H49" i="26"/>
  <c r="AQ35" i="31"/>
  <c r="I49" i="26"/>
  <c r="AR35" i="31"/>
  <c r="D49" i="26"/>
  <c r="AM35" i="31"/>
  <c r="L49" i="26"/>
  <c r="AU35" i="31"/>
  <c r="P45" i="26"/>
  <c r="O45" i="26"/>
  <c r="S36" i="31"/>
  <c r="AD36" i="31" s="1"/>
  <c r="Y36" i="31"/>
  <c r="AJ36" i="31" s="1"/>
  <c r="Q36" i="31"/>
  <c r="AB36" i="31" s="1"/>
  <c r="X36" i="31"/>
  <c r="AI36" i="31" s="1"/>
  <c r="W36" i="31"/>
  <c r="AH36" i="31" s="1"/>
  <c r="T36" i="31"/>
  <c r="AE36" i="31" s="1"/>
  <c r="Z36" i="31"/>
  <c r="AK36" i="31" s="1"/>
  <c r="V36" i="31"/>
  <c r="AG36" i="31" s="1"/>
  <c r="U36" i="31"/>
  <c r="AF36" i="31" s="1"/>
  <c r="R36" i="31"/>
  <c r="AC36" i="31" s="1"/>
  <c r="N46" i="26"/>
  <c r="F32" i="31"/>
  <c r="C46" i="26" s="1"/>
  <c r="B47" i="26"/>
  <c r="BD32" i="31" l="1"/>
  <c r="BC32" i="31" s="1"/>
  <c r="Q46" i="26" s="1"/>
  <c r="AZ36" i="31"/>
  <c r="BA36" i="31"/>
  <c r="K50" i="26"/>
  <c r="AT36" i="31"/>
  <c r="D50" i="26"/>
  <c r="AM36" i="31"/>
  <c r="AY35" i="31"/>
  <c r="AX35" i="31"/>
  <c r="E50" i="26"/>
  <c r="AN36" i="31"/>
  <c r="L50" i="26"/>
  <c r="AU36" i="31"/>
  <c r="H50" i="26"/>
  <c r="AQ36" i="31"/>
  <c r="F50" i="26"/>
  <c r="AO36" i="31"/>
  <c r="P46" i="26"/>
  <c r="M50" i="26"/>
  <c r="AV36" i="31"/>
  <c r="I50" i="26"/>
  <c r="AR36" i="31"/>
  <c r="G50" i="26"/>
  <c r="AP36" i="31"/>
  <c r="K33" i="31"/>
  <c r="BB33" i="31"/>
  <c r="J50" i="26"/>
  <c r="AS36" i="31"/>
  <c r="Y37" i="31"/>
  <c r="AJ37" i="31" s="1"/>
  <c r="Q37" i="31"/>
  <c r="AB37" i="31" s="1"/>
  <c r="W37" i="31"/>
  <c r="AH37" i="31" s="1"/>
  <c r="V37" i="31"/>
  <c r="AG37" i="31" s="1"/>
  <c r="U37" i="31"/>
  <c r="AF37" i="31" s="1"/>
  <c r="Z37" i="31"/>
  <c r="AK37" i="31" s="1"/>
  <c r="R37" i="31"/>
  <c r="AC37" i="31" s="1"/>
  <c r="T37" i="31"/>
  <c r="AE37" i="31" s="1"/>
  <c r="S37" i="31"/>
  <c r="AD37" i="31" s="1"/>
  <c r="X37" i="31"/>
  <c r="AI37" i="31" s="1"/>
  <c r="F33" i="31"/>
  <c r="C47" i="26" s="1"/>
  <c r="N47" i="26"/>
  <c r="B48" i="26"/>
  <c r="O46" i="26" l="1"/>
  <c r="BD33" i="31"/>
  <c r="BC33" i="31" s="1"/>
  <c r="Q47" i="26" s="1"/>
  <c r="BA37" i="31"/>
  <c r="AZ37" i="31"/>
  <c r="K51" i="26"/>
  <c r="AT37" i="31"/>
  <c r="K34" i="31"/>
  <c r="BB34" i="31"/>
  <c r="I51" i="26"/>
  <c r="AR37" i="31"/>
  <c r="J51" i="26"/>
  <c r="AS37" i="31"/>
  <c r="P47" i="26"/>
  <c r="O47" i="26"/>
  <c r="D51" i="26"/>
  <c r="AM37" i="31"/>
  <c r="F51" i="26"/>
  <c r="AO37" i="31"/>
  <c r="L51" i="26"/>
  <c r="AU37" i="31"/>
  <c r="AY36" i="31"/>
  <c r="AX36" i="31"/>
  <c r="G51" i="26"/>
  <c r="AP37" i="31"/>
  <c r="E51" i="26"/>
  <c r="AN37" i="31"/>
  <c r="M51" i="26"/>
  <c r="AV37" i="31"/>
  <c r="H51" i="26"/>
  <c r="AQ37" i="31"/>
  <c r="W38" i="31"/>
  <c r="AH38" i="31" s="1"/>
  <c r="U38" i="31"/>
  <c r="AF38" i="31" s="1"/>
  <c r="T38" i="31"/>
  <c r="AE38" i="31" s="1"/>
  <c r="S38" i="31"/>
  <c r="AD38" i="31" s="1"/>
  <c r="X38" i="31"/>
  <c r="AI38" i="31" s="1"/>
  <c r="Z38" i="31"/>
  <c r="AK38" i="31" s="1"/>
  <c r="Y38" i="31"/>
  <c r="AJ38" i="31" s="1"/>
  <c r="V38" i="31"/>
  <c r="AG38" i="31" s="1"/>
  <c r="R38" i="31"/>
  <c r="AC38" i="31" s="1"/>
  <c r="Q38" i="31"/>
  <c r="AB38" i="31" s="1"/>
  <c r="F34" i="31"/>
  <c r="C48" i="26" s="1"/>
  <c r="N48" i="26"/>
  <c r="B49" i="26"/>
  <c r="BD34" i="31" l="1"/>
  <c r="BC34" i="31" s="1"/>
  <c r="Q48" i="26" s="1"/>
  <c r="AZ38" i="31"/>
  <c r="BA38" i="31"/>
  <c r="K35" i="31"/>
  <c r="BB35" i="31"/>
  <c r="F52" i="26"/>
  <c r="AO38" i="31"/>
  <c r="D52" i="26"/>
  <c r="AM38" i="31"/>
  <c r="G52" i="26"/>
  <c r="AP38" i="31"/>
  <c r="H52" i="26"/>
  <c r="AQ38" i="31"/>
  <c r="E52" i="26"/>
  <c r="AN38" i="31"/>
  <c r="J52" i="26"/>
  <c r="AS38" i="31"/>
  <c r="AY37" i="31"/>
  <c r="AX37" i="31"/>
  <c r="I52" i="26"/>
  <c r="AR38" i="31"/>
  <c r="L52" i="26"/>
  <c r="AU38" i="31"/>
  <c r="P48" i="26"/>
  <c r="O48" i="26"/>
  <c r="M52" i="26"/>
  <c r="AV38" i="31"/>
  <c r="K52" i="26"/>
  <c r="AT38" i="31"/>
  <c r="U39" i="31"/>
  <c r="AF39" i="31" s="1"/>
  <c r="S39" i="31"/>
  <c r="AD39" i="31" s="1"/>
  <c r="Z39" i="31"/>
  <c r="AK39" i="31" s="1"/>
  <c r="R39" i="31"/>
  <c r="AC39" i="31" s="1"/>
  <c r="Y39" i="31"/>
  <c r="AJ39" i="31" s="1"/>
  <c r="Q39" i="31"/>
  <c r="AB39" i="31" s="1"/>
  <c r="V39" i="31"/>
  <c r="AG39" i="31" s="1"/>
  <c r="W39" i="31"/>
  <c r="AH39" i="31" s="1"/>
  <c r="T39" i="31"/>
  <c r="AE39" i="31" s="1"/>
  <c r="X39" i="31"/>
  <c r="AI39" i="31" s="1"/>
  <c r="N49" i="26"/>
  <c r="F35" i="31"/>
  <c r="C49" i="26" s="1"/>
  <c r="B50" i="26"/>
  <c r="BD35" i="31" l="1"/>
  <c r="BC35" i="31" s="1"/>
  <c r="Q49" i="26" s="1"/>
  <c r="BA39" i="31"/>
  <c r="AZ39" i="31"/>
  <c r="E53" i="26"/>
  <c r="AN39" i="31"/>
  <c r="K36" i="31"/>
  <c r="BB36" i="31"/>
  <c r="M53" i="26"/>
  <c r="AV39" i="31"/>
  <c r="AY38" i="31"/>
  <c r="AX38" i="31"/>
  <c r="F53" i="26"/>
  <c r="AO39" i="31"/>
  <c r="G53" i="26"/>
  <c r="AP39" i="31"/>
  <c r="H53" i="26"/>
  <c r="AQ39" i="31"/>
  <c r="K53" i="26"/>
  <c r="AT39" i="31"/>
  <c r="I53" i="26"/>
  <c r="AR39" i="31"/>
  <c r="J53" i="26"/>
  <c r="AS39" i="31"/>
  <c r="D53" i="26"/>
  <c r="AM39" i="31"/>
  <c r="L53" i="26"/>
  <c r="AU39" i="31"/>
  <c r="P49" i="26"/>
  <c r="O49" i="26"/>
  <c r="S40" i="31"/>
  <c r="AD40" i="31" s="1"/>
  <c r="Y40" i="31"/>
  <c r="AJ40" i="31" s="1"/>
  <c r="Q40" i="31"/>
  <c r="AB40" i="31" s="1"/>
  <c r="X40" i="31"/>
  <c r="AI40" i="31" s="1"/>
  <c r="W40" i="31"/>
  <c r="AH40" i="31" s="1"/>
  <c r="T40" i="31"/>
  <c r="AE40" i="31" s="1"/>
  <c r="Z40" i="31"/>
  <c r="AK40" i="31" s="1"/>
  <c r="V40" i="31"/>
  <c r="AG40" i="31" s="1"/>
  <c r="U40" i="31"/>
  <c r="AF40" i="31" s="1"/>
  <c r="R40" i="31"/>
  <c r="AC40" i="31" s="1"/>
  <c r="N50" i="26"/>
  <c r="F36" i="31"/>
  <c r="C50" i="26" s="1"/>
  <c r="B51" i="26"/>
  <c r="BD36" i="31" l="1"/>
  <c r="BC36" i="31" s="1"/>
  <c r="Q50" i="26" s="1"/>
  <c r="AZ40" i="31"/>
  <c r="BA40" i="31"/>
  <c r="K54" i="26"/>
  <c r="AT40" i="31"/>
  <c r="D54" i="26"/>
  <c r="AM40" i="31"/>
  <c r="AY39" i="31"/>
  <c r="AX39" i="31"/>
  <c r="E54" i="26"/>
  <c r="AN40" i="31"/>
  <c r="L54" i="26"/>
  <c r="AU40" i="31"/>
  <c r="H54" i="26"/>
  <c r="AQ40" i="31"/>
  <c r="F54" i="26"/>
  <c r="AO40" i="31"/>
  <c r="M54" i="26"/>
  <c r="AV40" i="31"/>
  <c r="P50" i="26"/>
  <c r="O50" i="26"/>
  <c r="I54" i="26"/>
  <c r="AR40" i="31"/>
  <c r="G54" i="26"/>
  <c r="AP40" i="31"/>
  <c r="K37" i="31"/>
  <c r="BB37" i="31"/>
  <c r="J54" i="26"/>
  <c r="AS40" i="31"/>
  <c r="Y41" i="31"/>
  <c r="AJ41" i="31" s="1"/>
  <c r="Q41" i="31"/>
  <c r="AB41" i="31" s="1"/>
  <c r="W41" i="31"/>
  <c r="AH41" i="31" s="1"/>
  <c r="V41" i="31"/>
  <c r="AG41" i="31" s="1"/>
  <c r="U41" i="31"/>
  <c r="AF41" i="31" s="1"/>
  <c r="Z41" i="31"/>
  <c r="AK41" i="31" s="1"/>
  <c r="R41" i="31"/>
  <c r="AC41" i="31" s="1"/>
  <c r="X41" i="31"/>
  <c r="AI41" i="31" s="1"/>
  <c r="T41" i="31"/>
  <c r="AE41" i="31" s="1"/>
  <c r="S41" i="31"/>
  <c r="AD41" i="31" s="1"/>
  <c r="F37" i="31"/>
  <c r="C51" i="26" s="1"/>
  <c r="N51" i="26"/>
  <c r="B52" i="26"/>
  <c r="BD37" i="31" l="1"/>
  <c r="BC37" i="31" s="1"/>
  <c r="Q51" i="26" s="1"/>
  <c r="BA41" i="31"/>
  <c r="AZ41" i="31"/>
  <c r="K38" i="31"/>
  <c r="BB38" i="31"/>
  <c r="I55" i="26"/>
  <c r="AR41" i="31"/>
  <c r="J55" i="26"/>
  <c r="AS41" i="31"/>
  <c r="P51" i="26"/>
  <c r="O51" i="26"/>
  <c r="F55" i="26"/>
  <c r="AO41" i="31"/>
  <c r="D55" i="26"/>
  <c r="AM41" i="31"/>
  <c r="G55" i="26"/>
  <c r="AP41" i="31"/>
  <c r="L55" i="26"/>
  <c r="AU41" i="31"/>
  <c r="AY40" i="31"/>
  <c r="AX40" i="31"/>
  <c r="K55" i="26"/>
  <c r="AT41" i="31"/>
  <c r="E55" i="26"/>
  <c r="AN41" i="31"/>
  <c r="M55" i="26"/>
  <c r="AV41" i="31"/>
  <c r="H55" i="26"/>
  <c r="AQ41" i="31"/>
  <c r="W42" i="31"/>
  <c r="AH42" i="31" s="1"/>
  <c r="U42" i="31"/>
  <c r="AF42" i="31" s="1"/>
  <c r="T42" i="31"/>
  <c r="AE42" i="31" s="1"/>
  <c r="S42" i="31"/>
  <c r="AD42" i="31" s="1"/>
  <c r="X42" i="31"/>
  <c r="AI42" i="31" s="1"/>
  <c r="Z42" i="31"/>
  <c r="AK42" i="31" s="1"/>
  <c r="Y42" i="31"/>
  <c r="AJ42" i="31" s="1"/>
  <c r="V42" i="31"/>
  <c r="AG42" i="31" s="1"/>
  <c r="R42" i="31"/>
  <c r="AC42" i="31" s="1"/>
  <c r="Q42" i="31"/>
  <c r="AB42" i="31" s="1"/>
  <c r="F38" i="31"/>
  <c r="C52" i="26" s="1"/>
  <c r="N52" i="26"/>
  <c r="B53" i="26"/>
  <c r="BD38" i="31" l="1"/>
  <c r="BC38" i="31" s="1"/>
  <c r="Q52" i="26" s="1"/>
  <c r="AZ42" i="31"/>
  <c r="BA42" i="31"/>
  <c r="K39" i="31"/>
  <c r="BB39" i="31"/>
  <c r="F56" i="26"/>
  <c r="AO42" i="31"/>
  <c r="G56" i="26"/>
  <c r="AP42" i="31"/>
  <c r="D56" i="26"/>
  <c r="AM42" i="31"/>
  <c r="H56" i="26"/>
  <c r="AQ42" i="31"/>
  <c r="E56" i="26"/>
  <c r="AN42" i="31"/>
  <c r="J56" i="26"/>
  <c r="AS42" i="31"/>
  <c r="AY41" i="31"/>
  <c r="AX41" i="31"/>
  <c r="L56" i="26"/>
  <c r="AU42" i="31"/>
  <c r="I56" i="26"/>
  <c r="AR42" i="31"/>
  <c r="M56" i="26"/>
  <c r="AV42" i="31"/>
  <c r="K56" i="26"/>
  <c r="AT42" i="31"/>
  <c r="P52" i="26"/>
  <c r="U43" i="31"/>
  <c r="AF43" i="31" s="1"/>
  <c r="S43" i="31"/>
  <c r="AD43" i="31" s="1"/>
  <c r="Z43" i="31"/>
  <c r="AK43" i="31" s="1"/>
  <c r="R43" i="31"/>
  <c r="AC43" i="31" s="1"/>
  <c r="Y43" i="31"/>
  <c r="AJ43" i="31" s="1"/>
  <c r="Q43" i="31"/>
  <c r="AB43" i="31" s="1"/>
  <c r="V43" i="31"/>
  <c r="AG43" i="31" s="1"/>
  <c r="X43" i="31"/>
  <c r="AI43" i="31" s="1"/>
  <c r="W43" i="31"/>
  <c r="AH43" i="31" s="1"/>
  <c r="T43" i="31"/>
  <c r="AE43" i="31" s="1"/>
  <c r="F39" i="31"/>
  <c r="C53" i="26" s="1"/>
  <c r="N53" i="26"/>
  <c r="B54" i="26"/>
  <c r="O52" i="26" l="1"/>
  <c r="BD39" i="31"/>
  <c r="BC39" i="31" s="1"/>
  <c r="Q53" i="26" s="1"/>
  <c r="BA43" i="31"/>
  <c r="AZ43" i="31"/>
  <c r="J57" i="26"/>
  <c r="AS43" i="31"/>
  <c r="K40" i="31"/>
  <c r="BB40" i="31"/>
  <c r="E57" i="26"/>
  <c r="AN43" i="31"/>
  <c r="M57" i="26"/>
  <c r="AV43" i="31"/>
  <c r="G57" i="26"/>
  <c r="AP43" i="31"/>
  <c r="F57" i="26"/>
  <c r="AO43" i="31"/>
  <c r="H57" i="26"/>
  <c r="AQ43" i="31"/>
  <c r="I57" i="26"/>
  <c r="AR43" i="31"/>
  <c r="D57" i="26"/>
  <c r="AM43" i="31"/>
  <c r="K57" i="26"/>
  <c r="AT43" i="31"/>
  <c r="L57" i="26"/>
  <c r="AU43" i="31"/>
  <c r="AX42" i="31"/>
  <c r="AY42" i="31"/>
  <c r="P53" i="26"/>
  <c r="S44" i="31"/>
  <c r="AD44" i="31" s="1"/>
  <c r="Y44" i="31"/>
  <c r="AJ44" i="31" s="1"/>
  <c r="Q44" i="31"/>
  <c r="AB44" i="31" s="1"/>
  <c r="X44" i="31"/>
  <c r="AI44" i="31" s="1"/>
  <c r="W44" i="31"/>
  <c r="AH44" i="31" s="1"/>
  <c r="T44" i="31"/>
  <c r="AE44" i="31" s="1"/>
  <c r="Z44" i="31"/>
  <c r="AK44" i="31" s="1"/>
  <c r="V44" i="31"/>
  <c r="AG44" i="31" s="1"/>
  <c r="U44" i="31"/>
  <c r="AF44" i="31" s="1"/>
  <c r="R44" i="31"/>
  <c r="AC44" i="31" s="1"/>
  <c r="F40" i="31"/>
  <c r="C54" i="26" s="1"/>
  <c r="N54" i="26"/>
  <c r="B55" i="26"/>
  <c r="O53" i="26" l="1"/>
  <c r="BD40" i="31"/>
  <c r="BC40" i="31" s="1"/>
  <c r="Q54" i="26" s="1"/>
  <c r="AZ44" i="31"/>
  <c r="BA44" i="31"/>
  <c r="K58" i="26"/>
  <c r="AT44" i="31"/>
  <c r="D58" i="26"/>
  <c r="AM44" i="31"/>
  <c r="E58" i="26"/>
  <c r="AN44" i="31"/>
  <c r="L58" i="26"/>
  <c r="AU44" i="31"/>
  <c r="H58" i="26"/>
  <c r="AQ44" i="31"/>
  <c r="F58" i="26"/>
  <c r="AO44" i="31"/>
  <c r="M58" i="26"/>
  <c r="AV44" i="31"/>
  <c r="AY43" i="31"/>
  <c r="AX43" i="31"/>
  <c r="P54" i="26"/>
  <c r="O54" i="26"/>
  <c r="I58" i="26"/>
  <c r="AR44" i="31"/>
  <c r="G58" i="26"/>
  <c r="AP44" i="31"/>
  <c r="K41" i="31"/>
  <c r="BB41" i="31"/>
  <c r="J58" i="26"/>
  <c r="AS44" i="31"/>
  <c r="Y45" i="31"/>
  <c r="AJ45" i="31" s="1"/>
  <c r="Q45" i="31"/>
  <c r="AB45" i="31" s="1"/>
  <c r="W45" i="31"/>
  <c r="AH45" i="31" s="1"/>
  <c r="V45" i="31"/>
  <c r="AG45" i="31" s="1"/>
  <c r="U45" i="31"/>
  <c r="AF45" i="31" s="1"/>
  <c r="Z45" i="31"/>
  <c r="AK45" i="31" s="1"/>
  <c r="R45" i="31"/>
  <c r="AC45" i="31" s="1"/>
  <c r="X45" i="31"/>
  <c r="AI45" i="31" s="1"/>
  <c r="T45" i="31"/>
  <c r="AE45" i="31" s="1"/>
  <c r="S45" i="31"/>
  <c r="AD45" i="31" s="1"/>
  <c r="F41" i="31"/>
  <c r="C55" i="26" s="1"/>
  <c r="N55" i="26"/>
  <c r="B56" i="26"/>
  <c r="BD41" i="31" l="1"/>
  <c r="BC41" i="31" s="1"/>
  <c r="Q55" i="26" s="1"/>
  <c r="BA45" i="31"/>
  <c r="AZ45" i="31"/>
  <c r="K42" i="31"/>
  <c r="BB42" i="31"/>
  <c r="I59" i="26"/>
  <c r="AR45" i="31"/>
  <c r="J59" i="26"/>
  <c r="AS45" i="31"/>
  <c r="P55" i="26"/>
  <c r="F59" i="26"/>
  <c r="AO45" i="31"/>
  <c r="D59" i="26"/>
  <c r="AM45" i="31"/>
  <c r="G59" i="26"/>
  <c r="AP45" i="31"/>
  <c r="L59" i="26"/>
  <c r="AU45" i="31"/>
  <c r="AY44" i="31"/>
  <c r="AX44" i="31"/>
  <c r="E59" i="26"/>
  <c r="AN45" i="31"/>
  <c r="M59" i="26"/>
  <c r="AV45" i="31"/>
  <c r="K59" i="26"/>
  <c r="AT45" i="31"/>
  <c r="H59" i="26"/>
  <c r="AQ45" i="31"/>
  <c r="W46" i="31"/>
  <c r="AH46" i="31" s="1"/>
  <c r="U46" i="31"/>
  <c r="AF46" i="31" s="1"/>
  <c r="T46" i="31"/>
  <c r="AE46" i="31" s="1"/>
  <c r="S46" i="31"/>
  <c r="AD46" i="31" s="1"/>
  <c r="X46" i="31"/>
  <c r="AI46" i="31" s="1"/>
  <c r="Q46" i="31"/>
  <c r="AB46" i="31" s="1"/>
  <c r="Z46" i="31"/>
  <c r="AK46" i="31" s="1"/>
  <c r="Y46" i="31"/>
  <c r="AJ46" i="31" s="1"/>
  <c r="V46" i="31"/>
  <c r="AG46" i="31" s="1"/>
  <c r="R46" i="31"/>
  <c r="AC46" i="31" s="1"/>
  <c r="F42" i="31"/>
  <c r="C56" i="26" s="1"/>
  <c r="N56" i="26"/>
  <c r="B57" i="26"/>
  <c r="O55" i="26" l="1"/>
  <c r="BD42" i="31"/>
  <c r="BC42" i="31" s="1"/>
  <c r="Q56" i="26" s="1"/>
  <c r="AZ46" i="31"/>
  <c r="BA46" i="31"/>
  <c r="K43" i="31"/>
  <c r="BB43" i="31"/>
  <c r="F60" i="26"/>
  <c r="AO46" i="31"/>
  <c r="G60" i="26"/>
  <c r="AP46" i="31"/>
  <c r="E60" i="26"/>
  <c r="AN46" i="31"/>
  <c r="H60" i="26"/>
  <c r="AQ46" i="31"/>
  <c r="I60" i="26"/>
  <c r="AR46" i="31"/>
  <c r="J60" i="26"/>
  <c r="AS46" i="31"/>
  <c r="AY45" i="31"/>
  <c r="AX45" i="31"/>
  <c r="M60" i="26"/>
  <c r="AV46" i="31"/>
  <c r="D60" i="26"/>
  <c r="AM46" i="31"/>
  <c r="L60" i="26"/>
  <c r="AU46" i="31"/>
  <c r="K60" i="26"/>
  <c r="AT46" i="31"/>
  <c r="P56" i="26"/>
  <c r="O56" i="26"/>
  <c r="U47" i="31"/>
  <c r="AF47" i="31" s="1"/>
  <c r="S47" i="31"/>
  <c r="AD47" i="31" s="1"/>
  <c r="Z47" i="31"/>
  <c r="AK47" i="31" s="1"/>
  <c r="R47" i="31"/>
  <c r="AC47" i="31" s="1"/>
  <c r="Y47" i="31"/>
  <c r="AJ47" i="31" s="1"/>
  <c r="Q47" i="31"/>
  <c r="AB47" i="31" s="1"/>
  <c r="V47" i="31"/>
  <c r="AG47" i="31" s="1"/>
  <c r="X47" i="31"/>
  <c r="AI47" i="31" s="1"/>
  <c r="W47" i="31"/>
  <c r="AH47" i="31" s="1"/>
  <c r="T47" i="31"/>
  <c r="AE47" i="31" s="1"/>
  <c r="F43" i="31"/>
  <c r="C57" i="26" s="1"/>
  <c r="N57" i="26"/>
  <c r="B58" i="26"/>
  <c r="BD43" i="31" l="1"/>
  <c r="BC43" i="31" s="1"/>
  <c r="Q57" i="26" s="1"/>
  <c r="BA47" i="31"/>
  <c r="AZ47" i="31"/>
  <c r="K61" i="26"/>
  <c r="AT47" i="31"/>
  <c r="K44" i="31"/>
  <c r="BB44" i="31"/>
  <c r="E61" i="26"/>
  <c r="AN47" i="31"/>
  <c r="M61" i="26"/>
  <c r="AV47" i="31"/>
  <c r="G61" i="26"/>
  <c r="AP47" i="31"/>
  <c r="F61" i="26"/>
  <c r="AO47" i="31"/>
  <c r="J61" i="26"/>
  <c r="AS47" i="31"/>
  <c r="H61" i="26"/>
  <c r="AQ47" i="31"/>
  <c r="AY46" i="31"/>
  <c r="AX46" i="31"/>
  <c r="I61" i="26"/>
  <c r="AR47" i="31"/>
  <c r="D61" i="26"/>
  <c r="AM47" i="31"/>
  <c r="L61" i="26"/>
  <c r="AU47" i="31"/>
  <c r="P57" i="26"/>
  <c r="O57" i="26"/>
  <c r="S48" i="31"/>
  <c r="AD48" i="31" s="1"/>
  <c r="Y48" i="31"/>
  <c r="AJ48" i="31" s="1"/>
  <c r="Q48" i="31"/>
  <c r="AB48" i="31" s="1"/>
  <c r="X48" i="31"/>
  <c r="AI48" i="31" s="1"/>
  <c r="W48" i="31"/>
  <c r="AH48" i="31" s="1"/>
  <c r="T48" i="31"/>
  <c r="AE48" i="31" s="1"/>
  <c r="R48" i="31"/>
  <c r="AC48" i="31" s="1"/>
  <c r="Z48" i="31"/>
  <c r="AK48" i="31" s="1"/>
  <c r="V48" i="31"/>
  <c r="AG48" i="31" s="1"/>
  <c r="U48" i="31"/>
  <c r="AF48" i="31" s="1"/>
  <c r="F44" i="31"/>
  <c r="C58" i="26" s="1"/>
  <c r="N58" i="26"/>
  <c r="B59" i="26"/>
  <c r="BD44" i="31" l="1"/>
  <c r="BC44" i="31" s="1"/>
  <c r="Q58" i="26" s="1"/>
  <c r="BA48" i="31"/>
  <c r="AZ48" i="31"/>
  <c r="M62" i="26"/>
  <c r="AV48" i="31"/>
  <c r="K45" i="31"/>
  <c r="BB45" i="31"/>
  <c r="K62" i="26"/>
  <c r="AT48" i="31"/>
  <c r="D62" i="26"/>
  <c r="AM48" i="31"/>
  <c r="AY47" i="31"/>
  <c r="AX47" i="31"/>
  <c r="H62" i="26"/>
  <c r="AQ48" i="31"/>
  <c r="L62" i="26"/>
  <c r="AU48" i="31"/>
  <c r="I62" i="26"/>
  <c r="AR48" i="31"/>
  <c r="F62" i="26"/>
  <c r="AO48" i="31"/>
  <c r="E62" i="26"/>
  <c r="AN48" i="31"/>
  <c r="P58" i="26"/>
  <c r="O58" i="26"/>
  <c r="G62" i="26"/>
  <c r="AP48" i="31"/>
  <c r="J62" i="26"/>
  <c r="AS48" i="31"/>
  <c r="Y49" i="31"/>
  <c r="AJ49" i="31" s="1"/>
  <c r="Q49" i="31"/>
  <c r="AB49" i="31" s="1"/>
  <c r="W49" i="31"/>
  <c r="AH49" i="31" s="1"/>
  <c r="V49" i="31"/>
  <c r="AG49" i="31" s="1"/>
  <c r="U49" i="31"/>
  <c r="AF49" i="31" s="1"/>
  <c r="Z49" i="31"/>
  <c r="AK49" i="31" s="1"/>
  <c r="R49" i="31"/>
  <c r="AC49" i="31" s="1"/>
  <c r="X49" i="31"/>
  <c r="AI49" i="31" s="1"/>
  <c r="T49" i="31"/>
  <c r="AE49" i="31" s="1"/>
  <c r="S49" i="31"/>
  <c r="AD49" i="31" s="1"/>
  <c r="F45" i="31"/>
  <c r="C59" i="26" s="1"/>
  <c r="N59" i="26"/>
  <c r="B60" i="26"/>
  <c r="BD45" i="31" l="1"/>
  <c r="BC45" i="31" s="1"/>
  <c r="Q59" i="26" s="1"/>
  <c r="BA49" i="31"/>
  <c r="AZ49" i="31"/>
  <c r="K63" i="26"/>
  <c r="AT49" i="31"/>
  <c r="K46" i="31"/>
  <c r="BB46" i="31"/>
  <c r="I63" i="26"/>
  <c r="AR49" i="31"/>
  <c r="J63" i="26"/>
  <c r="AS49" i="31"/>
  <c r="F63" i="26"/>
  <c r="AO49" i="31"/>
  <c r="D63" i="26"/>
  <c r="AM49" i="31"/>
  <c r="G63" i="26"/>
  <c r="AP49" i="31"/>
  <c r="L63" i="26"/>
  <c r="AU49" i="31"/>
  <c r="E63" i="26"/>
  <c r="AN49" i="31"/>
  <c r="P59" i="26"/>
  <c r="M63" i="26"/>
  <c r="AV49" i="31"/>
  <c r="H63" i="26"/>
  <c r="AQ49" i="31"/>
  <c r="AY48" i="31"/>
  <c r="AX48" i="31"/>
  <c r="W50" i="31"/>
  <c r="AH50" i="31" s="1"/>
  <c r="U50" i="31"/>
  <c r="AF50" i="31" s="1"/>
  <c r="T50" i="31"/>
  <c r="AE50" i="31" s="1"/>
  <c r="S50" i="31"/>
  <c r="AD50" i="31" s="1"/>
  <c r="X50" i="31"/>
  <c r="AI50" i="31" s="1"/>
  <c r="R50" i="31"/>
  <c r="AC50" i="31" s="1"/>
  <c r="Q50" i="31"/>
  <c r="AB50" i="31" s="1"/>
  <c r="Z50" i="31"/>
  <c r="AK50" i="31" s="1"/>
  <c r="Y50" i="31"/>
  <c r="AJ50" i="31" s="1"/>
  <c r="V50" i="31"/>
  <c r="AG50" i="31" s="1"/>
  <c r="N60" i="26"/>
  <c r="F46" i="31"/>
  <c r="C60" i="26" s="1"/>
  <c r="B61" i="26"/>
  <c r="O59" i="26" l="1"/>
  <c r="BD46" i="31"/>
  <c r="BC46" i="31" s="1"/>
  <c r="Q60" i="26" s="1"/>
  <c r="AZ50" i="31"/>
  <c r="BA50" i="31"/>
  <c r="K47" i="31"/>
  <c r="BB47" i="31"/>
  <c r="F64" i="26"/>
  <c r="AO50" i="31"/>
  <c r="G64" i="26"/>
  <c r="AP50" i="31"/>
  <c r="I64" i="26"/>
  <c r="AR50" i="31"/>
  <c r="H64" i="26"/>
  <c r="AQ50" i="31"/>
  <c r="L64" i="26"/>
  <c r="AU50" i="31"/>
  <c r="J64" i="26"/>
  <c r="AS50" i="31"/>
  <c r="AY49" i="31"/>
  <c r="AX49" i="31"/>
  <c r="D64" i="26"/>
  <c r="AM50" i="31"/>
  <c r="P60" i="26"/>
  <c r="O60" i="26"/>
  <c r="M64" i="26"/>
  <c r="AV50" i="31"/>
  <c r="E64" i="26"/>
  <c r="AN50" i="31"/>
  <c r="K64" i="26"/>
  <c r="AT50" i="31"/>
  <c r="U51" i="31"/>
  <c r="AF51" i="31" s="1"/>
  <c r="S51" i="31"/>
  <c r="AD51" i="31" s="1"/>
  <c r="Z51" i="31"/>
  <c r="AK51" i="31" s="1"/>
  <c r="R51" i="31"/>
  <c r="AC51" i="31" s="1"/>
  <c r="Y51" i="31"/>
  <c r="AJ51" i="31" s="1"/>
  <c r="Q51" i="31"/>
  <c r="AB51" i="31" s="1"/>
  <c r="V51" i="31"/>
  <c r="AG51" i="31" s="1"/>
  <c r="X51" i="31"/>
  <c r="AI51" i="31" s="1"/>
  <c r="W51" i="31"/>
  <c r="AH51" i="31" s="1"/>
  <c r="T51" i="31"/>
  <c r="AE51" i="31" s="1"/>
  <c r="N61" i="26"/>
  <c r="F47" i="31"/>
  <c r="C61" i="26" s="1"/>
  <c r="B62" i="26"/>
  <c r="BD47" i="31" l="1"/>
  <c r="BC47" i="31" s="1"/>
  <c r="Q61" i="26" s="1"/>
  <c r="BA51" i="31"/>
  <c r="AZ51" i="31"/>
  <c r="K65" i="26"/>
  <c r="AT51" i="31"/>
  <c r="E65" i="26"/>
  <c r="AN51" i="31"/>
  <c r="M65" i="26"/>
  <c r="AV51" i="31"/>
  <c r="G65" i="26"/>
  <c r="AP51" i="31"/>
  <c r="F65" i="26"/>
  <c r="AO51" i="31"/>
  <c r="J65" i="26"/>
  <c r="AS51" i="31"/>
  <c r="H65" i="26"/>
  <c r="AQ51" i="31"/>
  <c r="I65" i="26"/>
  <c r="AR51" i="31"/>
  <c r="AY50" i="31"/>
  <c r="AX50" i="31"/>
  <c r="D65" i="26"/>
  <c r="AM51" i="31"/>
  <c r="K48" i="31"/>
  <c r="BB48" i="31"/>
  <c r="L65" i="26"/>
  <c r="AU51" i="31"/>
  <c r="P61" i="26"/>
  <c r="O61" i="26"/>
  <c r="S52" i="31"/>
  <c r="AD52" i="31" s="1"/>
  <c r="Y52" i="31"/>
  <c r="AJ52" i="31" s="1"/>
  <c r="Q52" i="31"/>
  <c r="AB52" i="31" s="1"/>
  <c r="X52" i="31"/>
  <c r="AI52" i="31" s="1"/>
  <c r="W52" i="31"/>
  <c r="AH52" i="31" s="1"/>
  <c r="T52" i="31"/>
  <c r="AE52" i="31" s="1"/>
  <c r="U52" i="31"/>
  <c r="AF52" i="31" s="1"/>
  <c r="R52" i="31"/>
  <c r="AC52" i="31" s="1"/>
  <c r="Z52" i="31"/>
  <c r="AK52" i="31" s="1"/>
  <c r="V52" i="31"/>
  <c r="AG52" i="31" s="1"/>
  <c r="F48" i="31"/>
  <c r="C62" i="26" s="1"/>
  <c r="N62" i="26"/>
  <c r="B63" i="26"/>
  <c r="BD48" i="31" l="1"/>
  <c r="BC48" i="31" s="1"/>
  <c r="Q62" i="26" s="1"/>
  <c r="AZ52" i="31"/>
  <c r="BA52" i="31"/>
  <c r="K49" i="31"/>
  <c r="BB49" i="31"/>
  <c r="K66" i="26"/>
  <c r="AT52" i="31"/>
  <c r="I66" i="26"/>
  <c r="AR52" i="31"/>
  <c r="D66" i="26"/>
  <c r="AM52" i="31"/>
  <c r="L66" i="26"/>
  <c r="AU52" i="31"/>
  <c r="M66" i="26"/>
  <c r="AV52" i="31"/>
  <c r="F66" i="26"/>
  <c r="AO52" i="31"/>
  <c r="P62" i="26"/>
  <c r="AY51" i="31"/>
  <c r="AX51" i="31"/>
  <c r="E66" i="26"/>
  <c r="AN52" i="31"/>
  <c r="H66" i="26"/>
  <c r="AQ52" i="31"/>
  <c r="G66" i="26"/>
  <c r="AP52" i="31"/>
  <c r="J66" i="26"/>
  <c r="AS52" i="31"/>
  <c r="Y53" i="31"/>
  <c r="AJ53" i="31" s="1"/>
  <c r="Q53" i="31"/>
  <c r="AB53" i="31" s="1"/>
  <c r="W53" i="31"/>
  <c r="AH53" i="31" s="1"/>
  <c r="V53" i="31"/>
  <c r="AG53" i="31" s="1"/>
  <c r="U53" i="31"/>
  <c r="AF53" i="31" s="1"/>
  <c r="Z53" i="31"/>
  <c r="AK53" i="31" s="1"/>
  <c r="R53" i="31"/>
  <c r="AC53" i="31" s="1"/>
  <c r="X53" i="31"/>
  <c r="AI53" i="31" s="1"/>
  <c r="T53" i="31"/>
  <c r="AE53" i="31" s="1"/>
  <c r="S53" i="31"/>
  <c r="AD53" i="31" s="1"/>
  <c r="F49" i="31"/>
  <c r="C63" i="26" s="1"/>
  <c r="N63" i="26"/>
  <c r="B64" i="26"/>
  <c r="O62" i="26" l="1"/>
  <c r="BD49" i="31"/>
  <c r="BC49" i="31" s="1"/>
  <c r="Q63" i="26" s="1"/>
  <c r="BA53" i="31"/>
  <c r="AZ53" i="31"/>
  <c r="K50" i="31"/>
  <c r="BB50" i="31"/>
  <c r="I67" i="26"/>
  <c r="AR53" i="31"/>
  <c r="J67" i="26"/>
  <c r="AS53" i="31"/>
  <c r="F67" i="26"/>
  <c r="AO53" i="31"/>
  <c r="D67" i="26"/>
  <c r="AM53" i="31"/>
  <c r="G67" i="26"/>
  <c r="AP53" i="31"/>
  <c r="L67" i="26"/>
  <c r="AU53" i="31"/>
  <c r="E67" i="26"/>
  <c r="AN53" i="31"/>
  <c r="M67" i="26"/>
  <c r="AV53" i="31"/>
  <c r="K67" i="26"/>
  <c r="AT53" i="31"/>
  <c r="H67" i="26"/>
  <c r="AQ53" i="31"/>
  <c r="AY52" i="31"/>
  <c r="AX52" i="31"/>
  <c r="P63" i="26"/>
  <c r="O63" i="26"/>
  <c r="W54" i="31"/>
  <c r="AH54" i="31" s="1"/>
  <c r="U54" i="31"/>
  <c r="AF54" i="31" s="1"/>
  <c r="T54" i="31"/>
  <c r="AE54" i="31" s="1"/>
  <c r="S54" i="31"/>
  <c r="AD54" i="31" s="1"/>
  <c r="X54" i="31"/>
  <c r="AI54" i="31" s="1"/>
  <c r="V54" i="31"/>
  <c r="AG54" i="31" s="1"/>
  <c r="R54" i="31"/>
  <c r="AC54" i="31" s="1"/>
  <c r="Q54" i="31"/>
  <c r="AB54" i="31" s="1"/>
  <c r="Z54" i="31"/>
  <c r="AK54" i="31" s="1"/>
  <c r="Y54" i="31"/>
  <c r="AJ54" i="31" s="1"/>
  <c r="F50" i="31"/>
  <c r="C64" i="26" s="1"/>
  <c r="N64" i="26"/>
  <c r="B65" i="26"/>
  <c r="BD50" i="31" l="1"/>
  <c r="BC50" i="31" s="1"/>
  <c r="Q64" i="26" s="1"/>
  <c r="AZ54" i="31"/>
  <c r="BA54" i="31"/>
  <c r="K51" i="31"/>
  <c r="BB51" i="31"/>
  <c r="F68" i="26"/>
  <c r="AO54" i="31"/>
  <c r="G68" i="26"/>
  <c r="AP54" i="31"/>
  <c r="L68" i="26"/>
  <c r="AU54" i="31"/>
  <c r="H68" i="26"/>
  <c r="AQ54" i="31"/>
  <c r="M68" i="26"/>
  <c r="AV54" i="31"/>
  <c r="J68" i="26"/>
  <c r="AS54" i="31"/>
  <c r="D68" i="26"/>
  <c r="AM54" i="31"/>
  <c r="E68" i="26"/>
  <c r="AN54" i="31"/>
  <c r="AY53" i="31"/>
  <c r="AX53" i="31"/>
  <c r="I68" i="26"/>
  <c r="AR54" i="31"/>
  <c r="K68" i="26"/>
  <c r="AT54" i="31"/>
  <c r="P64" i="26"/>
  <c r="O64" i="26"/>
  <c r="U55" i="31"/>
  <c r="AF55" i="31" s="1"/>
  <c r="S55" i="31"/>
  <c r="AD55" i="31" s="1"/>
  <c r="Z55" i="31"/>
  <c r="AK55" i="31" s="1"/>
  <c r="R55" i="31"/>
  <c r="AC55" i="31" s="1"/>
  <c r="Y55" i="31"/>
  <c r="AJ55" i="31" s="1"/>
  <c r="Q55" i="31"/>
  <c r="AB55" i="31" s="1"/>
  <c r="V55" i="31"/>
  <c r="AG55" i="31" s="1"/>
  <c r="X55" i="31"/>
  <c r="AI55" i="31" s="1"/>
  <c r="W55" i="31"/>
  <c r="AH55" i="31" s="1"/>
  <c r="T55" i="31"/>
  <c r="AE55" i="31" s="1"/>
  <c r="F51" i="31"/>
  <c r="C65" i="26" s="1"/>
  <c r="N65" i="26"/>
  <c r="B66" i="26"/>
  <c r="BD51" i="31" l="1"/>
  <c r="BC51" i="31" s="1"/>
  <c r="Q65" i="26" s="1"/>
  <c r="BA55" i="31"/>
  <c r="AZ55" i="31"/>
  <c r="K52" i="31"/>
  <c r="BB52" i="31"/>
  <c r="E69" i="26"/>
  <c r="AN55" i="31"/>
  <c r="M69" i="26"/>
  <c r="AV55" i="31"/>
  <c r="G69" i="26"/>
  <c r="AP55" i="31"/>
  <c r="F69" i="26"/>
  <c r="AO55" i="31"/>
  <c r="J69" i="26"/>
  <c r="AS55" i="31"/>
  <c r="H69" i="26"/>
  <c r="AQ55" i="31"/>
  <c r="I69" i="26"/>
  <c r="AR55" i="31"/>
  <c r="D69" i="26"/>
  <c r="AM55" i="31"/>
  <c r="K69" i="26"/>
  <c r="AT55" i="31"/>
  <c r="L69" i="26"/>
  <c r="AU55" i="31"/>
  <c r="AY54" i="31"/>
  <c r="AX54" i="31"/>
  <c r="P65" i="26"/>
  <c r="O65" i="26"/>
  <c r="S56" i="31"/>
  <c r="AD56" i="31" s="1"/>
  <c r="Y56" i="31"/>
  <c r="AJ56" i="31" s="1"/>
  <c r="Q56" i="31"/>
  <c r="AB56" i="31" s="1"/>
  <c r="X56" i="31"/>
  <c r="AI56" i="31" s="1"/>
  <c r="W56" i="31"/>
  <c r="AH56" i="31" s="1"/>
  <c r="T56" i="31"/>
  <c r="AE56" i="31" s="1"/>
  <c r="V56" i="31"/>
  <c r="AG56" i="31" s="1"/>
  <c r="U56" i="31"/>
  <c r="AF56" i="31" s="1"/>
  <c r="R56" i="31"/>
  <c r="AC56" i="31" s="1"/>
  <c r="Z56" i="31"/>
  <c r="AK56" i="31" s="1"/>
  <c r="N66" i="26"/>
  <c r="F52" i="31"/>
  <c r="C66" i="26" s="1"/>
  <c r="B67" i="26"/>
  <c r="BD52" i="31" l="1"/>
  <c r="BC52" i="31" s="1"/>
  <c r="Q66" i="26" s="1"/>
  <c r="AZ56" i="31"/>
  <c r="BA56" i="31"/>
  <c r="K70" i="26"/>
  <c r="AT56" i="31"/>
  <c r="D70" i="26"/>
  <c r="AM56" i="31"/>
  <c r="M70" i="26"/>
  <c r="AV56" i="31"/>
  <c r="L70" i="26"/>
  <c r="AU56" i="31"/>
  <c r="E70" i="26"/>
  <c r="AN56" i="31"/>
  <c r="F70" i="26"/>
  <c r="AO56" i="31"/>
  <c r="I70" i="26"/>
  <c r="AR56" i="31"/>
  <c r="AY55" i="31"/>
  <c r="AX55" i="31"/>
  <c r="H70" i="26"/>
  <c r="AQ56" i="31"/>
  <c r="G70" i="26"/>
  <c r="AP56" i="31"/>
  <c r="K53" i="31"/>
  <c r="BB53" i="31"/>
  <c r="J70" i="26"/>
  <c r="AS56" i="31"/>
  <c r="P66" i="26"/>
  <c r="O66" i="26"/>
  <c r="Y57" i="31"/>
  <c r="AJ57" i="31" s="1"/>
  <c r="Q57" i="31"/>
  <c r="AB57" i="31" s="1"/>
  <c r="W57" i="31"/>
  <c r="AH57" i="31" s="1"/>
  <c r="V57" i="31"/>
  <c r="AG57" i="31" s="1"/>
  <c r="U57" i="31"/>
  <c r="AF57" i="31" s="1"/>
  <c r="Z57" i="31"/>
  <c r="AK57" i="31" s="1"/>
  <c r="R57" i="31"/>
  <c r="AC57" i="31" s="1"/>
  <c r="X57" i="31"/>
  <c r="AI57" i="31" s="1"/>
  <c r="T57" i="31"/>
  <c r="AE57" i="31" s="1"/>
  <c r="S57" i="31"/>
  <c r="AD57" i="31" s="1"/>
  <c r="F53" i="31"/>
  <c r="C67" i="26" s="1"/>
  <c r="N67" i="26"/>
  <c r="B68" i="26"/>
  <c r="BD53" i="31" l="1"/>
  <c r="BC53" i="31" s="1"/>
  <c r="Q67" i="26" s="1"/>
  <c r="BA57" i="31"/>
  <c r="AZ57" i="31"/>
  <c r="K54" i="31"/>
  <c r="BB54" i="31"/>
  <c r="I71" i="26"/>
  <c r="AR57" i="31"/>
  <c r="J71" i="26"/>
  <c r="AS57" i="31"/>
  <c r="F71" i="26"/>
  <c r="AO57" i="31"/>
  <c r="D71" i="26"/>
  <c r="AM57" i="31"/>
  <c r="G71" i="26"/>
  <c r="AP57" i="31"/>
  <c r="L71" i="26"/>
  <c r="AU57" i="31"/>
  <c r="P67" i="26"/>
  <c r="O67" i="26"/>
  <c r="AY56" i="31"/>
  <c r="AX56" i="31"/>
  <c r="E71" i="26"/>
  <c r="AN57" i="31"/>
  <c r="K71" i="26"/>
  <c r="AT57" i="31"/>
  <c r="M71" i="26"/>
  <c r="AV57" i="31"/>
  <c r="H71" i="26"/>
  <c r="AQ57" i="31"/>
  <c r="W58" i="31"/>
  <c r="AH58" i="31" s="1"/>
  <c r="U58" i="31"/>
  <c r="AF58" i="31" s="1"/>
  <c r="T58" i="31"/>
  <c r="AE58" i="31" s="1"/>
  <c r="S58" i="31"/>
  <c r="AD58" i="31" s="1"/>
  <c r="X58" i="31"/>
  <c r="AI58" i="31" s="1"/>
  <c r="Y58" i="31"/>
  <c r="AJ58" i="31" s="1"/>
  <c r="V58" i="31"/>
  <c r="AG58" i="31" s="1"/>
  <c r="R58" i="31"/>
  <c r="AC58" i="31" s="1"/>
  <c r="Q58" i="31"/>
  <c r="AB58" i="31" s="1"/>
  <c r="Z58" i="31"/>
  <c r="AK58" i="31" s="1"/>
  <c r="F54" i="31"/>
  <c r="C68" i="26" s="1"/>
  <c r="N68" i="26"/>
  <c r="B69" i="26"/>
  <c r="BD54" i="31" l="1"/>
  <c r="BC54" i="31" s="1"/>
  <c r="Q68" i="26" s="1"/>
  <c r="AZ58" i="31"/>
  <c r="BA58" i="31"/>
  <c r="K55" i="31"/>
  <c r="BB55" i="31"/>
  <c r="F72" i="26"/>
  <c r="AO58" i="31"/>
  <c r="G72" i="26"/>
  <c r="AP58" i="31"/>
  <c r="M72" i="26"/>
  <c r="AV58" i="31"/>
  <c r="H72" i="26"/>
  <c r="AQ58" i="31"/>
  <c r="D72" i="26"/>
  <c r="AM58" i="31"/>
  <c r="J72" i="26"/>
  <c r="AS58" i="31"/>
  <c r="I72" i="26"/>
  <c r="AR58" i="31"/>
  <c r="AY57" i="31"/>
  <c r="AX57" i="31"/>
  <c r="L72" i="26"/>
  <c r="AU58" i="31"/>
  <c r="E72" i="26"/>
  <c r="AN58" i="31"/>
  <c r="K72" i="26"/>
  <c r="AT58" i="31"/>
  <c r="P68" i="26"/>
  <c r="O68" i="26"/>
  <c r="U59" i="31"/>
  <c r="AF59" i="31" s="1"/>
  <c r="S59" i="31"/>
  <c r="AD59" i="31" s="1"/>
  <c r="Z59" i="31"/>
  <c r="AK59" i="31" s="1"/>
  <c r="R59" i="31"/>
  <c r="AC59" i="31" s="1"/>
  <c r="Y59" i="31"/>
  <c r="AJ59" i="31" s="1"/>
  <c r="Q59" i="31"/>
  <c r="AB59" i="31" s="1"/>
  <c r="V59" i="31"/>
  <c r="AG59" i="31" s="1"/>
  <c r="X59" i="31"/>
  <c r="AI59" i="31" s="1"/>
  <c r="W59" i="31"/>
  <c r="AH59" i="31" s="1"/>
  <c r="T59" i="31"/>
  <c r="AE59" i="31" s="1"/>
  <c r="F55" i="31"/>
  <c r="C69" i="26" s="1"/>
  <c r="N69" i="26"/>
  <c r="B70" i="26"/>
  <c r="BD55" i="31" l="1"/>
  <c r="BC55" i="31" s="1"/>
  <c r="Q69" i="26" s="1"/>
  <c r="BA59" i="31"/>
  <c r="AZ59" i="31"/>
  <c r="K56" i="31"/>
  <c r="BB56" i="31"/>
  <c r="E73" i="26"/>
  <c r="AN59" i="31"/>
  <c r="M73" i="26"/>
  <c r="AV59" i="31"/>
  <c r="G73" i="26"/>
  <c r="AP59" i="31"/>
  <c r="F73" i="26"/>
  <c r="AO59" i="31"/>
  <c r="J73" i="26"/>
  <c r="AS59" i="31"/>
  <c r="H73" i="26"/>
  <c r="AQ59" i="31"/>
  <c r="AY58" i="31"/>
  <c r="AX58" i="31"/>
  <c r="I73" i="26"/>
  <c r="AR59" i="31"/>
  <c r="D73" i="26"/>
  <c r="AM59" i="31"/>
  <c r="K73" i="26"/>
  <c r="AT59" i="31"/>
  <c r="L73" i="26"/>
  <c r="AU59" i="31"/>
  <c r="P69" i="26"/>
  <c r="S60" i="31"/>
  <c r="AD60" i="31" s="1"/>
  <c r="Y60" i="31"/>
  <c r="AJ60" i="31" s="1"/>
  <c r="Q60" i="31"/>
  <c r="AB60" i="31" s="1"/>
  <c r="X60" i="31"/>
  <c r="AI60" i="31" s="1"/>
  <c r="W60" i="31"/>
  <c r="AH60" i="31" s="1"/>
  <c r="T60" i="31"/>
  <c r="AE60" i="31" s="1"/>
  <c r="Z60" i="31"/>
  <c r="AK60" i="31" s="1"/>
  <c r="V60" i="31"/>
  <c r="AG60" i="31" s="1"/>
  <c r="U60" i="31"/>
  <c r="AF60" i="31" s="1"/>
  <c r="R60" i="31"/>
  <c r="AC60" i="31" s="1"/>
  <c r="N70" i="26"/>
  <c r="F56" i="31"/>
  <c r="C70" i="26" s="1"/>
  <c r="B71" i="26"/>
  <c r="O69" i="26" l="1"/>
  <c r="BD56" i="31"/>
  <c r="BC56" i="31" s="1"/>
  <c r="Q70" i="26" s="1"/>
  <c r="AZ60" i="31"/>
  <c r="BA60" i="31"/>
  <c r="K74" i="26"/>
  <c r="AT60" i="31"/>
  <c r="D74" i="26"/>
  <c r="AM60" i="31"/>
  <c r="E74" i="26"/>
  <c r="AN60" i="31"/>
  <c r="L74" i="26"/>
  <c r="AU60" i="31"/>
  <c r="H74" i="26"/>
  <c r="AQ60" i="31"/>
  <c r="F74" i="26"/>
  <c r="AO60" i="31"/>
  <c r="AY59" i="31"/>
  <c r="AX59" i="31"/>
  <c r="M74" i="26"/>
  <c r="AV60" i="31"/>
  <c r="I74" i="26"/>
  <c r="AR60" i="31"/>
  <c r="G74" i="26"/>
  <c r="AP60" i="31"/>
  <c r="K57" i="31"/>
  <c r="BB57" i="31"/>
  <c r="J74" i="26"/>
  <c r="AS60" i="31"/>
  <c r="P70" i="26"/>
  <c r="O70" i="26"/>
  <c r="Y61" i="31"/>
  <c r="AJ61" i="31" s="1"/>
  <c r="Q61" i="31"/>
  <c r="AB61" i="31" s="1"/>
  <c r="W61" i="31"/>
  <c r="AH61" i="31" s="1"/>
  <c r="V61" i="31"/>
  <c r="AG61" i="31" s="1"/>
  <c r="U61" i="31"/>
  <c r="AF61" i="31" s="1"/>
  <c r="Z61" i="31"/>
  <c r="AK61" i="31" s="1"/>
  <c r="R61" i="31"/>
  <c r="AC61" i="31" s="1"/>
  <c r="X61" i="31"/>
  <c r="AI61" i="31" s="1"/>
  <c r="T61" i="31"/>
  <c r="AE61" i="31" s="1"/>
  <c r="S61" i="31"/>
  <c r="AD61" i="31" s="1"/>
  <c r="F57" i="31"/>
  <c r="C71" i="26" s="1"/>
  <c r="N71" i="26"/>
  <c r="B72" i="26"/>
  <c r="BD57" i="31" l="1"/>
  <c r="BC57" i="31" s="1"/>
  <c r="Q71" i="26" s="1"/>
  <c r="BA61" i="31"/>
  <c r="AZ61" i="31"/>
  <c r="K58" i="31"/>
  <c r="BB58" i="31"/>
  <c r="I75" i="26"/>
  <c r="AR61" i="31"/>
  <c r="J75" i="26"/>
  <c r="AS61" i="31"/>
  <c r="F75" i="26"/>
  <c r="AO61" i="31"/>
  <c r="D75" i="26"/>
  <c r="AM61" i="31"/>
  <c r="G75" i="26"/>
  <c r="AP61" i="31"/>
  <c r="L75" i="26"/>
  <c r="AU61" i="31"/>
  <c r="P71" i="26"/>
  <c r="O71" i="26"/>
  <c r="AY60" i="31"/>
  <c r="AX60" i="31"/>
  <c r="E75" i="26"/>
  <c r="AN61" i="31"/>
  <c r="M75" i="26"/>
  <c r="AV61" i="31"/>
  <c r="K75" i="26"/>
  <c r="AT61" i="31"/>
  <c r="H75" i="26"/>
  <c r="AQ61" i="31"/>
  <c r="W62" i="31"/>
  <c r="AH62" i="31" s="1"/>
  <c r="U62" i="31"/>
  <c r="AF62" i="31" s="1"/>
  <c r="T62" i="31"/>
  <c r="AE62" i="31" s="1"/>
  <c r="S62" i="31"/>
  <c r="AD62" i="31" s="1"/>
  <c r="X62" i="31"/>
  <c r="AI62" i="31" s="1"/>
  <c r="Z62" i="31"/>
  <c r="AK62" i="31" s="1"/>
  <c r="Y62" i="31"/>
  <c r="AJ62" i="31" s="1"/>
  <c r="V62" i="31"/>
  <c r="AG62" i="31" s="1"/>
  <c r="R62" i="31"/>
  <c r="AC62" i="31" s="1"/>
  <c r="Q62" i="31"/>
  <c r="AB62" i="31" s="1"/>
  <c r="N72" i="26"/>
  <c r="F58" i="31"/>
  <c r="C72" i="26" s="1"/>
  <c r="B73" i="26"/>
  <c r="BD58" i="31" l="1"/>
  <c r="BC58" i="31" s="1"/>
  <c r="Q72" i="26" s="1"/>
  <c r="AZ62" i="31"/>
  <c r="BA62" i="31"/>
  <c r="F76" i="26"/>
  <c r="AO62" i="31"/>
  <c r="G76" i="26"/>
  <c r="AP62" i="31"/>
  <c r="D76" i="26"/>
  <c r="AM62" i="31"/>
  <c r="H76" i="26"/>
  <c r="AQ62" i="31"/>
  <c r="E76" i="26"/>
  <c r="AN62" i="31"/>
  <c r="J76" i="26"/>
  <c r="AS62" i="31"/>
  <c r="L76" i="26"/>
  <c r="AU62" i="31"/>
  <c r="AY61" i="31"/>
  <c r="AX61" i="31"/>
  <c r="I76" i="26"/>
  <c r="AR62" i="31"/>
  <c r="M76" i="26"/>
  <c r="AV62" i="31"/>
  <c r="K59" i="31"/>
  <c r="BB59" i="31"/>
  <c r="K76" i="26"/>
  <c r="AT62" i="31"/>
  <c r="P72" i="26"/>
  <c r="U63" i="31"/>
  <c r="AF63" i="31" s="1"/>
  <c r="S63" i="31"/>
  <c r="AD63" i="31" s="1"/>
  <c r="Z63" i="31"/>
  <c r="AK63" i="31" s="1"/>
  <c r="R63" i="31"/>
  <c r="AC63" i="31" s="1"/>
  <c r="Y63" i="31"/>
  <c r="AJ63" i="31" s="1"/>
  <c r="Q63" i="31"/>
  <c r="AB63" i="31" s="1"/>
  <c r="V63" i="31"/>
  <c r="AG63" i="31" s="1"/>
  <c r="X63" i="31"/>
  <c r="AI63" i="31" s="1"/>
  <c r="W63" i="31"/>
  <c r="AH63" i="31" s="1"/>
  <c r="T63" i="31"/>
  <c r="AE63" i="31" s="1"/>
  <c r="N73" i="26"/>
  <c r="F59" i="31"/>
  <c r="C73" i="26" s="1"/>
  <c r="B74" i="26"/>
  <c r="O72" i="26" l="1"/>
  <c r="BD59" i="31"/>
  <c r="BC59" i="31" s="1"/>
  <c r="Q73" i="26" s="1"/>
  <c r="BA63" i="31"/>
  <c r="AZ63" i="31"/>
  <c r="G77" i="26"/>
  <c r="AP63" i="31"/>
  <c r="E77" i="26"/>
  <c r="AN63" i="31"/>
  <c r="M77" i="26"/>
  <c r="AV63" i="31"/>
  <c r="K60" i="31"/>
  <c r="BB60" i="31"/>
  <c r="F77" i="26"/>
  <c r="AO63" i="31"/>
  <c r="AY62" i="31"/>
  <c r="AX62" i="31"/>
  <c r="J77" i="26"/>
  <c r="AS63" i="31"/>
  <c r="H77" i="26"/>
  <c r="AQ63" i="31"/>
  <c r="P73" i="26"/>
  <c r="O73" i="26"/>
  <c r="I77" i="26"/>
  <c r="AR63" i="31"/>
  <c r="K77" i="26"/>
  <c r="AT63" i="31"/>
  <c r="D77" i="26"/>
  <c r="AM63" i="31"/>
  <c r="L77" i="26"/>
  <c r="AU63" i="31"/>
  <c r="S64" i="31"/>
  <c r="AD64" i="31" s="1"/>
  <c r="Y64" i="31"/>
  <c r="AJ64" i="31" s="1"/>
  <c r="Q64" i="31"/>
  <c r="AB64" i="31" s="1"/>
  <c r="X64" i="31"/>
  <c r="AI64" i="31" s="1"/>
  <c r="W64" i="31"/>
  <c r="AH64" i="31" s="1"/>
  <c r="T64" i="31"/>
  <c r="AE64" i="31" s="1"/>
  <c r="Z64" i="31"/>
  <c r="AK64" i="31" s="1"/>
  <c r="V64" i="31"/>
  <c r="AG64" i="31" s="1"/>
  <c r="U64" i="31"/>
  <c r="AF64" i="31" s="1"/>
  <c r="R64" i="31"/>
  <c r="AC64" i="31" s="1"/>
  <c r="F60" i="31"/>
  <c r="C74" i="26" s="1"/>
  <c r="N74" i="26"/>
  <c r="B75" i="26"/>
  <c r="BD60" i="31" l="1"/>
  <c r="BC60" i="31" s="1"/>
  <c r="Q74" i="26" s="1"/>
  <c r="BA64" i="31"/>
  <c r="AZ64" i="31"/>
  <c r="I78" i="26"/>
  <c r="AR64" i="31"/>
  <c r="K61" i="31"/>
  <c r="BB61" i="31"/>
  <c r="K78" i="26"/>
  <c r="AT64" i="31"/>
  <c r="D78" i="26"/>
  <c r="AM64" i="31"/>
  <c r="P74" i="26"/>
  <c r="O74" i="26"/>
  <c r="E78" i="26"/>
  <c r="AN64" i="31"/>
  <c r="L78" i="26"/>
  <c r="AU64" i="31"/>
  <c r="F78" i="26"/>
  <c r="AO64" i="31"/>
  <c r="M78" i="26"/>
  <c r="AV64" i="31"/>
  <c r="G78" i="26"/>
  <c r="AP64" i="31"/>
  <c r="H78" i="26"/>
  <c r="AQ64" i="31"/>
  <c r="J78" i="26"/>
  <c r="AS64" i="31"/>
  <c r="AY63" i="31"/>
  <c r="AX63" i="31"/>
  <c r="Y65" i="31"/>
  <c r="AJ65" i="31" s="1"/>
  <c r="Q65" i="31"/>
  <c r="AB65" i="31" s="1"/>
  <c r="W65" i="31"/>
  <c r="AH65" i="31" s="1"/>
  <c r="V65" i="31"/>
  <c r="AG65" i="31" s="1"/>
  <c r="U65" i="31"/>
  <c r="AF65" i="31" s="1"/>
  <c r="Z65" i="31"/>
  <c r="AK65" i="31" s="1"/>
  <c r="R65" i="31"/>
  <c r="AC65" i="31" s="1"/>
  <c r="S65" i="31"/>
  <c r="AD65" i="31" s="1"/>
  <c r="X65" i="31"/>
  <c r="AI65" i="31" s="1"/>
  <c r="T65" i="31"/>
  <c r="AE65" i="31" s="1"/>
  <c r="F61" i="31"/>
  <c r="C75" i="26" s="1"/>
  <c r="N75" i="26"/>
  <c r="B76" i="26"/>
  <c r="BD61" i="31" l="1"/>
  <c r="BC61" i="31" s="1"/>
  <c r="Q75" i="26" s="1"/>
  <c r="BA65" i="31"/>
  <c r="AZ65" i="31"/>
  <c r="K62" i="31"/>
  <c r="BB62" i="31"/>
  <c r="I79" i="26"/>
  <c r="AR65" i="31"/>
  <c r="J79" i="26"/>
  <c r="AS65" i="31"/>
  <c r="G79" i="26"/>
  <c r="AP65" i="31"/>
  <c r="D79" i="26"/>
  <c r="AM65" i="31"/>
  <c r="K79" i="26"/>
  <c r="AT65" i="31"/>
  <c r="L79" i="26"/>
  <c r="AU65" i="31"/>
  <c r="E79" i="26"/>
  <c r="AN65" i="31"/>
  <c r="P75" i="26"/>
  <c r="O75" i="26"/>
  <c r="M79" i="26"/>
  <c r="AV65" i="31"/>
  <c r="F79" i="26"/>
  <c r="AO65" i="31"/>
  <c r="H79" i="26"/>
  <c r="AQ65" i="31"/>
  <c r="AY64" i="31"/>
  <c r="AX64" i="31"/>
  <c r="W66" i="31"/>
  <c r="AH66" i="31" s="1"/>
  <c r="U66" i="31"/>
  <c r="AF66" i="31" s="1"/>
  <c r="T66" i="31"/>
  <c r="AE66" i="31" s="1"/>
  <c r="S66" i="31"/>
  <c r="AD66" i="31" s="1"/>
  <c r="X66" i="31"/>
  <c r="AI66" i="31" s="1"/>
  <c r="Z66" i="31"/>
  <c r="AK66" i="31" s="1"/>
  <c r="Y66" i="31"/>
  <c r="AJ66" i="31" s="1"/>
  <c r="V66" i="31"/>
  <c r="AG66" i="31" s="1"/>
  <c r="R66" i="31"/>
  <c r="AC66" i="31" s="1"/>
  <c r="Q66" i="31"/>
  <c r="AB66" i="31" s="1"/>
  <c r="F62" i="31"/>
  <c r="C76" i="26" s="1"/>
  <c r="N76" i="26"/>
  <c r="B77" i="26"/>
  <c r="BD62" i="31" l="1"/>
  <c r="BC62" i="31" s="1"/>
  <c r="Q76" i="26" s="1"/>
  <c r="AZ66" i="31"/>
  <c r="BA66" i="31"/>
  <c r="K63" i="31"/>
  <c r="BB63" i="31"/>
  <c r="F80" i="26"/>
  <c r="AO66" i="31"/>
  <c r="G80" i="26"/>
  <c r="AP66" i="31"/>
  <c r="D80" i="26"/>
  <c r="AM66" i="31"/>
  <c r="H80" i="26"/>
  <c r="AQ66" i="31"/>
  <c r="E80" i="26"/>
  <c r="AN66" i="31"/>
  <c r="J80" i="26"/>
  <c r="AS66" i="31"/>
  <c r="L80" i="26"/>
  <c r="AU66" i="31"/>
  <c r="AY65" i="31"/>
  <c r="AX65" i="31"/>
  <c r="I80" i="26"/>
  <c r="AR66" i="31"/>
  <c r="M80" i="26"/>
  <c r="AV66" i="31"/>
  <c r="K80" i="26"/>
  <c r="AT66" i="31"/>
  <c r="P76" i="26"/>
  <c r="O76" i="26"/>
  <c r="U67" i="31"/>
  <c r="AF67" i="31" s="1"/>
  <c r="S67" i="31"/>
  <c r="AD67" i="31" s="1"/>
  <c r="Z67" i="31"/>
  <c r="AK67" i="31" s="1"/>
  <c r="R67" i="31"/>
  <c r="AC67" i="31" s="1"/>
  <c r="Y67" i="31"/>
  <c r="AJ67" i="31" s="1"/>
  <c r="Q67" i="31"/>
  <c r="AB67" i="31" s="1"/>
  <c r="V67" i="31"/>
  <c r="AG67" i="31" s="1"/>
  <c r="T67" i="31"/>
  <c r="AE67" i="31" s="1"/>
  <c r="X67" i="31"/>
  <c r="AI67" i="31" s="1"/>
  <c r="W67" i="31"/>
  <c r="AH67" i="31" s="1"/>
  <c r="F63" i="31"/>
  <c r="C77" i="26" s="1"/>
  <c r="N77" i="26"/>
  <c r="B78" i="26"/>
  <c r="BD63" i="31" l="1"/>
  <c r="BC63" i="31" s="1"/>
  <c r="Q77" i="26" s="1"/>
  <c r="BA67" i="31"/>
  <c r="AZ67" i="31"/>
  <c r="K64" i="31"/>
  <c r="BB64" i="31"/>
  <c r="E81" i="26"/>
  <c r="AN67" i="31"/>
  <c r="M81" i="26"/>
  <c r="AV67" i="31"/>
  <c r="J81" i="26"/>
  <c r="AS67" i="31"/>
  <c r="F81" i="26"/>
  <c r="AO67" i="31"/>
  <c r="K81" i="26"/>
  <c r="AT67" i="31"/>
  <c r="H81" i="26"/>
  <c r="AQ67" i="31"/>
  <c r="I81" i="26"/>
  <c r="AR67" i="31"/>
  <c r="G81" i="26"/>
  <c r="AP67" i="31"/>
  <c r="D81" i="26"/>
  <c r="AM67" i="31"/>
  <c r="L81" i="26"/>
  <c r="AU67" i="31"/>
  <c r="AY66" i="31"/>
  <c r="AX66" i="31"/>
  <c r="P77" i="26"/>
  <c r="O77" i="26"/>
  <c r="S68" i="31"/>
  <c r="AD68" i="31" s="1"/>
  <c r="Y68" i="31"/>
  <c r="AJ68" i="31" s="1"/>
  <c r="Q68" i="31"/>
  <c r="AB68" i="31" s="1"/>
  <c r="X68" i="31"/>
  <c r="AI68" i="31" s="1"/>
  <c r="W68" i="31"/>
  <c r="AH68" i="31" s="1"/>
  <c r="T68" i="31"/>
  <c r="AE68" i="31" s="1"/>
  <c r="Z68" i="31"/>
  <c r="AK68" i="31" s="1"/>
  <c r="V68" i="31"/>
  <c r="AG68" i="31" s="1"/>
  <c r="U68" i="31"/>
  <c r="AF68" i="31" s="1"/>
  <c r="R68" i="31"/>
  <c r="AC68" i="31" s="1"/>
  <c r="N78" i="26"/>
  <c r="F64" i="31"/>
  <c r="C78" i="26" s="1"/>
  <c r="B79" i="26"/>
  <c r="BD64" i="31" l="1"/>
  <c r="BC64" i="31" s="1"/>
  <c r="Q78" i="26" s="1"/>
  <c r="AZ68" i="31"/>
  <c r="BA68" i="31"/>
  <c r="K65" i="31"/>
  <c r="BB65" i="31"/>
  <c r="K82" i="26"/>
  <c r="AT68" i="31"/>
  <c r="D82" i="26"/>
  <c r="AM68" i="31"/>
  <c r="E82" i="26"/>
  <c r="AN68" i="31"/>
  <c r="L82" i="26"/>
  <c r="AU68" i="31"/>
  <c r="H82" i="26"/>
  <c r="AQ68" i="31"/>
  <c r="F82" i="26"/>
  <c r="AO68" i="31"/>
  <c r="AY67" i="31"/>
  <c r="AX67" i="31"/>
  <c r="M82" i="26"/>
  <c r="AV68" i="31"/>
  <c r="I82" i="26"/>
  <c r="AR68" i="31"/>
  <c r="G82" i="26"/>
  <c r="AP68" i="31"/>
  <c r="J82" i="26"/>
  <c r="AS68" i="31"/>
  <c r="P78" i="26"/>
  <c r="O78" i="26"/>
  <c r="Y69" i="31"/>
  <c r="AJ69" i="31" s="1"/>
  <c r="Q69" i="31"/>
  <c r="AB69" i="31" s="1"/>
  <c r="W69" i="31"/>
  <c r="AH69" i="31" s="1"/>
  <c r="V69" i="31"/>
  <c r="AG69" i="31" s="1"/>
  <c r="U69" i="31"/>
  <c r="AF69" i="31" s="1"/>
  <c r="Z69" i="31"/>
  <c r="AK69" i="31" s="1"/>
  <c r="R69" i="31"/>
  <c r="AC69" i="31" s="1"/>
  <c r="T69" i="31"/>
  <c r="AE69" i="31" s="1"/>
  <c r="S69" i="31"/>
  <c r="AD69" i="31" s="1"/>
  <c r="X69" i="31"/>
  <c r="AI69" i="31" s="1"/>
  <c r="F65" i="31"/>
  <c r="C79" i="26" s="1"/>
  <c r="N79" i="26"/>
  <c r="B80" i="26"/>
  <c r="BD65" i="31" l="1"/>
  <c r="BC65" i="31" s="1"/>
  <c r="Q79" i="26" s="1"/>
  <c r="BA69" i="31"/>
  <c r="AZ69" i="31"/>
  <c r="K66" i="31"/>
  <c r="BB66" i="31"/>
  <c r="I83" i="26"/>
  <c r="AR69" i="31"/>
  <c r="J83" i="26"/>
  <c r="AS69" i="31"/>
  <c r="AY68" i="31"/>
  <c r="AX68" i="31"/>
  <c r="K83" i="26"/>
  <c r="AT69" i="31"/>
  <c r="D83" i="26"/>
  <c r="AM69" i="31"/>
  <c r="F83" i="26"/>
  <c r="AO69" i="31"/>
  <c r="L83" i="26"/>
  <c r="AU69" i="31"/>
  <c r="E83" i="26"/>
  <c r="AN69" i="31"/>
  <c r="G83" i="26"/>
  <c r="AP69" i="31"/>
  <c r="M83" i="26"/>
  <c r="AV69" i="31"/>
  <c r="H83" i="26"/>
  <c r="AQ69" i="31"/>
  <c r="P79" i="26"/>
  <c r="O79" i="26"/>
  <c r="W70" i="31"/>
  <c r="AH70" i="31" s="1"/>
  <c r="U70" i="31"/>
  <c r="AF70" i="31" s="1"/>
  <c r="T70" i="31"/>
  <c r="AE70" i="31" s="1"/>
  <c r="S70" i="31"/>
  <c r="AD70" i="31" s="1"/>
  <c r="X70" i="31"/>
  <c r="AI70" i="31" s="1"/>
  <c r="Z70" i="31"/>
  <c r="AK70" i="31" s="1"/>
  <c r="Y70" i="31"/>
  <c r="AJ70" i="31" s="1"/>
  <c r="V70" i="31"/>
  <c r="AG70" i="31" s="1"/>
  <c r="R70" i="31"/>
  <c r="AC70" i="31" s="1"/>
  <c r="Q70" i="31"/>
  <c r="AB70" i="31" s="1"/>
  <c r="N80" i="26"/>
  <c r="F66" i="31"/>
  <c r="C80" i="26" s="1"/>
  <c r="B81" i="26"/>
  <c r="BD66" i="31" l="1"/>
  <c r="BC66" i="31" s="1"/>
  <c r="Q80" i="26" s="1"/>
  <c r="AZ70" i="31"/>
  <c r="BA70" i="31"/>
  <c r="F84" i="26"/>
  <c r="AO70" i="31"/>
  <c r="K67" i="31"/>
  <c r="BB67" i="31"/>
  <c r="G84" i="26"/>
  <c r="AP70" i="31"/>
  <c r="D84" i="26"/>
  <c r="AM70" i="31"/>
  <c r="H84" i="26"/>
  <c r="AQ70" i="31"/>
  <c r="E84" i="26"/>
  <c r="AN70" i="31"/>
  <c r="J84" i="26"/>
  <c r="AS70" i="31"/>
  <c r="AY69" i="31"/>
  <c r="AX69" i="31"/>
  <c r="L84" i="26"/>
  <c r="AU70" i="31"/>
  <c r="M84" i="26"/>
  <c r="AV70" i="31"/>
  <c r="I84" i="26"/>
  <c r="AR70" i="31"/>
  <c r="K84" i="26"/>
  <c r="AT70" i="31"/>
  <c r="P80" i="26"/>
  <c r="O80" i="26"/>
  <c r="U71" i="31"/>
  <c r="AF71" i="31" s="1"/>
  <c r="S71" i="31"/>
  <c r="AD71" i="31" s="1"/>
  <c r="Z71" i="31"/>
  <c r="AK71" i="31" s="1"/>
  <c r="R71" i="31"/>
  <c r="AC71" i="31" s="1"/>
  <c r="Y71" i="31"/>
  <c r="AJ71" i="31" s="1"/>
  <c r="Q71" i="31"/>
  <c r="AB71" i="31" s="1"/>
  <c r="X71" i="31"/>
  <c r="AI71" i="31" s="1"/>
  <c r="V71" i="31"/>
  <c r="AG71" i="31" s="1"/>
  <c r="W71" i="31"/>
  <c r="AH71" i="31" s="1"/>
  <c r="T71" i="31"/>
  <c r="AE71" i="31" s="1"/>
  <c r="F67" i="31"/>
  <c r="C81" i="26" s="1"/>
  <c r="N81" i="26"/>
  <c r="B82" i="26"/>
  <c r="BD67" i="31" l="1"/>
  <c r="BC67" i="31" s="1"/>
  <c r="Q81" i="26" s="1"/>
  <c r="BA71" i="31"/>
  <c r="AZ71" i="31"/>
  <c r="K68" i="31"/>
  <c r="BB68" i="31"/>
  <c r="E85" i="26"/>
  <c r="AN71" i="31"/>
  <c r="M85" i="26"/>
  <c r="AV71" i="31"/>
  <c r="G85" i="26"/>
  <c r="AP71" i="31"/>
  <c r="F85" i="26"/>
  <c r="AO71" i="31"/>
  <c r="J85" i="26"/>
  <c r="AS71" i="31"/>
  <c r="H85" i="26"/>
  <c r="AQ71" i="31"/>
  <c r="K85" i="26"/>
  <c r="AT71" i="31"/>
  <c r="P81" i="26"/>
  <c r="O81" i="26"/>
  <c r="D85" i="26"/>
  <c r="AM71" i="31"/>
  <c r="I85" i="26"/>
  <c r="AR71" i="31"/>
  <c r="L85" i="26"/>
  <c r="AU71" i="31"/>
  <c r="AY70" i="31"/>
  <c r="AX70" i="31"/>
  <c r="S72" i="31"/>
  <c r="AD72" i="31" s="1"/>
  <c r="Z72" i="31"/>
  <c r="AK72" i="31" s="1"/>
  <c r="R72" i="31"/>
  <c r="AC72" i="31" s="1"/>
  <c r="Y72" i="31"/>
  <c r="AJ72" i="31" s="1"/>
  <c r="Q72" i="31"/>
  <c r="AB72" i="31" s="1"/>
  <c r="X72" i="31"/>
  <c r="AI72" i="31" s="1"/>
  <c r="W72" i="31"/>
  <c r="AH72" i="31" s="1"/>
  <c r="V72" i="31"/>
  <c r="AG72" i="31" s="1"/>
  <c r="T72" i="31"/>
  <c r="AE72" i="31" s="1"/>
  <c r="U72" i="31"/>
  <c r="AF72" i="31" s="1"/>
  <c r="N82" i="26"/>
  <c r="F68" i="31"/>
  <c r="C82" i="26" s="1"/>
  <c r="B83" i="26"/>
  <c r="BD68" i="31" l="1"/>
  <c r="BC68" i="31" s="1"/>
  <c r="Q82" i="26" s="1"/>
  <c r="AZ72" i="31"/>
  <c r="BA72" i="31"/>
  <c r="K69" i="31"/>
  <c r="BB69" i="31"/>
  <c r="H86" i="26"/>
  <c r="AQ72" i="31"/>
  <c r="G86" i="26"/>
  <c r="AP72" i="31"/>
  <c r="I86" i="26"/>
  <c r="AR72" i="31"/>
  <c r="J86" i="26"/>
  <c r="AS72" i="31"/>
  <c r="K86" i="26"/>
  <c r="AT72" i="31"/>
  <c r="D86" i="26"/>
  <c r="AM72" i="31"/>
  <c r="L86" i="26"/>
  <c r="AU72" i="31"/>
  <c r="E86" i="26"/>
  <c r="AN72" i="31"/>
  <c r="M86" i="26"/>
  <c r="AV72" i="31"/>
  <c r="F86" i="26"/>
  <c r="AO72" i="31"/>
  <c r="AY71" i="31"/>
  <c r="AX71" i="31"/>
  <c r="P82" i="26"/>
  <c r="O82" i="26"/>
  <c r="Y73" i="31"/>
  <c r="AJ73" i="31" s="1"/>
  <c r="Q73" i="31"/>
  <c r="AB73" i="31" s="1"/>
  <c r="X73" i="31"/>
  <c r="AI73" i="31" s="1"/>
  <c r="W73" i="31"/>
  <c r="AH73" i="31" s="1"/>
  <c r="V73" i="31"/>
  <c r="AG73" i="31" s="1"/>
  <c r="U73" i="31"/>
  <c r="AF73" i="31" s="1"/>
  <c r="T73" i="31"/>
  <c r="AE73" i="31" s="1"/>
  <c r="Z73" i="31"/>
  <c r="AK73" i="31" s="1"/>
  <c r="R73" i="31"/>
  <c r="AC73" i="31" s="1"/>
  <c r="S73" i="31"/>
  <c r="AD73" i="31" s="1"/>
  <c r="F69" i="31"/>
  <c r="C83" i="26" s="1"/>
  <c r="N83" i="26"/>
  <c r="B84" i="26"/>
  <c r="BD69" i="31" l="1"/>
  <c r="BC69" i="31" s="1"/>
  <c r="Q83" i="26" s="1"/>
  <c r="BA73" i="31"/>
  <c r="AZ73" i="31"/>
  <c r="K70" i="31"/>
  <c r="BB70" i="31"/>
  <c r="F87" i="26"/>
  <c r="AO73" i="31"/>
  <c r="E87" i="26"/>
  <c r="AN73" i="31"/>
  <c r="M87" i="26"/>
  <c r="AV73" i="31"/>
  <c r="G87" i="26"/>
  <c r="AP73" i="31"/>
  <c r="H87" i="26"/>
  <c r="AQ73" i="31"/>
  <c r="I87" i="26"/>
  <c r="AR73" i="31"/>
  <c r="J87" i="26"/>
  <c r="AS73" i="31"/>
  <c r="K87" i="26"/>
  <c r="AT73" i="31"/>
  <c r="D87" i="26"/>
  <c r="AM73" i="31"/>
  <c r="L87" i="26"/>
  <c r="AU73" i="31"/>
  <c r="AY72" i="31"/>
  <c r="AX72" i="31"/>
  <c r="P83" i="26"/>
  <c r="O83" i="26"/>
  <c r="W74" i="31"/>
  <c r="AH74" i="31" s="1"/>
  <c r="V74" i="31"/>
  <c r="AG74" i="31" s="1"/>
  <c r="U74" i="31"/>
  <c r="AF74" i="31" s="1"/>
  <c r="T74" i="31"/>
  <c r="AE74" i="31" s="1"/>
  <c r="S74" i="31"/>
  <c r="AD74" i="31" s="1"/>
  <c r="Z74" i="31"/>
  <c r="AK74" i="31" s="1"/>
  <c r="R74" i="31"/>
  <c r="AC74" i="31" s="1"/>
  <c r="X74" i="31"/>
  <c r="AI74" i="31" s="1"/>
  <c r="Y74" i="31"/>
  <c r="AJ74" i="31" s="1"/>
  <c r="Q74" i="31"/>
  <c r="AB74" i="31" s="1"/>
  <c r="F70" i="31"/>
  <c r="C84" i="26" s="1"/>
  <c r="N84" i="26"/>
  <c r="B85" i="26"/>
  <c r="BD70" i="31" l="1"/>
  <c r="BC70" i="31" s="1"/>
  <c r="Q84" i="26" s="1"/>
  <c r="AZ74" i="31"/>
  <c r="BA74" i="31"/>
  <c r="K71" i="31"/>
  <c r="BB71" i="31"/>
  <c r="D88" i="26"/>
  <c r="AM74" i="31"/>
  <c r="L88" i="26"/>
  <c r="AU74" i="31"/>
  <c r="K88" i="26"/>
  <c r="AT74" i="31"/>
  <c r="E88" i="26"/>
  <c r="AN74" i="31"/>
  <c r="M88" i="26"/>
  <c r="AV74" i="31"/>
  <c r="F88" i="26"/>
  <c r="AO74" i="31"/>
  <c r="G88" i="26"/>
  <c r="AP74" i="31"/>
  <c r="H88" i="26"/>
  <c r="AQ74" i="31"/>
  <c r="I88" i="26"/>
  <c r="AR74" i="31"/>
  <c r="J88" i="26"/>
  <c r="AS74" i="31"/>
  <c r="AY73" i="31"/>
  <c r="AX73" i="31"/>
  <c r="P84" i="26"/>
  <c r="O84" i="26"/>
  <c r="U75" i="31"/>
  <c r="AF75" i="31" s="1"/>
  <c r="T75" i="31"/>
  <c r="AE75" i="31" s="1"/>
  <c r="S75" i="31"/>
  <c r="AD75" i="31" s="1"/>
  <c r="Z75" i="31"/>
  <c r="AK75" i="31" s="1"/>
  <c r="R75" i="31"/>
  <c r="AC75" i="31" s="1"/>
  <c r="Y75" i="31"/>
  <c r="AJ75" i="31" s="1"/>
  <c r="Q75" i="31"/>
  <c r="AB75" i="31" s="1"/>
  <c r="X75" i="31"/>
  <c r="AI75" i="31" s="1"/>
  <c r="V75" i="31"/>
  <c r="AG75" i="31" s="1"/>
  <c r="W75" i="31"/>
  <c r="AH75" i="31" s="1"/>
  <c r="F71" i="31"/>
  <c r="C85" i="26" s="1"/>
  <c r="N85" i="26"/>
  <c r="B86" i="26"/>
  <c r="BD71" i="31" l="1"/>
  <c r="BC71" i="31" s="1"/>
  <c r="Q85" i="26" s="1"/>
  <c r="BA75" i="31"/>
  <c r="AZ75" i="31"/>
  <c r="K72" i="31"/>
  <c r="BB72" i="31"/>
  <c r="J89" i="26"/>
  <c r="AS75" i="31"/>
  <c r="I89" i="26"/>
  <c r="AR75" i="31"/>
  <c r="K89" i="26"/>
  <c r="AT75" i="31"/>
  <c r="D89" i="26"/>
  <c r="AM75" i="31"/>
  <c r="L89" i="26"/>
  <c r="AU75" i="31"/>
  <c r="E89" i="26"/>
  <c r="AN75" i="31"/>
  <c r="M89" i="26"/>
  <c r="AV75" i="31"/>
  <c r="F89" i="26"/>
  <c r="AO75" i="31"/>
  <c r="G89" i="26"/>
  <c r="AP75" i="31"/>
  <c r="H89" i="26"/>
  <c r="AQ75" i="31"/>
  <c r="AY74" i="31"/>
  <c r="AX74" i="31"/>
  <c r="P85" i="26"/>
  <c r="O85" i="26"/>
  <c r="Y76" i="31"/>
  <c r="AJ76" i="31" s="1"/>
  <c r="T76" i="31"/>
  <c r="AE76" i="31" s="1"/>
  <c r="S76" i="31"/>
  <c r="AD76" i="31" s="1"/>
  <c r="R76" i="31"/>
  <c r="AC76" i="31" s="1"/>
  <c r="Q76" i="31"/>
  <c r="AB76" i="31" s="1"/>
  <c r="Z76" i="31"/>
  <c r="AK76" i="31" s="1"/>
  <c r="X76" i="31"/>
  <c r="AI76" i="31" s="1"/>
  <c r="W76" i="31"/>
  <c r="AH76" i="31" s="1"/>
  <c r="U76" i="31"/>
  <c r="AF76" i="31" s="1"/>
  <c r="V76" i="31"/>
  <c r="AG76" i="31" s="1"/>
  <c r="F72" i="31"/>
  <c r="C86" i="26" s="1"/>
  <c r="N86" i="26"/>
  <c r="B87" i="26"/>
  <c r="BD72" i="31" l="1"/>
  <c r="BC72" i="31" s="1"/>
  <c r="Q86" i="26" s="1"/>
  <c r="AZ76" i="31"/>
  <c r="BA76" i="31"/>
  <c r="K73" i="31"/>
  <c r="BB73" i="31"/>
  <c r="I90" i="26"/>
  <c r="AR76" i="31"/>
  <c r="H90" i="26"/>
  <c r="AQ76" i="31"/>
  <c r="J90" i="26"/>
  <c r="AS76" i="31"/>
  <c r="K90" i="26"/>
  <c r="AT76" i="31"/>
  <c r="M90" i="26"/>
  <c r="AV76" i="31"/>
  <c r="D90" i="26"/>
  <c r="AM76" i="31"/>
  <c r="E90" i="26"/>
  <c r="AN76" i="31"/>
  <c r="F90" i="26"/>
  <c r="AO76" i="31"/>
  <c r="G90" i="26"/>
  <c r="AP76" i="31"/>
  <c r="L90" i="26"/>
  <c r="AU76" i="31"/>
  <c r="AY75" i="31"/>
  <c r="AX75" i="31"/>
  <c r="P86" i="26"/>
  <c r="O86" i="26"/>
  <c r="W77" i="31"/>
  <c r="AH77" i="31" s="1"/>
  <c r="Z77" i="31"/>
  <c r="AK77" i="31" s="1"/>
  <c r="R77" i="31"/>
  <c r="AC77" i="31" s="1"/>
  <c r="T77" i="31"/>
  <c r="AE77" i="31" s="1"/>
  <c r="S77" i="31"/>
  <c r="AD77" i="31" s="1"/>
  <c r="Q77" i="31"/>
  <c r="AB77" i="31" s="1"/>
  <c r="Y77" i="31"/>
  <c r="AJ77" i="31" s="1"/>
  <c r="X77" i="31"/>
  <c r="AI77" i="31" s="1"/>
  <c r="U77" i="31"/>
  <c r="AF77" i="31" s="1"/>
  <c r="V77" i="31"/>
  <c r="AG77" i="31" s="1"/>
  <c r="N87" i="26"/>
  <c r="F73" i="31"/>
  <c r="C87" i="26" s="1"/>
  <c r="B88" i="26"/>
  <c r="BD73" i="31" l="1"/>
  <c r="BC73" i="31" s="1"/>
  <c r="Q87" i="26" s="1"/>
  <c r="BA77" i="31"/>
  <c r="AZ77" i="31"/>
  <c r="K74" i="31"/>
  <c r="BB74" i="31"/>
  <c r="I91" i="26"/>
  <c r="AR77" i="31"/>
  <c r="H91" i="26"/>
  <c r="AQ77" i="31"/>
  <c r="K91" i="26"/>
  <c r="AT77" i="31"/>
  <c r="L91" i="26"/>
  <c r="AU77" i="31"/>
  <c r="D91" i="26"/>
  <c r="AM77" i="31"/>
  <c r="F91" i="26"/>
  <c r="AO77" i="31"/>
  <c r="G91" i="26"/>
  <c r="AP77" i="31"/>
  <c r="E91" i="26"/>
  <c r="AN77" i="31"/>
  <c r="M91" i="26"/>
  <c r="AV77" i="31"/>
  <c r="J91" i="26"/>
  <c r="AS77" i="31"/>
  <c r="AY76" i="31"/>
  <c r="AX76" i="31"/>
  <c r="P87" i="26"/>
  <c r="O87" i="26"/>
  <c r="U78" i="31"/>
  <c r="AF78" i="31" s="1"/>
  <c r="X78" i="31"/>
  <c r="AI78" i="31" s="1"/>
  <c r="T78" i="31"/>
  <c r="AE78" i="31" s="1"/>
  <c r="S78" i="31"/>
  <c r="AD78" i="31" s="1"/>
  <c r="R78" i="31"/>
  <c r="AC78" i="31" s="1"/>
  <c r="Q78" i="31"/>
  <c r="AB78" i="31" s="1"/>
  <c r="Z78" i="31"/>
  <c r="AK78" i="31" s="1"/>
  <c r="Y78" i="31"/>
  <c r="AJ78" i="31" s="1"/>
  <c r="V78" i="31"/>
  <c r="AG78" i="31" s="1"/>
  <c r="W78" i="31"/>
  <c r="AH78" i="31" s="1"/>
  <c r="F74" i="31"/>
  <c r="C88" i="26" s="1"/>
  <c r="N88" i="26"/>
  <c r="B89" i="26"/>
  <c r="BD74" i="31" l="1"/>
  <c r="BC74" i="31" s="1"/>
  <c r="Q88" i="26" s="1"/>
  <c r="AZ78" i="31"/>
  <c r="BA78" i="31"/>
  <c r="K75" i="31"/>
  <c r="BB75" i="31"/>
  <c r="J92" i="26"/>
  <c r="AS78" i="31"/>
  <c r="I92" i="26"/>
  <c r="AR78" i="31"/>
  <c r="L92" i="26"/>
  <c r="AU78" i="31"/>
  <c r="M92" i="26"/>
  <c r="AV78" i="31"/>
  <c r="D92" i="26"/>
  <c r="AM78" i="31"/>
  <c r="E92" i="26"/>
  <c r="AN78" i="31"/>
  <c r="F92" i="26"/>
  <c r="AO78" i="31"/>
  <c r="G92" i="26"/>
  <c r="AP78" i="31"/>
  <c r="K92" i="26"/>
  <c r="AT78" i="31"/>
  <c r="H92" i="26"/>
  <c r="AQ78" i="31"/>
  <c r="AY77" i="31"/>
  <c r="AX77" i="31"/>
  <c r="P88" i="26"/>
  <c r="O88" i="26"/>
  <c r="S79" i="31"/>
  <c r="AD79" i="31" s="1"/>
  <c r="V79" i="31"/>
  <c r="AG79" i="31" s="1"/>
  <c r="U79" i="31"/>
  <c r="AF79" i="31" s="1"/>
  <c r="T79" i="31"/>
  <c r="AE79" i="31" s="1"/>
  <c r="R79" i="31"/>
  <c r="AC79" i="31" s="1"/>
  <c r="Q79" i="31"/>
  <c r="AB79" i="31" s="1"/>
  <c r="Z79" i="31"/>
  <c r="AK79" i="31" s="1"/>
  <c r="Y79" i="31"/>
  <c r="AJ79" i="31" s="1"/>
  <c r="W79" i="31"/>
  <c r="AH79" i="31" s="1"/>
  <c r="X79" i="31"/>
  <c r="AI79" i="31" s="1"/>
  <c r="F75" i="31"/>
  <c r="C89" i="26" s="1"/>
  <c r="N89" i="26"/>
  <c r="B90" i="26"/>
  <c r="BD75" i="31" l="1"/>
  <c r="BC75" i="31" s="1"/>
  <c r="Q89" i="26" s="1"/>
  <c r="BA79" i="31"/>
  <c r="AZ79" i="31"/>
  <c r="K76" i="31"/>
  <c r="BB76" i="31"/>
  <c r="K93" i="26"/>
  <c r="AT79" i="31"/>
  <c r="J93" i="26"/>
  <c r="AS79" i="31"/>
  <c r="L93" i="26"/>
  <c r="AU79" i="31"/>
  <c r="M93" i="26"/>
  <c r="AV79" i="31"/>
  <c r="D93" i="26"/>
  <c r="AM79" i="31"/>
  <c r="E93" i="26"/>
  <c r="AN79" i="31"/>
  <c r="G93" i="26"/>
  <c r="AP79" i="31"/>
  <c r="H93" i="26"/>
  <c r="AQ79" i="31"/>
  <c r="I93" i="26"/>
  <c r="AR79" i="31"/>
  <c r="F93" i="26"/>
  <c r="AO79" i="31"/>
  <c r="AY78" i="31"/>
  <c r="AX78" i="31"/>
  <c r="P89" i="26"/>
  <c r="O89" i="26"/>
  <c r="Y80" i="31"/>
  <c r="AJ80" i="31" s="1"/>
  <c r="Q80" i="31"/>
  <c r="AB80" i="31" s="1"/>
  <c r="T80" i="31"/>
  <c r="AE80" i="31" s="1"/>
  <c r="V80" i="31"/>
  <c r="AG80" i="31" s="1"/>
  <c r="U80" i="31"/>
  <c r="AF80" i="31" s="1"/>
  <c r="S80" i="31"/>
  <c r="AD80" i="31" s="1"/>
  <c r="R80" i="31"/>
  <c r="AC80" i="31" s="1"/>
  <c r="Z80" i="31"/>
  <c r="AK80" i="31" s="1"/>
  <c r="W80" i="31"/>
  <c r="AH80" i="31" s="1"/>
  <c r="X80" i="31"/>
  <c r="AI80" i="31" s="1"/>
  <c r="F76" i="31"/>
  <c r="C90" i="26" s="1"/>
  <c r="N90" i="26"/>
  <c r="B91" i="26"/>
  <c r="BD76" i="31" l="1"/>
  <c r="BC76" i="31" s="1"/>
  <c r="Q90" i="26" s="1"/>
  <c r="BA80" i="31"/>
  <c r="AZ80" i="31"/>
  <c r="K77" i="31"/>
  <c r="BB77" i="31"/>
  <c r="K94" i="26"/>
  <c r="AT80" i="31"/>
  <c r="J94" i="26"/>
  <c r="AS80" i="31"/>
  <c r="M94" i="26"/>
  <c r="AV80" i="31"/>
  <c r="E94" i="26"/>
  <c r="AN80" i="31"/>
  <c r="F94" i="26"/>
  <c r="AO80" i="31"/>
  <c r="H94" i="26"/>
  <c r="AQ80" i="31"/>
  <c r="I94" i="26"/>
  <c r="AR80" i="31"/>
  <c r="G94" i="26"/>
  <c r="AP80" i="31"/>
  <c r="D94" i="26"/>
  <c r="AM80" i="31"/>
  <c r="L94" i="26"/>
  <c r="AU80" i="31"/>
  <c r="AY79" i="31"/>
  <c r="AX79" i="31"/>
  <c r="P90" i="26"/>
  <c r="O90" i="26"/>
  <c r="W81" i="31"/>
  <c r="AH81" i="31" s="1"/>
  <c r="Z81" i="31"/>
  <c r="AK81" i="31" s="1"/>
  <c r="R81" i="31"/>
  <c r="AC81" i="31" s="1"/>
  <c r="V81" i="31"/>
  <c r="AG81" i="31" s="1"/>
  <c r="U81" i="31"/>
  <c r="AF81" i="31" s="1"/>
  <c r="T81" i="31"/>
  <c r="AE81" i="31" s="1"/>
  <c r="S81" i="31"/>
  <c r="AD81" i="31" s="1"/>
  <c r="Q81" i="31"/>
  <c r="AB81" i="31" s="1"/>
  <c r="X81" i="31"/>
  <c r="AI81" i="31" s="1"/>
  <c r="Y81" i="31"/>
  <c r="AJ81" i="31" s="1"/>
  <c r="N91" i="26"/>
  <c r="F77" i="31"/>
  <c r="C91" i="26" s="1"/>
  <c r="B92" i="26"/>
  <c r="BD77" i="31" l="1"/>
  <c r="BC77" i="31" s="1"/>
  <c r="Q91" i="26" s="1"/>
  <c r="BA81" i="31"/>
  <c r="AZ81" i="31"/>
  <c r="K78" i="31"/>
  <c r="BB78" i="31"/>
  <c r="L95" i="26"/>
  <c r="AU81" i="31"/>
  <c r="K95" i="26"/>
  <c r="AT81" i="31"/>
  <c r="D95" i="26"/>
  <c r="AM81" i="31"/>
  <c r="F95" i="26"/>
  <c r="AO81" i="31"/>
  <c r="G95" i="26"/>
  <c r="AP81" i="31"/>
  <c r="H95" i="26"/>
  <c r="AQ81" i="31"/>
  <c r="I95" i="26"/>
  <c r="AR81" i="31"/>
  <c r="E95" i="26"/>
  <c r="AN81" i="31"/>
  <c r="M95" i="26"/>
  <c r="AV81" i="31"/>
  <c r="J95" i="26"/>
  <c r="AS81" i="31"/>
  <c r="AY80" i="31"/>
  <c r="AX80" i="31"/>
  <c r="P91" i="26"/>
  <c r="N92" i="26"/>
  <c r="F78" i="31"/>
  <c r="C92" i="26" s="1"/>
  <c r="B93" i="26"/>
  <c r="O91" i="26" l="1"/>
  <c r="BD78" i="31"/>
  <c r="BC78" i="31" s="1"/>
  <c r="Q92" i="26" s="1"/>
  <c r="K79" i="31"/>
  <c r="BD79" i="31" s="1"/>
  <c r="BC79" i="31" s="1"/>
  <c r="Q93" i="26" s="1"/>
  <c r="BB79" i="31"/>
  <c r="AY81" i="31"/>
  <c r="AX81" i="31"/>
  <c r="P92" i="26"/>
  <c r="N93" i="26"/>
  <c r="F79" i="31"/>
  <c r="C93" i="26" s="1"/>
  <c r="B94" i="26"/>
  <c r="O92" i="26" l="1"/>
  <c r="K80" i="31"/>
  <c r="BB80" i="31"/>
  <c r="P93" i="26"/>
  <c r="O93" i="26"/>
  <c r="F80" i="31"/>
  <c r="C94" i="26" s="1"/>
  <c r="N94" i="26"/>
  <c r="B95" i="26"/>
  <c r="BD80" i="31" l="1"/>
  <c r="BC80" i="31" s="1"/>
  <c r="Q94" i="26" s="1"/>
  <c r="K81" i="31"/>
  <c r="BB81" i="31"/>
  <c r="P94" i="26"/>
  <c r="O94" i="26"/>
  <c r="F81" i="31"/>
  <c r="C95" i="26" s="1"/>
  <c r="N95" i="26"/>
  <c r="K12" i="26" s="1"/>
  <c r="H8" i="32" s="1"/>
  <c r="BD81" i="31" l="1"/>
  <c r="BC81" i="31" s="1"/>
  <c r="Q95" i="26" s="1"/>
  <c r="Q12" i="26" s="1"/>
  <c r="P95" i="26"/>
  <c r="O12" i="26" s="1"/>
  <c r="G8" i="32" l="1"/>
  <c r="E8" i="32"/>
  <c r="O95" i="26"/>
  <c r="M12" i="26" s="1"/>
  <c r="D8" i="32" l="1"/>
  <c r="F8" i="32" s="1"/>
  <c r="I12" i="26"/>
</calcChain>
</file>

<file path=xl/sharedStrings.xml><?xml version="1.0" encoding="utf-8"?>
<sst xmlns="http://schemas.openxmlformats.org/spreadsheetml/2006/main" count="219" uniqueCount="191">
  <si>
    <t>Tutor:</t>
  </si>
  <si>
    <t>Documento:</t>
  </si>
  <si>
    <t>Fecha Informe:</t>
  </si>
  <si>
    <t>Fecha Inicio:</t>
  </si>
  <si>
    <t>Fecha Cierre:</t>
  </si>
  <si>
    <t>APRENDICES</t>
  </si>
  <si>
    <t>Activos</t>
  </si>
  <si>
    <t>No Aprobados</t>
  </si>
  <si>
    <t>Desertados</t>
  </si>
  <si>
    <t>Cancelados</t>
  </si>
  <si>
    <t>Retirados</t>
  </si>
  <si>
    <t>Aprobados</t>
  </si>
  <si>
    <t>RESUMEN DE LA AUTOEVALUACIÓN</t>
  </si>
  <si>
    <t>Respuestas sin contestar autoevaluación:</t>
  </si>
  <si>
    <t>PUNTAJE TOTAL AUTOEVALUACIÓN</t>
  </si>
  <si>
    <r>
      <t xml:space="preserve">SERVICIO NACIONAL DE APRENDIZAJE SENA
CENTRO DE SERVICIOS FINANCIEROS
</t>
    </r>
    <r>
      <rPr>
        <b/>
        <sz val="11"/>
        <rFont val="Calibri"/>
        <family val="2"/>
      </rPr>
      <t>CONSOLIDADO EVALUACION GRUPAL CURSOS COMPLEMENTARIOS VIRTUALES</t>
    </r>
  </si>
  <si>
    <t>dd</t>
  </si>
  <si>
    <t>mm</t>
  </si>
  <si>
    <t>aaaa</t>
  </si>
  <si>
    <t>Instrucciones para su diligenciamiento:</t>
  </si>
  <si>
    <t>Ene</t>
  </si>
  <si>
    <t>A</t>
  </si>
  <si>
    <t>X</t>
  </si>
  <si>
    <t>Señor tutor, registre de manera clara y completa el nombre de cada aprendiz, empezando por el número de documento de identidad. Digite "A" o "D" según corresponda para los Resultados de Aprendizaje y señale con una "X" el estado final obtenido. Al final del documento, ingrese el total de aprendices asignados a la ficha y la distribución en números de cada estado, junto con el Resultado de Aprendizaje correspondiente a cada número listado.</t>
  </si>
  <si>
    <t>Feb</t>
  </si>
  <si>
    <t>D</t>
  </si>
  <si>
    <t>Carlos Alberto Hernandez Arcila</t>
  </si>
  <si>
    <t>FECHA:</t>
  </si>
  <si>
    <t>Mar</t>
  </si>
  <si>
    <t>Cesar Augusto Hernandez Rodriguez</t>
  </si>
  <si>
    <t>NOMBRE TUTOR:</t>
  </si>
  <si>
    <t>Luis Carlos Ocampo Ramos</t>
  </si>
  <si>
    <t>ID TUTOR:</t>
  </si>
  <si>
    <t>CODIGO FICHA:</t>
  </si>
  <si>
    <t>Abr</t>
  </si>
  <si>
    <t>Claudia Alicia Hernández Mesa</t>
  </si>
  <si>
    <t>NOMBRE FICHA:</t>
  </si>
  <si>
    <t>May</t>
  </si>
  <si>
    <t>Doris Amparo Portilla Pabón</t>
  </si>
  <si>
    <t>COMPETENCIA:</t>
  </si>
  <si>
    <t>Jun</t>
  </si>
  <si>
    <t>Eulises Mogollon Ortiz</t>
  </si>
  <si>
    <t>HORAS DEL CURSO:</t>
  </si>
  <si>
    <t>INICIO:</t>
  </si>
  <si>
    <t>CIERRE:</t>
  </si>
  <si>
    <t>Jul</t>
  </si>
  <si>
    <t>Licet Patricia Arrieta Zuñiga</t>
  </si>
  <si>
    <t>APRENDICES ASIGNADOS:</t>
  </si>
  <si>
    <t>A:</t>
  </si>
  <si>
    <t>NA:</t>
  </si>
  <si>
    <t>R:</t>
  </si>
  <si>
    <t>D:</t>
  </si>
  <si>
    <t>Ago</t>
  </si>
  <si>
    <t>Lizeth Solanyi Torres</t>
  </si>
  <si>
    <t>Sep</t>
  </si>
  <si>
    <t>N°</t>
  </si>
  <si>
    <t>NÚMERO DE DOCUMENTO</t>
  </si>
  <si>
    <t>NOMBRE DEL APRENDIZ</t>
  </si>
  <si>
    <t>RESULTADO DE APRENDIZAJE</t>
  </si>
  <si>
    <t>ESTADO FINAL</t>
  </si>
  <si>
    <t>Oct</t>
  </si>
  <si>
    <t>Alba Lucia Beltran Poveda</t>
  </si>
  <si>
    <t>NA</t>
  </si>
  <si>
    <t>R</t>
  </si>
  <si>
    <t>Nov</t>
  </si>
  <si>
    <t>Deiby Natalia Ramirez Ramirez</t>
  </si>
  <si>
    <t>Dic</t>
  </si>
  <si>
    <t>Jorge Luis Uribe Parra</t>
  </si>
  <si>
    <t>Lilian Andrea Calderón Mongui</t>
  </si>
  <si>
    <t>Sandy Paola Cuesta Parra</t>
  </si>
  <si>
    <t>CONVENCIONES: ESTADO FINAL APRENDICES: A (Aprendices que aprobaron todos los Resultados de aprendizaje (RAP)), NA (Aprendices que aprobaron algunos RAP unicamente), R (Aprendices que realizaron un retiro voluntario), D (Aprendices que no aprobaron ningún RAP)</t>
  </si>
  <si>
    <t>RESULTADOS DE APRENDIZAJE</t>
  </si>
  <si>
    <t>Documentos Unicos</t>
  </si>
  <si>
    <t>RAP Unicos</t>
  </si>
  <si>
    <t>Nombres</t>
  </si>
  <si>
    <t>Apellidos</t>
  </si>
  <si>
    <t>Apellidos y Nombres</t>
  </si>
  <si>
    <t>Estado</t>
  </si>
  <si>
    <t>Retirado</t>
  </si>
  <si>
    <t>x Cert</t>
  </si>
  <si>
    <t>criterios con &amp;</t>
  </si>
  <si>
    <t>Juicio</t>
  </si>
  <si>
    <t>RAP1</t>
  </si>
  <si>
    <t>RAP2</t>
  </si>
  <si>
    <t>RAP3</t>
  </si>
  <si>
    <t>RAP4</t>
  </si>
  <si>
    <t>RAP5</t>
  </si>
  <si>
    <t>RAP6</t>
  </si>
  <si>
    <t>RAP7</t>
  </si>
  <si>
    <t>RAP8</t>
  </si>
  <si>
    <t>RAP9</t>
  </si>
  <si>
    <t>RAP10</t>
  </si>
  <si>
    <t>Cuenta</t>
  </si>
  <si>
    <t>Suma</t>
  </si>
  <si>
    <t>SumA</t>
  </si>
  <si>
    <t>SumD</t>
  </si>
  <si>
    <t>Copia estado</t>
  </si>
  <si>
    <t>Desertado</t>
  </si>
  <si>
    <t>N/A</t>
  </si>
  <si>
    <t>SERVICIO NACIONAL DE APRENDIZAJE SENA
CENTRO DE SERVICIOS FINANCIEROS
CRONOGRAMA DE ACTIVIDADES CURSO VIRTUAL</t>
  </si>
  <si>
    <t>Ficha:</t>
  </si>
  <si>
    <t>Curso:</t>
  </si>
  <si>
    <t>Documento Tutor:</t>
  </si>
  <si>
    <t>Actividad de Aprendizaje</t>
  </si>
  <si>
    <t>Resultado de Aprendizaje</t>
  </si>
  <si>
    <t>Evidencia</t>
  </si>
  <si>
    <t>Fecha
inicio</t>
  </si>
  <si>
    <t>Fecha
Fin</t>
  </si>
  <si>
    <t xml:space="preserve">Ítems faltantes por valorar Autoevaluación: </t>
  </si>
  <si>
    <t>#</t>
  </si>
  <si>
    <t>ITEM</t>
  </si>
  <si>
    <t>PUNTAJE ASIGNADO</t>
  </si>
  <si>
    <t>CUMPLE
SI / NO</t>
  </si>
  <si>
    <t>COMENTARIOS DEL TUTOR</t>
  </si>
  <si>
    <t>Pregunta</t>
  </si>
  <si>
    <t xml:space="preserve"> Puntaje Total: </t>
  </si>
  <si>
    <t xml:space="preserve">1. Anuncios: </t>
  </si>
  <si>
    <r>
      <t xml:space="preserve">Se encuentra disponible para aprendices en el enlace </t>
    </r>
    <r>
      <rPr>
        <b/>
        <i/>
        <sz val="9"/>
        <color theme="1"/>
        <rFont val="Arial"/>
        <family val="2"/>
      </rPr>
      <t>“Contenido del Curso”</t>
    </r>
    <r>
      <rPr>
        <sz val="9"/>
        <color theme="1"/>
        <rFont val="Arial"/>
        <family val="2"/>
      </rPr>
      <t xml:space="preserve"> (según </t>
    </r>
    <r>
      <rPr>
        <b/>
        <sz val="9"/>
        <color theme="1"/>
        <rFont val="Arial"/>
        <family val="2"/>
      </rPr>
      <t>Modelo de contenido</t>
    </r>
    <r>
      <rPr>
        <sz val="9"/>
        <color theme="1"/>
        <rFont val="Arial"/>
        <family val="2"/>
      </rPr>
      <t>) el cronograma general del programa con la siguiente información, conforme a lo establecido en la guía de orientaciones actual:
• Fechas de inicio y finalización de cada unidad temática.
• Fecha y hora de las conferencias web por unidad temática.
• Actividades de aprendizaje a realizar durante el desarrollo del programa.
• Resultados de Aprendizaje (RAP) asociados a la unidad temática correspondiente.</t>
    </r>
  </si>
  <si>
    <t>SI</t>
  </si>
  <si>
    <t>Perfil del instructor. Se encuentra publicado y disponible para consulta de los aprendices la siguiente información:
• Formación profesional (información académica) y experiencia laboral conforme a lo establecido en la guía de orientaciones actual. 
• Correo electrónico profesional. 
• Foto del instructor conforme a lo establecido en la guía de orientaciones actual. 
• Regional y Centro de Formación conforme a lo establecido en la guía de orientaciones actual. 
• Horario de atención sincrónica, mínimo una (1) hora a la semana, el/los día(s) de atención, ruta exacta y/o enlace para el ingreso.</t>
  </si>
  <si>
    <t>NO</t>
  </si>
  <si>
    <t>Verifica y garantiza que todos los materiales, guías de aprendizaje, actividades, enlaces para envío de evidencias, pruebas/foros, se encuentren disponibles para el trabajo del aprendiz y habilitados en su totalidad desde el inicio y hasta el final de la formación, en concordancia con las fechas establecidas en el Sistema de Gestión Académica, conforme a lo establecido en la guía de orientaciones actual.</t>
  </si>
  <si>
    <t>Configura con una fecha límite de entrega, cada una de las evidencias, en concordancia con las fechas establecidas en el cronograma del programa.</t>
  </si>
  <si>
    <r>
      <t xml:space="preserve">En el </t>
    </r>
    <r>
      <rPr>
        <b/>
        <i/>
        <sz val="9"/>
        <color theme="1"/>
        <rFont val="Arial"/>
        <family val="2"/>
      </rPr>
      <t>"Centro de Calificaciones"</t>
    </r>
    <r>
      <rPr>
        <sz val="9"/>
        <color theme="1"/>
        <rFont val="Arial"/>
        <family val="2"/>
      </rPr>
      <t>, asocia todas las actividades y/o evidencias teniendo en cuenta lo estipulado en las guías de aprendizaje-cronograma.</t>
    </r>
  </si>
  <si>
    <r>
      <t xml:space="preserve">Configura para que el aprendiz encuentre disponible, desde el inicio de la formación, como mínimo, los siguientes foros: 
• </t>
    </r>
    <r>
      <rPr>
        <b/>
        <i/>
        <sz val="9"/>
        <color theme="1"/>
        <rFont val="Arial"/>
        <family val="2"/>
      </rPr>
      <t>“Foro de Dudas e Inquietudes”</t>
    </r>
    <r>
      <rPr>
        <sz val="9"/>
        <color theme="1"/>
        <rFont val="Arial"/>
        <family val="2"/>
      </rPr>
      <t xml:space="preserve"> 
• </t>
    </r>
    <r>
      <rPr>
        <b/>
        <i/>
        <sz val="9"/>
        <color theme="1"/>
        <rFont val="Arial"/>
        <family val="2"/>
      </rPr>
      <t>“Foro Social”</t>
    </r>
    <r>
      <rPr>
        <sz val="9"/>
        <color theme="1"/>
        <rFont val="Arial"/>
        <family val="2"/>
      </rPr>
      <t xml:space="preserve">
• Temático(s)</t>
    </r>
  </si>
  <si>
    <t>Configura el Foro de Dudas e Inquietudes con fecha de inicio y finalización, de acuerdo con las fechas establecidas en el Sistema de Gestión Académica.</t>
  </si>
  <si>
    <t xml:space="preserve">Configura el Foro Social y Temático(s) propuesto(s) en el cronograma, con fecha de inicio y finalización, conforme a lo establecido en la guía de orientaciones actual. </t>
  </si>
  <si>
    <r>
      <t xml:space="preserve">Máximo un (1) día calendario después de la fecha de inicio de la formación (fecha establecida en el Sistema de Gestión Académica), registra la apertura del Foro Social, Dudas e Inquietudes y Temático(s) conforme a lo establecido en la guía de orientaciones actual, realizando la primera participación en el espacio </t>
    </r>
    <r>
      <rPr>
        <b/>
        <i/>
        <sz val="9"/>
        <color theme="1"/>
        <rFont val="Arial"/>
        <family val="2"/>
      </rPr>
      <t>“Mensaje”</t>
    </r>
    <r>
      <rPr>
        <sz val="9"/>
        <color theme="1"/>
        <rFont val="Arial"/>
        <family val="2"/>
      </rPr>
      <t>.</t>
    </r>
  </si>
  <si>
    <t xml:space="preserve">Máximo un (1) día calendario después de la fecha de inicio de la formación (fecha establecida en el Sistema de Gestión Académica), publica en un anuncio la bienvenida al programa, con la siguiente información: 
•	Nombre exacto del programa de formación. 
•	Número de ficha del programa. 
•	Fecha de inicio y fin de la formación (fechas establecidas en el Sistema de Gestión Académica). 
•	Fecha fin de recepción de evidencias conforme a lo establecido en la guía de orientaciones actual (esta información se publicará si la fecha fin de recepción de evidencias difiere a la fecha fin de la formación). 
•	Nombre del instructor.  
•	Espacios internos de comunicación con el instructor. </t>
  </si>
  <si>
    <t>Máximo un (1) día calendario después de la fecha de inicio de la formación (fecha establecida en el Sistema de Gestión Académica), publica en un anuncio la apertura al programa, con la siguiente información: 
•	Ruta exacta de ubicación del cronograma de actividades. 
•	Instrucciones al aprendiz sobre qué consultar de manera inicial. 
•	Invitación al aprendiz a participar en el Foro Social.</t>
  </si>
  <si>
    <r>
      <t xml:space="preserve">Organiza en el enlace </t>
    </r>
    <r>
      <rPr>
        <b/>
        <i/>
        <sz val="9"/>
        <color theme="1"/>
        <rFont val="Arial"/>
        <family val="2"/>
      </rPr>
      <t>“Contenido del Curso”</t>
    </r>
    <r>
      <rPr>
        <sz val="9"/>
        <color theme="1"/>
        <rFont val="Arial"/>
        <family val="2"/>
      </rPr>
      <t xml:space="preserve"> la Carpeta </t>
    </r>
    <r>
      <rPr>
        <b/>
        <i/>
        <sz val="9"/>
        <color theme="1"/>
        <rFont val="Arial"/>
        <family val="2"/>
      </rPr>
      <t>“Sesiones en Línea”/“Online Sessions”</t>
    </r>
    <r>
      <rPr>
        <sz val="9"/>
        <color theme="1"/>
        <rFont val="Arial"/>
        <family val="2"/>
      </rPr>
      <t xml:space="preserve">, carpeta </t>
    </r>
    <r>
      <rPr>
        <b/>
        <i/>
        <sz val="9"/>
        <color theme="1"/>
        <rFont val="Arial"/>
        <family val="2"/>
      </rPr>
      <t>“Grabaciones Sesiones en Línea” /"Web Conference Recordings"</t>
    </r>
    <r>
      <rPr>
        <sz val="9"/>
        <color theme="1"/>
        <rFont val="Arial"/>
        <family val="2"/>
      </rPr>
      <t>.</t>
    </r>
  </si>
  <si>
    <r>
      <t xml:space="preserve">En la carpeta </t>
    </r>
    <r>
      <rPr>
        <b/>
        <i/>
        <sz val="9"/>
        <color theme="1"/>
        <rFont val="Arial"/>
        <family val="2"/>
      </rPr>
      <t>“Sesiones en Línea”/“Online Sessions”</t>
    </r>
    <r>
      <rPr>
        <sz val="9"/>
        <color theme="1"/>
        <rFont val="Arial"/>
        <family val="2"/>
      </rPr>
      <t xml:space="preserve">, carpeta </t>
    </r>
    <r>
      <rPr>
        <b/>
        <i/>
        <sz val="9"/>
        <color theme="1"/>
        <rFont val="Arial"/>
        <family val="2"/>
      </rPr>
      <t>“Grabaciones Sesiones en línea” /"Web Conference Recordings”</t>
    </r>
    <r>
      <rPr>
        <sz val="9"/>
        <color theme="1"/>
        <rFont val="Arial"/>
        <family val="2"/>
      </rPr>
      <t>: Publica la grabación de la conferencia web de bienvenida con su respectivo resumen, conforme a lo establecido en la guía de orientaciones actual.</t>
    </r>
  </si>
  <si>
    <t>Durante el programa formativo publica anuncio de apertura por cada unidad temática, en concordancia con las fechas establecidas en el cronograma, con la siguiente información: 
• Fecha de inicio y fin de la unidad. 
• Actividades a desarrollar conforme a lo propuesto en el cronograma.</t>
  </si>
  <si>
    <t>Durante el programa formativo publica anuncio de cierre por cada unidad temática, en concordancia con las fechas establecidas en el cronograma, conforme a lo establecido en la guía de orientaciones actual.</t>
  </si>
  <si>
    <t>Durante el programa formativo publica anuncios de invitación a las conferencias web por unidad temática, conforme a lo establecido en la guía de orientaciones actual.</t>
  </si>
  <si>
    <t>Publica anuncio solicitando a los aprendices la verificación de sus datos personales (Nombres, Apellidos, Tipo de documento de identidad y Número de documento de identidad) en el Sistema de Gestión Académica y con la información solicitada, conforme a lo establecido en la guía de orientaciones actual.</t>
  </si>
  <si>
    <t>Responde las preguntas realizadas por cada uno de los aprendices en el Foro de Dudas e Inquietudes conforme a lo establecido en la guía de orientaciones actual, en un plazo máximo de 24 horas en días hábiles.</t>
  </si>
  <si>
    <t>Retroalimenta y responde las participaciones realizadas por cada uno de los aprendices en el Foro Social conforme a lo establecido en la guía de orientaciones actual, en un plazo máximo de 24 horas en días hábiles.</t>
  </si>
  <si>
    <t>Retroalimenta y responde las participaciones realizadas por cada uno de los aprendices en el/los Foro(s) Temático(s) conforme a lo establecido en la guía de orientaciones actual, en un plazo máximo de 24 horas en días hábiles.</t>
  </si>
  <si>
    <t>Retroalimenta y califica las evidencias conforme a lo establecido en la guía de orientaciones actual.</t>
  </si>
  <si>
    <t>Realiza la retroalimentación de las evidencias enviadas por los aprendices en máximo 48 horas en días hábiles.</t>
  </si>
  <si>
    <r>
      <t xml:space="preserve">En la carpeta </t>
    </r>
    <r>
      <rPr>
        <b/>
        <i/>
        <sz val="9"/>
        <color theme="1"/>
        <rFont val="Arial"/>
        <family val="2"/>
      </rPr>
      <t>“Sesiones en Línea”/“Online Sessions”</t>
    </r>
    <r>
      <rPr>
        <sz val="9"/>
        <color theme="1"/>
        <rFont val="Arial"/>
        <family val="2"/>
      </rPr>
      <t xml:space="preserve">, carpeta </t>
    </r>
    <r>
      <rPr>
        <b/>
        <i/>
        <sz val="9"/>
        <color theme="1"/>
        <rFont val="Arial"/>
        <family val="2"/>
      </rPr>
      <t>“Grabaciones Sesiones en línea” /"Web Conference Recordings”</t>
    </r>
    <r>
      <rPr>
        <sz val="9"/>
        <color theme="1"/>
        <rFont val="Arial"/>
        <family val="2"/>
      </rPr>
      <t>: Publica las grabaciones de las conferencias web efectuadas por cada unidad temática y sus respectivos resúmenes.</t>
    </r>
  </si>
  <si>
    <t>Los anuncios cumplen con su función comunicativa y conforme a lo establecido en la guía de orientaciones actual.</t>
  </si>
  <si>
    <t>En todos los espacios de comunicación se evidencia un lenguaje cortés y respetuoso, con uso de las normas de Netiqueta y buenas prácticas ortográficas y gramaticales.</t>
  </si>
  <si>
    <t>Concluye cada uno de los Foros Temáticos en las fechas establecidas en el cronograma, conforme a lo establecido en la guía de orientaciones actual.</t>
  </si>
  <si>
    <t>Anuncio de cierre: conforme a lo establecido en la guía de orientaciones actual, publica 2 días hábiles antes del del cierre de la formación (fecha establecida en el Sistema de Gestión Académica), un (1) anuncio indicando a los aprendices:
• Tiempo estimado de descarga del certificado de aprobación del curso. 
• Ubicación del manual (enlace o ruta) para la descarga del certificado. 
• Mensaje de invitación a realizar otros programas de formación, estipulado en la guía de orientaciones actual.</t>
  </si>
  <si>
    <t>Publica en un (1) anuncio, el día de cierre de la formación (fecha establecida en el Sistema de Gestión Académica) la lista de aprendices que aprueban el curso.</t>
  </si>
  <si>
    <t>Se encuentra como no disponible en el enlace “Edición de contenidos” la carpeta ""Reporte de Curso"", con la siguiente información:
• Copia del libro de calificaciones con la totalidad de evidencias calificadas. 
• Formato de cierre dispuesto por el Centro de Formación debidamente diligenciado con la descarga de los juicios de evaluación.</t>
  </si>
  <si>
    <t>Acceder a la herramienta "Centro de Calificaciones" en el menú "Herramientas" del curso</t>
  </si>
  <si>
    <t>Hacer clic en e botón azul "Descargar calificaciones"</t>
  </si>
  <si>
    <t>Se incrusta toda la hoja del informe obtenido en esta pestaña eliminando antes todos los textos en esta página</t>
  </si>
  <si>
    <t>Nombre del reporte</t>
  </si>
  <si>
    <t>Reporte registro de ingresos</t>
  </si>
  <si>
    <t>Código de ficha</t>
  </si>
  <si>
    <t>Nombre de ficha</t>
  </si>
  <si>
    <t>Tipo de curso</t>
  </si>
  <si>
    <t>Complementaria</t>
  </si>
  <si>
    <t>Modalidad</t>
  </si>
  <si>
    <t>Virtual</t>
  </si>
  <si>
    <t>Regional</t>
  </si>
  <si>
    <t>REGIONAL DISTRITO CAPITAL</t>
  </si>
  <si>
    <t>Centro de formación</t>
  </si>
  <si>
    <t>CENTRO DE GESTION ADMINISTRATIVA</t>
  </si>
  <si>
    <t/>
  </si>
  <si>
    <t>Nombre y apellidos</t>
  </si>
  <si>
    <t>Rango fecha registro</t>
  </si>
  <si>
    <t>Rol en la ficha</t>
  </si>
  <si>
    <t>Identificación</t>
  </si>
  <si>
    <t>Fecha de generación del reporte</t>
  </si>
  <si>
    <t>Tipo</t>
  </si>
  <si>
    <t>Correo electrónico</t>
  </si>
  <si>
    <t>Rol</t>
  </si>
  <si>
    <t>Total días que ingresó</t>
  </si>
  <si>
    <t>Último ingreso</t>
  </si>
  <si>
    <t>Reporte de Juicios de Evaluación</t>
  </si>
  <si>
    <t>Fecha del Reporte:</t>
  </si>
  <si>
    <t>Ficha de Caracterización:</t>
  </si>
  <si>
    <t>Cógigo:</t>
  </si>
  <si>
    <t>Versión:</t>
  </si>
  <si>
    <t>Denominación:</t>
  </si>
  <si>
    <t>Estado de la Ficha de Caracterización:</t>
  </si>
  <si>
    <t>Fecha Fin:</t>
  </si>
  <si>
    <t>Modalidad de Formación:</t>
  </si>
  <si>
    <t>Regional:</t>
  </si>
  <si>
    <t>Centro de Formación:</t>
  </si>
  <si>
    <t>Tipo de Documento</t>
  </si>
  <si>
    <t>Número de Documento</t>
  </si>
  <si>
    <t>Nombre</t>
  </si>
  <si>
    <t>Competencia</t>
  </si>
  <si>
    <t>Juicio de Evaluación</t>
  </si>
  <si>
    <t>Funcionario que registro el juicio evaluativo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</si>
</sst>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9"/>
      <name val="Arial"/>
      <family val="2"/>
    </font>
    <font>
      <sz val="8"/>
      <name val="Arial"/>
      <family val="2"/>
    </font>
    <font>
      <b/>
      <sz val="8"/>
      <name val="Arial"/>
      <family val="2"/>
    </font>
    <font>
      <sz val="11"/>
      <name val="Arial"/>
      <family val="2"/>
    </font>
    <font>
      <sz val="11"/>
      <color theme="1"/>
      <name val="Calibri"/>
      <family val="2"/>
      <scheme val="minor"/>
    </font>
    <font>
      <b/>
      <sz val="11"/>
      <color theme="1"/>
      <name val="Calibri"/>
      <family val="2"/>
      <scheme val="minor"/>
    </font>
    <font>
      <b/>
      <sz val="11"/>
      <name val="Calibri"/>
      <family val="2"/>
      <scheme val="minor"/>
    </font>
    <font>
      <sz val="10"/>
      <name val="Arial"/>
      <family val="2"/>
    </font>
    <font>
      <sz val="10"/>
      <color theme="1"/>
      <name val="Calibri"/>
      <family val="2"/>
      <scheme val="minor"/>
    </font>
    <font>
      <sz val="8"/>
      <color theme="1"/>
      <name val="Arial"/>
      <family val="2"/>
    </font>
    <font>
      <b/>
      <sz val="8"/>
      <color theme="0"/>
      <name val="Arial"/>
      <family val="2"/>
    </font>
    <font>
      <b/>
      <sz val="12"/>
      <color theme="0"/>
      <name val="Arial"/>
      <family val="2"/>
    </font>
    <font>
      <sz val="11"/>
      <name val="Calibri"/>
      <family val="2"/>
      <scheme val="minor"/>
    </font>
    <font>
      <b/>
      <sz val="11"/>
      <name val="Calibri"/>
      <family val="2"/>
    </font>
    <font>
      <b/>
      <sz val="14"/>
      <color theme="1"/>
      <name val="Arial"/>
      <family val="2"/>
    </font>
    <font>
      <sz val="10"/>
      <name val="Tahoma"/>
      <family val="2"/>
    </font>
    <font>
      <sz val="14"/>
      <color theme="1"/>
      <name val="Arial"/>
      <family val="2"/>
    </font>
    <font>
      <b/>
      <sz val="20"/>
      <color theme="0"/>
      <name val="Arial"/>
      <family val="2"/>
    </font>
    <font>
      <b/>
      <sz val="24"/>
      <color indexed="8"/>
      <name val="sansserif"/>
    </font>
    <font>
      <b/>
      <sz val="10"/>
      <color indexed="8"/>
      <name val="sansserif"/>
    </font>
    <font>
      <sz val="10"/>
      <color indexed="8"/>
      <name val="sansserif"/>
    </font>
    <font>
      <sz val="9"/>
      <color theme="1"/>
      <name val="Arial"/>
      <family val="2"/>
    </font>
    <font>
      <b/>
      <sz val="9"/>
      <color theme="1"/>
      <name val="Arial"/>
      <family val="2"/>
    </font>
    <font>
      <b/>
      <i/>
      <sz val="9"/>
      <color theme="1"/>
      <name val="Arial"/>
      <family val="2"/>
    </font>
    <font>
      <b/>
      <sz val="12"/>
      <name val="Arial"/>
      <family val="2"/>
    </font>
    <font>
      <sz val="12"/>
      <name val="Arial"/>
      <family val="2"/>
    </font>
    <font>
      <sz val="12"/>
      <color theme="0"/>
      <name val="Arial"/>
      <family val="2"/>
    </font>
    <font>
      <b/>
      <sz val="15"/>
      <name val="Arial"/>
      <family val="2"/>
    </font>
    <font>
      <sz val="15"/>
      <name val="Arial"/>
      <family val="2"/>
    </font>
    <font>
      <sz val="15"/>
      <color theme="0"/>
      <name val="Arial"/>
      <family val="2"/>
    </font>
    <font>
      <b/>
      <sz val="15"/>
      <color theme="0"/>
      <name val="Arial"/>
      <family val="2"/>
    </font>
    <font>
      <sz val="30"/>
      <name val="Arial"/>
      <family val="2"/>
    </font>
    <font>
      <b/>
      <sz val="30"/>
      <name val="Arial"/>
      <family val="2"/>
    </font>
    <font>
      <b/>
      <sz val="25"/>
      <name val="Arial"/>
      <family val="2"/>
    </font>
    <font>
      <b/>
      <sz val="25"/>
      <color theme="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0.14999847407452621"/>
        <bgColor indexed="64"/>
      </patternFill>
    </fill>
  </fills>
  <borders count="55">
    <border>
      <left/>
      <right/>
      <top/>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theme="0"/>
      </left>
      <right style="thin">
        <color theme="0"/>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double">
        <color indexed="8"/>
      </top>
      <bottom style="double">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indexed="64"/>
      </left>
      <right style="thin">
        <color indexed="64"/>
      </right>
      <top style="thin">
        <color indexed="64"/>
      </top>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right/>
      <top/>
      <bottom style="medium">
        <color indexed="8"/>
      </bottom>
      <diagonal/>
    </border>
    <border>
      <left/>
      <right/>
      <top style="double">
        <color indexed="8"/>
      </top>
      <bottom/>
      <diagonal/>
    </border>
  </borders>
  <cellStyleXfs count="7">
    <xf numFmtId="0" fontId="0" fillId="0" borderId="0"/>
    <xf numFmtId="0" fontId="11" fillId="0" borderId="0"/>
    <xf numFmtId="0" fontId="5" fillId="0" borderId="0"/>
    <xf numFmtId="0" fontId="4" fillId="0" borderId="0"/>
    <xf numFmtId="0" fontId="3" fillId="0" borderId="0"/>
    <xf numFmtId="0" fontId="3" fillId="0" borderId="0"/>
    <xf numFmtId="0" fontId="2" fillId="0" borderId="0"/>
  </cellStyleXfs>
  <cellXfs count="178">
    <xf numFmtId="0" fontId="0" fillId="0" borderId="0" xfId="0"/>
    <xf numFmtId="0" fontId="0" fillId="0" borderId="0" xfId="0" applyAlignment="1">
      <alignment horizontal="center"/>
    </xf>
    <xf numFmtId="0" fontId="14" fillId="0" borderId="0" xfId="0" applyFont="1"/>
    <xf numFmtId="0" fontId="22" fillId="0" borderId="6" xfId="6" applyFont="1" applyBorder="1" applyAlignment="1" applyProtection="1">
      <alignment vertical="center" wrapText="1"/>
      <protection locked="0"/>
    </xf>
    <xf numFmtId="0" fontId="22" fillId="0" borderId="6" xfId="6" applyFont="1" applyBorder="1" applyAlignment="1" applyProtection="1">
      <alignment horizontal="center" vertical="center" wrapText="1"/>
      <protection locked="0"/>
    </xf>
    <xf numFmtId="0" fontId="22" fillId="0" borderId="8" xfId="6" applyFont="1" applyBorder="1" applyAlignment="1" applyProtection="1">
      <alignment vertical="center" wrapText="1"/>
      <protection locked="0"/>
    </xf>
    <xf numFmtId="0" fontId="2" fillId="0" borderId="6" xfId="6" applyBorder="1" applyProtection="1">
      <protection locked="0"/>
    </xf>
    <xf numFmtId="0" fontId="2" fillId="0" borderId="8" xfId="6" applyBorder="1" applyProtection="1">
      <protection locked="0"/>
    </xf>
    <xf numFmtId="0" fontId="2" fillId="0" borderId="11" xfId="6" applyBorder="1" applyProtection="1">
      <protection locked="0"/>
    </xf>
    <xf numFmtId="0" fontId="2" fillId="0" borderId="9" xfId="6" applyBorder="1" applyProtection="1">
      <protection locked="0"/>
    </xf>
    <xf numFmtId="0" fontId="14" fillId="0" borderId="2" xfId="5" applyFont="1" applyBorder="1" applyAlignment="1">
      <alignment horizontal="center" vertical="center"/>
    </xf>
    <xf numFmtId="0" fontId="19" fillId="0" borderId="0" xfId="4" applyFont="1"/>
    <xf numFmtId="0" fontId="3" fillId="2" borderId="0" xfId="5" applyFill="1" applyAlignment="1">
      <alignment vertical="center"/>
    </xf>
    <xf numFmtId="0" fontId="3" fillId="0" borderId="0" xfId="5" applyAlignment="1">
      <alignment vertical="center" wrapText="1"/>
    </xf>
    <xf numFmtId="0" fontId="3" fillId="0" borderId="0" xfId="5" applyAlignment="1">
      <alignment vertical="center"/>
    </xf>
    <xf numFmtId="0" fontId="13" fillId="0" borderId="0" xfId="4" applyFont="1" applyAlignment="1">
      <alignment horizontal="left" vertical="top"/>
    </xf>
    <xf numFmtId="0" fontId="7" fillId="2" borderId="0" xfId="5" applyFont="1" applyFill="1" applyAlignment="1">
      <alignment vertical="center"/>
    </xf>
    <xf numFmtId="0" fontId="10" fillId="2" borderId="0" xfId="5" applyFont="1" applyFill="1" applyAlignment="1">
      <alignment horizontal="left" vertical="center" wrapText="1"/>
    </xf>
    <xf numFmtId="0" fontId="10" fillId="2" borderId="0" xfId="5" applyFont="1" applyFill="1" applyAlignment="1">
      <alignment horizontal="left" vertical="center"/>
    </xf>
    <xf numFmtId="0" fontId="10" fillId="2" borderId="0" xfId="5" applyFont="1" applyFill="1" applyAlignment="1">
      <alignment horizontal="center" vertical="center"/>
    </xf>
    <xf numFmtId="0" fontId="6" fillId="2" borderId="0" xfId="5" applyFont="1" applyFill="1" applyAlignment="1">
      <alignment vertical="center"/>
    </xf>
    <xf numFmtId="0" fontId="8" fillId="2" borderId="0" xfId="5" applyFont="1" applyFill="1" applyAlignment="1">
      <alignment vertical="center"/>
    </xf>
    <xf numFmtId="0" fontId="9" fillId="2" borderId="12" xfId="5" applyFont="1" applyFill="1" applyBorder="1" applyAlignment="1">
      <alignment horizontal="center" vertical="center" wrapText="1"/>
    </xf>
    <xf numFmtId="0" fontId="9" fillId="2" borderId="6" xfId="5" applyFont="1" applyFill="1" applyBorder="1" applyAlignment="1">
      <alignment horizontal="center" vertical="center" wrapText="1"/>
    </xf>
    <xf numFmtId="0" fontId="9" fillId="2" borderId="10" xfId="5" applyFont="1" applyFill="1" applyBorder="1" applyAlignment="1">
      <alignment horizontal="center" vertical="center" wrapText="1"/>
    </xf>
    <xf numFmtId="0" fontId="9" fillId="2" borderId="8" xfId="5" applyFont="1" applyFill="1" applyBorder="1" applyAlignment="1">
      <alignment horizontal="center" vertical="center" wrapText="1"/>
    </xf>
    <xf numFmtId="0" fontId="9" fillId="2" borderId="12" xfId="5" applyFont="1" applyFill="1" applyBorder="1" applyAlignment="1">
      <alignment horizontal="center" vertical="center"/>
    </xf>
    <xf numFmtId="0" fontId="21" fillId="5" borderId="12" xfId="6" applyFont="1" applyFill="1" applyBorder="1" applyAlignment="1">
      <alignment vertical="center"/>
    </xf>
    <xf numFmtId="0" fontId="23" fillId="5" borderId="6" xfId="6" applyFont="1" applyFill="1" applyBorder="1" applyAlignment="1">
      <alignment horizontal="center" vertical="center"/>
    </xf>
    <xf numFmtId="0" fontId="21" fillId="5" borderId="6" xfId="6" applyFont="1" applyFill="1" applyBorder="1" applyAlignment="1">
      <alignment vertical="center"/>
    </xf>
    <xf numFmtId="0" fontId="19" fillId="0" borderId="0" xfId="6" applyFont="1" applyProtection="1">
      <protection locked="0"/>
    </xf>
    <xf numFmtId="0" fontId="2" fillId="0" borderId="0" xfId="6" applyProtection="1">
      <protection locked="0"/>
    </xf>
    <xf numFmtId="0" fontId="16" fillId="0" borderId="0" xfId="3" applyFont="1" applyAlignment="1">
      <alignment vertical="center" wrapText="1"/>
    </xf>
    <xf numFmtId="0" fontId="16" fillId="0" borderId="0" xfId="3" applyFont="1" applyAlignment="1">
      <alignment vertical="center"/>
    </xf>
    <xf numFmtId="0" fontId="16" fillId="0" borderId="0" xfId="3" applyFont="1" applyAlignment="1">
      <alignment horizontal="center" vertical="center"/>
    </xf>
    <xf numFmtId="0" fontId="16" fillId="0" borderId="0" xfId="3" applyFont="1" applyAlignment="1">
      <alignment horizontal="center" vertical="center" wrapText="1"/>
    </xf>
    <xf numFmtId="0" fontId="16" fillId="0" borderId="0" xfId="3" applyFont="1" applyAlignment="1">
      <alignment horizontal="justify" vertical="center" wrapText="1"/>
    </xf>
    <xf numFmtId="0" fontId="6" fillId="2" borderId="0" xfId="5" applyFont="1" applyFill="1" applyAlignment="1">
      <alignment horizontal="center" vertical="center"/>
    </xf>
    <xf numFmtId="0" fontId="14" fillId="0" borderId="2" xfId="5" applyFont="1" applyBorder="1" applyAlignment="1" applyProtection="1">
      <alignment horizontal="left" vertical="center"/>
      <protection locked="0"/>
    </xf>
    <xf numFmtId="0" fontId="3" fillId="0" borderId="3" xfId="5" applyBorder="1" applyAlignment="1" applyProtection="1">
      <alignment horizontal="center" vertical="center"/>
      <protection locked="0"/>
    </xf>
    <xf numFmtId="0" fontId="14" fillId="0" borderId="5" xfId="5" applyFont="1" applyBorder="1" applyAlignment="1" applyProtection="1">
      <alignment horizontal="center" vertical="center"/>
      <protection locked="0"/>
    </xf>
    <xf numFmtId="0" fontId="14" fillId="0" borderId="4" xfId="5" applyFont="1" applyBorder="1" applyAlignment="1" applyProtection="1">
      <alignment horizontal="center" vertical="center"/>
      <protection locked="0"/>
    </xf>
    <xf numFmtId="0" fontId="26" fillId="0" borderId="42" xfId="0" applyFont="1" applyBorder="1" applyAlignment="1">
      <alignment horizontal="left" vertical="top" wrapText="1"/>
    </xf>
    <xf numFmtId="0" fontId="26" fillId="0" borderId="43" xfId="0" applyFont="1" applyBorder="1" applyAlignment="1">
      <alignment horizontal="left" vertical="top" wrapText="1"/>
    </xf>
    <xf numFmtId="0" fontId="28" fillId="0" borderId="6" xfId="3" applyFont="1" applyBorder="1" applyAlignment="1">
      <alignment horizontal="center" vertical="center" wrapText="1"/>
    </xf>
    <xf numFmtId="0" fontId="28" fillId="0" borderId="6" xfId="3" applyFont="1" applyBorder="1" applyAlignment="1">
      <alignment horizontal="justify" vertical="center" wrapText="1"/>
    </xf>
    <xf numFmtId="0" fontId="28" fillId="7" borderId="6" xfId="3" applyFont="1" applyFill="1" applyBorder="1" applyAlignment="1" applyProtection="1">
      <alignment horizontal="center" vertical="center" wrapText="1"/>
      <protection locked="0"/>
    </xf>
    <xf numFmtId="0" fontId="28" fillId="7" borderId="6" xfId="3" applyFont="1" applyFill="1" applyBorder="1" applyAlignment="1" applyProtection="1">
      <alignment horizontal="justify" vertical="center" wrapText="1"/>
      <protection locked="0"/>
    </xf>
    <xf numFmtId="0" fontId="17" fillId="4" borderId="50" xfId="3" applyFont="1" applyFill="1" applyBorder="1" applyAlignment="1">
      <alignment horizontal="center" vertical="center" wrapText="1"/>
    </xf>
    <xf numFmtId="0" fontId="17" fillId="4" borderId="51" xfId="3" applyFont="1" applyFill="1" applyBorder="1" applyAlignment="1">
      <alignment horizontal="center" vertical="center" wrapText="1"/>
    </xf>
    <xf numFmtId="0" fontId="17" fillId="4" borderId="52" xfId="3" applyFont="1" applyFill="1" applyBorder="1" applyAlignment="1">
      <alignment horizontal="center" vertical="center" wrapText="1"/>
    </xf>
    <xf numFmtId="0" fontId="6" fillId="0" borderId="0" xfId="0" applyFont="1"/>
    <xf numFmtId="0" fontId="8" fillId="2" borderId="6" xfId="5" applyFont="1" applyFill="1" applyBorder="1" applyAlignment="1">
      <alignment horizontal="center" vertical="center"/>
    </xf>
    <xf numFmtId="0" fontId="8" fillId="2" borderId="12" xfId="5" applyFont="1" applyFill="1" applyBorder="1" applyAlignment="1">
      <alignment horizontal="center" vertical="center"/>
    </xf>
    <xf numFmtId="0" fontId="27" fillId="0" borderId="44" xfId="0" applyFont="1" applyBorder="1" applyAlignment="1">
      <alignment horizontal="left" vertical="top" wrapText="1"/>
    </xf>
    <xf numFmtId="0" fontId="27" fillId="0" borderId="45" xfId="0" applyFont="1" applyBorder="1" applyAlignment="1">
      <alignment horizontal="left" vertical="top" wrapText="1"/>
    </xf>
    <xf numFmtId="0" fontId="14" fillId="0" borderId="0" xfId="0" applyFont="1" applyAlignment="1">
      <alignment horizontal="center"/>
    </xf>
    <xf numFmtId="0" fontId="8" fillId="2" borderId="10" xfId="5" applyFont="1" applyFill="1" applyBorder="1" applyAlignment="1">
      <alignment horizontal="center" vertical="center"/>
    </xf>
    <xf numFmtId="0" fontId="8" fillId="2" borderId="8" xfId="5" applyFont="1" applyFill="1" applyBorder="1" applyAlignment="1">
      <alignment horizontal="center" vertical="center"/>
    </xf>
    <xf numFmtId="0" fontId="8" fillId="2" borderId="6" xfId="5" applyFont="1" applyFill="1" applyBorder="1" applyAlignment="1">
      <alignment horizontal="right" vertical="center"/>
    </xf>
    <xf numFmtId="0" fontId="16" fillId="2" borderId="8" xfId="5" applyFont="1" applyFill="1" applyBorder="1" applyAlignment="1">
      <alignment horizontal="left" vertical="center"/>
    </xf>
    <xf numFmtId="0" fontId="16" fillId="2" borderId="12" xfId="5" applyFont="1" applyFill="1" applyBorder="1" applyAlignment="1">
      <alignment horizontal="center" vertical="center"/>
    </xf>
    <xf numFmtId="0" fontId="16" fillId="2" borderId="6" xfId="5" applyFont="1" applyFill="1" applyBorder="1" applyAlignment="1">
      <alignment horizontal="center" vertical="center"/>
    </xf>
    <xf numFmtId="0" fontId="16" fillId="2" borderId="10" xfId="5" applyFont="1" applyFill="1" applyBorder="1" applyAlignment="1">
      <alignment horizontal="center" vertical="center"/>
    </xf>
    <xf numFmtId="0" fontId="16" fillId="2" borderId="8" xfId="5" applyFont="1" applyFill="1" applyBorder="1" applyAlignment="1">
      <alignment horizontal="center" vertical="center"/>
    </xf>
    <xf numFmtId="0" fontId="27" fillId="0" borderId="0" xfId="0" applyFont="1" applyAlignment="1">
      <alignment horizontal="left" vertical="top" wrapText="1"/>
    </xf>
    <xf numFmtId="0" fontId="0" fillId="0" borderId="0" xfId="0" applyAlignment="1">
      <alignment vertical="center" wrapText="1"/>
    </xf>
    <xf numFmtId="0" fontId="27" fillId="0" borderId="44" xfId="0" applyFont="1" applyBorder="1" applyAlignment="1">
      <alignment horizontal="left" vertical="center" wrapText="1"/>
    </xf>
    <xf numFmtId="0" fontId="27" fillId="0" borderId="45" xfId="0" applyFont="1" applyBorder="1" applyAlignment="1">
      <alignment horizontal="left" vertical="center" wrapText="1"/>
    </xf>
    <xf numFmtId="0" fontId="1" fillId="0" borderId="0" xfId="5" applyFont="1" applyAlignment="1">
      <alignment vertical="center"/>
    </xf>
    <xf numFmtId="0" fontId="32" fillId="0" borderId="0" xfId="0" applyFont="1" applyAlignment="1">
      <alignment vertical="center"/>
    </xf>
    <xf numFmtId="0" fontId="31" fillId="0" borderId="6" xfId="0" applyFont="1" applyBorder="1" applyAlignment="1">
      <alignment horizontal="center" vertical="center"/>
    </xf>
    <xf numFmtId="14" fontId="31" fillId="0" borderId="6" xfId="0" applyNumberFormat="1" applyFont="1" applyBorder="1" applyAlignment="1">
      <alignment horizontal="center" vertical="center"/>
    </xf>
    <xf numFmtId="0" fontId="35" fillId="0" borderId="0" xfId="0" applyFont="1" applyAlignment="1">
      <alignment vertical="center"/>
    </xf>
    <xf numFmtId="0" fontId="35" fillId="0" borderId="0" xfId="0" applyFont="1" applyAlignment="1">
      <alignment horizontal="center" vertical="center"/>
    </xf>
    <xf numFmtId="0" fontId="36" fillId="4" borderId="48" xfId="0" applyFont="1" applyFill="1" applyBorder="1" applyAlignment="1">
      <alignment horizontal="center" vertical="center" wrapText="1"/>
    </xf>
    <xf numFmtId="0" fontId="36" fillId="4" borderId="30" xfId="0" applyFont="1" applyFill="1" applyBorder="1" applyAlignment="1">
      <alignment horizontal="center" vertical="center" wrapText="1"/>
    </xf>
    <xf numFmtId="0" fontId="34" fillId="0" borderId="0" xfId="0" applyFont="1" applyAlignment="1">
      <alignment horizontal="center" vertical="center"/>
    </xf>
    <xf numFmtId="0" fontId="33" fillId="4" borderId="33" xfId="0" applyFont="1" applyFill="1" applyBorder="1" applyAlignment="1">
      <alignment horizontal="right" vertical="center"/>
    </xf>
    <xf numFmtId="0" fontId="33" fillId="4" borderId="31" xfId="0" applyFont="1" applyFill="1" applyBorder="1" applyAlignment="1">
      <alignment horizontal="right" vertical="center"/>
    </xf>
    <xf numFmtId="0" fontId="33" fillId="4" borderId="32" xfId="0" applyFont="1" applyFill="1" applyBorder="1" applyAlignment="1">
      <alignment horizontal="right" vertical="center"/>
    </xf>
    <xf numFmtId="0" fontId="38" fillId="0" borderId="0" xfId="0" applyFont="1" applyAlignment="1">
      <alignment vertical="center"/>
    </xf>
    <xf numFmtId="0" fontId="39" fillId="0" borderId="6" xfId="0" applyFont="1" applyBorder="1" applyAlignment="1">
      <alignment horizontal="center" vertical="center"/>
    </xf>
    <xf numFmtId="0" fontId="39" fillId="0" borderId="21" xfId="0" applyFont="1" applyBorder="1" applyAlignment="1">
      <alignment horizontal="center" vertical="center"/>
    </xf>
    <xf numFmtId="0" fontId="34" fillId="0" borderId="0" xfId="0" applyFont="1" applyAlignment="1">
      <alignment horizontal="center" vertical="center"/>
    </xf>
    <xf numFmtId="0" fontId="40" fillId="0" borderId="6" xfId="0" applyFont="1" applyBorder="1" applyAlignment="1">
      <alignment horizontal="center" vertical="center"/>
    </xf>
    <xf numFmtId="0" fontId="36" fillId="4" borderId="46" xfId="0" applyFont="1" applyFill="1" applyBorder="1" applyAlignment="1">
      <alignment horizontal="center" vertical="center"/>
    </xf>
    <xf numFmtId="0" fontId="36" fillId="4" borderId="47" xfId="0" applyFont="1" applyFill="1" applyBorder="1" applyAlignment="1">
      <alignment horizontal="center" vertical="center"/>
    </xf>
    <xf numFmtId="0" fontId="24" fillId="4" borderId="34" xfId="0" applyFont="1" applyFill="1" applyBorder="1" applyAlignment="1">
      <alignment horizontal="left" vertical="center"/>
    </xf>
    <xf numFmtId="0" fontId="24" fillId="4" borderId="29" xfId="0" applyFont="1" applyFill="1" applyBorder="1" applyAlignment="1">
      <alignment horizontal="left" vertical="center"/>
    </xf>
    <xf numFmtId="0" fontId="24" fillId="4" borderId="35" xfId="0" applyFont="1" applyFill="1" applyBorder="1" applyAlignment="1">
      <alignment horizontal="left" vertical="center"/>
    </xf>
    <xf numFmtId="0" fontId="41" fillId="4" borderId="34" xfId="0" applyFont="1" applyFill="1" applyBorder="1" applyAlignment="1">
      <alignment horizontal="center" vertical="center"/>
    </xf>
    <xf numFmtId="0" fontId="41" fillId="4" borderId="29" xfId="0" applyFont="1" applyFill="1" applyBorder="1" applyAlignment="1">
      <alignment horizontal="center" vertical="center"/>
    </xf>
    <xf numFmtId="0" fontId="41" fillId="4" borderId="35" xfId="0" applyFont="1" applyFill="1" applyBorder="1" applyAlignment="1">
      <alignment horizontal="center" vertical="center"/>
    </xf>
    <xf numFmtId="0" fontId="37" fillId="4" borderId="23" xfId="0" applyFont="1" applyFill="1" applyBorder="1" applyAlignment="1">
      <alignment horizontal="right" vertical="center"/>
    </xf>
    <xf numFmtId="0" fontId="37" fillId="4" borderId="1" xfId="0" applyFont="1" applyFill="1" applyBorder="1" applyAlignment="1">
      <alignment horizontal="right" vertical="center"/>
    </xf>
    <xf numFmtId="0" fontId="37" fillId="4" borderId="24" xfId="0" applyFont="1" applyFill="1" applyBorder="1" applyAlignment="1">
      <alignment horizontal="right" vertical="center"/>
    </xf>
    <xf numFmtId="0" fontId="9" fillId="2" borderId="14" xfId="5" applyFont="1" applyFill="1" applyBorder="1" applyAlignment="1">
      <alignment horizontal="center" vertical="center" wrapText="1"/>
    </xf>
    <xf numFmtId="0" fontId="9" fillId="2" borderId="12" xfId="5" applyFont="1" applyFill="1" applyBorder="1" applyAlignment="1">
      <alignment horizontal="center" vertical="center" wrapText="1"/>
    </xf>
    <xf numFmtId="0" fontId="13" fillId="2" borderId="15" xfId="5" applyFont="1" applyFill="1" applyBorder="1" applyAlignment="1">
      <alignment horizontal="center" vertical="center" wrapText="1"/>
    </xf>
    <xf numFmtId="0" fontId="13" fillId="2" borderId="6" xfId="5" applyFont="1" applyFill="1" applyBorder="1" applyAlignment="1">
      <alignment horizontal="center" vertical="center" wrapText="1"/>
    </xf>
    <xf numFmtId="0" fontId="12" fillId="2" borderId="16" xfId="5" applyFont="1" applyFill="1" applyBorder="1" applyAlignment="1">
      <alignment horizontal="center" vertical="center" wrapText="1"/>
    </xf>
    <xf numFmtId="0" fontId="12" fillId="2" borderId="8" xfId="5" applyFont="1" applyFill="1" applyBorder="1" applyAlignment="1">
      <alignment horizontal="center" vertical="center" wrapText="1"/>
    </xf>
    <xf numFmtId="0" fontId="9" fillId="2" borderId="15" xfId="5" applyFont="1" applyFill="1" applyBorder="1" applyAlignment="1">
      <alignment horizontal="center" vertical="center" wrapText="1"/>
    </xf>
    <xf numFmtId="0" fontId="9" fillId="2" borderId="19" xfId="5" applyFont="1" applyFill="1" applyBorder="1" applyAlignment="1">
      <alignment horizontal="center" vertical="center" wrapText="1"/>
    </xf>
    <xf numFmtId="0" fontId="3" fillId="0" borderId="2" xfId="5" applyBorder="1" applyAlignment="1">
      <alignment horizontal="left" vertical="center"/>
    </xf>
    <xf numFmtId="0" fontId="15" fillId="2" borderId="1" xfId="5" applyFont="1" applyFill="1" applyBorder="1" applyAlignment="1">
      <alignment horizontal="justify" vertical="center"/>
    </xf>
    <xf numFmtId="0" fontId="3" fillId="0" borderId="0" xfId="5" applyAlignment="1">
      <alignment horizontal="center" vertical="center"/>
    </xf>
    <xf numFmtId="0" fontId="6" fillId="2" borderId="0" xfId="5" applyFont="1" applyFill="1" applyAlignment="1">
      <alignment horizontal="center" vertical="center"/>
    </xf>
    <xf numFmtId="0" fontId="12" fillId="0" borderId="2" xfId="5" applyFont="1" applyBorder="1" applyAlignment="1">
      <alignment horizontal="center" vertical="center"/>
    </xf>
    <xf numFmtId="0" fontId="12" fillId="3" borderId="0" xfId="5" applyFont="1" applyFill="1" applyAlignment="1">
      <alignment horizontal="center" vertical="center"/>
    </xf>
    <xf numFmtId="0" fontId="14" fillId="0" borderId="2" xfId="5" applyFont="1" applyBorder="1" applyAlignment="1">
      <alignment horizontal="center" vertical="center"/>
    </xf>
    <xf numFmtId="0" fontId="9" fillId="2" borderId="20" xfId="5" applyFont="1" applyFill="1" applyBorder="1" applyAlignment="1">
      <alignment horizontal="center" vertical="center" wrapText="1"/>
    </xf>
    <xf numFmtId="0" fontId="9" fillId="2" borderId="17" xfId="5" applyFont="1" applyFill="1" applyBorder="1" applyAlignment="1">
      <alignment horizontal="center" vertical="center" wrapText="1"/>
    </xf>
    <xf numFmtId="0" fontId="9" fillId="2" borderId="18" xfId="5" applyFont="1" applyFill="1" applyBorder="1" applyAlignment="1">
      <alignment horizontal="center" vertical="center" wrapText="1"/>
    </xf>
    <xf numFmtId="0" fontId="14" fillId="0" borderId="2" xfId="5" applyFont="1" applyBorder="1" applyAlignment="1">
      <alignment horizontal="left" vertical="center" shrinkToFit="1"/>
    </xf>
    <xf numFmtId="0" fontId="14" fillId="0" borderId="3" xfId="5" applyFont="1" applyBorder="1" applyAlignment="1">
      <alignment horizontal="left" vertical="center" shrinkToFit="1"/>
    </xf>
    <xf numFmtId="0" fontId="6" fillId="2" borderId="7" xfId="5" applyFont="1" applyFill="1" applyBorder="1" applyAlignment="1">
      <alignment horizontal="right" vertical="center" wrapText="1"/>
    </xf>
    <xf numFmtId="0" fontId="6" fillId="2" borderId="7" xfId="5" applyFont="1" applyFill="1" applyBorder="1" applyAlignment="1">
      <alignment horizontal="center" vertical="center"/>
    </xf>
    <xf numFmtId="0" fontId="6" fillId="2" borderId="0" xfId="5" applyFont="1" applyFill="1" applyAlignment="1">
      <alignment horizontal="right" vertical="center"/>
    </xf>
    <xf numFmtId="14" fontId="14" fillId="0" borderId="3" xfId="5" applyNumberFormat="1" applyFont="1" applyBorder="1" applyAlignment="1">
      <alignment horizontal="center" vertical="center"/>
    </xf>
    <xf numFmtId="0" fontId="14" fillId="0" borderId="3" xfId="5" applyFont="1" applyBorder="1" applyAlignment="1">
      <alignment horizontal="center" vertical="center"/>
    </xf>
    <xf numFmtId="0" fontId="19" fillId="0" borderId="23" xfId="0" applyFont="1" applyBorder="1" applyAlignment="1">
      <alignment horizontal="center"/>
    </xf>
    <xf numFmtId="0" fontId="19" fillId="0" borderId="1" xfId="0" applyFont="1" applyBorder="1" applyAlignment="1">
      <alignment horizontal="center"/>
    </xf>
    <xf numFmtId="0" fontId="19" fillId="0" borderId="25" xfId="0" applyFont="1" applyBorder="1" applyAlignment="1">
      <alignment horizontal="center"/>
    </xf>
    <xf numFmtId="0" fontId="19" fillId="0" borderId="0" xfId="0" applyFont="1" applyAlignment="1">
      <alignment horizontal="center"/>
    </xf>
    <xf numFmtId="0" fontId="19" fillId="0" borderId="26" xfId="0" applyFont="1" applyBorder="1" applyAlignment="1">
      <alignment horizontal="center"/>
    </xf>
    <xf numFmtId="0" fontId="19" fillId="0" borderId="27" xfId="0" applyFont="1" applyBorder="1" applyAlignment="1">
      <alignment horizontal="center"/>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0" xfId="0" applyFont="1" applyAlignment="1">
      <alignment horizontal="center" vertical="center" wrapText="1"/>
    </xf>
    <xf numFmtId="0" fontId="13" fillId="0" borderId="22"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8" xfId="0" applyFont="1" applyBorder="1" applyAlignment="1">
      <alignment horizontal="center" vertical="center" wrapText="1"/>
    </xf>
    <xf numFmtId="0" fontId="7" fillId="2" borderId="0" xfId="5" applyFont="1" applyFill="1" applyAlignment="1">
      <alignment horizontal="left" vertical="center"/>
    </xf>
    <xf numFmtId="0" fontId="7" fillId="2" borderId="0" xfId="5" applyFont="1" applyFill="1" applyAlignment="1">
      <alignment horizontal="justify" vertical="center" wrapText="1"/>
    </xf>
    <xf numFmtId="0" fontId="7" fillId="2" borderId="0" xfId="5" applyFont="1" applyFill="1" applyAlignment="1">
      <alignment horizontal="justify" vertical="center"/>
    </xf>
    <xf numFmtId="0" fontId="14" fillId="0" borderId="13" xfId="5" applyFont="1" applyBorder="1" applyAlignment="1" applyProtection="1">
      <alignment horizontal="center" vertical="center"/>
      <protection locked="0"/>
    </xf>
    <xf numFmtId="0" fontId="14" fillId="0" borderId="2" xfId="5" applyFont="1" applyBorder="1" applyAlignment="1" applyProtection="1">
      <alignment horizontal="center" vertical="center"/>
      <protection locked="0"/>
    </xf>
    <xf numFmtId="0" fontId="22" fillId="0" borderId="37" xfId="6" applyFont="1" applyBorder="1" applyAlignment="1" applyProtection="1">
      <alignment horizontal="center" vertical="center" wrapText="1"/>
      <protection locked="0"/>
    </xf>
    <xf numFmtId="0" fontId="22" fillId="0" borderId="3" xfId="6" applyFont="1" applyBorder="1" applyAlignment="1" applyProtection="1">
      <alignment horizontal="center" vertical="center" wrapText="1"/>
      <protection locked="0"/>
    </xf>
    <xf numFmtId="0" fontId="22" fillId="0" borderId="36" xfId="6" applyFont="1" applyBorder="1" applyAlignment="1" applyProtection="1">
      <alignment horizontal="center" vertical="center" wrapText="1"/>
      <protection locked="0"/>
    </xf>
    <xf numFmtId="0" fontId="13" fillId="0" borderId="34" xfId="6" applyFont="1" applyBorder="1" applyAlignment="1">
      <alignment horizontal="left" vertical="top"/>
    </xf>
    <xf numFmtId="0" fontId="13" fillId="0" borderId="29" xfId="6" applyFont="1" applyBorder="1" applyAlignment="1">
      <alignment horizontal="left" vertical="top"/>
    </xf>
    <xf numFmtId="0" fontId="13" fillId="0" borderId="35" xfId="6" applyFont="1" applyBorder="1" applyAlignment="1">
      <alignment horizontal="left" vertical="top"/>
    </xf>
    <xf numFmtId="0" fontId="23" fillId="5" borderId="19" xfId="6" applyFont="1" applyFill="1" applyBorder="1" applyAlignment="1">
      <alignment horizontal="left" vertical="center"/>
    </xf>
    <xf numFmtId="0" fontId="23" fillId="5" borderId="17" xfId="6" applyFont="1" applyFill="1" applyBorder="1" applyAlignment="1">
      <alignment horizontal="left" vertical="center"/>
    </xf>
    <xf numFmtId="0" fontId="23" fillId="5" borderId="18" xfId="6" applyFont="1" applyFill="1" applyBorder="1" applyAlignment="1">
      <alignment horizontal="left" vertical="center"/>
    </xf>
    <xf numFmtId="0" fontId="23" fillId="5" borderId="10" xfId="6" applyFont="1" applyFill="1" applyBorder="1" applyAlignment="1">
      <alignment horizontal="left" vertical="center"/>
    </xf>
    <xf numFmtId="0" fontId="23" fillId="5" borderId="3" xfId="6" applyFont="1" applyFill="1" applyBorder="1" applyAlignment="1">
      <alignment horizontal="left" vertical="center"/>
    </xf>
    <xf numFmtId="0" fontId="23" fillId="5" borderId="36" xfId="6" applyFont="1" applyFill="1" applyBorder="1" applyAlignment="1">
      <alignment horizontal="left" vertical="center"/>
    </xf>
    <xf numFmtId="0" fontId="23" fillId="5" borderId="6" xfId="6" applyFont="1" applyFill="1" applyBorder="1" applyAlignment="1">
      <alignment horizontal="center" vertical="center"/>
    </xf>
    <xf numFmtId="0" fontId="23" fillId="5" borderId="8" xfId="6" applyFont="1" applyFill="1" applyBorder="1" applyAlignment="1">
      <alignment horizontal="center" vertical="center"/>
    </xf>
    <xf numFmtId="0" fontId="6" fillId="6" borderId="12" xfId="6" applyFont="1" applyFill="1" applyBorder="1" applyAlignment="1">
      <alignment horizontal="center" vertical="center" wrapText="1"/>
    </xf>
    <xf numFmtId="0" fontId="6" fillId="6" borderId="6" xfId="6" applyFont="1" applyFill="1" applyBorder="1" applyAlignment="1">
      <alignment horizontal="center" vertical="center" wrapText="1"/>
    </xf>
    <xf numFmtId="0" fontId="6" fillId="6" borderId="8" xfId="6" applyFont="1" applyFill="1" applyBorder="1" applyAlignment="1">
      <alignment horizontal="center" vertical="center" wrapText="1"/>
    </xf>
    <xf numFmtId="0" fontId="22" fillId="0" borderId="38" xfId="6" applyFont="1" applyBorder="1" applyAlignment="1" applyProtection="1">
      <alignment horizontal="center" vertical="center" wrapText="1"/>
      <protection locked="0"/>
    </xf>
    <xf numFmtId="0" fontId="22" fillId="0" borderId="39" xfId="6" applyFont="1" applyBorder="1" applyAlignment="1" applyProtection="1">
      <alignment horizontal="center" vertical="center" wrapText="1"/>
      <protection locked="0"/>
    </xf>
    <xf numFmtId="0" fontId="22" fillId="0" borderId="40" xfId="6" applyFont="1" applyBorder="1" applyAlignment="1" applyProtection="1">
      <alignment horizontal="center" vertical="center" wrapText="1"/>
      <protection locked="0"/>
    </xf>
    <xf numFmtId="0" fontId="18" fillId="4" borderId="6" xfId="3" applyFont="1" applyFill="1" applyBorder="1" applyAlignment="1">
      <alignment horizontal="center" vertical="center" wrapText="1"/>
    </xf>
    <xf numFmtId="0" fontId="18" fillId="4" borderId="31" xfId="3" applyFont="1" applyFill="1" applyBorder="1" applyAlignment="1">
      <alignment horizontal="center" vertical="center" wrapText="1"/>
    </xf>
    <xf numFmtId="0" fontId="18" fillId="4" borderId="13" xfId="3" applyFont="1" applyFill="1" applyBorder="1" applyAlignment="1">
      <alignment horizontal="left" vertical="center" wrapText="1"/>
    </xf>
    <xf numFmtId="0" fontId="18" fillId="4" borderId="2" xfId="3" applyFont="1" applyFill="1" applyBorder="1" applyAlignment="1">
      <alignment horizontal="left" vertical="center" wrapText="1"/>
    </xf>
    <xf numFmtId="0" fontId="18" fillId="4" borderId="5" xfId="3" applyFont="1" applyFill="1" applyBorder="1" applyAlignment="1">
      <alignment horizontal="left" vertical="center" wrapText="1"/>
    </xf>
    <xf numFmtId="0" fontId="24" fillId="4" borderId="4" xfId="3" applyFont="1" applyFill="1" applyBorder="1" applyAlignment="1">
      <alignment horizontal="center" vertical="center" wrapText="1"/>
    </xf>
    <xf numFmtId="0" fontId="24" fillId="4" borderId="49" xfId="3" applyFont="1" applyFill="1" applyBorder="1" applyAlignment="1">
      <alignment horizontal="center" vertical="center"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6" fillId="0" borderId="53" xfId="0" applyFont="1" applyBorder="1" applyAlignment="1">
      <alignment horizontal="left" vertical="top" wrapText="1"/>
    </xf>
    <xf numFmtId="0" fontId="27" fillId="0" borderId="53" xfId="0" applyFont="1" applyBorder="1" applyAlignment="1">
      <alignment horizontal="left" vertical="top" wrapText="1"/>
    </xf>
    <xf numFmtId="14" fontId="27" fillId="0" borderId="0" xfId="0" applyNumberFormat="1" applyFont="1" applyAlignment="1">
      <alignment horizontal="left" vertical="top" wrapText="1"/>
    </xf>
    <xf numFmtId="164" fontId="27" fillId="0" borderId="0" xfId="0" applyNumberFormat="1" applyFont="1" applyAlignment="1">
      <alignment horizontal="left" vertical="top" wrapText="1"/>
    </xf>
    <xf numFmtId="0" fontId="25" fillId="0" borderId="41" xfId="0" applyFont="1" applyBorder="1" applyAlignment="1">
      <alignment horizontal="center" vertical="center" wrapText="1"/>
    </xf>
    <xf numFmtId="0" fontId="26" fillId="0" borderId="54" xfId="0" applyFont="1" applyBorder="1" applyAlignment="1">
      <alignment horizontal="left" vertical="top" wrapText="1"/>
    </xf>
    <xf numFmtId="0" fontId="27" fillId="0" borderId="54" xfId="0" applyFont="1" applyBorder="1" applyAlignment="1">
      <alignment horizontal="left" vertical="top" wrapText="1"/>
    </xf>
  </cellXfs>
  <cellStyles count="7">
    <cellStyle name="Normal" xfId="0" builtinId="0"/>
    <cellStyle name="Normal 2" xfId="1" xr:uid="{00000000-0005-0000-0000-000001000000}"/>
    <cellStyle name="Normal 3" xfId="2" xr:uid="{00000000-0005-0000-0000-000002000000}"/>
    <cellStyle name="Normal 3 2" xfId="5" xr:uid="{00000000-0005-0000-0000-000003000000}"/>
    <cellStyle name="Normal 4" xfId="3" xr:uid="{00000000-0005-0000-0000-000004000000}"/>
    <cellStyle name="Normal 5" xfId="4" xr:uid="{00000000-0005-0000-0000-000005000000}"/>
    <cellStyle name="Normal 6" xfId="6" xr:uid="{00000000-0005-0000-0000-000006000000}"/>
  </cellStyles>
  <dxfs count="10">
    <dxf>
      <font>
        <b/>
        <i val="0"/>
      </font>
      <fill>
        <patternFill>
          <bgColor rgb="FFFFFF00"/>
        </patternFill>
      </fill>
    </dxf>
    <dxf>
      <font>
        <b/>
        <i val="0"/>
        <color theme="0"/>
      </font>
      <fill>
        <patternFill>
          <bgColor rgb="FFFF0000"/>
        </patternFill>
      </fill>
    </dxf>
    <dxf>
      <font>
        <b/>
        <i val="0"/>
      </font>
      <fill>
        <patternFill>
          <bgColor rgb="FFFFFF00"/>
        </patternFill>
      </fill>
    </dxf>
    <dxf>
      <font>
        <b/>
        <i val="0"/>
        <color theme="0"/>
      </font>
      <fill>
        <patternFill>
          <bgColor rgb="FFFF0000"/>
        </patternFill>
      </fill>
    </dxf>
    <dxf>
      <fill>
        <patternFill>
          <bgColor theme="0" tint="-0.14996795556505021"/>
        </patternFill>
      </fill>
    </dxf>
    <dxf>
      <fill>
        <patternFill>
          <bgColor theme="0" tint="-0.14996795556505021"/>
        </patternFill>
      </fill>
    </dxf>
    <dxf>
      <font>
        <color theme="0"/>
      </font>
      <fill>
        <patternFill>
          <bgColor rgb="FFFF0000"/>
        </patternFill>
      </fill>
    </dxf>
    <dxf>
      <fill>
        <patternFill>
          <bgColor theme="0" tint="-0.14996795556505021"/>
        </patternFill>
      </fill>
    </dxf>
    <dxf>
      <fill>
        <patternFill>
          <bgColor theme="0" tint="-0.14996795556505021"/>
        </patternFill>
      </fill>
    </dxf>
    <dxf>
      <fill>
        <patternFill>
          <fgColor auto="1"/>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28575</xdr:rowOff>
    </xdr:from>
    <xdr:to>
      <xdr:col>1</xdr:col>
      <xdr:colOff>895350</xdr:colOff>
      <xdr:row>2</xdr:row>
      <xdr:rowOff>171450</xdr:rowOff>
    </xdr:to>
    <xdr:pic>
      <xdr:nvPicPr>
        <xdr:cNvPr id="2" name="Picture 2" descr="logo_membrete">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771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428625</xdr:colOff>
      <xdr:row>0</xdr:row>
      <xdr:rowOff>244475</xdr:rowOff>
    </xdr:from>
    <xdr:to>
      <xdr:col>1</xdr:col>
      <xdr:colOff>361950</xdr:colOff>
      <xdr:row>2</xdr:row>
      <xdr:rowOff>92075</xdr:rowOff>
    </xdr:to>
    <xdr:pic>
      <xdr:nvPicPr>
        <xdr:cNvPr id="3" name="Picture 2" descr="logo_membrete">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244475"/>
          <a:ext cx="7334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CA14-67D7-E142-99F2-C933E1322698}">
  <sheetPr>
    <tabColor theme="1"/>
    <pageSetUpPr fitToPage="1"/>
  </sheetPr>
  <dimension ref="A2:J16"/>
  <sheetViews>
    <sheetView zoomScale="120" zoomScaleNormal="120" zoomScaleSheetLayoutView="100" workbookViewId="0">
      <selection activeCell="C5" sqref="C5"/>
    </sheetView>
  </sheetViews>
  <sheetFormatPr defaultColWidth="11.42578125" defaultRowHeight="18.95"/>
  <cols>
    <col min="1" max="10" width="15.140625" style="73" customWidth="1"/>
    <col min="11" max="16384" width="11.42578125" style="73"/>
  </cols>
  <sheetData>
    <row r="2" spans="1:10">
      <c r="A2" s="84" t="str">
        <f>CONCATENATE(ConsolidadoEvGrupal!O8," - ",ConsolidadoEvGrupal!C9)</f>
        <v>0 - 0</v>
      </c>
      <c r="B2" s="84"/>
      <c r="C2" s="84"/>
      <c r="D2" s="84"/>
      <c r="E2" s="84"/>
      <c r="F2" s="84"/>
      <c r="G2" s="84"/>
      <c r="H2" s="84"/>
      <c r="I2" s="84"/>
      <c r="J2" s="84"/>
    </row>
    <row r="3" spans="1:10" s="70" customFormat="1" ht="30.95">
      <c r="B3" s="79" t="s">
        <v>0</v>
      </c>
      <c r="C3" s="85" t="str">
        <f>ConsolidadoEvGrupal!C8</f>
        <v>Luis Carlos Ocampo Ramos</v>
      </c>
      <c r="D3" s="85"/>
      <c r="E3" s="85"/>
      <c r="F3" s="85"/>
      <c r="G3" s="85"/>
      <c r="H3" s="85"/>
      <c r="I3" s="85"/>
    </row>
    <row r="4" spans="1:10" s="70" customFormat="1" ht="15.95">
      <c r="B4" s="80" t="s">
        <v>1</v>
      </c>
      <c r="C4" s="71">
        <f>ConsolidadoEvGrupal!G8</f>
        <v>75062866</v>
      </c>
      <c r="D4" s="79" t="s">
        <v>2</v>
      </c>
      <c r="E4" s="71" t="str">
        <f>CONCATENATE(ConsolidadoEvGrupal!N7,"/",ConsolidadoEvGrupal!O7,"/",ConsolidadoEvGrupal!P7)</f>
        <v>dd/mm/aaaa</v>
      </c>
      <c r="F4" s="78" t="s">
        <v>3</v>
      </c>
      <c r="G4" s="72">
        <f>ConsolidadoEvGrupal!H11</f>
        <v>0</v>
      </c>
      <c r="H4" s="78" t="s">
        <v>4</v>
      </c>
      <c r="I4" s="72">
        <f>ConsolidadoEvGrupal!N11</f>
        <v>0</v>
      </c>
    </row>
    <row r="5" spans="1:10">
      <c r="C5" s="74"/>
      <c r="D5" s="74"/>
      <c r="E5" s="74"/>
      <c r="F5" s="74"/>
      <c r="G5" s="74"/>
      <c r="I5" s="74"/>
    </row>
    <row r="6" spans="1:10">
      <c r="C6" s="86" t="s">
        <v>5</v>
      </c>
      <c r="D6" s="87"/>
      <c r="E6" s="87"/>
      <c r="F6" s="87"/>
      <c r="G6" s="87"/>
      <c r="H6" s="87"/>
    </row>
    <row r="7" spans="1:10" ht="39.950000000000003">
      <c r="C7" s="75" t="s">
        <v>6</v>
      </c>
      <c r="D7" s="76" t="s">
        <v>7</v>
      </c>
      <c r="E7" s="76" t="s">
        <v>8</v>
      </c>
      <c r="F7" s="76" t="s">
        <v>9</v>
      </c>
      <c r="G7" s="76" t="s">
        <v>10</v>
      </c>
      <c r="H7" s="76" t="s">
        <v>11</v>
      </c>
    </row>
    <row r="8" spans="1:10" s="81" customFormat="1" ht="36.950000000000003">
      <c r="C8" s="82">
        <f>80-COUNTIFS('Registro de Ingresos (T)'!E:E,"=Aprendiz",'Registro de Ingresos (T)'!H:H,"")</f>
        <v>80</v>
      </c>
      <c r="D8" s="82">
        <f>ConsolidadoEvGrupal!M12</f>
        <v>0</v>
      </c>
      <c r="E8" s="82">
        <f>ConsolidadoEvGrupal!Q12</f>
        <v>80</v>
      </c>
      <c r="F8" s="82">
        <f>D8+E8</f>
        <v>80</v>
      </c>
      <c r="G8" s="82">
        <f>ConsolidadoEvGrupal!O12</f>
        <v>0</v>
      </c>
      <c r="H8" s="82">
        <f>ConsolidadoEvGrupal!K12</f>
        <v>0</v>
      </c>
    </row>
    <row r="9" spans="1:10" ht="20.100000000000001" thickBot="1">
      <c r="C9" s="77"/>
      <c r="D9" s="77"/>
      <c r="E9" s="77"/>
      <c r="F9" s="77"/>
      <c r="G9" s="77"/>
      <c r="H9" s="77"/>
    </row>
    <row r="10" spans="1:10" ht="32.1" thickBot="1">
      <c r="B10" s="91" t="s">
        <v>12</v>
      </c>
      <c r="C10" s="92"/>
      <c r="D10" s="92"/>
      <c r="E10" s="92"/>
      <c r="F10" s="92"/>
      <c r="G10" s="92"/>
      <c r="H10" s="92"/>
      <c r="I10" s="93"/>
    </row>
    <row r="11" spans="1:10" ht="38.1" thickBot="1">
      <c r="B11" s="88" t="s">
        <v>13</v>
      </c>
      <c r="C11" s="89"/>
      <c r="D11" s="89"/>
      <c r="E11" s="89"/>
      <c r="F11" s="89"/>
      <c r="G11" s="89"/>
      <c r="H11" s="90"/>
      <c r="I11" s="83">
        <f>'Autoevaluación V4-Oct2020'!G38</f>
        <v>29</v>
      </c>
    </row>
    <row r="12" spans="1:10" ht="20.100000000000001" thickBot="1">
      <c r="B12" s="94" t="str">
        <f>'Autoevaluación V4-Oct2020'!A6</f>
        <v xml:space="preserve"> ↓ ALISTAMIENTO AMBIENTE DE FORMACIÓN, Puntaje: 0 de 42</v>
      </c>
      <c r="C12" s="95"/>
      <c r="D12" s="95"/>
      <c r="E12" s="95"/>
      <c r="F12" s="95"/>
      <c r="G12" s="95"/>
      <c r="H12" s="95"/>
      <c r="I12" s="96"/>
    </row>
    <row r="13" spans="1:10" ht="20.100000000000001" thickBot="1">
      <c r="B13" s="94" t="str">
        <f>'Autoevaluación V4-Oct2020'!A20</f>
        <v xml:space="preserve"> ↓ ACCIONES DURANTE EL DESARROLLO DEL PROCESO FORMATIVO, Puntaje: 0 de 46</v>
      </c>
      <c r="C13" s="95"/>
      <c r="D13" s="95"/>
      <c r="E13" s="95"/>
      <c r="F13" s="95"/>
      <c r="G13" s="95"/>
      <c r="H13" s="95"/>
      <c r="I13" s="96"/>
    </row>
    <row r="14" spans="1:10" ht="20.100000000000001" thickBot="1">
      <c r="B14" s="94" t="str">
        <f>'Autoevaluación V4-Oct2020'!A33</f>
        <v xml:space="preserve"> ↓ CIERRE DEL PROCESO FORMATIVO, Puntaje: 0 de 12</v>
      </c>
      <c r="C14" s="95"/>
      <c r="D14" s="95"/>
      <c r="E14" s="95"/>
      <c r="F14" s="95"/>
      <c r="G14" s="95"/>
      <c r="H14" s="95"/>
      <c r="I14" s="96"/>
    </row>
    <row r="15" spans="1:10" ht="38.1" thickBot="1">
      <c r="B15" s="88" t="s">
        <v>14</v>
      </c>
      <c r="C15" s="89"/>
      <c r="D15" s="89"/>
      <c r="E15" s="89"/>
      <c r="F15" s="89"/>
      <c r="G15" s="89"/>
      <c r="H15" s="90"/>
      <c r="I15" s="83">
        <f>'Autoevaluación V4-Oct2020'!I38</f>
        <v>0</v>
      </c>
    </row>
    <row r="16" spans="1:10">
      <c r="C16" s="74"/>
      <c r="D16" s="74"/>
      <c r="E16" s="74"/>
      <c r="F16" s="74"/>
      <c r="G16" s="74"/>
      <c r="I16" s="74"/>
    </row>
  </sheetData>
  <sheetProtection sheet="1" formatCells="0" formatColumns="0" formatRows="0" insertColumns="0" insertRows="0" insertHyperlinks="0" deleteColumns="0" deleteRows="0" selectLockedCells="1" sort="0" autoFilter="0" pivotTables="0"/>
  <mergeCells count="9">
    <mergeCell ref="A2:J2"/>
    <mergeCell ref="C3:I3"/>
    <mergeCell ref="C6:H6"/>
    <mergeCell ref="B15:H15"/>
    <mergeCell ref="B10:I10"/>
    <mergeCell ref="B11:H11"/>
    <mergeCell ref="B12:I12"/>
    <mergeCell ref="B13:I13"/>
    <mergeCell ref="B14:I14"/>
  </mergeCells>
  <conditionalFormatting sqref="C8">
    <cfRule type="containsBlanks" dxfId="9" priority="4">
      <formula>LEN(TRIM(C8))=0</formula>
    </cfRule>
  </conditionalFormatting>
  <dataValidations count="1">
    <dataValidation type="whole" allowBlank="1" showInputMessage="1" showErrorMessage="1" errorTitle="Aprendices Activos en el Curso" error="Ingresar la cantidad de aprendices ACTIVOS. Recuerde: Este se obtiene de la columna &quot;Último acceso&quot; del Centro de Calificaciones, la cantidad de aprendices que contengan alguna fecha; Los que están en Blanco son INACTIVOS." sqref="C8" xr:uid="{463F1D44-5E24-E441-8A1E-CB4423E30BF7}">
      <formula1>0</formula1>
      <formula2>80</formula2>
    </dataValidation>
  </dataValidations>
  <pageMargins left="0.7" right="0.7" top="0.75" bottom="0.75" header="0.3" footer="0.3"/>
  <pageSetup scale="7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07"/>
  <sheetViews>
    <sheetView tabSelected="1" zoomScaleNormal="100" zoomScaleSheetLayoutView="100" workbookViewId="0">
      <selection activeCell="C8" sqref="C8"/>
    </sheetView>
  </sheetViews>
  <sheetFormatPr defaultColWidth="11.42578125" defaultRowHeight="15"/>
  <cols>
    <col min="1" max="1" width="4.42578125" style="14" customWidth="1"/>
    <col min="2" max="2" width="19.28515625" style="14" customWidth="1"/>
    <col min="3" max="3" width="48.7109375" style="14" customWidth="1"/>
    <col min="4" max="17" width="4.140625" style="14" customWidth="1"/>
    <col min="18" max="18" width="11.42578125" style="14" customWidth="1"/>
    <col min="19" max="19" width="3.140625" style="14" hidden="1" customWidth="1"/>
    <col min="20" max="20" width="4.28515625" style="14" hidden="1" customWidth="1"/>
    <col min="21" max="21" width="5.140625" style="14" hidden="1" customWidth="1"/>
    <col min="22" max="22" width="2.28515625" style="14" hidden="1" customWidth="1"/>
    <col min="23" max="23" width="2.140625" style="14" hidden="1" customWidth="1"/>
    <col min="24" max="24" width="3.140625" style="14" hidden="1" customWidth="1"/>
    <col min="25" max="25" width="3.28515625" style="14" hidden="1" customWidth="1"/>
    <col min="26" max="26" width="27.85546875" style="14" hidden="1" customWidth="1"/>
    <col min="27" max="27" width="11.140625" style="14" hidden="1" customWidth="1"/>
    <col min="28" max="16384" width="11.42578125" style="14"/>
  </cols>
  <sheetData>
    <row r="1" spans="1:27" s="11" customFormat="1" ht="23.25" customHeight="1">
      <c r="A1" s="122"/>
      <c r="B1" s="123"/>
      <c r="C1" s="128" t="s">
        <v>15</v>
      </c>
      <c r="D1" s="129"/>
      <c r="E1" s="129"/>
      <c r="F1" s="129"/>
      <c r="G1" s="129"/>
      <c r="H1" s="129"/>
      <c r="I1" s="129"/>
      <c r="J1" s="129"/>
      <c r="K1" s="129"/>
      <c r="L1" s="129"/>
      <c r="M1" s="129"/>
      <c r="N1" s="129"/>
      <c r="O1" s="129"/>
      <c r="P1" s="129"/>
      <c r="Q1" s="130"/>
    </row>
    <row r="2" spans="1:27" s="11" customFormat="1" ht="43.5" customHeight="1">
      <c r="A2" s="124"/>
      <c r="B2" s="125"/>
      <c r="C2" s="131"/>
      <c r="D2" s="132"/>
      <c r="E2" s="132"/>
      <c r="F2" s="132"/>
      <c r="G2" s="132"/>
      <c r="H2" s="132"/>
      <c r="I2" s="132"/>
      <c r="J2" s="132"/>
      <c r="K2" s="132"/>
      <c r="L2" s="132"/>
      <c r="M2" s="132"/>
      <c r="N2" s="132"/>
      <c r="O2" s="132"/>
      <c r="P2" s="132"/>
      <c r="Q2" s="133"/>
    </row>
    <row r="3" spans="1:27" s="11" customFormat="1" ht="33" customHeight="1" thickBot="1">
      <c r="A3" s="126"/>
      <c r="B3" s="127"/>
      <c r="C3" s="134"/>
      <c r="D3" s="135"/>
      <c r="E3" s="135"/>
      <c r="F3" s="135"/>
      <c r="G3" s="135"/>
      <c r="H3" s="135"/>
      <c r="I3" s="135"/>
      <c r="J3" s="135"/>
      <c r="K3" s="135"/>
      <c r="L3" s="135"/>
      <c r="M3" s="135"/>
      <c r="N3" s="135"/>
      <c r="O3" s="135"/>
      <c r="P3" s="135"/>
      <c r="Q3" s="136"/>
    </row>
    <row r="4" spans="1:27" ht="14.25" customHeight="1">
      <c r="A4" s="12"/>
      <c r="B4" s="12"/>
      <c r="C4" s="13"/>
      <c r="D4" s="12"/>
      <c r="E4" s="12"/>
      <c r="F4" s="12"/>
      <c r="G4" s="12"/>
      <c r="H4" s="12"/>
      <c r="I4" s="12"/>
      <c r="J4" s="12"/>
      <c r="K4" s="12"/>
      <c r="L4" s="12"/>
      <c r="M4" s="12"/>
      <c r="N4" s="12"/>
      <c r="O4" s="12"/>
      <c r="P4" s="12"/>
      <c r="Q4" s="12"/>
      <c r="S4" s="15" t="s">
        <v>16</v>
      </c>
      <c r="T4" s="15" t="s">
        <v>17</v>
      </c>
      <c r="U4" s="15" t="s">
        <v>18</v>
      </c>
      <c r="W4" s="69"/>
    </row>
    <row r="5" spans="1:27">
      <c r="A5" s="137" t="s">
        <v>19</v>
      </c>
      <c r="B5" s="137"/>
      <c r="C5" s="137"/>
      <c r="D5" s="16"/>
      <c r="E5" s="16"/>
      <c r="F5" s="16"/>
      <c r="G5" s="16"/>
      <c r="H5" s="16"/>
      <c r="I5" s="16"/>
      <c r="J5" s="16"/>
      <c r="K5" s="16"/>
      <c r="L5" s="16"/>
      <c r="M5" s="16"/>
      <c r="N5" s="16"/>
      <c r="O5" s="16"/>
      <c r="P5" s="16"/>
      <c r="Q5" s="16"/>
      <c r="S5" s="14">
        <v>1</v>
      </c>
      <c r="T5" s="69" t="s">
        <v>20</v>
      </c>
      <c r="U5" s="14">
        <v>2023</v>
      </c>
      <c r="V5" s="69" t="s">
        <v>21</v>
      </c>
      <c r="W5" s="69" t="s">
        <v>22</v>
      </c>
      <c r="X5" s="14">
        <v>40</v>
      </c>
    </row>
    <row r="6" spans="1:27" ht="45" customHeight="1">
      <c r="A6" s="138" t="s">
        <v>23</v>
      </c>
      <c r="B6" s="139"/>
      <c r="C6" s="139"/>
      <c r="D6" s="139"/>
      <c r="E6" s="139"/>
      <c r="F6" s="139"/>
      <c r="G6" s="139"/>
      <c r="H6" s="139"/>
      <c r="I6" s="139"/>
      <c r="J6" s="139"/>
      <c r="K6" s="139"/>
      <c r="L6" s="139"/>
      <c r="M6" s="139"/>
      <c r="N6" s="139"/>
      <c r="O6" s="139"/>
      <c r="P6" s="139"/>
      <c r="Q6" s="139"/>
      <c r="S6" s="14">
        <v>2</v>
      </c>
      <c r="T6" s="69" t="s">
        <v>24</v>
      </c>
      <c r="U6" s="14">
        <v>2024</v>
      </c>
      <c r="V6" s="69" t="s">
        <v>25</v>
      </c>
      <c r="X6" s="14">
        <v>48</v>
      </c>
      <c r="Z6" s="14" t="s">
        <v>26</v>
      </c>
      <c r="AA6" s="14">
        <v>79721973</v>
      </c>
    </row>
    <row r="7" spans="1:27">
      <c r="A7" s="17"/>
      <c r="B7" s="18"/>
      <c r="C7" s="19"/>
      <c r="D7" s="19"/>
      <c r="E7" s="19"/>
      <c r="F7" s="19"/>
      <c r="G7" s="19"/>
      <c r="H7" s="19"/>
      <c r="I7" s="19"/>
      <c r="J7" s="19"/>
      <c r="K7" s="19"/>
      <c r="L7" s="108" t="s">
        <v>27</v>
      </c>
      <c r="M7" s="108"/>
      <c r="N7" s="40" t="s">
        <v>16</v>
      </c>
      <c r="O7" s="41" t="s">
        <v>17</v>
      </c>
      <c r="P7" s="140" t="s">
        <v>18</v>
      </c>
      <c r="Q7" s="141"/>
      <c r="S7" s="14">
        <v>3</v>
      </c>
      <c r="T7" s="69" t="s">
        <v>28</v>
      </c>
      <c r="U7" s="14">
        <v>2025</v>
      </c>
      <c r="X7" s="14">
        <v>60</v>
      </c>
      <c r="Z7" s="69" t="s">
        <v>29</v>
      </c>
      <c r="AA7" s="14">
        <v>11308202</v>
      </c>
    </row>
    <row r="8" spans="1:27">
      <c r="A8" s="20"/>
      <c r="B8" s="20" t="s">
        <v>30</v>
      </c>
      <c r="C8" s="38" t="s">
        <v>31</v>
      </c>
      <c r="D8" s="108" t="s">
        <v>32</v>
      </c>
      <c r="E8" s="108"/>
      <c r="F8" s="108"/>
      <c r="G8" s="109">
        <f>IFERROR(VLOOKUP(C8,tutor,2,FALSE),"")</f>
        <v>75062866</v>
      </c>
      <c r="H8" s="109"/>
      <c r="I8" s="109"/>
      <c r="J8" s="109"/>
      <c r="K8" s="110" t="s">
        <v>33</v>
      </c>
      <c r="L8" s="110"/>
      <c r="M8" s="110"/>
      <c r="N8" s="110"/>
      <c r="O8" s="111">
        <f>'Reporte de Juicios (SOFIA)'!C3</f>
        <v>0</v>
      </c>
      <c r="P8" s="111"/>
      <c r="Q8" s="111"/>
      <c r="S8" s="14">
        <v>4</v>
      </c>
      <c r="T8" s="69" t="s">
        <v>34</v>
      </c>
      <c r="U8" s="14">
        <v>2026</v>
      </c>
      <c r="Z8" s="69" t="s">
        <v>35</v>
      </c>
      <c r="AA8" s="14">
        <v>51959543</v>
      </c>
    </row>
    <row r="9" spans="1:27">
      <c r="A9" s="20"/>
      <c r="B9" s="20" t="s">
        <v>36</v>
      </c>
      <c r="C9" s="115">
        <f>'Reporte de Juicios (SOFIA)'!C6:F6</f>
        <v>0</v>
      </c>
      <c r="D9" s="115"/>
      <c r="E9" s="115"/>
      <c r="F9" s="115"/>
      <c r="G9" s="115"/>
      <c r="H9" s="115"/>
      <c r="I9" s="115"/>
      <c r="J9" s="115"/>
      <c r="K9" s="115"/>
      <c r="L9" s="115"/>
      <c r="M9" s="115"/>
      <c r="N9" s="115"/>
      <c r="O9" s="115"/>
      <c r="P9" s="115"/>
      <c r="Q9" s="115"/>
      <c r="S9" s="14">
        <v>5</v>
      </c>
      <c r="T9" s="69" t="s">
        <v>37</v>
      </c>
      <c r="U9" s="14">
        <v>2027</v>
      </c>
      <c r="Z9" s="69" t="s">
        <v>38</v>
      </c>
      <c r="AA9" s="14">
        <v>27473126</v>
      </c>
    </row>
    <row r="10" spans="1:27" ht="15" customHeight="1">
      <c r="A10" s="20"/>
      <c r="B10" s="20" t="s">
        <v>39</v>
      </c>
      <c r="C10" s="116">
        <f>'Reporte de Juicios (SOFIA)'!F14</f>
        <v>0</v>
      </c>
      <c r="D10" s="116"/>
      <c r="E10" s="116"/>
      <c r="F10" s="116"/>
      <c r="G10" s="116"/>
      <c r="H10" s="116"/>
      <c r="I10" s="116"/>
      <c r="J10" s="116"/>
      <c r="K10" s="116"/>
      <c r="L10" s="116"/>
      <c r="M10" s="116"/>
      <c r="N10" s="116"/>
      <c r="O10" s="116"/>
      <c r="P10" s="116"/>
      <c r="Q10" s="116"/>
      <c r="S10" s="14">
        <v>6</v>
      </c>
      <c r="T10" s="69" t="s">
        <v>40</v>
      </c>
      <c r="U10" s="14">
        <v>2028</v>
      </c>
      <c r="Z10" s="14" t="s">
        <v>41</v>
      </c>
      <c r="AA10" s="14">
        <v>19346136</v>
      </c>
    </row>
    <row r="11" spans="1:27" ht="15" customHeight="1">
      <c r="A11" s="20"/>
      <c r="B11" s="20"/>
      <c r="C11" s="117" t="s">
        <v>42</v>
      </c>
      <c r="D11" s="117"/>
      <c r="E11" s="39"/>
      <c r="F11" s="118" t="s">
        <v>43</v>
      </c>
      <c r="G11" s="118"/>
      <c r="H11" s="120">
        <f>'Reporte de Juicios (SOFIA)'!C8</f>
        <v>0</v>
      </c>
      <c r="I11" s="121"/>
      <c r="J11" s="121"/>
      <c r="K11" s="121"/>
      <c r="L11" s="108" t="s">
        <v>44</v>
      </c>
      <c r="M11" s="108"/>
      <c r="N11" s="120">
        <f>'Reporte de Juicios (SOFIA)'!C9</f>
        <v>0</v>
      </c>
      <c r="O11" s="121"/>
      <c r="P11" s="121"/>
      <c r="Q11" s="121"/>
      <c r="S11" s="14">
        <v>7</v>
      </c>
      <c r="T11" s="69" t="s">
        <v>45</v>
      </c>
      <c r="U11" s="14">
        <v>2029</v>
      </c>
      <c r="Z11" s="69" t="s">
        <v>46</v>
      </c>
      <c r="AA11" s="14">
        <v>1128047461</v>
      </c>
    </row>
    <row r="12" spans="1:27" ht="15" customHeight="1">
      <c r="A12" s="20"/>
      <c r="B12" s="20"/>
      <c r="C12" s="119" t="s">
        <v>47</v>
      </c>
      <c r="D12" s="119"/>
      <c r="E12" s="119"/>
      <c r="F12" s="119"/>
      <c r="G12" s="119"/>
      <c r="H12" s="119"/>
      <c r="I12" s="10">
        <f>K12+M12+O12+Q12</f>
        <v>80</v>
      </c>
      <c r="J12" s="37" t="s">
        <v>48</v>
      </c>
      <c r="K12" s="10">
        <f>COUNTIF(N16:N95,"X")</f>
        <v>0</v>
      </c>
      <c r="L12" s="37" t="s">
        <v>49</v>
      </c>
      <c r="M12" s="10">
        <f>COUNTIF(O16:O95,"X")</f>
        <v>0</v>
      </c>
      <c r="N12" s="37" t="s">
        <v>50</v>
      </c>
      <c r="O12" s="10">
        <f>COUNTIF(P16:P95,"X")</f>
        <v>0</v>
      </c>
      <c r="P12" s="37" t="s">
        <v>51</v>
      </c>
      <c r="Q12" s="10">
        <f>COUNTIF(Q16:Q95,"X")</f>
        <v>80</v>
      </c>
      <c r="S12" s="14">
        <v>8</v>
      </c>
      <c r="T12" s="69" t="s">
        <v>52</v>
      </c>
      <c r="U12" s="14">
        <v>2030</v>
      </c>
      <c r="Z12" s="69" t="s">
        <v>53</v>
      </c>
      <c r="AA12" s="14">
        <v>1013623750</v>
      </c>
    </row>
    <row r="13" spans="1:27" ht="14.45" customHeight="1" thickBot="1">
      <c r="A13" s="21"/>
      <c r="B13" s="21"/>
      <c r="C13" s="21"/>
      <c r="D13" s="21"/>
      <c r="E13" s="21"/>
      <c r="F13" s="21"/>
      <c r="G13" s="21"/>
      <c r="H13" s="21"/>
      <c r="I13" s="21"/>
      <c r="J13" s="21"/>
      <c r="K13" s="21"/>
      <c r="L13" s="21"/>
      <c r="M13" s="21"/>
      <c r="N13" s="21"/>
      <c r="O13" s="21"/>
      <c r="P13" s="21"/>
      <c r="Q13" s="21"/>
      <c r="S13" s="14">
        <v>9</v>
      </c>
      <c r="T13" s="69" t="s">
        <v>54</v>
      </c>
      <c r="U13" s="14">
        <v>2031</v>
      </c>
      <c r="Z13" s="69" t="s">
        <v>31</v>
      </c>
      <c r="AA13" s="14">
        <v>75062866</v>
      </c>
    </row>
    <row r="14" spans="1:27" ht="15" customHeight="1">
      <c r="A14" s="97" t="s">
        <v>55</v>
      </c>
      <c r="B14" s="99" t="s">
        <v>56</v>
      </c>
      <c r="C14" s="101" t="s">
        <v>57</v>
      </c>
      <c r="D14" s="97" t="s">
        <v>58</v>
      </c>
      <c r="E14" s="103"/>
      <c r="F14" s="103"/>
      <c r="G14" s="103"/>
      <c r="H14" s="103"/>
      <c r="I14" s="103"/>
      <c r="J14" s="103"/>
      <c r="K14" s="103"/>
      <c r="L14" s="103"/>
      <c r="M14" s="104"/>
      <c r="N14" s="112" t="s">
        <v>59</v>
      </c>
      <c r="O14" s="113"/>
      <c r="P14" s="113"/>
      <c r="Q14" s="114"/>
      <c r="S14" s="14">
        <v>10</v>
      </c>
      <c r="T14" s="69" t="s">
        <v>60</v>
      </c>
      <c r="U14" s="14">
        <v>2032</v>
      </c>
      <c r="Z14" s="69" t="s">
        <v>61</v>
      </c>
      <c r="AA14" s="14">
        <v>51882776</v>
      </c>
    </row>
    <row r="15" spans="1:27">
      <c r="A15" s="98"/>
      <c r="B15" s="100"/>
      <c r="C15" s="102"/>
      <c r="D15" s="22">
        <v>1</v>
      </c>
      <c r="E15" s="23">
        <v>2</v>
      </c>
      <c r="F15" s="23">
        <v>3</v>
      </c>
      <c r="G15" s="23">
        <v>4</v>
      </c>
      <c r="H15" s="23">
        <v>5</v>
      </c>
      <c r="I15" s="23">
        <v>6</v>
      </c>
      <c r="J15" s="23">
        <v>7</v>
      </c>
      <c r="K15" s="23">
        <v>8</v>
      </c>
      <c r="L15" s="23">
        <v>9</v>
      </c>
      <c r="M15" s="24">
        <v>10</v>
      </c>
      <c r="N15" s="22" t="s">
        <v>21</v>
      </c>
      <c r="O15" s="23" t="s">
        <v>62</v>
      </c>
      <c r="P15" s="23" t="s">
        <v>63</v>
      </c>
      <c r="Q15" s="25" t="s">
        <v>25</v>
      </c>
      <c r="S15" s="14">
        <v>11</v>
      </c>
      <c r="T15" s="69" t="s">
        <v>64</v>
      </c>
      <c r="U15" s="14">
        <v>2033</v>
      </c>
      <c r="Z15" s="69" t="s">
        <v>65</v>
      </c>
      <c r="AA15" s="14">
        <v>1081402439</v>
      </c>
    </row>
    <row r="16" spans="1:27">
      <c r="A16" s="26">
        <v>1</v>
      </c>
      <c r="B16" s="59">
        <f>Listados!$A2</f>
        <v>0</v>
      </c>
      <c r="C16" s="60" t="str">
        <f>Listados!$F2</f>
        <v>Automático tras Reporte de Juicios</v>
      </c>
      <c r="D16" s="53" t="str">
        <f>Listados!$AB2</f>
        <v/>
      </c>
      <c r="E16" s="52" t="str">
        <f>Listados!$AC2</f>
        <v/>
      </c>
      <c r="F16" s="52" t="str">
        <f>Listados!$AD2</f>
        <v/>
      </c>
      <c r="G16" s="52" t="str">
        <f>Listados!$AE2</f>
        <v/>
      </c>
      <c r="H16" s="52" t="str">
        <f>Listados!$AF2</f>
        <v/>
      </c>
      <c r="I16" s="52" t="str">
        <f>Listados!$AG2</f>
        <v/>
      </c>
      <c r="J16" s="52" t="str">
        <f>Listados!$AH2</f>
        <v/>
      </c>
      <c r="K16" s="52" t="str">
        <f>Listados!$AI2</f>
        <v/>
      </c>
      <c r="L16" s="52" t="str">
        <f>Listados!$AJ2</f>
        <v/>
      </c>
      <c r="M16" s="57" t="str">
        <f>Listados!$AK2</f>
        <v/>
      </c>
      <c r="N16" s="53" t="str">
        <f>Listados!$L2</f>
        <v/>
      </c>
      <c r="O16" s="52" t="str">
        <f>Listados!$BD2</f>
        <v/>
      </c>
      <c r="P16" s="52" t="str">
        <f>Listados!$K2</f>
        <v/>
      </c>
      <c r="Q16" s="58" t="str">
        <f>Listados!$BC2</f>
        <v>X</v>
      </c>
      <c r="S16" s="14">
        <v>12</v>
      </c>
      <c r="T16" s="69" t="s">
        <v>66</v>
      </c>
      <c r="U16" s="14">
        <v>2034</v>
      </c>
      <c r="Z16" s="14" t="s">
        <v>67</v>
      </c>
      <c r="AA16" s="14">
        <v>80189065</v>
      </c>
    </row>
    <row r="17" spans="1:27">
      <c r="A17" s="26">
        <v>2</v>
      </c>
      <c r="B17" s="59" t="str">
        <f>Listados!$A3</f>
        <v>dato autom</v>
      </c>
      <c r="C17" s="60" t="str">
        <f>Listados!$F3</f>
        <v>Automático tras Reporte de Juicios</v>
      </c>
      <c r="D17" s="53" t="str">
        <f>Listados!$AB3</f>
        <v/>
      </c>
      <c r="E17" s="52" t="str">
        <f>Listados!$AC3</f>
        <v/>
      </c>
      <c r="F17" s="52" t="str">
        <f>Listados!$AD3</f>
        <v/>
      </c>
      <c r="G17" s="52" t="str">
        <f>Listados!$AE3</f>
        <v/>
      </c>
      <c r="H17" s="52" t="str">
        <f>Listados!$AF3</f>
        <v/>
      </c>
      <c r="I17" s="52" t="str">
        <f>Listados!$AG3</f>
        <v/>
      </c>
      <c r="J17" s="52" t="str">
        <f>Listados!$AH3</f>
        <v/>
      </c>
      <c r="K17" s="52" t="str">
        <f>Listados!$AI3</f>
        <v/>
      </c>
      <c r="L17" s="52" t="str">
        <f>Listados!$AJ3</f>
        <v/>
      </c>
      <c r="M17" s="57" t="str">
        <f>Listados!$AK3</f>
        <v/>
      </c>
      <c r="N17" s="53" t="str">
        <f>Listados!$L3</f>
        <v/>
      </c>
      <c r="O17" s="52" t="str">
        <f>Listados!$BD3</f>
        <v/>
      </c>
      <c r="P17" s="52" t="str">
        <f>Listados!$K3</f>
        <v/>
      </c>
      <c r="Q17" s="58" t="str">
        <f>Listados!$BC3</f>
        <v>X</v>
      </c>
      <c r="S17" s="14">
        <v>13</v>
      </c>
      <c r="Z17" s="69" t="s">
        <v>68</v>
      </c>
      <c r="AA17" s="14">
        <v>1012339358</v>
      </c>
    </row>
    <row r="18" spans="1:27">
      <c r="A18" s="26">
        <v>3</v>
      </c>
      <c r="B18" s="59" t="str">
        <f>Listados!$A4</f>
        <v>dato autom</v>
      </c>
      <c r="C18" s="60" t="str">
        <f>Listados!$F4</f>
        <v>Automático tras Reporte de Juicios</v>
      </c>
      <c r="D18" s="53" t="str">
        <f>Listados!$AB4</f>
        <v/>
      </c>
      <c r="E18" s="52" t="str">
        <f>Listados!$AC4</f>
        <v/>
      </c>
      <c r="F18" s="52" t="str">
        <f>Listados!$AD4</f>
        <v/>
      </c>
      <c r="G18" s="52" t="str">
        <f>Listados!$AE4</f>
        <v/>
      </c>
      <c r="H18" s="52" t="str">
        <f>Listados!$AF4</f>
        <v/>
      </c>
      <c r="I18" s="52" t="str">
        <f>Listados!$AG4</f>
        <v/>
      </c>
      <c r="J18" s="52" t="str">
        <f>Listados!$AH4</f>
        <v/>
      </c>
      <c r="K18" s="52" t="str">
        <f>Listados!$AI4</f>
        <v/>
      </c>
      <c r="L18" s="52" t="str">
        <f>Listados!$AJ4</f>
        <v/>
      </c>
      <c r="M18" s="57" t="str">
        <f>Listados!$AK4</f>
        <v/>
      </c>
      <c r="N18" s="53" t="str">
        <f>Listados!$L4</f>
        <v/>
      </c>
      <c r="O18" s="52" t="str">
        <f>Listados!$BD4</f>
        <v/>
      </c>
      <c r="P18" s="52" t="str">
        <f>Listados!$K4</f>
        <v/>
      </c>
      <c r="Q18" s="58" t="str">
        <f>Listados!$BC4</f>
        <v>X</v>
      </c>
      <c r="S18" s="14">
        <v>14</v>
      </c>
      <c r="Z18" s="69" t="s">
        <v>69</v>
      </c>
      <c r="AA18" s="14">
        <v>52690309</v>
      </c>
    </row>
    <row r="19" spans="1:27">
      <c r="A19" s="26">
        <v>4</v>
      </c>
      <c r="B19" s="59" t="str">
        <f>Listados!$A5</f>
        <v>dato autom</v>
      </c>
      <c r="C19" s="60" t="str">
        <f>Listados!$F5</f>
        <v>Automático tras Reporte de Juicios</v>
      </c>
      <c r="D19" s="53" t="str">
        <f>Listados!$AB5</f>
        <v/>
      </c>
      <c r="E19" s="52" t="str">
        <f>Listados!$AC5</f>
        <v/>
      </c>
      <c r="F19" s="52" t="str">
        <f>Listados!$AD5</f>
        <v/>
      </c>
      <c r="G19" s="52" t="str">
        <f>Listados!$AE5</f>
        <v/>
      </c>
      <c r="H19" s="52" t="str">
        <f>Listados!$AF5</f>
        <v/>
      </c>
      <c r="I19" s="52" t="str">
        <f>Listados!$AG5</f>
        <v/>
      </c>
      <c r="J19" s="52" t="str">
        <f>Listados!$AH5</f>
        <v/>
      </c>
      <c r="K19" s="52" t="str">
        <f>Listados!$AI5</f>
        <v/>
      </c>
      <c r="L19" s="52" t="str">
        <f>Listados!$AJ5</f>
        <v/>
      </c>
      <c r="M19" s="57" t="str">
        <f>Listados!$AK5</f>
        <v/>
      </c>
      <c r="N19" s="53" t="str">
        <f>Listados!$L5</f>
        <v/>
      </c>
      <c r="O19" s="52" t="str">
        <f>Listados!$BD5</f>
        <v/>
      </c>
      <c r="P19" s="52" t="str">
        <f>Listados!$K5</f>
        <v/>
      </c>
      <c r="Q19" s="58" t="str">
        <f>Listados!$BC5</f>
        <v>X</v>
      </c>
      <c r="S19" s="14">
        <v>15</v>
      </c>
      <c r="Z19" s="69"/>
    </row>
    <row r="20" spans="1:27">
      <c r="A20" s="26">
        <v>5</v>
      </c>
      <c r="B20" s="59" t="str">
        <f>Listados!$A6</f>
        <v>dato autom</v>
      </c>
      <c r="C20" s="60" t="str">
        <f>Listados!$F6</f>
        <v>Automático tras Reporte de Juicios</v>
      </c>
      <c r="D20" s="53" t="str">
        <f>Listados!$AB6</f>
        <v/>
      </c>
      <c r="E20" s="52" t="str">
        <f>Listados!$AC6</f>
        <v/>
      </c>
      <c r="F20" s="52" t="str">
        <f>Listados!$AD6</f>
        <v/>
      </c>
      <c r="G20" s="52" t="str">
        <f>Listados!$AE6</f>
        <v/>
      </c>
      <c r="H20" s="52" t="str">
        <f>Listados!$AF6</f>
        <v/>
      </c>
      <c r="I20" s="52" t="str">
        <f>Listados!$AG6</f>
        <v/>
      </c>
      <c r="J20" s="52" t="str">
        <f>Listados!$AH6</f>
        <v/>
      </c>
      <c r="K20" s="52" t="str">
        <f>Listados!$AI6</f>
        <v/>
      </c>
      <c r="L20" s="52" t="str">
        <f>Listados!$AJ6</f>
        <v/>
      </c>
      <c r="M20" s="57" t="str">
        <f>Listados!$AK6</f>
        <v/>
      </c>
      <c r="N20" s="53" t="str">
        <f>Listados!$L6</f>
        <v/>
      </c>
      <c r="O20" s="52" t="str">
        <f>Listados!$BD6</f>
        <v/>
      </c>
      <c r="P20" s="52" t="str">
        <f>Listados!$K6</f>
        <v/>
      </c>
      <c r="Q20" s="58" t="str">
        <f>Listados!$BC6</f>
        <v>X</v>
      </c>
      <c r="S20" s="14">
        <v>16</v>
      </c>
      <c r="Z20" s="69"/>
    </row>
    <row r="21" spans="1:27">
      <c r="A21" s="26">
        <v>6</v>
      </c>
      <c r="B21" s="59" t="str">
        <f>Listados!$A7</f>
        <v>dato autom</v>
      </c>
      <c r="C21" s="60" t="str">
        <f>Listados!$F7</f>
        <v>Automático tras Reporte de Juicios</v>
      </c>
      <c r="D21" s="53" t="str">
        <f>Listados!$AB7</f>
        <v/>
      </c>
      <c r="E21" s="52" t="str">
        <f>Listados!$AC7</f>
        <v/>
      </c>
      <c r="F21" s="52" t="str">
        <f>Listados!$AD7</f>
        <v/>
      </c>
      <c r="G21" s="52" t="str">
        <f>Listados!$AE7</f>
        <v/>
      </c>
      <c r="H21" s="52" t="str">
        <f>Listados!$AF7</f>
        <v/>
      </c>
      <c r="I21" s="52" t="str">
        <f>Listados!$AG7</f>
        <v/>
      </c>
      <c r="J21" s="52" t="str">
        <f>Listados!$AH7</f>
        <v/>
      </c>
      <c r="K21" s="52" t="str">
        <f>Listados!$AI7</f>
        <v/>
      </c>
      <c r="L21" s="52" t="str">
        <f>Listados!$AJ7</f>
        <v/>
      </c>
      <c r="M21" s="57" t="str">
        <f>Listados!$AK7</f>
        <v/>
      </c>
      <c r="N21" s="53" t="str">
        <f>Listados!$L7</f>
        <v/>
      </c>
      <c r="O21" s="52" t="str">
        <f>Listados!$BD7</f>
        <v/>
      </c>
      <c r="P21" s="52" t="str">
        <f>Listados!$K7</f>
        <v/>
      </c>
      <c r="Q21" s="58" t="str">
        <f>Listados!$BC7</f>
        <v>X</v>
      </c>
      <c r="S21" s="14">
        <v>17</v>
      </c>
      <c r="Z21" s="69"/>
    </row>
    <row r="22" spans="1:27">
      <c r="A22" s="26">
        <v>7</v>
      </c>
      <c r="B22" s="59" t="str">
        <f>Listados!$A8</f>
        <v>dato autom</v>
      </c>
      <c r="C22" s="60" t="str">
        <f>Listados!$F8</f>
        <v>Automático tras Reporte de Juicios</v>
      </c>
      <c r="D22" s="53" t="str">
        <f>Listados!$AB8</f>
        <v/>
      </c>
      <c r="E22" s="52" t="str">
        <f>Listados!$AC8</f>
        <v/>
      </c>
      <c r="F22" s="52" t="str">
        <f>Listados!$AD8</f>
        <v/>
      </c>
      <c r="G22" s="52" t="str">
        <f>Listados!$AE8</f>
        <v/>
      </c>
      <c r="H22" s="52" t="str">
        <f>Listados!$AF8</f>
        <v/>
      </c>
      <c r="I22" s="52" t="str">
        <f>Listados!$AG8</f>
        <v/>
      </c>
      <c r="J22" s="52" t="str">
        <f>Listados!$AH8</f>
        <v/>
      </c>
      <c r="K22" s="52" t="str">
        <f>Listados!$AI8</f>
        <v/>
      </c>
      <c r="L22" s="52" t="str">
        <f>Listados!$AJ8</f>
        <v/>
      </c>
      <c r="M22" s="57" t="str">
        <f>Listados!$AK8</f>
        <v/>
      </c>
      <c r="N22" s="53" t="str">
        <f>Listados!$L8</f>
        <v/>
      </c>
      <c r="O22" s="52" t="str">
        <f>Listados!$BD8</f>
        <v/>
      </c>
      <c r="P22" s="52" t="str">
        <f>Listados!$K8</f>
        <v/>
      </c>
      <c r="Q22" s="58" t="str">
        <f>Listados!$BC8</f>
        <v>X</v>
      </c>
      <c r="S22" s="14">
        <v>18</v>
      </c>
      <c r="Z22" s="69"/>
    </row>
    <row r="23" spans="1:27">
      <c r="A23" s="26">
        <v>8</v>
      </c>
      <c r="B23" s="59" t="str">
        <f>Listados!$A9</f>
        <v>dato autom</v>
      </c>
      <c r="C23" s="60" t="str">
        <f>Listados!$F9</f>
        <v>Automático tras Reporte de Juicios</v>
      </c>
      <c r="D23" s="53" t="str">
        <f>Listados!$AB9</f>
        <v/>
      </c>
      <c r="E23" s="52" t="str">
        <f>Listados!$AC9</f>
        <v/>
      </c>
      <c r="F23" s="52" t="str">
        <f>Listados!$AD9</f>
        <v/>
      </c>
      <c r="G23" s="52" t="str">
        <f>Listados!$AE9</f>
        <v/>
      </c>
      <c r="H23" s="52" t="str">
        <f>Listados!$AF9</f>
        <v/>
      </c>
      <c r="I23" s="52" t="str">
        <f>Listados!$AG9</f>
        <v/>
      </c>
      <c r="J23" s="52" t="str">
        <f>Listados!$AH9</f>
        <v/>
      </c>
      <c r="K23" s="52" t="str">
        <f>Listados!$AI9</f>
        <v/>
      </c>
      <c r="L23" s="52" t="str">
        <f>Listados!$AJ9</f>
        <v/>
      </c>
      <c r="M23" s="57" t="str">
        <f>Listados!$AK9</f>
        <v/>
      </c>
      <c r="N23" s="53" t="str">
        <f>Listados!$L9</f>
        <v/>
      </c>
      <c r="O23" s="52" t="str">
        <f>Listados!$BD9</f>
        <v/>
      </c>
      <c r="P23" s="52" t="str">
        <f>Listados!$K9</f>
        <v/>
      </c>
      <c r="Q23" s="58" t="str">
        <f>Listados!$BC9</f>
        <v>X</v>
      </c>
      <c r="S23" s="14">
        <v>19</v>
      </c>
    </row>
    <row r="24" spans="1:27">
      <c r="A24" s="26">
        <v>9</v>
      </c>
      <c r="B24" s="59" t="str">
        <f>Listados!$A10</f>
        <v>dato autom</v>
      </c>
      <c r="C24" s="60" t="str">
        <f>Listados!$F10</f>
        <v>Automático tras Reporte de Juicios</v>
      </c>
      <c r="D24" s="53" t="str">
        <f>Listados!$AB10</f>
        <v/>
      </c>
      <c r="E24" s="52" t="str">
        <f>Listados!$AC10</f>
        <v/>
      </c>
      <c r="F24" s="52" t="str">
        <f>Listados!$AD10</f>
        <v/>
      </c>
      <c r="G24" s="52" t="str">
        <f>Listados!$AE10</f>
        <v/>
      </c>
      <c r="H24" s="52" t="str">
        <f>Listados!$AF10</f>
        <v/>
      </c>
      <c r="I24" s="52" t="str">
        <f>Listados!$AG10</f>
        <v/>
      </c>
      <c r="J24" s="52" t="str">
        <f>Listados!$AH10</f>
        <v/>
      </c>
      <c r="K24" s="52" t="str">
        <f>Listados!$AI10</f>
        <v/>
      </c>
      <c r="L24" s="52" t="str">
        <f>Listados!$AJ10</f>
        <v/>
      </c>
      <c r="M24" s="57" t="str">
        <f>Listados!$AK10</f>
        <v/>
      </c>
      <c r="N24" s="53" t="str">
        <f>Listados!$L10</f>
        <v/>
      </c>
      <c r="O24" s="52" t="str">
        <f>Listados!$BD10</f>
        <v/>
      </c>
      <c r="P24" s="52" t="str">
        <f>Listados!$K10</f>
        <v/>
      </c>
      <c r="Q24" s="58" t="str">
        <f>Listados!$BC10</f>
        <v>X</v>
      </c>
      <c r="S24" s="14">
        <v>20</v>
      </c>
      <c r="Z24" s="69"/>
    </row>
    <row r="25" spans="1:27">
      <c r="A25" s="26">
        <v>10</v>
      </c>
      <c r="B25" s="59" t="str">
        <f>Listados!$A11</f>
        <v>dato autom</v>
      </c>
      <c r="C25" s="60" t="str">
        <f>Listados!$F11</f>
        <v>Automático tras Reporte de Juicios</v>
      </c>
      <c r="D25" s="53" t="str">
        <f>Listados!$AB11</f>
        <v/>
      </c>
      <c r="E25" s="52" t="str">
        <f>Listados!$AC11</f>
        <v/>
      </c>
      <c r="F25" s="52" t="str">
        <f>Listados!$AD11</f>
        <v/>
      </c>
      <c r="G25" s="52" t="str">
        <f>Listados!$AE11</f>
        <v/>
      </c>
      <c r="H25" s="52" t="str">
        <f>Listados!$AF11</f>
        <v/>
      </c>
      <c r="I25" s="52" t="str">
        <f>Listados!$AG11</f>
        <v/>
      </c>
      <c r="J25" s="52" t="str">
        <f>Listados!$AH11</f>
        <v/>
      </c>
      <c r="K25" s="52" t="str">
        <f>Listados!$AI11</f>
        <v/>
      </c>
      <c r="L25" s="52" t="str">
        <f>Listados!$AJ11</f>
        <v/>
      </c>
      <c r="M25" s="57" t="str">
        <f>Listados!$AK11</f>
        <v/>
      </c>
      <c r="N25" s="53" t="str">
        <f>Listados!$L11</f>
        <v/>
      </c>
      <c r="O25" s="52" t="str">
        <f>Listados!$BD11</f>
        <v/>
      </c>
      <c r="P25" s="52" t="str">
        <f>Listados!$K11</f>
        <v/>
      </c>
      <c r="Q25" s="58" t="str">
        <f>Listados!$BC11</f>
        <v>X</v>
      </c>
      <c r="S25" s="14">
        <v>21</v>
      </c>
    </row>
    <row r="26" spans="1:27">
      <c r="A26" s="26">
        <v>11</v>
      </c>
      <c r="B26" s="59" t="str">
        <f>Listados!$A12</f>
        <v>dato autom</v>
      </c>
      <c r="C26" s="60" t="str">
        <f>Listados!$F12</f>
        <v>Automático tras Reporte de Juicios</v>
      </c>
      <c r="D26" s="53" t="str">
        <f>Listados!$AB12</f>
        <v/>
      </c>
      <c r="E26" s="52" t="str">
        <f>Listados!$AC12</f>
        <v/>
      </c>
      <c r="F26" s="52" t="str">
        <f>Listados!$AD12</f>
        <v/>
      </c>
      <c r="G26" s="52" t="str">
        <f>Listados!$AE12</f>
        <v/>
      </c>
      <c r="H26" s="52" t="str">
        <f>Listados!$AF12</f>
        <v/>
      </c>
      <c r="I26" s="52" t="str">
        <f>Listados!$AG12</f>
        <v/>
      </c>
      <c r="J26" s="52" t="str">
        <f>Listados!$AH12</f>
        <v/>
      </c>
      <c r="K26" s="52" t="str">
        <f>Listados!$AI12</f>
        <v/>
      </c>
      <c r="L26" s="52" t="str">
        <f>Listados!$AJ12</f>
        <v/>
      </c>
      <c r="M26" s="57" t="str">
        <f>Listados!$AK12</f>
        <v/>
      </c>
      <c r="N26" s="53" t="str">
        <f>Listados!$L12</f>
        <v/>
      </c>
      <c r="O26" s="52" t="str">
        <f>Listados!$BD12</f>
        <v/>
      </c>
      <c r="P26" s="52" t="str">
        <f>Listados!$K12</f>
        <v/>
      </c>
      <c r="Q26" s="58" t="str">
        <f>Listados!$BC12</f>
        <v>X</v>
      </c>
      <c r="S26" s="14">
        <v>22</v>
      </c>
      <c r="Z26" s="69"/>
    </row>
    <row r="27" spans="1:27">
      <c r="A27" s="26">
        <v>12</v>
      </c>
      <c r="B27" s="59" t="str">
        <f>Listados!$A13</f>
        <v>dato autom</v>
      </c>
      <c r="C27" s="60" t="str">
        <f>Listados!$F13</f>
        <v>Automático tras Reporte de Juicios</v>
      </c>
      <c r="D27" s="53" t="str">
        <f>Listados!$AB13</f>
        <v/>
      </c>
      <c r="E27" s="52" t="str">
        <f>Listados!$AC13</f>
        <v/>
      </c>
      <c r="F27" s="52" t="str">
        <f>Listados!$AD13</f>
        <v/>
      </c>
      <c r="G27" s="52" t="str">
        <f>Listados!$AE13</f>
        <v/>
      </c>
      <c r="H27" s="52" t="str">
        <f>Listados!$AF13</f>
        <v/>
      </c>
      <c r="I27" s="52" t="str">
        <f>Listados!$AG13</f>
        <v/>
      </c>
      <c r="J27" s="52" t="str">
        <f>Listados!$AH13</f>
        <v/>
      </c>
      <c r="K27" s="52" t="str">
        <f>Listados!$AI13</f>
        <v/>
      </c>
      <c r="L27" s="52" t="str">
        <f>Listados!$AJ13</f>
        <v/>
      </c>
      <c r="M27" s="57" t="str">
        <f>Listados!$AK13</f>
        <v/>
      </c>
      <c r="N27" s="53" t="str">
        <f>Listados!$L13</f>
        <v/>
      </c>
      <c r="O27" s="52" t="str">
        <f>Listados!$BD13</f>
        <v/>
      </c>
      <c r="P27" s="52" t="str">
        <f>Listados!$K13</f>
        <v/>
      </c>
      <c r="Q27" s="58" t="str">
        <f>Listados!$BC13</f>
        <v>X</v>
      </c>
      <c r="S27" s="14">
        <v>23</v>
      </c>
    </row>
    <row r="28" spans="1:27">
      <c r="A28" s="26">
        <v>13</v>
      </c>
      <c r="B28" s="59" t="str">
        <f>Listados!$A14</f>
        <v>dato autom</v>
      </c>
      <c r="C28" s="60" t="str">
        <f>Listados!$F14</f>
        <v>Automático tras Reporte de Juicios</v>
      </c>
      <c r="D28" s="53" t="str">
        <f>Listados!$AB14</f>
        <v/>
      </c>
      <c r="E28" s="52" t="str">
        <f>Listados!$AC14</f>
        <v/>
      </c>
      <c r="F28" s="52" t="str">
        <f>Listados!$AD14</f>
        <v/>
      </c>
      <c r="G28" s="52" t="str">
        <f>Listados!$AE14</f>
        <v/>
      </c>
      <c r="H28" s="52" t="str">
        <f>Listados!$AF14</f>
        <v/>
      </c>
      <c r="I28" s="52" t="str">
        <f>Listados!$AG14</f>
        <v/>
      </c>
      <c r="J28" s="52" t="str">
        <f>Listados!$AH14</f>
        <v/>
      </c>
      <c r="K28" s="52" t="str">
        <f>Listados!$AI14</f>
        <v/>
      </c>
      <c r="L28" s="52" t="str">
        <f>Listados!$AJ14</f>
        <v/>
      </c>
      <c r="M28" s="57" t="str">
        <f>Listados!$AK14</f>
        <v/>
      </c>
      <c r="N28" s="53" t="str">
        <f>Listados!$L14</f>
        <v/>
      </c>
      <c r="O28" s="52" t="str">
        <f>Listados!$BD14</f>
        <v/>
      </c>
      <c r="P28" s="52" t="str">
        <f>Listados!$K14</f>
        <v/>
      </c>
      <c r="Q28" s="58" t="str">
        <f>Listados!$BC14</f>
        <v>X</v>
      </c>
      <c r="S28" s="14">
        <v>24</v>
      </c>
    </row>
    <row r="29" spans="1:27">
      <c r="A29" s="26">
        <v>14</v>
      </c>
      <c r="B29" s="59" t="str">
        <f>Listados!$A15</f>
        <v>dato autom</v>
      </c>
      <c r="C29" s="60" t="str">
        <f>Listados!$F15</f>
        <v>Automático tras Reporte de Juicios</v>
      </c>
      <c r="D29" s="53" t="str">
        <f>Listados!$AB15</f>
        <v/>
      </c>
      <c r="E29" s="52" t="str">
        <f>Listados!$AC15</f>
        <v/>
      </c>
      <c r="F29" s="52" t="str">
        <f>Listados!$AD15</f>
        <v/>
      </c>
      <c r="G29" s="52" t="str">
        <f>Listados!$AE15</f>
        <v/>
      </c>
      <c r="H29" s="52" t="str">
        <f>Listados!$AF15</f>
        <v/>
      </c>
      <c r="I29" s="52" t="str">
        <f>Listados!$AG15</f>
        <v/>
      </c>
      <c r="J29" s="52" t="str">
        <f>Listados!$AH15</f>
        <v/>
      </c>
      <c r="K29" s="52" t="str">
        <f>Listados!$AI15</f>
        <v/>
      </c>
      <c r="L29" s="52" t="str">
        <f>Listados!$AJ15</f>
        <v/>
      </c>
      <c r="M29" s="57" t="str">
        <f>Listados!$AK15</f>
        <v/>
      </c>
      <c r="N29" s="53" t="str">
        <f>Listados!$L15</f>
        <v/>
      </c>
      <c r="O29" s="52" t="str">
        <f>Listados!$BD15</f>
        <v/>
      </c>
      <c r="P29" s="52" t="str">
        <f>Listados!$K15</f>
        <v/>
      </c>
      <c r="Q29" s="58" t="str">
        <f>Listados!$BC15</f>
        <v>X</v>
      </c>
      <c r="S29" s="14">
        <v>25</v>
      </c>
    </row>
    <row r="30" spans="1:27">
      <c r="A30" s="26">
        <v>15</v>
      </c>
      <c r="B30" s="59" t="str">
        <f>Listados!$A16</f>
        <v>dato autom</v>
      </c>
      <c r="C30" s="60" t="str">
        <f>Listados!$F16</f>
        <v>Automático tras Reporte de Juicios</v>
      </c>
      <c r="D30" s="53" t="str">
        <f>Listados!$AB16</f>
        <v/>
      </c>
      <c r="E30" s="52" t="str">
        <f>Listados!$AC16</f>
        <v/>
      </c>
      <c r="F30" s="52" t="str">
        <f>Listados!$AD16</f>
        <v/>
      </c>
      <c r="G30" s="52" t="str">
        <f>Listados!$AE16</f>
        <v/>
      </c>
      <c r="H30" s="52" t="str">
        <f>Listados!$AF16</f>
        <v/>
      </c>
      <c r="I30" s="52" t="str">
        <f>Listados!$AG16</f>
        <v/>
      </c>
      <c r="J30" s="52" t="str">
        <f>Listados!$AH16</f>
        <v/>
      </c>
      <c r="K30" s="52" t="str">
        <f>Listados!$AI16</f>
        <v/>
      </c>
      <c r="L30" s="52" t="str">
        <f>Listados!$AJ16</f>
        <v/>
      </c>
      <c r="M30" s="57" t="str">
        <f>Listados!$AK16</f>
        <v/>
      </c>
      <c r="N30" s="53" t="str">
        <f>Listados!$L16</f>
        <v/>
      </c>
      <c r="O30" s="52" t="str">
        <f>Listados!$BD16</f>
        <v/>
      </c>
      <c r="P30" s="52" t="str">
        <f>Listados!$K16</f>
        <v/>
      </c>
      <c r="Q30" s="58" t="str">
        <f>Listados!$BC16</f>
        <v>X</v>
      </c>
      <c r="S30" s="14">
        <v>26</v>
      </c>
    </row>
    <row r="31" spans="1:27">
      <c r="A31" s="26">
        <v>16</v>
      </c>
      <c r="B31" s="59" t="str">
        <f>Listados!$A17</f>
        <v>dato autom</v>
      </c>
      <c r="C31" s="60" t="str">
        <f>Listados!$F17</f>
        <v>Automático tras Reporte de Juicios</v>
      </c>
      <c r="D31" s="53" t="str">
        <f>Listados!$AB17</f>
        <v/>
      </c>
      <c r="E31" s="52" t="str">
        <f>Listados!$AC17</f>
        <v/>
      </c>
      <c r="F31" s="52" t="str">
        <f>Listados!$AD17</f>
        <v/>
      </c>
      <c r="G31" s="52" t="str">
        <f>Listados!$AE17</f>
        <v/>
      </c>
      <c r="H31" s="52" t="str">
        <f>Listados!$AF17</f>
        <v/>
      </c>
      <c r="I31" s="52" t="str">
        <f>Listados!$AG17</f>
        <v/>
      </c>
      <c r="J31" s="52" t="str">
        <f>Listados!$AH17</f>
        <v/>
      </c>
      <c r="K31" s="52" t="str">
        <f>Listados!$AI17</f>
        <v/>
      </c>
      <c r="L31" s="52" t="str">
        <f>Listados!$AJ17</f>
        <v/>
      </c>
      <c r="M31" s="57" t="str">
        <f>Listados!$AK17</f>
        <v/>
      </c>
      <c r="N31" s="53" t="str">
        <f>Listados!$L17</f>
        <v/>
      </c>
      <c r="O31" s="52" t="str">
        <f>Listados!$BD17</f>
        <v/>
      </c>
      <c r="P31" s="52" t="str">
        <f>Listados!$K17</f>
        <v/>
      </c>
      <c r="Q31" s="58" t="str">
        <f>Listados!$BC17</f>
        <v>X</v>
      </c>
      <c r="S31" s="14">
        <v>27</v>
      </c>
    </row>
    <row r="32" spans="1:27">
      <c r="A32" s="26">
        <v>17</v>
      </c>
      <c r="B32" s="59" t="str">
        <f>Listados!$A18</f>
        <v>dato autom</v>
      </c>
      <c r="C32" s="60" t="str">
        <f>Listados!$F18</f>
        <v>Automático tras Reporte de Juicios</v>
      </c>
      <c r="D32" s="53" t="str">
        <f>Listados!$AB18</f>
        <v/>
      </c>
      <c r="E32" s="52" t="str">
        <f>Listados!$AC18</f>
        <v/>
      </c>
      <c r="F32" s="52" t="str">
        <f>Listados!$AD18</f>
        <v/>
      </c>
      <c r="G32" s="52" t="str">
        <f>Listados!$AE18</f>
        <v/>
      </c>
      <c r="H32" s="52" t="str">
        <f>Listados!$AF18</f>
        <v/>
      </c>
      <c r="I32" s="52" t="str">
        <f>Listados!$AG18</f>
        <v/>
      </c>
      <c r="J32" s="52" t="str">
        <f>Listados!$AH18</f>
        <v/>
      </c>
      <c r="K32" s="52" t="str">
        <f>Listados!$AI18</f>
        <v/>
      </c>
      <c r="L32" s="52" t="str">
        <f>Listados!$AJ18</f>
        <v/>
      </c>
      <c r="M32" s="57" t="str">
        <f>Listados!$AK18</f>
        <v/>
      </c>
      <c r="N32" s="53" t="str">
        <f>Listados!$L18</f>
        <v/>
      </c>
      <c r="O32" s="52" t="str">
        <f>Listados!$BD18</f>
        <v/>
      </c>
      <c r="P32" s="52" t="str">
        <f>Listados!$K18</f>
        <v/>
      </c>
      <c r="Q32" s="58" t="str">
        <f>Listados!$BC18</f>
        <v>X</v>
      </c>
      <c r="S32" s="14">
        <v>28</v>
      </c>
    </row>
    <row r="33" spans="1:19">
      <c r="A33" s="26">
        <v>18</v>
      </c>
      <c r="B33" s="59" t="str">
        <f>Listados!$A19</f>
        <v>dato autom</v>
      </c>
      <c r="C33" s="60" t="str">
        <f>Listados!$F19</f>
        <v>Automático tras Reporte de Juicios</v>
      </c>
      <c r="D33" s="53" t="str">
        <f>Listados!$AB19</f>
        <v/>
      </c>
      <c r="E33" s="52" t="str">
        <f>Listados!$AC19</f>
        <v/>
      </c>
      <c r="F33" s="52" t="str">
        <f>Listados!$AD19</f>
        <v/>
      </c>
      <c r="G33" s="52" t="str">
        <f>Listados!$AE19</f>
        <v/>
      </c>
      <c r="H33" s="52" t="str">
        <f>Listados!$AF19</f>
        <v/>
      </c>
      <c r="I33" s="52" t="str">
        <f>Listados!$AG19</f>
        <v/>
      </c>
      <c r="J33" s="52" t="str">
        <f>Listados!$AH19</f>
        <v/>
      </c>
      <c r="K33" s="52" t="str">
        <f>Listados!$AI19</f>
        <v/>
      </c>
      <c r="L33" s="52" t="str">
        <f>Listados!$AJ19</f>
        <v/>
      </c>
      <c r="M33" s="57" t="str">
        <f>Listados!$AK19</f>
        <v/>
      </c>
      <c r="N33" s="53" t="str">
        <f>Listados!$L19</f>
        <v/>
      </c>
      <c r="O33" s="52" t="str">
        <f>Listados!$BD19</f>
        <v/>
      </c>
      <c r="P33" s="52" t="str">
        <f>Listados!$K19</f>
        <v/>
      </c>
      <c r="Q33" s="58" t="str">
        <f>Listados!$BC19</f>
        <v>X</v>
      </c>
      <c r="S33" s="14">
        <v>29</v>
      </c>
    </row>
    <row r="34" spans="1:19">
      <c r="A34" s="26">
        <v>19</v>
      </c>
      <c r="B34" s="59" t="str">
        <f>Listados!$A20</f>
        <v>dato autom</v>
      </c>
      <c r="C34" s="60" t="str">
        <f>Listados!$F20</f>
        <v>Automático tras Reporte de Juicios</v>
      </c>
      <c r="D34" s="53" t="str">
        <f>Listados!$AB20</f>
        <v/>
      </c>
      <c r="E34" s="52" t="str">
        <f>Listados!$AC20</f>
        <v/>
      </c>
      <c r="F34" s="52" t="str">
        <f>Listados!$AD20</f>
        <v/>
      </c>
      <c r="G34" s="52" t="str">
        <f>Listados!$AE20</f>
        <v/>
      </c>
      <c r="H34" s="52" t="str">
        <f>Listados!$AF20</f>
        <v/>
      </c>
      <c r="I34" s="52" t="str">
        <f>Listados!$AG20</f>
        <v/>
      </c>
      <c r="J34" s="52" t="str">
        <f>Listados!$AH20</f>
        <v/>
      </c>
      <c r="K34" s="52" t="str">
        <f>Listados!$AI20</f>
        <v/>
      </c>
      <c r="L34" s="52" t="str">
        <f>Listados!$AJ20</f>
        <v/>
      </c>
      <c r="M34" s="57" t="str">
        <f>Listados!$AK20</f>
        <v/>
      </c>
      <c r="N34" s="53" t="str">
        <f>Listados!$L20</f>
        <v/>
      </c>
      <c r="O34" s="52" t="str">
        <f>Listados!$BD20</f>
        <v/>
      </c>
      <c r="P34" s="52" t="str">
        <f>Listados!$K20</f>
        <v/>
      </c>
      <c r="Q34" s="58" t="str">
        <f>Listados!$BC20</f>
        <v>X</v>
      </c>
      <c r="S34" s="14">
        <v>30</v>
      </c>
    </row>
    <row r="35" spans="1:19">
      <c r="A35" s="26">
        <v>20</v>
      </c>
      <c r="B35" s="59" t="str">
        <f>Listados!$A21</f>
        <v>dato autom</v>
      </c>
      <c r="C35" s="60" t="str">
        <f>Listados!$F21</f>
        <v>Automático tras Reporte de Juicios</v>
      </c>
      <c r="D35" s="53" t="str">
        <f>Listados!$AB21</f>
        <v/>
      </c>
      <c r="E35" s="52" t="str">
        <f>Listados!$AC21</f>
        <v/>
      </c>
      <c r="F35" s="52" t="str">
        <f>Listados!$AD21</f>
        <v/>
      </c>
      <c r="G35" s="52" t="str">
        <f>Listados!$AE21</f>
        <v/>
      </c>
      <c r="H35" s="52" t="str">
        <f>Listados!$AF21</f>
        <v/>
      </c>
      <c r="I35" s="52" t="str">
        <f>Listados!$AG21</f>
        <v/>
      </c>
      <c r="J35" s="52" t="str">
        <f>Listados!$AH21</f>
        <v/>
      </c>
      <c r="K35" s="52" t="str">
        <f>Listados!$AI21</f>
        <v/>
      </c>
      <c r="L35" s="52" t="str">
        <f>Listados!$AJ21</f>
        <v/>
      </c>
      <c r="M35" s="57" t="str">
        <f>Listados!$AK21</f>
        <v/>
      </c>
      <c r="N35" s="53" t="str">
        <f>Listados!$L21</f>
        <v/>
      </c>
      <c r="O35" s="52" t="str">
        <f>Listados!$BD21</f>
        <v/>
      </c>
      <c r="P35" s="52" t="str">
        <f>Listados!$K21</f>
        <v/>
      </c>
      <c r="Q35" s="58" t="str">
        <f>Listados!$BC21</f>
        <v>X</v>
      </c>
      <c r="S35" s="14">
        <v>31</v>
      </c>
    </row>
    <row r="36" spans="1:19">
      <c r="A36" s="26">
        <v>21</v>
      </c>
      <c r="B36" s="59" t="str">
        <f>Listados!$A22</f>
        <v>dato autom</v>
      </c>
      <c r="C36" s="60" t="str">
        <f>Listados!$F22</f>
        <v>Automático tras Reporte de Juicios</v>
      </c>
      <c r="D36" s="53" t="str">
        <f>Listados!$AB22</f>
        <v/>
      </c>
      <c r="E36" s="52" t="str">
        <f>Listados!$AC22</f>
        <v/>
      </c>
      <c r="F36" s="52" t="str">
        <f>Listados!$AD22</f>
        <v/>
      </c>
      <c r="G36" s="52" t="str">
        <f>Listados!$AE22</f>
        <v/>
      </c>
      <c r="H36" s="52" t="str">
        <f>Listados!$AF22</f>
        <v/>
      </c>
      <c r="I36" s="52" t="str">
        <f>Listados!$AG22</f>
        <v/>
      </c>
      <c r="J36" s="52" t="str">
        <f>Listados!$AH22</f>
        <v/>
      </c>
      <c r="K36" s="52" t="str">
        <f>Listados!$AI22</f>
        <v/>
      </c>
      <c r="L36" s="52" t="str">
        <f>Listados!$AJ22</f>
        <v/>
      </c>
      <c r="M36" s="57" t="str">
        <f>Listados!$AK22</f>
        <v/>
      </c>
      <c r="N36" s="53" t="str">
        <f>Listados!$L22</f>
        <v/>
      </c>
      <c r="O36" s="52" t="str">
        <f>Listados!$BD22</f>
        <v/>
      </c>
      <c r="P36" s="52" t="str">
        <f>Listados!$K22</f>
        <v/>
      </c>
      <c r="Q36" s="58" t="str">
        <f>Listados!$BC22</f>
        <v>X</v>
      </c>
    </row>
    <row r="37" spans="1:19">
      <c r="A37" s="26">
        <v>22</v>
      </c>
      <c r="B37" s="59" t="str">
        <f>Listados!$A23</f>
        <v>dato autom</v>
      </c>
      <c r="C37" s="60" t="str">
        <f>Listados!$F23</f>
        <v>Automático tras Reporte de Juicios</v>
      </c>
      <c r="D37" s="53" t="str">
        <f>Listados!$AB23</f>
        <v/>
      </c>
      <c r="E37" s="52" t="str">
        <f>Listados!$AC23</f>
        <v/>
      </c>
      <c r="F37" s="52" t="str">
        <f>Listados!$AD23</f>
        <v/>
      </c>
      <c r="G37" s="52" t="str">
        <f>Listados!$AE23</f>
        <v/>
      </c>
      <c r="H37" s="52" t="str">
        <f>Listados!$AF23</f>
        <v/>
      </c>
      <c r="I37" s="52" t="str">
        <f>Listados!$AG23</f>
        <v/>
      </c>
      <c r="J37" s="52" t="str">
        <f>Listados!$AH23</f>
        <v/>
      </c>
      <c r="K37" s="52" t="str">
        <f>Listados!$AI23</f>
        <v/>
      </c>
      <c r="L37" s="52" t="str">
        <f>Listados!$AJ23</f>
        <v/>
      </c>
      <c r="M37" s="57" t="str">
        <f>Listados!$AK23</f>
        <v/>
      </c>
      <c r="N37" s="53" t="str">
        <f>Listados!$L23</f>
        <v/>
      </c>
      <c r="O37" s="52" t="str">
        <f>Listados!$BD23</f>
        <v/>
      </c>
      <c r="P37" s="52" t="str">
        <f>Listados!$K23</f>
        <v/>
      </c>
      <c r="Q37" s="58" t="str">
        <f>Listados!$BC23</f>
        <v>X</v>
      </c>
    </row>
    <row r="38" spans="1:19">
      <c r="A38" s="26">
        <v>23</v>
      </c>
      <c r="B38" s="59" t="str">
        <f>Listados!$A24</f>
        <v>dato autom</v>
      </c>
      <c r="C38" s="60" t="str">
        <f>Listados!$F24</f>
        <v>Automático tras Reporte de Juicios</v>
      </c>
      <c r="D38" s="53" t="str">
        <f>Listados!$AB24</f>
        <v/>
      </c>
      <c r="E38" s="52" t="str">
        <f>Listados!$AC24</f>
        <v/>
      </c>
      <c r="F38" s="52" t="str">
        <f>Listados!$AD24</f>
        <v/>
      </c>
      <c r="G38" s="52" t="str">
        <f>Listados!$AE24</f>
        <v/>
      </c>
      <c r="H38" s="52" t="str">
        <f>Listados!$AF24</f>
        <v/>
      </c>
      <c r="I38" s="52" t="str">
        <f>Listados!$AG24</f>
        <v/>
      </c>
      <c r="J38" s="52" t="str">
        <f>Listados!$AH24</f>
        <v/>
      </c>
      <c r="K38" s="52" t="str">
        <f>Listados!$AI24</f>
        <v/>
      </c>
      <c r="L38" s="52" t="str">
        <f>Listados!$AJ24</f>
        <v/>
      </c>
      <c r="M38" s="57" t="str">
        <f>Listados!$AK24</f>
        <v/>
      </c>
      <c r="N38" s="53" t="str">
        <f>Listados!$L24</f>
        <v/>
      </c>
      <c r="O38" s="52" t="str">
        <f>Listados!$BD24</f>
        <v/>
      </c>
      <c r="P38" s="52" t="str">
        <f>Listados!$K24</f>
        <v/>
      </c>
      <c r="Q38" s="58" t="str">
        <f>Listados!$BC24</f>
        <v>X</v>
      </c>
    </row>
    <row r="39" spans="1:19">
      <c r="A39" s="26">
        <v>24</v>
      </c>
      <c r="B39" s="59" t="str">
        <f>Listados!$A25</f>
        <v>dato autom</v>
      </c>
      <c r="C39" s="60" t="str">
        <f>Listados!$F25</f>
        <v>Automático tras Reporte de Juicios</v>
      </c>
      <c r="D39" s="53" t="str">
        <f>Listados!$AB25</f>
        <v/>
      </c>
      <c r="E39" s="52" t="str">
        <f>Listados!$AC25</f>
        <v/>
      </c>
      <c r="F39" s="52" t="str">
        <f>Listados!$AD25</f>
        <v/>
      </c>
      <c r="G39" s="52" t="str">
        <f>Listados!$AE25</f>
        <v/>
      </c>
      <c r="H39" s="52" t="str">
        <f>Listados!$AF25</f>
        <v/>
      </c>
      <c r="I39" s="52" t="str">
        <f>Listados!$AG25</f>
        <v/>
      </c>
      <c r="J39" s="52" t="str">
        <f>Listados!$AH25</f>
        <v/>
      </c>
      <c r="K39" s="52" t="str">
        <f>Listados!$AI25</f>
        <v/>
      </c>
      <c r="L39" s="52" t="str">
        <f>Listados!$AJ25</f>
        <v/>
      </c>
      <c r="M39" s="57" t="str">
        <f>Listados!$AK25</f>
        <v/>
      </c>
      <c r="N39" s="53" t="str">
        <f>Listados!$L25</f>
        <v/>
      </c>
      <c r="O39" s="52" t="str">
        <f>Listados!$BD25</f>
        <v/>
      </c>
      <c r="P39" s="52" t="str">
        <f>Listados!$K25</f>
        <v/>
      </c>
      <c r="Q39" s="58" t="str">
        <f>Listados!$BC25</f>
        <v>X</v>
      </c>
    </row>
    <row r="40" spans="1:19">
      <c r="A40" s="26">
        <v>25</v>
      </c>
      <c r="B40" s="59" t="str">
        <f>Listados!$A26</f>
        <v>dato autom</v>
      </c>
      <c r="C40" s="60" t="str">
        <f>Listados!$F26</f>
        <v>Automático tras Reporte de Juicios</v>
      </c>
      <c r="D40" s="53" t="str">
        <f>Listados!$AB26</f>
        <v/>
      </c>
      <c r="E40" s="52" t="str">
        <f>Listados!$AC26</f>
        <v/>
      </c>
      <c r="F40" s="52" t="str">
        <f>Listados!$AD26</f>
        <v/>
      </c>
      <c r="G40" s="52" t="str">
        <f>Listados!$AE26</f>
        <v/>
      </c>
      <c r="H40" s="52" t="str">
        <f>Listados!$AF26</f>
        <v/>
      </c>
      <c r="I40" s="52" t="str">
        <f>Listados!$AG26</f>
        <v/>
      </c>
      <c r="J40" s="52" t="str">
        <f>Listados!$AH26</f>
        <v/>
      </c>
      <c r="K40" s="52" t="str">
        <f>Listados!$AI26</f>
        <v/>
      </c>
      <c r="L40" s="52" t="str">
        <f>Listados!$AJ26</f>
        <v/>
      </c>
      <c r="M40" s="57" t="str">
        <f>Listados!$AK26</f>
        <v/>
      </c>
      <c r="N40" s="53" t="str">
        <f>Listados!$L26</f>
        <v/>
      </c>
      <c r="O40" s="52" t="str">
        <f>Listados!$BD26</f>
        <v/>
      </c>
      <c r="P40" s="52" t="str">
        <f>Listados!$K26</f>
        <v/>
      </c>
      <c r="Q40" s="58" t="str">
        <f>Listados!$BC26</f>
        <v>X</v>
      </c>
    </row>
    <row r="41" spans="1:19">
      <c r="A41" s="26">
        <v>26</v>
      </c>
      <c r="B41" s="59" t="str">
        <f>Listados!$A27</f>
        <v>dato autom</v>
      </c>
      <c r="C41" s="60" t="str">
        <f>Listados!$F27</f>
        <v>Automático tras Reporte de Juicios</v>
      </c>
      <c r="D41" s="53" t="str">
        <f>Listados!$AB27</f>
        <v/>
      </c>
      <c r="E41" s="52" t="str">
        <f>Listados!$AC27</f>
        <v/>
      </c>
      <c r="F41" s="52" t="str">
        <f>Listados!$AD27</f>
        <v/>
      </c>
      <c r="G41" s="52" t="str">
        <f>Listados!$AE27</f>
        <v/>
      </c>
      <c r="H41" s="52" t="str">
        <f>Listados!$AF27</f>
        <v/>
      </c>
      <c r="I41" s="52" t="str">
        <f>Listados!$AG27</f>
        <v/>
      </c>
      <c r="J41" s="52" t="str">
        <f>Listados!$AH27</f>
        <v/>
      </c>
      <c r="K41" s="52" t="str">
        <f>Listados!$AI27</f>
        <v/>
      </c>
      <c r="L41" s="52" t="str">
        <f>Listados!$AJ27</f>
        <v/>
      </c>
      <c r="M41" s="57" t="str">
        <f>Listados!$AK27</f>
        <v/>
      </c>
      <c r="N41" s="53" t="str">
        <f>Listados!$L27</f>
        <v/>
      </c>
      <c r="O41" s="52" t="str">
        <f>Listados!$BD27</f>
        <v/>
      </c>
      <c r="P41" s="52" t="str">
        <f>Listados!$K27</f>
        <v/>
      </c>
      <c r="Q41" s="58" t="str">
        <f>Listados!$BC27</f>
        <v>X</v>
      </c>
    </row>
    <row r="42" spans="1:19">
      <c r="A42" s="26">
        <v>27</v>
      </c>
      <c r="B42" s="59" t="str">
        <f>Listados!$A28</f>
        <v>dato autom</v>
      </c>
      <c r="C42" s="60" t="str">
        <f>Listados!$F28</f>
        <v>Automático tras Reporte de Juicios</v>
      </c>
      <c r="D42" s="53" t="str">
        <f>Listados!$AB28</f>
        <v/>
      </c>
      <c r="E42" s="52" t="str">
        <f>Listados!$AC28</f>
        <v/>
      </c>
      <c r="F42" s="52" t="str">
        <f>Listados!$AD28</f>
        <v/>
      </c>
      <c r="G42" s="52" t="str">
        <f>Listados!$AE28</f>
        <v/>
      </c>
      <c r="H42" s="52" t="str">
        <f>Listados!$AF28</f>
        <v/>
      </c>
      <c r="I42" s="52" t="str">
        <f>Listados!$AG28</f>
        <v/>
      </c>
      <c r="J42" s="52" t="str">
        <f>Listados!$AH28</f>
        <v/>
      </c>
      <c r="K42" s="52" t="str">
        <f>Listados!$AI28</f>
        <v/>
      </c>
      <c r="L42" s="52" t="str">
        <f>Listados!$AJ28</f>
        <v/>
      </c>
      <c r="M42" s="57" t="str">
        <f>Listados!$AK28</f>
        <v/>
      </c>
      <c r="N42" s="53" t="str">
        <f>Listados!$L28</f>
        <v/>
      </c>
      <c r="O42" s="52" t="str">
        <f>Listados!$BD28</f>
        <v/>
      </c>
      <c r="P42" s="52" t="str">
        <f>Listados!$K28</f>
        <v/>
      </c>
      <c r="Q42" s="58" t="str">
        <f>Listados!$BC28</f>
        <v>X</v>
      </c>
    </row>
    <row r="43" spans="1:19">
      <c r="A43" s="26">
        <v>28</v>
      </c>
      <c r="B43" s="59" t="str">
        <f>Listados!$A29</f>
        <v>dato autom</v>
      </c>
      <c r="C43" s="60" t="str">
        <f>Listados!$F29</f>
        <v>Automático tras Reporte de Juicios</v>
      </c>
      <c r="D43" s="53" t="str">
        <f>Listados!$AB29</f>
        <v/>
      </c>
      <c r="E43" s="52" t="str">
        <f>Listados!$AC29</f>
        <v/>
      </c>
      <c r="F43" s="52" t="str">
        <f>Listados!$AD29</f>
        <v/>
      </c>
      <c r="G43" s="52" t="str">
        <f>Listados!$AE29</f>
        <v/>
      </c>
      <c r="H43" s="52" t="str">
        <f>Listados!$AF29</f>
        <v/>
      </c>
      <c r="I43" s="52" t="str">
        <f>Listados!$AG29</f>
        <v/>
      </c>
      <c r="J43" s="52" t="str">
        <f>Listados!$AH29</f>
        <v/>
      </c>
      <c r="K43" s="52" t="str">
        <f>Listados!$AI29</f>
        <v/>
      </c>
      <c r="L43" s="52" t="str">
        <f>Listados!$AJ29</f>
        <v/>
      </c>
      <c r="M43" s="57" t="str">
        <f>Listados!$AK29</f>
        <v/>
      </c>
      <c r="N43" s="53" t="str">
        <f>Listados!$L29</f>
        <v/>
      </c>
      <c r="O43" s="52" t="str">
        <f>Listados!$BD29</f>
        <v/>
      </c>
      <c r="P43" s="52" t="str">
        <f>Listados!$K29</f>
        <v/>
      </c>
      <c r="Q43" s="58" t="str">
        <f>Listados!$BC29</f>
        <v>X</v>
      </c>
    </row>
    <row r="44" spans="1:19">
      <c r="A44" s="26">
        <v>29</v>
      </c>
      <c r="B44" s="59" t="str">
        <f>Listados!$A30</f>
        <v>dato autom</v>
      </c>
      <c r="C44" s="60" t="str">
        <f>Listados!$F30</f>
        <v>Automático tras Reporte de Juicios</v>
      </c>
      <c r="D44" s="53" t="str">
        <f>Listados!$AB30</f>
        <v/>
      </c>
      <c r="E44" s="52" t="str">
        <f>Listados!$AC30</f>
        <v/>
      </c>
      <c r="F44" s="52" t="str">
        <f>Listados!$AD30</f>
        <v/>
      </c>
      <c r="G44" s="52" t="str">
        <f>Listados!$AE30</f>
        <v/>
      </c>
      <c r="H44" s="52" t="str">
        <f>Listados!$AF30</f>
        <v/>
      </c>
      <c r="I44" s="52" t="str">
        <f>Listados!$AG30</f>
        <v/>
      </c>
      <c r="J44" s="52" t="str">
        <f>Listados!$AH30</f>
        <v/>
      </c>
      <c r="K44" s="52" t="str">
        <f>Listados!$AI30</f>
        <v/>
      </c>
      <c r="L44" s="52" t="str">
        <f>Listados!$AJ30</f>
        <v/>
      </c>
      <c r="M44" s="57" t="str">
        <f>Listados!$AK30</f>
        <v/>
      </c>
      <c r="N44" s="53" t="str">
        <f>Listados!$L30</f>
        <v/>
      </c>
      <c r="O44" s="52" t="str">
        <f>Listados!$BD30</f>
        <v/>
      </c>
      <c r="P44" s="52" t="str">
        <f>Listados!$K30</f>
        <v/>
      </c>
      <c r="Q44" s="58" t="str">
        <f>Listados!$BC30</f>
        <v>X</v>
      </c>
    </row>
    <row r="45" spans="1:19">
      <c r="A45" s="26">
        <v>30</v>
      </c>
      <c r="B45" s="59" t="str">
        <f>Listados!$A31</f>
        <v>dato autom</v>
      </c>
      <c r="C45" s="60" t="str">
        <f>Listados!$F31</f>
        <v>Automático tras Reporte de Juicios</v>
      </c>
      <c r="D45" s="53" t="str">
        <f>Listados!$AB31</f>
        <v/>
      </c>
      <c r="E45" s="52" t="str">
        <f>Listados!$AC31</f>
        <v/>
      </c>
      <c r="F45" s="52" t="str">
        <f>Listados!$AD31</f>
        <v/>
      </c>
      <c r="G45" s="52" t="str">
        <f>Listados!$AE31</f>
        <v/>
      </c>
      <c r="H45" s="52" t="str">
        <f>Listados!$AF31</f>
        <v/>
      </c>
      <c r="I45" s="52" t="str">
        <f>Listados!$AG31</f>
        <v/>
      </c>
      <c r="J45" s="52" t="str">
        <f>Listados!$AH31</f>
        <v/>
      </c>
      <c r="K45" s="52" t="str">
        <f>Listados!$AI31</f>
        <v/>
      </c>
      <c r="L45" s="52" t="str">
        <f>Listados!$AJ31</f>
        <v/>
      </c>
      <c r="M45" s="57" t="str">
        <f>Listados!$AK31</f>
        <v/>
      </c>
      <c r="N45" s="53" t="str">
        <f>Listados!$L31</f>
        <v/>
      </c>
      <c r="O45" s="52" t="str">
        <f>Listados!$BD31</f>
        <v/>
      </c>
      <c r="P45" s="52" t="str">
        <f>Listados!$K31</f>
        <v/>
      </c>
      <c r="Q45" s="58" t="str">
        <f>Listados!$BC31</f>
        <v>X</v>
      </c>
    </row>
    <row r="46" spans="1:19">
      <c r="A46" s="26">
        <v>31</v>
      </c>
      <c r="B46" s="59" t="str">
        <f>Listados!$A32</f>
        <v>dato autom</v>
      </c>
      <c r="C46" s="60" t="str">
        <f>Listados!$F32</f>
        <v>Automático tras Reporte de Juicios</v>
      </c>
      <c r="D46" s="53" t="str">
        <f>Listados!$AB32</f>
        <v/>
      </c>
      <c r="E46" s="52" t="str">
        <f>Listados!$AC32</f>
        <v/>
      </c>
      <c r="F46" s="52" t="str">
        <f>Listados!$AD32</f>
        <v/>
      </c>
      <c r="G46" s="52" t="str">
        <f>Listados!$AE32</f>
        <v/>
      </c>
      <c r="H46" s="52" t="str">
        <f>Listados!$AF32</f>
        <v/>
      </c>
      <c r="I46" s="52" t="str">
        <f>Listados!$AG32</f>
        <v/>
      </c>
      <c r="J46" s="52" t="str">
        <f>Listados!$AH32</f>
        <v/>
      </c>
      <c r="K46" s="52" t="str">
        <f>Listados!$AI32</f>
        <v/>
      </c>
      <c r="L46" s="52" t="str">
        <f>Listados!$AJ32</f>
        <v/>
      </c>
      <c r="M46" s="57" t="str">
        <f>Listados!$AK32</f>
        <v/>
      </c>
      <c r="N46" s="53" t="str">
        <f>Listados!$L32</f>
        <v/>
      </c>
      <c r="O46" s="52" t="str">
        <f>Listados!$BD32</f>
        <v/>
      </c>
      <c r="P46" s="52" t="str">
        <f>Listados!$K32</f>
        <v/>
      </c>
      <c r="Q46" s="58" t="str">
        <f>Listados!$BC32</f>
        <v>X</v>
      </c>
    </row>
    <row r="47" spans="1:19">
      <c r="A47" s="26">
        <v>32</v>
      </c>
      <c r="B47" s="59" t="str">
        <f>Listados!$A33</f>
        <v>dato autom</v>
      </c>
      <c r="C47" s="60" t="str">
        <f>Listados!$F33</f>
        <v>Automático tras Reporte de Juicios</v>
      </c>
      <c r="D47" s="53" t="str">
        <f>Listados!$AB33</f>
        <v/>
      </c>
      <c r="E47" s="52" t="str">
        <f>Listados!$AC33</f>
        <v/>
      </c>
      <c r="F47" s="52" t="str">
        <f>Listados!$AD33</f>
        <v/>
      </c>
      <c r="G47" s="52" t="str">
        <f>Listados!$AE33</f>
        <v/>
      </c>
      <c r="H47" s="52" t="str">
        <f>Listados!$AF33</f>
        <v/>
      </c>
      <c r="I47" s="52" t="str">
        <f>Listados!$AG33</f>
        <v/>
      </c>
      <c r="J47" s="52" t="str">
        <f>Listados!$AH33</f>
        <v/>
      </c>
      <c r="K47" s="52" t="str">
        <f>Listados!$AI33</f>
        <v/>
      </c>
      <c r="L47" s="52" t="str">
        <f>Listados!$AJ33</f>
        <v/>
      </c>
      <c r="M47" s="57" t="str">
        <f>Listados!$AK33</f>
        <v/>
      </c>
      <c r="N47" s="53" t="str">
        <f>Listados!$L33</f>
        <v/>
      </c>
      <c r="O47" s="52" t="str">
        <f>Listados!$BD33</f>
        <v/>
      </c>
      <c r="P47" s="52" t="str">
        <f>Listados!$K33</f>
        <v/>
      </c>
      <c r="Q47" s="58" t="str">
        <f>Listados!$BC33</f>
        <v>X</v>
      </c>
    </row>
    <row r="48" spans="1:19">
      <c r="A48" s="26">
        <v>33</v>
      </c>
      <c r="B48" s="59" t="str">
        <f>Listados!$A34</f>
        <v>dato autom</v>
      </c>
      <c r="C48" s="60" t="str">
        <f>Listados!$F34</f>
        <v>Automático tras Reporte de Juicios</v>
      </c>
      <c r="D48" s="53" t="str">
        <f>Listados!$AB34</f>
        <v/>
      </c>
      <c r="E48" s="52" t="str">
        <f>Listados!$AC34</f>
        <v/>
      </c>
      <c r="F48" s="52" t="str">
        <f>Listados!$AD34</f>
        <v/>
      </c>
      <c r="G48" s="52" t="str">
        <f>Listados!$AE34</f>
        <v/>
      </c>
      <c r="H48" s="52" t="str">
        <f>Listados!$AF34</f>
        <v/>
      </c>
      <c r="I48" s="52" t="str">
        <f>Listados!$AG34</f>
        <v/>
      </c>
      <c r="J48" s="52" t="str">
        <f>Listados!$AH34</f>
        <v/>
      </c>
      <c r="K48" s="52" t="str">
        <f>Listados!$AI34</f>
        <v/>
      </c>
      <c r="L48" s="52" t="str">
        <f>Listados!$AJ34</f>
        <v/>
      </c>
      <c r="M48" s="57" t="str">
        <f>Listados!$AK34</f>
        <v/>
      </c>
      <c r="N48" s="53" t="str">
        <f>Listados!$L34</f>
        <v/>
      </c>
      <c r="O48" s="52" t="str">
        <f>Listados!$BD34</f>
        <v/>
      </c>
      <c r="P48" s="52" t="str">
        <f>Listados!$K34</f>
        <v/>
      </c>
      <c r="Q48" s="58" t="str">
        <f>Listados!$BC34</f>
        <v>X</v>
      </c>
    </row>
    <row r="49" spans="1:17">
      <c r="A49" s="26">
        <v>34</v>
      </c>
      <c r="B49" s="59" t="str">
        <f>Listados!$A35</f>
        <v>dato autom</v>
      </c>
      <c r="C49" s="60" t="str">
        <f>Listados!$F35</f>
        <v>Automático tras Reporte de Juicios</v>
      </c>
      <c r="D49" s="53" t="str">
        <f>Listados!$AB35</f>
        <v/>
      </c>
      <c r="E49" s="52" t="str">
        <f>Listados!$AC35</f>
        <v/>
      </c>
      <c r="F49" s="52" t="str">
        <f>Listados!$AD35</f>
        <v/>
      </c>
      <c r="G49" s="52" t="str">
        <f>Listados!$AE35</f>
        <v/>
      </c>
      <c r="H49" s="52" t="str">
        <f>Listados!$AF35</f>
        <v/>
      </c>
      <c r="I49" s="52" t="str">
        <f>Listados!$AG35</f>
        <v/>
      </c>
      <c r="J49" s="52" t="str">
        <f>Listados!$AH35</f>
        <v/>
      </c>
      <c r="K49" s="52" t="str">
        <f>Listados!$AI35</f>
        <v/>
      </c>
      <c r="L49" s="52" t="str">
        <f>Listados!$AJ35</f>
        <v/>
      </c>
      <c r="M49" s="57" t="str">
        <f>Listados!$AK35</f>
        <v/>
      </c>
      <c r="N49" s="53" t="str">
        <f>Listados!$L35</f>
        <v/>
      </c>
      <c r="O49" s="52" t="str">
        <f>Listados!$BD35</f>
        <v/>
      </c>
      <c r="P49" s="52" t="str">
        <f>Listados!$K35</f>
        <v/>
      </c>
      <c r="Q49" s="58" t="str">
        <f>Listados!$BC35</f>
        <v>X</v>
      </c>
    </row>
    <row r="50" spans="1:17">
      <c r="A50" s="26">
        <v>35</v>
      </c>
      <c r="B50" s="59" t="str">
        <f>Listados!$A36</f>
        <v>dato autom</v>
      </c>
      <c r="C50" s="60" t="str">
        <f>Listados!$F36</f>
        <v>Automático tras Reporte de Juicios</v>
      </c>
      <c r="D50" s="53" t="str">
        <f>Listados!$AB36</f>
        <v/>
      </c>
      <c r="E50" s="52" t="str">
        <f>Listados!$AC36</f>
        <v/>
      </c>
      <c r="F50" s="52" t="str">
        <f>Listados!$AD36</f>
        <v/>
      </c>
      <c r="G50" s="52" t="str">
        <f>Listados!$AE36</f>
        <v/>
      </c>
      <c r="H50" s="52" t="str">
        <f>Listados!$AF36</f>
        <v/>
      </c>
      <c r="I50" s="52" t="str">
        <f>Listados!$AG36</f>
        <v/>
      </c>
      <c r="J50" s="52" t="str">
        <f>Listados!$AH36</f>
        <v/>
      </c>
      <c r="K50" s="52" t="str">
        <f>Listados!$AI36</f>
        <v/>
      </c>
      <c r="L50" s="52" t="str">
        <f>Listados!$AJ36</f>
        <v/>
      </c>
      <c r="M50" s="57" t="str">
        <f>Listados!$AK36</f>
        <v/>
      </c>
      <c r="N50" s="53" t="str">
        <f>Listados!$L36</f>
        <v/>
      </c>
      <c r="O50" s="52" t="str">
        <f>Listados!$BD36</f>
        <v/>
      </c>
      <c r="P50" s="52" t="str">
        <f>Listados!$K36</f>
        <v/>
      </c>
      <c r="Q50" s="58" t="str">
        <f>Listados!$BC36</f>
        <v>X</v>
      </c>
    </row>
    <row r="51" spans="1:17">
      <c r="A51" s="26">
        <v>36</v>
      </c>
      <c r="B51" s="59" t="str">
        <f>Listados!$A37</f>
        <v>dato autom</v>
      </c>
      <c r="C51" s="60" t="str">
        <f>Listados!$F37</f>
        <v>Automático tras Reporte de Juicios</v>
      </c>
      <c r="D51" s="53" t="str">
        <f>Listados!$AB37</f>
        <v/>
      </c>
      <c r="E51" s="52" t="str">
        <f>Listados!$AC37</f>
        <v/>
      </c>
      <c r="F51" s="52" t="str">
        <f>Listados!$AD37</f>
        <v/>
      </c>
      <c r="G51" s="52" t="str">
        <f>Listados!$AE37</f>
        <v/>
      </c>
      <c r="H51" s="52" t="str">
        <f>Listados!$AF37</f>
        <v/>
      </c>
      <c r="I51" s="52" t="str">
        <f>Listados!$AG37</f>
        <v/>
      </c>
      <c r="J51" s="52" t="str">
        <f>Listados!$AH37</f>
        <v/>
      </c>
      <c r="K51" s="52" t="str">
        <f>Listados!$AI37</f>
        <v/>
      </c>
      <c r="L51" s="52" t="str">
        <f>Listados!$AJ37</f>
        <v/>
      </c>
      <c r="M51" s="57" t="str">
        <f>Listados!$AK37</f>
        <v/>
      </c>
      <c r="N51" s="53" t="str">
        <f>Listados!$L37</f>
        <v/>
      </c>
      <c r="O51" s="52" t="str">
        <f>Listados!$BD37</f>
        <v/>
      </c>
      <c r="P51" s="52" t="str">
        <f>Listados!$K37</f>
        <v/>
      </c>
      <c r="Q51" s="58" t="str">
        <f>Listados!$BC37</f>
        <v>X</v>
      </c>
    </row>
    <row r="52" spans="1:17">
      <c r="A52" s="26">
        <v>37</v>
      </c>
      <c r="B52" s="59" t="str">
        <f>Listados!$A38</f>
        <v>dato autom</v>
      </c>
      <c r="C52" s="60" t="str">
        <f>Listados!$F38</f>
        <v>Automático tras Reporte de Juicios</v>
      </c>
      <c r="D52" s="53" t="str">
        <f>Listados!$AB38</f>
        <v/>
      </c>
      <c r="E52" s="52" t="str">
        <f>Listados!$AC38</f>
        <v/>
      </c>
      <c r="F52" s="52" t="str">
        <f>Listados!$AD38</f>
        <v/>
      </c>
      <c r="G52" s="52" t="str">
        <f>Listados!$AE38</f>
        <v/>
      </c>
      <c r="H52" s="52" t="str">
        <f>Listados!$AF38</f>
        <v/>
      </c>
      <c r="I52" s="52" t="str">
        <f>Listados!$AG38</f>
        <v/>
      </c>
      <c r="J52" s="52" t="str">
        <f>Listados!$AH38</f>
        <v/>
      </c>
      <c r="K52" s="52" t="str">
        <f>Listados!$AI38</f>
        <v/>
      </c>
      <c r="L52" s="52" t="str">
        <f>Listados!$AJ38</f>
        <v/>
      </c>
      <c r="M52" s="57" t="str">
        <f>Listados!$AK38</f>
        <v/>
      </c>
      <c r="N52" s="53" t="str">
        <f>Listados!$L38</f>
        <v/>
      </c>
      <c r="O52" s="52" t="str">
        <f>Listados!$BD38</f>
        <v/>
      </c>
      <c r="P52" s="52" t="str">
        <f>Listados!$K38</f>
        <v/>
      </c>
      <c r="Q52" s="58" t="str">
        <f>Listados!$BC38</f>
        <v>X</v>
      </c>
    </row>
    <row r="53" spans="1:17">
      <c r="A53" s="26">
        <v>38</v>
      </c>
      <c r="B53" s="59" t="str">
        <f>Listados!$A39</f>
        <v>dato autom</v>
      </c>
      <c r="C53" s="60" t="str">
        <f>Listados!$F39</f>
        <v>Automático tras Reporte de Juicios</v>
      </c>
      <c r="D53" s="53" t="str">
        <f>Listados!$AB39</f>
        <v/>
      </c>
      <c r="E53" s="52" t="str">
        <f>Listados!$AC39</f>
        <v/>
      </c>
      <c r="F53" s="52" t="str">
        <f>Listados!$AD39</f>
        <v/>
      </c>
      <c r="G53" s="52" t="str">
        <f>Listados!$AE39</f>
        <v/>
      </c>
      <c r="H53" s="52" t="str">
        <f>Listados!$AF39</f>
        <v/>
      </c>
      <c r="I53" s="52" t="str">
        <f>Listados!$AG39</f>
        <v/>
      </c>
      <c r="J53" s="52" t="str">
        <f>Listados!$AH39</f>
        <v/>
      </c>
      <c r="K53" s="52" t="str">
        <f>Listados!$AI39</f>
        <v/>
      </c>
      <c r="L53" s="52" t="str">
        <f>Listados!$AJ39</f>
        <v/>
      </c>
      <c r="M53" s="57" t="str">
        <f>Listados!$AK39</f>
        <v/>
      </c>
      <c r="N53" s="53" t="str">
        <f>Listados!$L39</f>
        <v/>
      </c>
      <c r="O53" s="52" t="str">
        <f>Listados!$BD39</f>
        <v/>
      </c>
      <c r="P53" s="52" t="str">
        <f>Listados!$K39</f>
        <v/>
      </c>
      <c r="Q53" s="58" t="str">
        <f>Listados!$BC39</f>
        <v>X</v>
      </c>
    </row>
    <row r="54" spans="1:17">
      <c r="A54" s="26">
        <v>39</v>
      </c>
      <c r="B54" s="59" t="str">
        <f>Listados!$A40</f>
        <v>dato autom</v>
      </c>
      <c r="C54" s="60" t="str">
        <f>Listados!$F40</f>
        <v>Automático tras Reporte de Juicios</v>
      </c>
      <c r="D54" s="53" t="str">
        <f>Listados!$AB40</f>
        <v/>
      </c>
      <c r="E54" s="52" t="str">
        <f>Listados!$AC40</f>
        <v/>
      </c>
      <c r="F54" s="52" t="str">
        <f>Listados!$AD40</f>
        <v/>
      </c>
      <c r="G54" s="52" t="str">
        <f>Listados!$AE40</f>
        <v/>
      </c>
      <c r="H54" s="52" t="str">
        <f>Listados!$AF40</f>
        <v/>
      </c>
      <c r="I54" s="52" t="str">
        <f>Listados!$AG40</f>
        <v/>
      </c>
      <c r="J54" s="52" t="str">
        <f>Listados!$AH40</f>
        <v/>
      </c>
      <c r="K54" s="52" t="str">
        <f>Listados!$AI40</f>
        <v/>
      </c>
      <c r="L54" s="52" t="str">
        <f>Listados!$AJ40</f>
        <v/>
      </c>
      <c r="M54" s="57" t="str">
        <f>Listados!$AK40</f>
        <v/>
      </c>
      <c r="N54" s="53" t="str">
        <f>Listados!$L40</f>
        <v/>
      </c>
      <c r="O54" s="52" t="str">
        <f>Listados!$BD40</f>
        <v/>
      </c>
      <c r="P54" s="52" t="str">
        <f>Listados!$K40</f>
        <v/>
      </c>
      <c r="Q54" s="58" t="str">
        <f>Listados!$BC40</f>
        <v>X</v>
      </c>
    </row>
    <row r="55" spans="1:17">
      <c r="A55" s="26">
        <v>40</v>
      </c>
      <c r="B55" s="59" t="str">
        <f>Listados!$A41</f>
        <v>dato autom</v>
      </c>
      <c r="C55" s="60" t="str">
        <f>Listados!$F41</f>
        <v>Automático tras Reporte de Juicios</v>
      </c>
      <c r="D55" s="53" t="str">
        <f>Listados!$AB41</f>
        <v/>
      </c>
      <c r="E55" s="52" t="str">
        <f>Listados!$AC41</f>
        <v/>
      </c>
      <c r="F55" s="52" t="str">
        <f>Listados!$AD41</f>
        <v/>
      </c>
      <c r="G55" s="52" t="str">
        <f>Listados!$AE41</f>
        <v/>
      </c>
      <c r="H55" s="52" t="str">
        <f>Listados!$AF41</f>
        <v/>
      </c>
      <c r="I55" s="52" t="str">
        <f>Listados!$AG41</f>
        <v/>
      </c>
      <c r="J55" s="52" t="str">
        <f>Listados!$AH41</f>
        <v/>
      </c>
      <c r="K55" s="52" t="str">
        <f>Listados!$AI41</f>
        <v/>
      </c>
      <c r="L55" s="52" t="str">
        <f>Listados!$AJ41</f>
        <v/>
      </c>
      <c r="M55" s="57" t="str">
        <f>Listados!$AK41</f>
        <v/>
      </c>
      <c r="N55" s="53" t="str">
        <f>Listados!$L41</f>
        <v/>
      </c>
      <c r="O55" s="52" t="str">
        <f>Listados!$BD41</f>
        <v/>
      </c>
      <c r="P55" s="52" t="str">
        <f>Listados!$K41</f>
        <v/>
      </c>
      <c r="Q55" s="58" t="str">
        <f>Listados!$BC41</f>
        <v>X</v>
      </c>
    </row>
    <row r="56" spans="1:17">
      <c r="A56" s="26">
        <v>41</v>
      </c>
      <c r="B56" s="59" t="str">
        <f>Listados!$A42</f>
        <v>dato autom</v>
      </c>
      <c r="C56" s="60" t="str">
        <f>Listados!$F42</f>
        <v>Automático tras Reporte de Juicios</v>
      </c>
      <c r="D56" s="53" t="str">
        <f>Listados!$AB42</f>
        <v/>
      </c>
      <c r="E56" s="52" t="str">
        <f>Listados!$AC42</f>
        <v/>
      </c>
      <c r="F56" s="52" t="str">
        <f>Listados!$AD42</f>
        <v/>
      </c>
      <c r="G56" s="52" t="str">
        <f>Listados!$AE42</f>
        <v/>
      </c>
      <c r="H56" s="52" t="str">
        <f>Listados!$AF42</f>
        <v/>
      </c>
      <c r="I56" s="52" t="str">
        <f>Listados!$AG42</f>
        <v/>
      </c>
      <c r="J56" s="52" t="str">
        <f>Listados!$AH42</f>
        <v/>
      </c>
      <c r="K56" s="52" t="str">
        <f>Listados!$AI42</f>
        <v/>
      </c>
      <c r="L56" s="52" t="str">
        <f>Listados!$AJ42</f>
        <v/>
      </c>
      <c r="M56" s="57" t="str">
        <f>Listados!$AK42</f>
        <v/>
      </c>
      <c r="N56" s="53" t="str">
        <f>Listados!$L42</f>
        <v/>
      </c>
      <c r="O56" s="52" t="str">
        <f>Listados!$BD42</f>
        <v/>
      </c>
      <c r="P56" s="52" t="str">
        <f>Listados!$K42</f>
        <v/>
      </c>
      <c r="Q56" s="58" t="str">
        <f>Listados!$BC42</f>
        <v>X</v>
      </c>
    </row>
    <row r="57" spans="1:17">
      <c r="A57" s="26">
        <v>42</v>
      </c>
      <c r="B57" s="59" t="str">
        <f>Listados!$A43</f>
        <v>dato autom</v>
      </c>
      <c r="C57" s="60" t="str">
        <f>Listados!$F43</f>
        <v>Automático tras Reporte de Juicios</v>
      </c>
      <c r="D57" s="53" t="str">
        <f>Listados!$AB43</f>
        <v/>
      </c>
      <c r="E57" s="52" t="str">
        <f>Listados!$AC43</f>
        <v/>
      </c>
      <c r="F57" s="52" t="str">
        <f>Listados!$AD43</f>
        <v/>
      </c>
      <c r="G57" s="52" t="str">
        <f>Listados!$AE43</f>
        <v/>
      </c>
      <c r="H57" s="52" t="str">
        <f>Listados!$AF43</f>
        <v/>
      </c>
      <c r="I57" s="52" t="str">
        <f>Listados!$AG43</f>
        <v/>
      </c>
      <c r="J57" s="52" t="str">
        <f>Listados!$AH43</f>
        <v/>
      </c>
      <c r="K57" s="52" t="str">
        <f>Listados!$AI43</f>
        <v/>
      </c>
      <c r="L57" s="52" t="str">
        <f>Listados!$AJ43</f>
        <v/>
      </c>
      <c r="M57" s="57" t="str">
        <f>Listados!$AK43</f>
        <v/>
      </c>
      <c r="N57" s="53" t="str">
        <f>Listados!$L43</f>
        <v/>
      </c>
      <c r="O57" s="52" t="str">
        <f>Listados!$BD43</f>
        <v/>
      </c>
      <c r="P57" s="52" t="str">
        <f>Listados!$K43</f>
        <v/>
      </c>
      <c r="Q57" s="58" t="str">
        <f>Listados!$BC43</f>
        <v>X</v>
      </c>
    </row>
    <row r="58" spans="1:17">
      <c r="A58" s="26">
        <v>43</v>
      </c>
      <c r="B58" s="59" t="str">
        <f>Listados!$A44</f>
        <v>dato autom</v>
      </c>
      <c r="C58" s="60" t="str">
        <f>Listados!$F44</f>
        <v>Automático tras Reporte de Juicios</v>
      </c>
      <c r="D58" s="53" t="str">
        <f>Listados!$AB44</f>
        <v/>
      </c>
      <c r="E58" s="52" t="str">
        <f>Listados!$AC44</f>
        <v/>
      </c>
      <c r="F58" s="52" t="str">
        <f>Listados!$AD44</f>
        <v/>
      </c>
      <c r="G58" s="52" t="str">
        <f>Listados!$AE44</f>
        <v/>
      </c>
      <c r="H58" s="52" t="str">
        <f>Listados!$AF44</f>
        <v/>
      </c>
      <c r="I58" s="52" t="str">
        <f>Listados!$AG44</f>
        <v/>
      </c>
      <c r="J58" s="52" t="str">
        <f>Listados!$AH44</f>
        <v/>
      </c>
      <c r="K58" s="52" t="str">
        <f>Listados!$AI44</f>
        <v/>
      </c>
      <c r="L58" s="52" t="str">
        <f>Listados!$AJ44</f>
        <v/>
      </c>
      <c r="M58" s="57" t="str">
        <f>Listados!$AK44</f>
        <v/>
      </c>
      <c r="N58" s="53" t="str">
        <f>Listados!$L44</f>
        <v/>
      </c>
      <c r="O58" s="52" t="str">
        <f>Listados!$BD44</f>
        <v/>
      </c>
      <c r="P58" s="52" t="str">
        <f>Listados!$K44</f>
        <v/>
      </c>
      <c r="Q58" s="58" t="str">
        <f>Listados!$BC44</f>
        <v>X</v>
      </c>
    </row>
    <row r="59" spans="1:17">
      <c r="A59" s="26">
        <v>44</v>
      </c>
      <c r="B59" s="59" t="str">
        <f>Listados!$A45</f>
        <v>dato autom</v>
      </c>
      <c r="C59" s="60" t="str">
        <f>Listados!$F45</f>
        <v>Automático tras Reporte de Juicios</v>
      </c>
      <c r="D59" s="61" t="str">
        <f>Listados!$AB45</f>
        <v/>
      </c>
      <c r="E59" s="62" t="str">
        <f>Listados!$AC45</f>
        <v/>
      </c>
      <c r="F59" s="62" t="str">
        <f>Listados!$AD45</f>
        <v/>
      </c>
      <c r="G59" s="62" t="str">
        <f>Listados!$AE45</f>
        <v/>
      </c>
      <c r="H59" s="62" t="str">
        <f>Listados!$AF45</f>
        <v/>
      </c>
      <c r="I59" s="62" t="str">
        <f>Listados!$AG45</f>
        <v/>
      </c>
      <c r="J59" s="62" t="str">
        <f>Listados!$AH45</f>
        <v/>
      </c>
      <c r="K59" s="62" t="str">
        <f>Listados!$AI45</f>
        <v/>
      </c>
      <c r="L59" s="62" t="str">
        <f>Listados!$AJ45</f>
        <v/>
      </c>
      <c r="M59" s="63" t="str">
        <f>Listados!$AK45</f>
        <v/>
      </c>
      <c r="N59" s="61" t="str">
        <f>Listados!$L45</f>
        <v/>
      </c>
      <c r="O59" s="62" t="str">
        <f>Listados!$BD45</f>
        <v/>
      </c>
      <c r="P59" s="62" t="str">
        <f>Listados!$K45</f>
        <v/>
      </c>
      <c r="Q59" s="64" t="str">
        <f>Listados!$BC45</f>
        <v>X</v>
      </c>
    </row>
    <row r="60" spans="1:17">
      <c r="A60" s="26">
        <v>45</v>
      </c>
      <c r="B60" s="59" t="str">
        <f>Listados!$A46</f>
        <v>dato autom</v>
      </c>
      <c r="C60" s="60" t="str">
        <f>Listados!$F46</f>
        <v>Automático tras Reporte de Juicios</v>
      </c>
      <c r="D60" s="61" t="str">
        <f>Listados!$AB46</f>
        <v/>
      </c>
      <c r="E60" s="62" t="str">
        <f>Listados!$AC46</f>
        <v/>
      </c>
      <c r="F60" s="62" t="str">
        <f>Listados!$AD46</f>
        <v/>
      </c>
      <c r="G60" s="62" t="str">
        <f>Listados!$AE46</f>
        <v/>
      </c>
      <c r="H60" s="62" t="str">
        <f>Listados!$AF46</f>
        <v/>
      </c>
      <c r="I60" s="62" t="str">
        <f>Listados!$AG46</f>
        <v/>
      </c>
      <c r="J60" s="62" t="str">
        <f>Listados!$AH46</f>
        <v/>
      </c>
      <c r="K60" s="62" t="str">
        <f>Listados!$AI46</f>
        <v/>
      </c>
      <c r="L60" s="62" t="str">
        <f>Listados!$AJ46</f>
        <v/>
      </c>
      <c r="M60" s="63" t="str">
        <f>Listados!$AK46</f>
        <v/>
      </c>
      <c r="N60" s="61" t="str">
        <f>Listados!$L46</f>
        <v/>
      </c>
      <c r="O60" s="62" t="str">
        <f>Listados!$BD46</f>
        <v/>
      </c>
      <c r="P60" s="62" t="str">
        <f>Listados!$K46</f>
        <v/>
      </c>
      <c r="Q60" s="64" t="str">
        <f>Listados!$BC46</f>
        <v>X</v>
      </c>
    </row>
    <row r="61" spans="1:17">
      <c r="A61" s="26">
        <v>46</v>
      </c>
      <c r="B61" s="59" t="str">
        <f>Listados!$A47</f>
        <v>dato autom</v>
      </c>
      <c r="C61" s="60" t="str">
        <f>Listados!$F47</f>
        <v>Automático tras Reporte de Juicios</v>
      </c>
      <c r="D61" s="61" t="str">
        <f>Listados!$AB47</f>
        <v/>
      </c>
      <c r="E61" s="62" t="str">
        <f>Listados!$AC47</f>
        <v/>
      </c>
      <c r="F61" s="62" t="str">
        <f>Listados!$AD47</f>
        <v/>
      </c>
      <c r="G61" s="62" t="str">
        <f>Listados!$AE47</f>
        <v/>
      </c>
      <c r="H61" s="62" t="str">
        <f>Listados!$AF47</f>
        <v/>
      </c>
      <c r="I61" s="62" t="str">
        <f>Listados!$AG47</f>
        <v/>
      </c>
      <c r="J61" s="62" t="str">
        <f>Listados!$AH47</f>
        <v/>
      </c>
      <c r="K61" s="62" t="str">
        <f>Listados!$AI47</f>
        <v/>
      </c>
      <c r="L61" s="62" t="str">
        <f>Listados!$AJ47</f>
        <v/>
      </c>
      <c r="M61" s="63" t="str">
        <f>Listados!$AK47</f>
        <v/>
      </c>
      <c r="N61" s="61" t="str">
        <f>Listados!$L47</f>
        <v/>
      </c>
      <c r="O61" s="62" t="str">
        <f>Listados!$BD47</f>
        <v/>
      </c>
      <c r="P61" s="62" t="str">
        <f>Listados!$K47</f>
        <v/>
      </c>
      <c r="Q61" s="64" t="str">
        <f>Listados!$BC47</f>
        <v>X</v>
      </c>
    </row>
    <row r="62" spans="1:17">
      <c r="A62" s="26">
        <v>47</v>
      </c>
      <c r="B62" s="59" t="str">
        <f>Listados!$A48</f>
        <v>dato autom</v>
      </c>
      <c r="C62" s="60" t="str">
        <f>Listados!$F48</f>
        <v>Automático tras Reporte de Juicios</v>
      </c>
      <c r="D62" s="61" t="str">
        <f>Listados!$AB48</f>
        <v/>
      </c>
      <c r="E62" s="62" t="str">
        <f>Listados!$AC48</f>
        <v/>
      </c>
      <c r="F62" s="62" t="str">
        <f>Listados!$AD48</f>
        <v/>
      </c>
      <c r="G62" s="62" t="str">
        <f>Listados!$AE48</f>
        <v/>
      </c>
      <c r="H62" s="62" t="str">
        <f>Listados!$AF48</f>
        <v/>
      </c>
      <c r="I62" s="62" t="str">
        <f>Listados!$AG48</f>
        <v/>
      </c>
      <c r="J62" s="62" t="str">
        <f>Listados!$AH48</f>
        <v/>
      </c>
      <c r="K62" s="62" t="str">
        <f>Listados!$AI48</f>
        <v/>
      </c>
      <c r="L62" s="62" t="str">
        <f>Listados!$AJ48</f>
        <v/>
      </c>
      <c r="M62" s="63" t="str">
        <f>Listados!$AK48</f>
        <v/>
      </c>
      <c r="N62" s="61" t="str">
        <f>Listados!$L48</f>
        <v/>
      </c>
      <c r="O62" s="62" t="str">
        <f>Listados!$BD48</f>
        <v/>
      </c>
      <c r="P62" s="62" t="str">
        <f>Listados!$K48</f>
        <v/>
      </c>
      <c r="Q62" s="64" t="str">
        <f>Listados!$BC48</f>
        <v>X</v>
      </c>
    </row>
    <row r="63" spans="1:17">
      <c r="A63" s="26">
        <v>48</v>
      </c>
      <c r="B63" s="59" t="str">
        <f>Listados!$A49</f>
        <v>dato autom</v>
      </c>
      <c r="C63" s="60" t="str">
        <f>Listados!$F49</f>
        <v>Automático tras Reporte de Juicios</v>
      </c>
      <c r="D63" s="61" t="str">
        <f>Listados!$AB49</f>
        <v/>
      </c>
      <c r="E63" s="62" t="str">
        <f>Listados!$AC49</f>
        <v/>
      </c>
      <c r="F63" s="62" t="str">
        <f>Listados!$AD49</f>
        <v/>
      </c>
      <c r="G63" s="62" t="str">
        <f>Listados!$AE49</f>
        <v/>
      </c>
      <c r="H63" s="62" t="str">
        <f>Listados!$AF49</f>
        <v/>
      </c>
      <c r="I63" s="62" t="str">
        <f>Listados!$AG49</f>
        <v/>
      </c>
      <c r="J63" s="62" t="str">
        <f>Listados!$AH49</f>
        <v/>
      </c>
      <c r="K63" s="62" t="str">
        <f>Listados!$AI49</f>
        <v/>
      </c>
      <c r="L63" s="62" t="str">
        <f>Listados!$AJ49</f>
        <v/>
      </c>
      <c r="M63" s="63" t="str">
        <f>Listados!$AK49</f>
        <v/>
      </c>
      <c r="N63" s="61" t="str">
        <f>Listados!$L49</f>
        <v/>
      </c>
      <c r="O63" s="62" t="str">
        <f>Listados!$BD49</f>
        <v/>
      </c>
      <c r="P63" s="62" t="str">
        <f>Listados!$K49</f>
        <v/>
      </c>
      <c r="Q63" s="64" t="str">
        <f>Listados!$BC49</f>
        <v>X</v>
      </c>
    </row>
    <row r="64" spans="1:17">
      <c r="A64" s="26">
        <v>49</v>
      </c>
      <c r="B64" s="59" t="str">
        <f>Listados!$A50</f>
        <v>dato autom</v>
      </c>
      <c r="C64" s="60" t="str">
        <f>Listados!$F50</f>
        <v>Automático tras Reporte de Juicios</v>
      </c>
      <c r="D64" s="61" t="str">
        <f>Listados!$AB50</f>
        <v/>
      </c>
      <c r="E64" s="62" t="str">
        <f>Listados!$AC50</f>
        <v/>
      </c>
      <c r="F64" s="62" t="str">
        <f>Listados!$AD50</f>
        <v/>
      </c>
      <c r="G64" s="62" t="str">
        <f>Listados!$AE50</f>
        <v/>
      </c>
      <c r="H64" s="62" t="str">
        <f>Listados!$AF50</f>
        <v/>
      </c>
      <c r="I64" s="62" t="str">
        <f>Listados!$AG50</f>
        <v/>
      </c>
      <c r="J64" s="62" t="str">
        <f>Listados!$AH50</f>
        <v/>
      </c>
      <c r="K64" s="62" t="str">
        <f>Listados!$AI50</f>
        <v/>
      </c>
      <c r="L64" s="62" t="str">
        <f>Listados!$AJ50</f>
        <v/>
      </c>
      <c r="M64" s="63" t="str">
        <f>Listados!$AK50</f>
        <v/>
      </c>
      <c r="N64" s="61" t="str">
        <f>Listados!$L50</f>
        <v/>
      </c>
      <c r="O64" s="62" t="str">
        <f>Listados!$BD50</f>
        <v/>
      </c>
      <c r="P64" s="62" t="str">
        <f>Listados!$K50</f>
        <v/>
      </c>
      <c r="Q64" s="64" t="str">
        <f>Listados!$BC50</f>
        <v>X</v>
      </c>
    </row>
    <row r="65" spans="1:17">
      <c r="A65" s="26">
        <v>50</v>
      </c>
      <c r="B65" s="59" t="str">
        <f>Listados!$A51</f>
        <v>dato autom</v>
      </c>
      <c r="C65" s="60" t="str">
        <f>Listados!$F51</f>
        <v>Automático tras Reporte de Juicios</v>
      </c>
      <c r="D65" s="61" t="str">
        <f>Listados!$AB51</f>
        <v/>
      </c>
      <c r="E65" s="62" t="str">
        <f>Listados!$AC51</f>
        <v/>
      </c>
      <c r="F65" s="62" t="str">
        <f>Listados!$AD51</f>
        <v/>
      </c>
      <c r="G65" s="62" t="str">
        <f>Listados!$AE51</f>
        <v/>
      </c>
      <c r="H65" s="62" t="str">
        <f>Listados!$AF51</f>
        <v/>
      </c>
      <c r="I65" s="62" t="str">
        <f>Listados!$AG51</f>
        <v/>
      </c>
      <c r="J65" s="62" t="str">
        <f>Listados!$AH51</f>
        <v/>
      </c>
      <c r="K65" s="62" t="str">
        <f>Listados!$AI51</f>
        <v/>
      </c>
      <c r="L65" s="62" t="str">
        <f>Listados!$AJ51</f>
        <v/>
      </c>
      <c r="M65" s="63" t="str">
        <f>Listados!$AK51</f>
        <v/>
      </c>
      <c r="N65" s="61" t="str">
        <f>Listados!$L51</f>
        <v/>
      </c>
      <c r="O65" s="62" t="str">
        <f>Listados!$BD51</f>
        <v/>
      </c>
      <c r="P65" s="62" t="str">
        <f>Listados!$K51</f>
        <v/>
      </c>
      <c r="Q65" s="64" t="str">
        <f>Listados!$BC51</f>
        <v>X</v>
      </c>
    </row>
    <row r="66" spans="1:17">
      <c r="A66" s="26">
        <v>51</v>
      </c>
      <c r="B66" s="59" t="str">
        <f>Listados!$A52</f>
        <v>dato autom</v>
      </c>
      <c r="C66" s="60" t="str">
        <f>Listados!$F52</f>
        <v>Automático tras Reporte de Juicios</v>
      </c>
      <c r="D66" s="61" t="str">
        <f>Listados!$AB52</f>
        <v/>
      </c>
      <c r="E66" s="62" t="str">
        <f>Listados!$AC52</f>
        <v/>
      </c>
      <c r="F66" s="62" t="str">
        <f>Listados!$AD52</f>
        <v/>
      </c>
      <c r="G66" s="62" t="str">
        <f>Listados!$AE52</f>
        <v/>
      </c>
      <c r="H66" s="62" t="str">
        <f>Listados!$AF52</f>
        <v/>
      </c>
      <c r="I66" s="62" t="str">
        <f>Listados!$AG52</f>
        <v/>
      </c>
      <c r="J66" s="62" t="str">
        <f>Listados!$AH52</f>
        <v/>
      </c>
      <c r="K66" s="62" t="str">
        <f>Listados!$AI52</f>
        <v/>
      </c>
      <c r="L66" s="62" t="str">
        <f>Listados!$AJ52</f>
        <v/>
      </c>
      <c r="M66" s="63" t="str">
        <f>Listados!$AK52</f>
        <v/>
      </c>
      <c r="N66" s="61" t="str">
        <f>Listados!$L52</f>
        <v/>
      </c>
      <c r="O66" s="62" t="str">
        <f>Listados!$BD52</f>
        <v/>
      </c>
      <c r="P66" s="62" t="str">
        <f>Listados!$K52</f>
        <v/>
      </c>
      <c r="Q66" s="64" t="str">
        <f>Listados!$BC52</f>
        <v>X</v>
      </c>
    </row>
    <row r="67" spans="1:17">
      <c r="A67" s="26">
        <v>52</v>
      </c>
      <c r="B67" s="59" t="str">
        <f>Listados!$A53</f>
        <v>dato autom</v>
      </c>
      <c r="C67" s="60" t="str">
        <f>Listados!$F53</f>
        <v>Automático tras Reporte de Juicios</v>
      </c>
      <c r="D67" s="61" t="str">
        <f>Listados!$AB53</f>
        <v/>
      </c>
      <c r="E67" s="62" t="str">
        <f>Listados!$AC53</f>
        <v/>
      </c>
      <c r="F67" s="62" t="str">
        <f>Listados!$AD53</f>
        <v/>
      </c>
      <c r="G67" s="62" t="str">
        <f>Listados!$AE53</f>
        <v/>
      </c>
      <c r="H67" s="62" t="str">
        <f>Listados!$AF53</f>
        <v/>
      </c>
      <c r="I67" s="62" t="str">
        <f>Listados!$AG53</f>
        <v/>
      </c>
      <c r="J67" s="62" t="str">
        <f>Listados!$AH53</f>
        <v/>
      </c>
      <c r="K67" s="62" t="str">
        <f>Listados!$AI53</f>
        <v/>
      </c>
      <c r="L67" s="62" t="str">
        <f>Listados!$AJ53</f>
        <v/>
      </c>
      <c r="M67" s="63" t="str">
        <f>Listados!$AK53</f>
        <v/>
      </c>
      <c r="N67" s="61" t="str">
        <f>Listados!$L53</f>
        <v/>
      </c>
      <c r="O67" s="62" t="str">
        <f>Listados!$BD53</f>
        <v/>
      </c>
      <c r="P67" s="62" t="str">
        <f>Listados!$K53</f>
        <v/>
      </c>
      <c r="Q67" s="64" t="str">
        <f>Listados!$BC53</f>
        <v>X</v>
      </c>
    </row>
    <row r="68" spans="1:17">
      <c r="A68" s="26">
        <v>53</v>
      </c>
      <c r="B68" s="59" t="str">
        <f>Listados!$A54</f>
        <v>dato autom</v>
      </c>
      <c r="C68" s="60" t="str">
        <f>Listados!$F54</f>
        <v>Automático tras Reporte de Juicios</v>
      </c>
      <c r="D68" s="61" t="str">
        <f>Listados!$AB54</f>
        <v/>
      </c>
      <c r="E68" s="62" t="str">
        <f>Listados!$AC54</f>
        <v/>
      </c>
      <c r="F68" s="62" t="str">
        <f>Listados!$AD54</f>
        <v/>
      </c>
      <c r="G68" s="62" t="str">
        <f>Listados!$AE54</f>
        <v/>
      </c>
      <c r="H68" s="62" t="str">
        <f>Listados!$AF54</f>
        <v/>
      </c>
      <c r="I68" s="62" t="str">
        <f>Listados!$AG54</f>
        <v/>
      </c>
      <c r="J68" s="62" t="str">
        <f>Listados!$AH54</f>
        <v/>
      </c>
      <c r="K68" s="62" t="str">
        <f>Listados!$AI54</f>
        <v/>
      </c>
      <c r="L68" s="62" t="str">
        <f>Listados!$AJ54</f>
        <v/>
      </c>
      <c r="M68" s="63" t="str">
        <f>Listados!$AK54</f>
        <v/>
      </c>
      <c r="N68" s="61" t="str">
        <f>Listados!$L54</f>
        <v/>
      </c>
      <c r="O68" s="62" t="str">
        <f>Listados!$BD54</f>
        <v/>
      </c>
      <c r="P68" s="62" t="str">
        <f>Listados!$K54</f>
        <v/>
      </c>
      <c r="Q68" s="64" t="str">
        <f>Listados!$BC54</f>
        <v>X</v>
      </c>
    </row>
    <row r="69" spans="1:17">
      <c r="A69" s="26">
        <v>54</v>
      </c>
      <c r="B69" s="59" t="str">
        <f>Listados!$A55</f>
        <v>dato autom</v>
      </c>
      <c r="C69" s="60" t="str">
        <f>Listados!$F55</f>
        <v>Automático tras Reporte de Juicios</v>
      </c>
      <c r="D69" s="61" t="str">
        <f>Listados!$AB55</f>
        <v/>
      </c>
      <c r="E69" s="62" t="str">
        <f>Listados!$AC55</f>
        <v/>
      </c>
      <c r="F69" s="62" t="str">
        <f>Listados!$AD55</f>
        <v/>
      </c>
      <c r="G69" s="62" t="str">
        <f>Listados!$AE55</f>
        <v/>
      </c>
      <c r="H69" s="62" t="str">
        <f>Listados!$AF55</f>
        <v/>
      </c>
      <c r="I69" s="62" t="str">
        <f>Listados!$AG55</f>
        <v/>
      </c>
      <c r="J69" s="62" t="str">
        <f>Listados!$AH55</f>
        <v/>
      </c>
      <c r="K69" s="62" t="str">
        <f>Listados!$AI55</f>
        <v/>
      </c>
      <c r="L69" s="62" t="str">
        <f>Listados!$AJ55</f>
        <v/>
      </c>
      <c r="M69" s="63" t="str">
        <f>Listados!$AK55</f>
        <v/>
      </c>
      <c r="N69" s="61" t="str">
        <f>Listados!$L55</f>
        <v/>
      </c>
      <c r="O69" s="62" t="str">
        <f>Listados!$BD55</f>
        <v/>
      </c>
      <c r="P69" s="62" t="str">
        <f>Listados!$K55</f>
        <v/>
      </c>
      <c r="Q69" s="64" t="str">
        <f>Listados!$BC55</f>
        <v>X</v>
      </c>
    </row>
    <row r="70" spans="1:17">
      <c r="A70" s="26">
        <v>55</v>
      </c>
      <c r="B70" s="59" t="str">
        <f>Listados!$A56</f>
        <v>dato autom</v>
      </c>
      <c r="C70" s="60" t="str">
        <f>Listados!$F56</f>
        <v>Automático tras Reporte de Juicios</v>
      </c>
      <c r="D70" s="61" t="str">
        <f>Listados!$AB56</f>
        <v/>
      </c>
      <c r="E70" s="62" t="str">
        <f>Listados!$AC56</f>
        <v/>
      </c>
      <c r="F70" s="62" t="str">
        <f>Listados!$AD56</f>
        <v/>
      </c>
      <c r="G70" s="62" t="str">
        <f>Listados!$AE56</f>
        <v/>
      </c>
      <c r="H70" s="62" t="str">
        <f>Listados!$AF56</f>
        <v/>
      </c>
      <c r="I70" s="62" t="str">
        <f>Listados!$AG56</f>
        <v/>
      </c>
      <c r="J70" s="62" t="str">
        <f>Listados!$AH56</f>
        <v/>
      </c>
      <c r="K70" s="62" t="str">
        <f>Listados!$AI56</f>
        <v/>
      </c>
      <c r="L70" s="62" t="str">
        <f>Listados!$AJ56</f>
        <v/>
      </c>
      <c r="M70" s="63" t="str">
        <f>Listados!$AK56</f>
        <v/>
      </c>
      <c r="N70" s="61" t="str">
        <f>Listados!$L56</f>
        <v/>
      </c>
      <c r="O70" s="62" t="str">
        <f>Listados!$BD56</f>
        <v/>
      </c>
      <c r="P70" s="62" t="str">
        <f>Listados!$K56</f>
        <v/>
      </c>
      <c r="Q70" s="64" t="str">
        <f>Listados!$BC56</f>
        <v>X</v>
      </c>
    </row>
    <row r="71" spans="1:17">
      <c r="A71" s="26">
        <v>56</v>
      </c>
      <c r="B71" s="59" t="str">
        <f>Listados!$A57</f>
        <v>dato autom</v>
      </c>
      <c r="C71" s="60" t="str">
        <f>Listados!$F57</f>
        <v>Automático tras Reporte de Juicios</v>
      </c>
      <c r="D71" s="61" t="str">
        <f>Listados!$AB57</f>
        <v/>
      </c>
      <c r="E71" s="62" t="str">
        <f>Listados!$AC57</f>
        <v/>
      </c>
      <c r="F71" s="62" t="str">
        <f>Listados!$AD57</f>
        <v/>
      </c>
      <c r="G71" s="62" t="str">
        <f>Listados!$AE57</f>
        <v/>
      </c>
      <c r="H71" s="62" t="str">
        <f>Listados!$AF57</f>
        <v/>
      </c>
      <c r="I71" s="62" t="str">
        <f>Listados!$AG57</f>
        <v/>
      </c>
      <c r="J71" s="62" t="str">
        <f>Listados!$AH57</f>
        <v/>
      </c>
      <c r="K71" s="62" t="str">
        <f>Listados!$AI57</f>
        <v/>
      </c>
      <c r="L71" s="62" t="str">
        <f>Listados!$AJ57</f>
        <v/>
      </c>
      <c r="M71" s="63" t="str">
        <f>Listados!$AK57</f>
        <v/>
      </c>
      <c r="N71" s="61" t="str">
        <f>Listados!$L57</f>
        <v/>
      </c>
      <c r="O71" s="62" t="str">
        <f>Listados!$BD57</f>
        <v/>
      </c>
      <c r="P71" s="62" t="str">
        <f>Listados!$K57</f>
        <v/>
      </c>
      <c r="Q71" s="64" t="str">
        <f>Listados!$BC57</f>
        <v>X</v>
      </c>
    </row>
    <row r="72" spans="1:17">
      <c r="A72" s="26">
        <v>57</v>
      </c>
      <c r="B72" s="59" t="str">
        <f>Listados!$A58</f>
        <v>dato autom</v>
      </c>
      <c r="C72" s="60" t="str">
        <f>Listados!$F58</f>
        <v>Automático tras Reporte de Juicios</v>
      </c>
      <c r="D72" s="61" t="str">
        <f>Listados!$AB58</f>
        <v/>
      </c>
      <c r="E72" s="62" t="str">
        <f>Listados!$AC58</f>
        <v/>
      </c>
      <c r="F72" s="62" t="str">
        <f>Listados!$AD58</f>
        <v/>
      </c>
      <c r="G72" s="62" t="str">
        <f>Listados!$AE58</f>
        <v/>
      </c>
      <c r="H72" s="62" t="str">
        <f>Listados!$AF58</f>
        <v/>
      </c>
      <c r="I72" s="62" t="str">
        <f>Listados!$AG58</f>
        <v/>
      </c>
      <c r="J72" s="62" t="str">
        <f>Listados!$AH58</f>
        <v/>
      </c>
      <c r="K72" s="62" t="str">
        <f>Listados!$AI58</f>
        <v/>
      </c>
      <c r="L72" s="62" t="str">
        <f>Listados!$AJ58</f>
        <v/>
      </c>
      <c r="M72" s="63" t="str">
        <f>Listados!$AK58</f>
        <v/>
      </c>
      <c r="N72" s="61" t="str">
        <f>Listados!$L58</f>
        <v/>
      </c>
      <c r="O72" s="62" t="str">
        <f>Listados!$BD58</f>
        <v/>
      </c>
      <c r="P72" s="62" t="str">
        <f>Listados!$K58</f>
        <v/>
      </c>
      <c r="Q72" s="64" t="str">
        <f>Listados!$BC58</f>
        <v>X</v>
      </c>
    </row>
    <row r="73" spans="1:17">
      <c r="A73" s="26">
        <v>58</v>
      </c>
      <c r="B73" s="59" t="str">
        <f>Listados!$A59</f>
        <v>dato autom</v>
      </c>
      <c r="C73" s="60" t="str">
        <f>Listados!$F59</f>
        <v>Automático tras Reporte de Juicios</v>
      </c>
      <c r="D73" s="61" t="str">
        <f>Listados!$AB59</f>
        <v/>
      </c>
      <c r="E73" s="62" t="str">
        <f>Listados!$AC59</f>
        <v/>
      </c>
      <c r="F73" s="62" t="str">
        <f>Listados!$AD59</f>
        <v/>
      </c>
      <c r="G73" s="62" t="str">
        <f>Listados!$AE59</f>
        <v/>
      </c>
      <c r="H73" s="62" t="str">
        <f>Listados!$AF59</f>
        <v/>
      </c>
      <c r="I73" s="62" t="str">
        <f>Listados!$AG59</f>
        <v/>
      </c>
      <c r="J73" s="62" t="str">
        <f>Listados!$AH59</f>
        <v/>
      </c>
      <c r="K73" s="62" t="str">
        <f>Listados!$AI59</f>
        <v/>
      </c>
      <c r="L73" s="62" t="str">
        <f>Listados!$AJ59</f>
        <v/>
      </c>
      <c r="M73" s="63" t="str">
        <f>Listados!$AK59</f>
        <v/>
      </c>
      <c r="N73" s="61" t="str">
        <f>Listados!$L59</f>
        <v/>
      </c>
      <c r="O73" s="62" t="str">
        <f>Listados!$BD59</f>
        <v/>
      </c>
      <c r="P73" s="62" t="str">
        <f>Listados!$K59</f>
        <v/>
      </c>
      <c r="Q73" s="64" t="str">
        <f>Listados!$BC59</f>
        <v>X</v>
      </c>
    </row>
    <row r="74" spans="1:17">
      <c r="A74" s="26">
        <v>59</v>
      </c>
      <c r="B74" s="59" t="str">
        <f>Listados!$A60</f>
        <v>dato autom</v>
      </c>
      <c r="C74" s="60" t="str">
        <f>Listados!$F60</f>
        <v>Automático tras Reporte de Juicios</v>
      </c>
      <c r="D74" s="61" t="str">
        <f>Listados!$AB60</f>
        <v/>
      </c>
      <c r="E74" s="62" t="str">
        <f>Listados!$AC60</f>
        <v/>
      </c>
      <c r="F74" s="62" t="str">
        <f>Listados!$AD60</f>
        <v/>
      </c>
      <c r="G74" s="62" t="str">
        <f>Listados!$AE60</f>
        <v/>
      </c>
      <c r="H74" s="62" t="str">
        <f>Listados!$AF60</f>
        <v/>
      </c>
      <c r="I74" s="62" t="str">
        <f>Listados!$AG60</f>
        <v/>
      </c>
      <c r="J74" s="62" t="str">
        <f>Listados!$AH60</f>
        <v/>
      </c>
      <c r="K74" s="62" t="str">
        <f>Listados!$AI60</f>
        <v/>
      </c>
      <c r="L74" s="62" t="str">
        <f>Listados!$AJ60</f>
        <v/>
      </c>
      <c r="M74" s="63" t="str">
        <f>Listados!$AK60</f>
        <v/>
      </c>
      <c r="N74" s="61" t="str">
        <f>Listados!$L60</f>
        <v/>
      </c>
      <c r="O74" s="62" t="str">
        <f>Listados!$BD60</f>
        <v/>
      </c>
      <c r="P74" s="62" t="str">
        <f>Listados!$K60</f>
        <v/>
      </c>
      <c r="Q74" s="64" t="str">
        <f>Listados!$BC60</f>
        <v>X</v>
      </c>
    </row>
    <row r="75" spans="1:17">
      <c r="A75" s="26">
        <v>60</v>
      </c>
      <c r="B75" s="59" t="str">
        <f>Listados!$A61</f>
        <v>dato autom</v>
      </c>
      <c r="C75" s="60" t="str">
        <f>Listados!$F61</f>
        <v>Automático tras Reporte de Juicios</v>
      </c>
      <c r="D75" s="61" t="str">
        <f>Listados!$AB61</f>
        <v/>
      </c>
      <c r="E75" s="62" t="str">
        <f>Listados!$AC61</f>
        <v/>
      </c>
      <c r="F75" s="62" t="str">
        <f>Listados!$AD61</f>
        <v/>
      </c>
      <c r="G75" s="62" t="str">
        <f>Listados!$AE61</f>
        <v/>
      </c>
      <c r="H75" s="62" t="str">
        <f>Listados!$AF61</f>
        <v/>
      </c>
      <c r="I75" s="62" t="str">
        <f>Listados!$AG61</f>
        <v/>
      </c>
      <c r="J75" s="62" t="str">
        <f>Listados!$AH61</f>
        <v/>
      </c>
      <c r="K75" s="62" t="str">
        <f>Listados!$AI61</f>
        <v/>
      </c>
      <c r="L75" s="62" t="str">
        <f>Listados!$AJ61</f>
        <v/>
      </c>
      <c r="M75" s="63" t="str">
        <f>Listados!$AK61</f>
        <v/>
      </c>
      <c r="N75" s="61" t="str">
        <f>Listados!$L61</f>
        <v/>
      </c>
      <c r="O75" s="62" t="str">
        <f>Listados!$BD61</f>
        <v/>
      </c>
      <c r="P75" s="62" t="str">
        <f>Listados!$K61</f>
        <v/>
      </c>
      <c r="Q75" s="64" t="str">
        <f>Listados!$BC61</f>
        <v>X</v>
      </c>
    </row>
    <row r="76" spans="1:17">
      <c r="A76" s="26">
        <v>61</v>
      </c>
      <c r="B76" s="59" t="str">
        <f>Listados!$A62</f>
        <v>dato autom</v>
      </c>
      <c r="C76" s="60" t="str">
        <f>Listados!$F62</f>
        <v>Automático tras Reporte de Juicios</v>
      </c>
      <c r="D76" s="61" t="str">
        <f>Listados!$AB62</f>
        <v/>
      </c>
      <c r="E76" s="62" t="str">
        <f>Listados!$AC62</f>
        <v/>
      </c>
      <c r="F76" s="62" t="str">
        <f>Listados!$AD62</f>
        <v/>
      </c>
      <c r="G76" s="62" t="str">
        <f>Listados!$AE62</f>
        <v/>
      </c>
      <c r="H76" s="62" t="str">
        <f>Listados!$AF62</f>
        <v/>
      </c>
      <c r="I76" s="62" t="str">
        <f>Listados!$AG62</f>
        <v/>
      </c>
      <c r="J76" s="62" t="str">
        <f>Listados!$AH62</f>
        <v/>
      </c>
      <c r="K76" s="62" t="str">
        <f>Listados!$AI62</f>
        <v/>
      </c>
      <c r="L76" s="62" t="str">
        <f>Listados!$AJ62</f>
        <v/>
      </c>
      <c r="M76" s="63" t="str">
        <f>Listados!$AK62</f>
        <v/>
      </c>
      <c r="N76" s="61" t="str">
        <f>Listados!$L62</f>
        <v/>
      </c>
      <c r="O76" s="62" t="str">
        <f>Listados!$BD62</f>
        <v/>
      </c>
      <c r="P76" s="62" t="str">
        <f>Listados!$K62</f>
        <v/>
      </c>
      <c r="Q76" s="64" t="str">
        <f>Listados!$BC62</f>
        <v>X</v>
      </c>
    </row>
    <row r="77" spans="1:17">
      <c r="A77" s="26">
        <v>62</v>
      </c>
      <c r="B77" s="59" t="str">
        <f>Listados!$A63</f>
        <v>dato autom</v>
      </c>
      <c r="C77" s="60" t="str">
        <f>Listados!$F63</f>
        <v>Automático tras Reporte de Juicios</v>
      </c>
      <c r="D77" s="61" t="str">
        <f>Listados!$AB63</f>
        <v/>
      </c>
      <c r="E77" s="62" t="str">
        <f>Listados!$AC63</f>
        <v/>
      </c>
      <c r="F77" s="62" t="str">
        <f>Listados!$AD63</f>
        <v/>
      </c>
      <c r="G77" s="62" t="str">
        <f>Listados!$AE63</f>
        <v/>
      </c>
      <c r="H77" s="62" t="str">
        <f>Listados!$AF63</f>
        <v/>
      </c>
      <c r="I77" s="62" t="str">
        <f>Listados!$AG63</f>
        <v/>
      </c>
      <c r="J77" s="62" t="str">
        <f>Listados!$AH63</f>
        <v/>
      </c>
      <c r="K77" s="62" t="str">
        <f>Listados!$AI63</f>
        <v/>
      </c>
      <c r="L77" s="62" t="str">
        <f>Listados!$AJ63</f>
        <v/>
      </c>
      <c r="M77" s="63" t="str">
        <f>Listados!$AK63</f>
        <v/>
      </c>
      <c r="N77" s="61" t="str">
        <f>Listados!$L63</f>
        <v/>
      </c>
      <c r="O77" s="62" t="str">
        <f>Listados!$BD63</f>
        <v/>
      </c>
      <c r="P77" s="62" t="str">
        <f>Listados!$K63</f>
        <v/>
      </c>
      <c r="Q77" s="64" t="str">
        <f>Listados!$BC63</f>
        <v>X</v>
      </c>
    </row>
    <row r="78" spans="1:17">
      <c r="A78" s="26">
        <v>63</v>
      </c>
      <c r="B78" s="59" t="str">
        <f>Listados!$A64</f>
        <v>dato autom</v>
      </c>
      <c r="C78" s="60" t="str">
        <f>Listados!$F64</f>
        <v>Automático tras Reporte de Juicios</v>
      </c>
      <c r="D78" s="61" t="str">
        <f>Listados!$AB64</f>
        <v/>
      </c>
      <c r="E78" s="62" t="str">
        <f>Listados!$AC64</f>
        <v/>
      </c>
      <c r="F78" s="62" t="str">
        <f>Listados!$AD64</f>
        <v/>
      </c>
      <c r="G78" s="62" t="str">
        <f>Listados!$AE64</f>
        <v/>
      </c>
      <c r="H78" s="62" t="str">
        <f>Listados!$AF64</f>
        <v/>
      </c>
      <c r="I78" s="62" t="str">
        <f>Listados!$AG64</f>
        <v/>
      </c>
      <c r="J78" s="62" t="str">
        <f>Listados!$AH64</f>
        <v/>
      </c>
      <c r="K78" s="62" t="str">
        <f>Listados!$AI64</f>
        <v/>
      </c>
      <c r="L78" s="62" t="str">
        <f>Listados!$AJ64</f>
        <v/>
      </c>
      <c r="M78" s="63" t="str">
        <f>Listados!$AK64</f>
        <v/>
      </c>
      <c r="N78" s="61" t="str">
        <f>Listados!$L64</f>
        <v/>
      </c>
      <c r="O78" s="62" t="str">
        <f>Listados!$BD64</f>
        <v/>
      </c>
      <c r="P78" s="62" t="str">
        <f>Listados!$K64</f>
        <v/>
      </c>
      <c r="Q78" s="64" t="str">
        <f>Listados!$BC64</f>
        <v>X</v>
      </c>
    </row>
    <row r="79" spans="1:17">
      <c r="A79" s="26">
        <v>64</v>
      </c>
      <c r="B79" s="59" t="str">
        <f>Listados!$A65</f>
        <v>dato autom</v>
      </c>
      <c r="C79" s="60" t="str">
        <f>Listados!$F65</f>
        <v>Automático tras Reporte de Juicios</v>
      </c>
      <c r="D79" s="61" t="str">
        <f>Listados!$AB65</f>
        <v/>
      </c>
      <c r="E79" s="62" t="str">
        <f>Listados!$AC65</f>
        <v/>
      </c>
      <c r="F79" s="62" t="str">
        <f>Listados!$AD65</f>
        <v/>
      </c>
      <c r="G79" s="62" t="str">
        <f>Listados!$AE65</f>
        <v/>
      </c>
      <c r="H79" s="62" t="str">
        <f>Listados!$AF65</f>
        <v/>
      </c>
      <c r="I79" s="62" t="str">
        <f>Listados!$AG65</f>
        <v/>
      </c>
      <c r="J79" s="62" t="str">
        <f>Listados!$AH65</f>
        <v/>
      </c>
      <c r="K79" s="62" t="str">
        <f>Listados!$AI65</f>
        <v/>
      </c>
      <c r="L79" s="62" t="str">
        <f>Listados!$AJ65</f>
        <v/>
      </c>
      <c r="M79" s="63" t="str">
        <f>Listados!$AK65</f>
        <v/>
      </c>
      <c r="N79" s="61" t="str">
        <f>Listados!$L65</f>
        <v/>
      </c>
      <c r="O79" s="62" t="str">
        <f>Listados!$BD65</f>
        <v/>
      </c>
      <c r="P79" s="62" t="str">
        <f>Listados!$K65</f>
        <v/>
      </c>
      <c r="Q79" s="64" t="str">
        <f>Listados!$BC65</f>
        <v>X</v>
      </c>
    </row>
    <row r="80" spans="1:17">
      <c r="A80" s="26">
        <v>65</v>
      </c>
      <c r="B80" s="59" t="str">
        <f>Listados!$A66</f>
        <v>dato autom</v>
      </c>
      <c r="C80" s="60" t="str">
        <f>Listados!$F66</f>
        <v>Automático tras Reporte de Juicios</v>
      </c>
      <c r="D80" s="61" t="str">
        <f>Listados!$AB66</f>
        <v/>
      </c>
      <c r="E80" s="62" t="str">
        <f>Listados!$AC66</f>
        <v/>
      </c>
      <c r="F80" s="62" t="str">
        <f>Listados!$AD66</f>
        <v/>
      </c>
      <c r="G80" s="62" t="str">
        <f>Listados!$AE66</f>
        <v/>
      </c>
      <c r="H80" s="62" t="str">
        <f>Listados!$AF66</f>
        <v/>
      </c>
      <c r="I80" s="62" t="str">
        <f>Listados!$AG66</f>
        <v/>
      </c>
      <c r="J80" s="62" t="str">
        <f>Listados!$AH66</f>
        <v/>
      </c>
      <c r="K80" s="62" t="str">
        <f>Listados!$AI66</f>
        <v/>
      </c>
      <c r="L80" s="62" t="str">
        <f>Listados!$AJ66</f>
        <v/>
      </c>
      <c r="M80" s="63" t="str">
        <f>Listados!$AK66</f>
        <v/>
      </c>
      <c r="N80" s="61" t="str">
        <f>Listados!$L66</f>
        <v/>
      </c>
      <c r="O80" s="62" t="str">
        <f>Listados!$BD66</f>
        <v/>
      </c>
      <c r="P80" s="62" t="str">
        <f>Listados!$K66</f>
        <v/>
      </c>
      <c r="Q80" s="64" t="str">
        <f>Listados!$BC66</f>
        <v>X</v>
      </c>
    </row>
    <row r="81" spans="1:17">
      <c r="A81" s="26">
        <v>66</v>
      </c>
      <c r="B81" s="59" t="str">
        <f>Listados!$A67</f>
        <v>dato autom</v>
      </c>
      <c r="C81" s="60" t="str">
        <f>Listados!$F67</f>
        <v>Automático tras Reporte de Juicios</v>
      </c>
      <c r="D81" s="61" t="str">
        <f>Listados!$AB67</f>
        <v/>
      </c>
      <c r="E81" s="62" t="str">
        <f>Listados!$AC67</f>
        <v/>
      </c>
      <c r="F81" s="62" t="str">
        <f>Listados!$AD67</f>
        <v/>
      </c>
      <c r="G81" s="62" t="str">
        <f>Listados!$AE67</f>
        <v/>
      </c>
      <c r="H81" s="62" t="str">
        <f>Listados!$AF67</f>
        <v/>
      </c>
      <c r="I81" s="62" t="str">
        <f>Listados!$AG67</f>
        <v/>
      </c>
      <c r="J81" s="62" t="str">
        <f>Listados!$AH67</f>
        <v/>
      </c>
      <c r="K81" s="62" t="str">
        <f>Listados!$AI67</f>
        <v/>
      </c>
      <c r="L81" s="62" t="str">
        <f>Listados!$AJ67</f>
        <v/>
      </c>
      <c r="M81" s="63" t="str">
        <f>Listados!$AK67</f>
        <v/>
      </c>
      <c r="N81" s="61" t="str">
        <f>Listados!$L67</f>
        <v/>
      </c>
      <c r="O81" s="62" t="str">
        <f>Listados!$BD67</f>
        <v/>
      </c>
      <c r="P81" s="62" t="str">
        <f>Listados!$K67</f>
        <v/>
      </c>
      <c r="Q81" s="64" t="str">
        <f>Listados!$BC67</f>
        <v>X</v>
      </c>
    </row>
    <row r="82" spans="1:17">
      <c r="A82" s="26">
        <v>67</v>
      </c>
      <c r="B82" s="59" t="str">
        <f>Listados!$A68</f>
        <v>dato autom</v>
      </c>
      <c r="C82" s="60" t="str">
        <f>Listados!$F68</f>
        <v>Automático tras Reporte de Juicios</v>
      </c>
      <c r="D82" s="61" t="str">
        <f>Listados!$AB68</f>
        <v/>
      </c>
      <c r="E82" s="62" t="str">
        <f>Listados!$AC68</f>
        <v/>
      </c>
      <c r="F82" s="62" t="str">
        <f>Listados!$AD68</f>
        <v/>
      </c>
      <c r="G82" s="62" t="str">
        <f>Listados!$AE68</f>
        <v/>
      </c>
      <c r="H82" s="62" t="str">
        <f>Listados!$AF68</f>
        <v/>
      </c>
      <c r="I82" s="62" t="str">
        <f>Listados!$AG68</f>
        <v/>
      </c>
      <c r="J82" s="62" t="str">
        <f>Listados!$AH68</f>
        <v/>
      </c>
      <c r="K82" s="62" t="str">
        <f>Listados!$AI68</f>
        <v/>
      </c>
      <c r="L82" s="62" t="str">
        <f>Listados!$AJ68</f>
        <v/>
      </c>
      <c r="M82" s="63" t="str">
        <f>Listados!$AK68</f>
        <v/>
      </c>
      <c r="N82" s="61" t="str">
        <f>Listados!$L68</f>
        <v/>
      </c>
      <c r="O82" s="62" t="str">
        <f>Listados!$BD68</f>
        <v/>
      </c>
      <c r="P82" s="62" t="str">
        <f>Listados!$K68</f>
        <v/>
      </c>
      <c r="Q82" s="64" t="str">
        <f>Listados!$BC68</f>
        <v>X</v>
      </c>
    </row>
    <row r="83" spans="1:17">
      <c r="A83" s="26">
        <v>68</v>
      </c>
      <c r="B83" s="59" t="str">
        <f>Listados!$A69</f>
        <v>dato autom</v>
      </c>
      <c r="C83" s="60" t="str">
        <f>Listados!$F69</f>
        <v>Automático tras Reporte de Juicios</v>
      </c>
      <c r="D83" s="61" t="str">
        <f>Listados!$AB69</f>
        <v/>
      </c>
      <c r="E83" s="62" t="str">
        <f>Listados!$AC69</f>
        <v/>
      </c>
      <c r="F83" s="62" t="str">
        <f>Listados!$AD69</f>
        <v/>
      </c>
      <c r="G83" s="62" t="str">
        <f>Listados!$AE69</f>
        <v/>
      </c>
      <c r="H83" s="62" t="str">
        <f>Listados!$AF69</f>
        <v/>
      </c>
      <c r="I83" s="62" t="str">
        <f>Listados!$AG69</f>
        <v/>
      </c>
      <c r="J83" s="62" t="str">
        <f>Listados!$AH69</f>
        <v/>
      </c>
      <c r="K83" s="62" t="str">
        <f>Listados!$AI69</f>
        <v/>
      </c>
      <c r="L83" s="62" t="str">
        <f>Listados!$AJ69</f>
        <v/>
      </c>
      <c r="M83" s="63" t="str">
        <f>Listados!$AK69</f>
        <v/>
      </c>
      <c r="N83" s="61" t="str">
        <f>Listados!$L69</f>
        <v/>
      </c>
      <c r="O83" s="62" t="str">
        <f>Listados!$BD69</f>
        <v/>
      </c>
      <c r="P83" s="62" t="str">
        <f>Listados!$K69</f>
        <v/>
      </c>
      <c r="Q83" s="64" t="str">
        <f>Listados!$BC69</f>
        <v>X</v>
      </c>
    </row>
    <row r="84" spans="1:17">
      <c r="A84" s="26">
        <v>69</v>
      </c>
      <c r="B84" s="59" t="str">
        <f>Listados!$A70</f>
        <v>dato autom</v>
      </c>
      <c r="C84" s="60" t="str">
        <f>Listados!$F70</f>
        <v>Automático tras Reporte de Juicios</v>
      </c>
      <c r="D84" s="61" t="str">
        <f>Listados!$AB70</f>
        <v/>
      </c>
      <c r="E84" s="62" t="str">
        <f>Listados!$AC70</f>
        <v/>
      </c>
      <c r="F84" s="62" t="str">
        <f>Listados!$AD70</f>
        <v/>
      </c>
      <c r="G84" s="62" t="str">
        <f>Listados!$AE70</f>
        <v/>
      </c>
      <c r="H84" s="62" t="str">
        <f>Listados!$AF70</f>
        <v/>
      </c>
      <c r="I84" s="62" t="str">
        <f>Listados!$AG70</f>
        <v/>
      </c>
      <c r="J84" s="62" t="str">
        <f>Listados!$AH70</f>
        <v/>
      </c>
      <c r="K84" s="62" t="str">
        <f>Listados!$AI70</f>
        <v/>
      </c>
      <c r="L84" s="62" t="str">
        <f>Listados!$AJ70</f>
        <v/>
      </c>
      <c r="M84" s="63" t="str">
        <f>Listados!$AK70</f>
        <v/>
      </c>
      <c r="N84" s="61" t="str">
        <f>Listados!$L70</f>
        <v/>
      </c>
      <c r="O84" s="62" t="str">
        <f>Listados!$BD70</f>
        <v/>
      </c>
      <c r="P84" s="62" t="str">
        <f>Listados!$K70</f>
        <v/>
      </c>
      <c r="Q84" s="64" t="str">
        <f>Listados!$BC70</f>
        <v>X</v>
      </c>
    </row>
    <row r="85" spans="1:17">
      <c r="A85" s="26">
        <v>70</v>
      </c>
      <c r="B85" s="59" t="str">
        <f>Listados!$A71</f>
        <v>dato autom</v>
      </c>
      <c r="C85" s="60" t="str">
        <f>Listados!$F71</f>
        <v>Automático tras Reporte de Juicios</v>
      </c>
      <c r="D85" s="61" t="str">
        <f>Listados!$AB71</f>
        <v/>
      </c>
      <c r="E85" s="62" t="str">
        <f>Listados!$AC71</f>
        <v/>
      </c>
      <c r="F85" s="62" t="str">
        <f>Listados!$AD71</f>
        <v/>
      </c>
      <c r="G85" s="62" t="str">
        <f>Listados!$AE71</f>
        <v/>
      </c>
      <c r="H85" s="62" t="str">
        <f>Listados!$AF71</f>
        <v/>
      </c>
      <c r="I85" s="62" t="str">
        <f>Listados!$AG71</f>
        <v/>
      </c>
      <c r="J85" s="62" t="str">
        <f>Listados!$AH71</f>
        <v/>
      </c>
      <c r="K85" s="62" t="str">
        <f>Listados!$AI71</f>
        <v/>
      </c>
      <c r="L85" s="62" t="str">
        <f>Listados!$AJ71</f>
        <v/>
      </c>
      <c r="M85" s="63" t="str">
        <f>Listados!$AK71</f>
        <v/>
      </c>
      <c r="N85" s="61" t="str">
        <f>Listados!$L71</f>
        <v/>
      </c>
      <c r="O85" s="62" t="str">
        <f>Listados!$BD71</f>
        <v/>
      </c>
      <c r="P85" s="62" t="str">
        <f>Listados!$K71</f>
        <v/>
      </c>
      <c r="Q85" s="64" t="str">
        <f>Listados!$BC71</f>
        <v>X</v>
      </c>
    </row>
    <row r="86" spans="1:17">
      <c r="A86" s="26">
        <v>71</v>
      </c>
      <c r="B86" s="59" t="str">
        <f>Listados!$A72</f>
        <v>dato autom</v>
      </c>
      <c r="C86" s="60" t="str">
        <f>Listados!$F72</f>
        <v>Automático tras Reporte de Juicios</v>
      </c>
      <c r="D86" s="61" t="str">
        <f>Listados!$AB72</f>
        <v/>
      </c>
      <c r="E86" s="62" t="str">
        <f>Listados!$AC72</f>
        <v/>
      </c>
      <c r="F86" s="62" t="str">
        <f>Listados!$AD72</f>
        <v/>
      </c>
      <c r="G86" s="62" t="str">
        <f>Listados!$AE72</f>
        <v/>
      </c>
      <c r="H86" s="62" t="str">
        <f>Listados!$AF72</f>
        <v/>
      </c>
      <c r="I86" s="62" t="str">
        <f>Listados!$AG72</f>
        <v/>
      </c>
      <c r="J86" s="62" t="str">
        <f>Listados!$AH72</f>
        <v/>
      </c>
      <c r="K86" s="62" t="str">
        <f>Listados!$AI72</f>
        <v/>
      </c>
      <c r="L86" s="62" t="str">
        <f>Listados!$AJ72</f>
        <v/>
      </c>
      <c r="M86" s="63" t="str">
        <f>Listados!$AK72</f>
        <v/>
      </c>
      <c r="N86" s="61" t="str">
        <f>Listados!$L72</f>
        <v/>
      </c>
      <c r="O86" s="62" t="str">
        <f>Listados!$BD72</f>
        <v/>
      </c>
      <c r="P86" s="62" t="str">
        <f>Listados!$K72</f>
        <v/>
      </c>
      <c r="Q86" s="64" t="str">
        <f>Listados!$BC72</f>
        <v>X</v>
      </c>
    </row>
    <row r="87" spans="1:17">
      <c r="A87" s="26">
        <v>72</v>
      </c>
      <c r="B87" s="59" t="str">
        <f>Listados!$A73</f>
        <v>dato autom</v>
      </c>
      <c r="C87" s="60" t="str">
        <f>Listados!$F73</f>
        <v>Automático tras Reporte de Juicios</v>
      </c>
      <c r="D87" s="61" t="str">
        <f>Listados!$AB73</f>
        <v/>
      </c>
      <c r="E87" s="62" t="str">
        <f>Listados!$AC73</f>
        <v/>
      </c>
      <c r="F87" s="62" t="str">
        <f>Listados!$AD73</f>
        <v/>
      </c>
      <c r="G87" s="62" t="str">
        <f>Listados!$AE73</f>
        <v/>
      </c>
      <c r="H87" s="62" t="str">
        <f>Listados!$AF73</f>
        <v/>
      </c>
      <c r="I87" s="62" t="str">
        <f>Listados!$AG73</f>
        <v/>
      </c>
      <c r="J87" s="62" t="str">
        <f>Listados!$AH73</f>
        <v/>
      </c>
      <c r="K87" s="62" t="str">
        <f>Listados!$AI73</f>
        <v/>
      </c>
      <c r="L87" s="62" t="str">
        <f>Listados!$AJ73</f>
        <v/>
      </c>
      <c r="M87" s="63" t="str">
        <f>Listados!$AK73</f>
        <v/>
      </c>
      <c r="N87" s="61" t="str">
        <f>Listados!$L73</f>
        <v/>
      </c>
      <c r="O87" s="62" t="str">
        <f>Listados!$BD73</f>
        <v/>
      </c>
      <c r="P87" s="62" t="str">
        <f>Listados!$K73</f>
        <v/>
      </c>
      <c r="Q87" s="64" t="str">
        <f>Listados!$BC73</f>
        <v>X</v>
      </c>
    </row>
    <row r="88" spans="1:17">
      <c r="A88" s="26">
        <v>73</v>
      </c>
      <c r="B88" s="59" t="str">
        <f>Listados!$A74</f>
        <v>dato autom</v>
      </c>
      <c r="C88" s="60" t="str">
        <f>Listados!$F74</f>
        <v>Automático tras Reporte de Juicios</v>
      </c>
      <c r="D88" s="61" t="str">
        <f>Listados!$AB74</f>
        <v/>
      </c>
      <c r="E88" s="62" t="str">
        <f>Listados!$AC74</f>
        <v/>
      </c>
      <c r="F88" s="62" t="str">
        <f>Listados!$AD74</f>
        <v/>
      </c>
      <c r="G88" s="62" t="str">
        <f>Listados!$AE74</f>
        <v/>
      </c>
      <c r="H88" s="62" t="str">
        <f>Listados!$AF74</f>
        <v/>
      </c>
      <c r="I88" s="62" t="str">
        <f>Listados!$AG74</f>
        <v/>
      </c>
      <c r="J88" s="62" t="str">
        <f>Listados!$AH74</f>
        <v/>
      </c>
      <c r="K88" s="62" t="str">
        <f>Listados!$AI74</f>
        <v/>
      </c>
      <c r="L88" s="62" t="str">
        <f>Listados!$AJ74</f>
        <v/>
      </c>
      <c r="M88" s="63" t="str">
        <f>Listados!$AK74</f>
        <v/>
      </c>
      <c r="N88" s="61" t="str">
        <f>Listados!$L74</f>
        <v/>
      </c>
      <c r="O88" s="62" t="str">
        <f>Listados!$BD74</f>
        <v/>
      </c>
      <c r="P88" s="62" t="str">
        <f>Listados!$K74</f>
        <v/>
      </c>
      <c r="Q88" s="64" t="str">
        <f>Listados!$BC74</f>
        <v>X</v>
      </c>
    </row>
    <row r="89" spans="1:17">
      <c r="A89" s="26">
        <v>74</v>
      </c>
      <c r="B89" s="59" t="str">
        <f>Listados!$A75</f>
        <v>dato autom</v>
      </c>
      <c r="C89" s="60" t="str">
        <f>Listados!$F75</f>
        <v>Automático tras Reporte de Juicios</v>
      </c>
      <c r="D89" s="61" t="str">
        <f>Listados!$AB75</f>
        <v/>
      </c>
      <c r="E89" s="62" t="str">
        <f>Listados!$AC75</f>
        <v/>
      </c>
      <c r="F89" s="62" t="str">
        <f>Listados!$AD75</f>
        <v/>
      </c>
      <c r="G89" s="62" t="str">
        <f>Listados!$AE75</f>
        <v/>
      </c>
      <c r="H89" s="62" t="str">
        <f>Listados!$AF75</f>
        <v/>
      </c>
      <c r="I89" s="62" t="str">
        <f>Listados!$AG75</f>
        <v/>
      </c>
      <c r="J89" s="62" t="str">
        <f>Listados!$AH75</f>
        <v/>
      </c>
      <c r="K89" s="62" t="str">
        <f>Listados!$AI75</f>
        <v/>
      </c>
      <c r="L89" s="62" t="str">
        <f>Listados!$AJ75</f>
        <v/>
      </c>
      <c r="M89" s="63" t="str">
        <f>Listados!$AK75</f>
        <v/>
      </c>
      <c r="N89" s="61" t="str">
        <f>Listados!$L75</f>
        <v/>
      </c>
      <c r="O89" s="62" t="str">
        <f>Listados!$BD75</f>
        <v/>
      </c>
      <c r="P89" s="62" t="str">
        <f>Listados!$K75</f>
        <v/>
      </c>
      <c r="Q89" s="64" t="str">
        <f>Listados!$BC75</f>
        <v>X</v>
      </c>
    </row>
    <row r="90" spans="1:17">
      <c r="A90" s="26">
        <v>75</v>
      </c>
      <c r="B90" s="59" t="str">
        <f>Listados!$A76</f>
        <v>dato autom</v>
      </c>
      <c r="C90" s="60" t="str">
        <f>Listados!$F76</f>
        <v>Automático tras Reporte de Juicios</v>
      </c>
      <c r="D90" s="61" t="str">
        <f>Listados!$AB76</f>
        <v/>
      </c>
      <c r="E90" s="62" t="str">
        <f>Listados!$AC76</f>
        <v/>
      </c>
      <c r="F90" s="62" t="str">
        <f>Listados!$AD76</f>
        <v/>
      </c>
      <c r="G90" s="62" t="str">
        <f>Listados!$AE76</f>
        <v/>
      </c>
      <c r="H90" s="62" t="str">
        <f>Listados!$AF76</f>
        <v/>
      </c>
      <c r="I90" s="62" t="str">
        <f>Listados!$AG76</f>
        <v/>
      </c>
      <c r="J90" s="62" t="str">
        <f>Listados!$AH76</f>
        <v/>
      </c>
      <c r="K90" s="62" t="str">
        <f>Listados!$AI76</f>
        <v/>
      </c>
      <c r="L90" s="62" t="str">
        <f>Listados!$AJ76</f>
        <v/>
      </c>
      <c r="M90" s="63" t="str">
        <f>Listados!$AK76</f>
        <v/>
      </c>
      <c r="N90" s="61" t="str">
        <f>Listados!$L76</f>
        <v/>
      </c>
      <c r="O90" s="62" t="str">
        <f>Listados!$BD76</f>
        <v/>
      </c>
      <c r="P90" s="62" t="str">
        <f>Listados!$K76</f>
        <v/>
      </c>
      <c r="Q90" s="64" t="str">
        <f>Listados!$BC76</f>
        <v>X</v>
      </c>
    </row>
    <row r="91" spans="1:17">
      <c r="A91" s="26">
        <v>76</v>
      </c>
      <c r="B91" s="59" t="str">
        <f>Listados!$A77</f>
        <v>dato autom</v>
      </c>
      <c r="C91" s="60" t="str">
        <f>Listados!$F77</f>
        <v>Automático tras Reporte de Juicios</v>
      </c>
      <c r="D91" s="61" t="str">
        <f>Listados!$AB77</f>
        <v/>
      </c>
      <c r="E91" s="62" t="str">
        <f>Listados!$AC77</f>
        <v/>
      </c>
      <c r="F91" s="62" t="str">
        <f>Listados!$AD77</f>
        <v/>
      </c>
      <c r="G91" s="62" t="str">
        <f>Listados!$AE77</f>
        <v/>
      </c>
      <c r="H91" s="62" t="str">
        <f>Listados!$AF77</f>
        <v/>
      </c>
      <c r="I91" s="62" t="str">
        <f>Listados!$AG77</f>
        <v/>
      </c>
      <c r="J91" s="62" t="str">
        <f>Listados!$AH77</f>
        <v/>
      </c>
      <c r="K91" s="62" t="str">
        <f>Listados!$AI77</f>
        <v/>
      </c>
      <c r="L91" s="62" t="str">
        <f>Listados!$AJ77</f>
        <v/>
      </c>
      <c r="M91" s="63" t="str">
        <f>Listados!$AK77</f>
        <v/>
      </c>
      <c r="N91" s="61" t="str">
        <f>Listados!$L77</f>
        <v/>
      </c>
      <c r="O91" s="62" t="str">
        <f>Listados!$BD77</f>
        <v/>
      </c>
      <c r="P91" s="62" t="str">
        <f>Listados!$K77</f>
        <v/>
      </c>
      <c r="Q91" s="64" t="str">
        <f>Listados!$BC77</f>
        <v>X</v>
      </c>
    </row>
    <row r="92" spans="1:17">
      <c r="A92" s="26">
        <v>77</v>
      </c>
      <c r="B92" s="59" t="str">
        <f>Listados!$A78</f>
        <v>dato autom</v>
      </c>
      <c r="C92" s="60" t="str">
        <f>Listados!$F78</f>
        <v>Automático tras Reporte de Juicios</v>
      </c>
      <c r="D92" s="61" t="str">
        <f>Listados!$AB78</f>
        <v/>
      </c>
      <c r="E92" s="62" t="str">
        <f>Listados!$AC78</f>
        <v/>
      </c>
      <c r="F92" s="62" t="str">
        <f>Listados!$AD78</f>
        <v/>
      </c>
      <c r="G92" s="62" t="str">
        <f>Listados!$AE78</f>
        <v/>
      </c>
      <c r="H92" s="62" t="str">
        <f>Listados!$AF78</f>
        <v/>
      </c>
      <c r="I92" s="62" t="str">
        <f>Listados!$AG78</f>
        <v/>
      </c>
      <c r="J92" s="62" t="str">
        <f>Listados!$AH78</f>
        <v/>
      </c>
      <c r="K92" s="62" t="str">
        <f>Listados!$AI78</f>
        <v/>
      </c>
      <c r="L92" s="62" t="str">
        <f>Listados!$AJ78</f>
        <v/>
      </c>
      <c r="M92" s="63" t="str">
        <f>Listados!$AK78</f>
        <v/>
      </c>
      <c r="N92" s="61" t="str">
        <f>Listados!$L78</f>
        <v/>
      </c>
      <c r="O92" s="62" t="str">
        <f>Listados!$BD78</f>
        <v/>
      </c>
      <c r="P92" s="62" t="str">
        <f>Listados!$K78</f>
        <v/>
      </c>
      <c r="Q92" s="64" t="str">
        <f>Listados!$BC78</f>
        <v>X</v>
      </c>
    </row>
    <row r="93" spans="1:17">
      <c r="A93" s="26">
        <v>78</v>
      </c>
      <c r="B93" s="59" t="str">
        <f>Listados!$A79</f>
        <v>dato autom</v>
      </c>
      <c r="C93" s="60" t="str">
        <f>Listados!$F79</f>
        <v>Automático tras Reporte de Juicios</v>
      </c>
      <c r="D93" s="61" t="str">
        <f>Listados!$AB79</f>
        <v/>
      </c>
      <c r="E93" s="62" t="str">
        <f>Listados!$AC79</f>
        <v/>
      </c>
      <c r="F93" s="62" t="str">
        <f>Listados!$AD79</f>
        <v/>
      </c>
      <c r="G93" s="62" t="str">
        <f>Listados!$AE79</f>
        <v/>
      </c>
      <c r="H93" s="62" t="str">
        <f>Listados!$AF79</f>
        <v/>
      </c>
      <c r="I93" s="62" t="str">
        <f>Listados!$AG79</f>
        <v/>
      </c>
      <c r="J93" s="62" t="str">
        <f>Listados!$AH79</f>
        <v/>
      </c>
      <c r="K93" s="62" t="str">
        <f>Listados!$AI79</f>
        <v/>
      </c>
      <c r="L93" s="62" t="str">
        <f>Listados!$AJ79</f>
        <v/>
      </c>
      <c r="M93" s="63" t="str">
        <f>Listados!$AK79</f>
        <v/>
      </c>
      <c r="N93" s="61" t="str">
        <f>Listados!$L79</f>
        <v/>
      </c>
      <c r="O93" s="62" t="str">
        <f>Listados!$BD79</f>
        <v/>
      </c>
      <c r="P93" s="62" t="str">
        <f>Listados!$K79</f>
        <v/>
      </c>
      <c r="Q93" s="64" t="str">
        <f>Listados!$BC79</f>
        <v>X</v>
      </c>
    </row>
    <row r="94" spans="1:17">
      <c r="A94" s="26">
        <v>79</v>
      </c>
      <c r="B94" s="59" t="str">
        <f>Listados!$A80</f>
        <v>dato autom</v>
      </c>
      <c r="C94" s="60" t="str">
        <f>Listados!$F80</f>
        <v>Automático tras Reporte de Juicios</v>
      </c>
      <c r="D94" s="61" t="str">
        <f>Listados!$AB80</f>
        <v/>
      </c>
      <c r="E94" s="62" t="str">
        <f>Listados!$AC80</f>
        <v/>
      </c>
      <c r="F94" s="62" t="str">
        <f>Listados!$AD80</f>
        <v/>
      </c>
      <c r="G94" s="62" t="str">
        <f>Listados!$AE80</f>
        <v/>
      </c>
      <c r="H94" s="62" t="str">
        <f>Listados!$AF80</f>
        <v/>
      </c>
      <c r="I94" s="62" t="str">
        <f>Listados!$AG80</f>
        <v/>
      </c>
      <c r="J94" s="62" t="str">
        <f>Listados!$AH80</f>
        <v/>
      </c>
      <c r="K94" s="62" t="str">
        <f>Listados!$AI80</f>
        <v/>
      </c>
      <c r="L94" s="62" t="str">
        <f>Listados!$AJ80</f>
        <v/>
      </c>
      <c r="M94" s="63" t="str">
        <f>Listados!$AK80</f>
        <v/>
      </c>
      <c r="N94" s="61" t="str">
        <f>Listados!$L80</f>
        <v/>
      </c>
      <c r="O94" s="62" t="str">
        <f>Listados!$BD80</f>
        <v/>
      </c>
      <c r="P94" s="62" t="str">
        <f>Listados!$K80</f>
        <v/>
      </c>
      <c r="Q94" s="64" t="str">
        <f>Listados!$BC80</f>
        <v>X</v>
      </c>
    </row>
    <row r="95" spans="1:17" ht="15.95" thickBot="1">
      <c r="A95" s="26">
        <v>80</v>
      </c>
      <c r="B95" s="59" t="str">
        <f>Listados!$A81</f>
        <v>dato autom</v>
      </c>
      <c r="C95" s="60" t="str">
        <f>Listados!$F81</f>
        <v>Automático tras Reporte de Juicios</v>
      </c>
      <c r="D95" s="61" t="str">
        <f>Listados!$AB81</f>
        <v/>
      </c>
      <c r="E95" s="62" t="str">
        <f>Listados!$AC81</f>
        <v/>
      </c>
      <c r="F95" s="62" t="str">
        <f>Listados!$AD81</f>
        <v/>
      </c>
      <c r="G95" s="62" t="str">
        <f>Listados!$AE81</f>
        <v/>
      </c>
      <c r="H95" s="62" t="str">
        <f>Listados!$AF81</f>
        <v/>
      </c>
      <c r="I95" s="62" t="str">
        <f>Listados!$AG81</f>
        <v/>
      </c>
      <c r="J95" s="62" t="str">
        <f>Listados!$AH81</f>
        <v/>
      </c>
      <c r="K95" s="62" t="str">
        <f>Listados!$AI81</f>
        <v/>
      </c>
      <c r="L95" s="62" t="str">
        <f>Listados!$AJ81</f>
        <v/>
      </c>
      <c r="M95" s="63" t="str">
        <f>Listados!$AK81</f>
        <v/>
      </c>
      <c r="N95" s="61" t="str">
        <f>Listados!$L81</f>
        <v/>
      </c>
      <c r="O95" s="62" t="str">
        <f>Listados!$BD81</f>
        <v/>
      </c>
      <c r="P95" s="62" t="str">
        <f>Listados!$K81</f>
        <v/>
      </c>
      <c r="Q95" s="64" t="str">
        <f>Listados!$BC81</f>
        <v>X</v>
      </c>
    </row>
    <row r="96" spans="1:17" ht="30" customHeight="1">
      <c r="A96" s="106" t="s">
        <v>70</v>
      </c>
      <c r="B96" s="106"/>
      <c r="C96" s="106"/>
      <c r="D96" s="106"/>
      <c r="E96" s="106"/>
      <c r="F96" s="106"/>
      <c r="G96" s="106"/>
      <c r="H96" s="106"/>
      <c r="I96" s="106"/>
      <c r="J96" s="106"/>
      <c r="K96" s="106"/>
      <c r="L96" s="106"/>
      <c r="M96" s="106"/>
      <c r="N96" s="106"/>
      <c r="O96" s="106"/>
      <c r="P96" s="106"/>
      <c r="Q96" s="106"/>
    </row>
    <row r="97" spans="1:17">
      <c r="A97" s="107" t="s">
        <v>71</v>
      </c>
      <c r="B97" s="107"/>
      <c r="C97" s="107"/>
      <c r="D97" s="107"/>
      <c r="E97" s="107"/>
      <c r="F97" s="107"/>
      <c r="G97" s="107"/>
      <c r="H97" s="107"/>
      <c r="I97" s="107"/>
      <c r="J97" s="107"/>
      <c r="K97" s="107"/>
      <c r="L97" s="107"/>
      <c r="M97" s="107"/>
      <c r="N97" s="107"/>
      <c r="O97" s="107"/>
      <c r="P97" s="107"/>
      <c r="Q97" s="107"/>
    </row>
    <row r="98" spans="1:17">
      <c r="A98" s="14">
        <v>1</v>
      </c>
      <c r="B98" s="105" t="str">
        <f>Listados!$C2</f>
        <v/>
      </c>
      <c r="C98" s="105"/>
      <c r="D98" s="105"/>
      <c r="E98" s="105"/>
      <c r="F98" s="105"/>
      <c r="G98" s="105"/>
      <c r="H98" s="105"/>
      <c r="I98" s="105"/>
      <c r="J98" s="105"/>
      <c r="K98" s="105"/>
      <c r="L98" s="105"/>
      <c r="M98" s="105"/>
      <c r="N98" s="105"/>
      <c r="O98" s="105"/>
      <c r="P98" s="105"/>
      <c r="Q98" s="105"/>
    </row>
    <row r="99" spans="1:17">
      <c r="A99" s="14">
        <v>2</v>
      </c>
      <c r="B99" s="105" t="str">
        <f>Listados!$C3</f>
        <v/>
      </c>
      <c r="C99" s="105"/>
      <c r="D99" s="105"/>
      <c r="E99" s="105"/>
      <c r="F99" s="105"/>
      <c r="G99" s="105"/>
      <c r="H99" s="105"/>
      <c r="I99" s="105"/>
      <c r="J99" s="105"/>
      <c r="K99" s="105"/>
      <c r="L99" s="105"/>
      <c r="M99" s="105"/>
      <c r="N99" s="105"/>
      <c r="O99" s="105"/>
      <c r="P99" s="105"/>
      <c r="Q99" s="105"/>
    </row>
    <row r="100" spans="1:17">
      <c r="A100" s="14">
        <v>3</v>
      </c>
      <c r="B100" s="105" t="str">
        <f>Listados!$C4</f>
        <v/>
      </c>
      <c r="C100" s="105"/>
      <c r="D100" s="105"/>
      <c r="E100" s="105"/>
      <c r="F100" s="105"/>
      <c r="G100" s="105"/>
      <c r="H100" s="105"/>
      <c r="I100" s="105"/>
      <c r="J100" s="105"/>
      <c r="K100" s="105"/>
      <c r="L100" s="105"/>
      <c r="M100" s="105"/>
      <c r="N100" s="105"/>
      <c r="O100" s="105"/>
      <c r="P100" s="105"/>
      <c r="Q100" s="105"/>
    </row>
    <row r="101" spans="1:17">
      <c r="A101" s="14">
        <v>4</v>
      </c>
      <c r="B101" s="105" t="str">
        <f>Listados!$C5</f>
        <v/>
      </c>
      <c r="C101" s="105"/>
      <c r="D101" s="105"/>
      <c r="E101" s="105"/>
      <c r="F101" s="105"/>
      <c r="G101" s="105"/>
      <c r="H101" s="105"/>
      <c r="I101" s="105"/>
      <c r="J101" s="105"/>
      <c r="K101" s="105"/>
      <c r="L101" s="105"/>
      <c r="M101" s="105"/>
      <c r="N101" s="105"/>
      <c r="O101" s="105"/>
      <c r="P101" s="105"/>
      <c r="Q101" s="105"/>
    </row>
    <row r="102" spans="1:17">
      <c r="A102" s="14">
        <v>5</v>
      </c>
      <c r="B102" s="105" t="str">
        <f>Listados!$C6</f>
        <v/>
      </c>
      <c r="C102" s="105"/>
      <c r="D102" s="105"/>
      <c r="E102" s="105"/>
      <c r="F102" s="105"/>
      <c r="G102" s="105"/>
      <c r="H102" s="105"/>
      <c r="I102" s="105"/>
      <c r="J102" s="105"/>
      <c r="K102" s="105"/>
      <c r="L102" s="105"/>
      <c r="M102" s="105"/>
      <c r="N102" s="105"/>
      <c r="O102" s="105"/>
      <c r="P102" s="105"/>
      <c r="Q102" s="105"/>
    </row>
    <row r="103" spans="1:17">
      <c r="A103" s="14">
        <v>6</v>
      </c>
      <c r="B103" s="105" t="str">
        <f>Listados!$C7</f>
        <v/>
      </c>
      <c r="C103" s="105"/>
      <c r="D103" s="105"/>
      <c r="E103" s="105"/>
      <c r="F103" s="105"/>
      <c r="G103" s="105"/>
      <c r="H103" s="105"/>
      <c r="I103" s="105"/>
      <c r="J103" s="105"/>
      <c r="K103" s="105"/>
      <c r="L103" s="105"/>
      <c r="M103" s="105"/>
      <c r="N103" s="105"/>
      <c r="O103" s="105"/>
      <c r="P103" s="105"/>
      <c r="Q103" s="105"/>
    </row>
    <row r="104" spans="1:17">
      <c r="A104" s="14">
        <v>7</v>
      </c>
      <c r="B104" s="105" t="str">
        <f>Listados!$C8</f>
        <v/>
      </c>
      <c r="C104" s="105"/>
      <c r="D104" s="105"/>
      <c r="E104" s="105"/>
      <c r="F104" s="105"/>
      <c r="G104" s="105"/>
      <c r="H104" s="105"/>
      <c r="I104" s="105"/>
      <c r="J104" s="105"/>
      <c r="K104" s="105"/>
      <c r="L104" s="105"/>
      <c r="M104" s="105"/>
      <c r="N104" s="105"/>
      <c r="O104" s="105"/>
      <c r="P104" s="105"/>
      <c r="Q104" s="105"/>
    </row>
    <row r="105" spans="1:17">
      <c r="A105" s="14">
        <v>8</v>
      </c>
      <c r="B105" s="105" t="str">
        <f>Listados!$C9</f>
        <v/>
      </c>
      <c r="C105" s="105"/>
      <c r="D105" s="105"/>
      <c r="E105" s="105"/>
      <c r="F105" s="105"/>
      <c r="G105" s="105"/>
      <c r="H105" s="105"/>
      <c r="I105" s="105"/>
      <c r="J105" s="105"/>
      <c r="K105" s="105"/>
      <c r="L105" s="105"/>
      <c r="M105" s="105"/>
      <c r="N105" s="105"/>
      <c r="O105" s="105"/>
      <c r="P105" s="105"/>
      <c r="Q105" s="105"/>
    </row>
    <row r="106" spans="1:17">
      <c r="A106" s="14">
        <v>9</v>
      </c>
      <c r="B106" s="105" t="str">
        <f>Listados!$C10</f>
        <v/>
      </c>
      <c r="C106" s="105"/>
      <c r="D106" s="105"/>
      <c r="E106" s="105"/>
      <c r="F106" s="105"/>
      <c r="G106" s="105"/>
      <c r="H106" s="105"/>
      <c r="I106" s="105"/>
      <c r="J106" s="105"/>
      <c r="K106" s="105"/>
      <c r="L106" s="105"/>
      <c r="M106" s="105"/>
      <c r="N106" s="105"/>
      <c r="O106" s="105"/>
      <c r="P106" s="105"/>
      <c r="Q106" s="105"/>
    </row>
    <row r="107" spans="1:17">
      <c r="A107" s="14">
        <v>10</v>
      </c>
      <c r="B107" s="105" t="str">
        <f>Listados!$C11</f>
        <v/>
      </c>
      <c r="C107" s="105"/>
      <c r="D107" s="105"/>
      <c r="E107" s="105"/>
      <c r="F107" s="105"/>
      <c r="G107" s="105"/>
      <c r="H107" s="105"/>
      <c r="I107" s="105"/>
      <c r="J107" s="105"/>
      <c r="K107" s="105"/>
      <c r="L107" s="105"/>
      <c r="M107" s="105"/>
      <c r="N107" s="105"/>
      <c r="O107" s="105"/>
      <c r="P107" s="105"/>
      <c r="Q107" s="105"/>
    </row>
  </sheetData>
  <sheetProtection sheet="1" objects="1" scenarios="1" selectLockedCells="1"/>
  <sortState xmlns:xlrd2="http://schemas.microsoft.com/office/spreadsheetml/2017/richdata2" ref="Z6:AA14">
    <sortCondition ref="Z6:Z14"/>
  </sortState>
  <dataConsolidate/>
  <mergeCells count="35">
    <mergeCell ref="A1:B3"/>
    <mergeCell ref="C1:Q3"/>
    <mergeCell ref="A5:C5"/>
    <mergeCell ref="A6:Q6"/>
    <mergeCell ref="L7:M7"/>
    <mergeCell ref="P7:Q7"/>
    <mergeCell ref="D8:F8"/>
    <mergeCell ref="G8:J8"/>
    <mergeCell ref="K8:N8"/>
    <mergeCell ref="O8:Q8"/>
    <mergeCell ref="N14:Q14"/>
    <mergeCell ref="C9:Q9"/>
    <mergeCell ref="C10:Q10"/>
    <mergeCell ref="C11:D11"/>
    <mergeCell ref="F11:G11"/>
    <mergeCell ref="L11:M11"/>
    <mergeCell ref="C12:H12"/>
    <mergeCell ref="H11:K11"/>
    <mergeCell ref="N11:Q11"/>
    <mergeCell ref="A14:A15"/>
    <mergeCell ref="B14:B15"/>
    <mergeCell ref="C14:C15"/>
    <mergeCell ref="D14:M14"/>
    <mergeCell ref="B107:Q107"/>
    <mergeCell ref="A96:Q96"/>
    <mergeCell ref="A97:Q97"/>
    <mergeCell ref="B98:Q98"/>
    <mergeCell ref="B99:Q99"/>
    <mergeCell ref="B100:Q100"/>
    <mergeCell ref="B101:Q101"/>
    <mergeCell ref="B102:Q102"/>
    <mergeCell ref="B103:Q103"/>
    <mergeCell ref="B104:Q104"/>
    <mergeCell ref="B105:Q105"/>
    <mergeCell ref="B106:Q106"/>
  </mergeCells>
  <conditionalFormatting sqref="C8 C9:Q10 E11 O8:Q8">
    <cfRule type="containsBlanks" dxfId="8" priority="5">
      <formula>LEN(TRIM(C8))=0</formula>
    </cfRule>
  </conditionalFormatting>
  <conditionalFormatting sqref="H11 N7 N11">
    <cfRule type="containsText" dxfId="7" priority="3" operator="containsText" text="dd">
      <formula>NOT(ISERROR(SEARCH("dd",H7)))</formula>
    </cfRule>
  </conditionalFormatting>
  <conditionalFormatting sqref="I12">
    <cfRule type="cellIs" dxfId="6" priority="6" operator="notEqual">
      <formula>80</formula>
    </cfRule>
  </conditionalFormatting>
  <conditionalFormatting sqref="O7">
    <cfRule type="containsText" dxfId="5" priority="2" operator="containsText" text="mm">
      <formula>NOT(ISERROR(SEARCH("mm",O7)))</formula>
    </cfRule>
  </conditionalFormatting>
  <conditionalFormatting sqref="P7:Q7">
    <cfRule type="containsText" dxfId="4" priority="1" operator="containsText" text="aaaa">
      <formula>NOT(ISERROR(SEARCH("aaaa",P7)))</formula>
    </cfRule>
  </conditionalFormatting>
  <dataValidations count="7">
    <dataValidation type="list" allowBlank="1" showInputMessage="1" showErrorMessage="1" error="Seleccione el día de la lista desplegable" sqref="N7" xr:uid="{00000000-0002-0000-0100-000000000000}">
      <formula1>$S$4:$S$35</formula1>
    </dataValidation>
    <dataValidation type="list" allowBlank="1" showInputMessage="1" showErrorMessage="1" error="Seleccione el mes de la lista desplegable" sqref="O7" xr:uid="{00000000-0002-0000-0100-000001000000}">
      <formula1>$T$4:$T$16</formula1>
    </dataValidation>
    <dataValidation type="list" allowBlank="1" showInputMessage="1" showErrorMessage="1" error="Seleccione el año de la lista desplegable" sqref="P7:Q7" xr:uid="{00000000-0002-0000-0100-000002000000}">
      <formula1>$U$4:$U$17</formula1>
    </dataValidation>
    <dataValidation type="list" allowBlank="1" showDropDown="1" showInputMessage="1" showErrorMessage="1" error="Este campo se diligencia únicamente con la letra &quot;A&quot; o &quot;D&quot; o vacía si el aprendiz realizó el retiro voluntario" sqref="D16:M95" xr:uid="{00000000-0002-0000-0100-000003000000}">
      <formula1>$V$4:$V$6</formula1>
    </dataValidation>
    <dataValidation allowBlank="1" showDropDown="1" showInputMessage="1" showErrorMessage="1" error="Este campo se diligencia únicamente con la letra &quot;X&quot;." sqref="N16:Q95" xr:uid="{00000000-0002-0000-0100-000004000000}"/>
    <dataValidation type="list" allowBlank="1" showInputMessage="1" showErrorMessage="1" error="Debe ingresar un valor válido para las horas del curso" sqref="E11" xr:uid="{00000000-0002-0000-0100-000005000000}">
      <formula1>$X$5:$X$7</formula1>
    </dataValidation>
    <dataValidation type="list" allowBlank="1" showInputMessage="1" showErrorMessage="1" error="Seleccione de la lista el nombre que le corresponde." sqref="C8" xr:uid="{00000000-0002-0000-0100-000006000000}">
      <formula1>$Z$6:$Z$18</formula1>
    </dataValidation>
  </dataValidations>
  <pageMargins left="0.51181102362204722" right="0.43307086614173229" top="0.92958333333333332" bottom="0.66" header="0.31496062992125984" footer="0.23622047244094491"/>
  <pageSetup scale="69" fitToHeight="0" orientation="portrait" r:id="rId1"/>
  <headerFooter>
    <oddHeader xml:space="preserve">&amp;C&amp;"CalibrI,Normal"&amp;19&amp;UDOCUMENTO NO CONTROLADO
</oddHeader>
    <oddFooter>&amp;LCONSOLIDADO EVALUACIÓN GRUPAL
CURSOS COMPLEMENTARIOS VIRTUALES&amp;C&amp;"Calibri (Cuerpo),Normal"&amp;19&amp;UDOCUMENTO NO CONTROLADO&amp;R&amp;"-,Normal"&amp;11Página &amp;P de &amp;N</oddFooter>
  </headerFooter>
  <rowBreaks count="1" manualBreakCount="1">
    <brk id="55" max="1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001"/>
  <sheetViews>
    <sheetView topLeftCell="AB1" workbookViewId="0">
      <selection activeCell="BD2" sqref="BD2"/>
    </sheetView>
  </sheetViews>
  <sheetFormatPr defaultColWidth="11.42578125" defaultRowHeight="12.95"/>
  <cols>
    <col min="14" max="14" width="36.28515625" customWidth="1"/>
    <col min="16" max="16" width="12.28515625" bestFit="1" customWidth="1"/>
    <col min="17" max="26" width="11.42578125" customWidth="1"/>
    <col min="28" max="36" width="5.85546875" style="1" bestFit="1" customWidth="1"/>
    <col min="37" max="37" width="6.85546875" style="1" bestFit="1" customWidth="1"/>
    <col min="39" max="47" width="5.85546875" style="1" bestFit="1" customWidth="1"/>
    <col min="48" max="48" width="6.85546875" style="1" bestFit="1" customWidth="1"/>
    <col min="50" max="50" width="6.85546875" bestFit="1" customWidth="1"/>
    <col min="51" max="51" width="5.85546875" style="1" bestFit="1" customWidth="1"/>
    <col min="52" max="53" width="5.85546875" style="1" customWidth="1"/>
    <col min="55" max="55" width="11.42578125" style="1"/>
  </cols>
  <sheetData>
    <row r="1" spans="1:56">
      <c r="A1" t="s">
        <v>72</v>
      </c>
      <c r="B1" t="s">
        <v>73</v>
      </c>
      <c r="C1" s="56">
        <f>10-COUNTBLANK(C2:C11)</f>
        <v>0</v>
      </c>
      <c r="D1" s="51" t="s">
        <v>74</v>
      </c>
      <c r="E1" s="51" t="s">
        <v>75</v>
      </c>
      <c r="F1" s="51" t="s">
        <v>76</v>
      </c>
      <c r="I1" s="51" t="s">
        <v>77</v>
      </c>
      <c r="K1" s="2" t="s">
        <v>78</v>
      </c>
      <c r="L1" s="2" t="s">
        <v>79</v>
      </c>
      <c r="N1" t="s">
        <v>80</v>
      </c>
      <c r="O1" t="s">
        <v>81</v>
      </c>
      <c r="Q1" t="str">
        <f>$C2</f>
        <v/>
      </c>
      <c r="R1" t="str">
        <f>$C3</f>
        <v/>
      </c>
      <c r="S1" t="str">
        <f>$C4</f>
        <v/>
      </c>
      <c r="T1" t="str">
        <f>$C5</f>
        <v/>
      </c>
      <c r="U1" t="str">
        <f>$C6</f>
        <v/>
      </c>
      <c r="V1" t="str">
        <f>$C7</f>
        <v/>
      </c>
      <c r="W1" t="str">
        <f>$C8</f>
        <v/>
      </c>
      <c r="X1" t="str">
        <f>$C9</f>
        <v/>
      </c>
      <c r="Y1" t="str">
        <f>$C10</f>
        <v/>
      </c>
      <c r="Z1" t="str">
        <f>$C11</f>
        <v/>
      </c>
      <c r="AB1" s="1" t="s">
        <v>82</v>
      </c>
      <c r="AC1" s="1" t="s">
        <v>83</v>
      </c>
      <c r="AD1" s="1" t="s">
        <v>84</v>
      </c>
      <c r="AE1" s="1" t="s">
        <v>85</v>
      </c>
      <c r="AF1" s="1" t="s">
        <v>86</v>
      </c>
      <c r="AG1" s="1" t="s">
        <v>87</v>
      </c>
      <c r="AH1" s="1" t="s">
        <v>88</v>
      </c>
      <c r="AI1" s="1" t="s">
        <v>89</v>
      </c>
      <c r="AJ1" s="1" t="s">
        <v>90</v>
      </c>
      <c r="AK1" s="1" t="s">
        <v>91</v>
      </c>
      <c r="AM1" s="1" t="s">
        <v>82</v>
      </c>
      <c r="AN1" s="1" t="s">
        <v>83</v>
      </c>
      <c r="AO1" s="1" t="s">
        <v>84</v>
      </c>
      <c r="AP1" s="1" t="s">
        <v>85</v>
      </c>
      <c r="AQ1" s="1" t="s">
        <v>86</v>
      </c>
      <c r="AR1" s="1" t="s">
        <v>87</v>
      </c>
      <c r="AS1" s="1" t="s">
        <v>88</v>
      </c>
      <c r="AT1" s="1" t="s">
        <v>89</v>
      </c>
      <c r="AU1" s="1" t="s">
        <v>90</v>
      </c>
      <c r="AV1" s="1" t="s">
        <v>91</v>
      </c>
      <c r="AX1" s="1" t="s">
        <v>92</v>
      </c>
      <c r="AY1" s="1" t="s">
        <v>93</v>
      </c>
      <c r="AZ1" s="1" t="s">
        <v>94</v>
      </c>
      <c r="BA1" s="1" t="s">
        <v>95</v>
      </c>
      <c r="BB1" s="1" t="s">
        <v>96</v>
      </c>
      <c r="BC1" s="1" t="s">
        <v>97</v>
      </c>
      <c r="BD1" s="1" t="s">
        <v>98</v>
      </c>
    </row>
    <row r="2" spans="1:56">
      <c r="A2">
        <f>IFERROR(INDEX('Reporte de Juicios (SOFIA)'!$B$14:$B$1000,MATCH(0, INDEX(COUNTIF($A$1:A1, 'Reporte de Juicios (SOFIA)'!$B$14:$B$1000), 0, 0), 0)), "dato autom")</f>
        <v>0</v>
      </c>
      <c r="B2">
        <f>IFERROR(INDEX('Reporte de Juicios (SOFIA)'!$G$14:$G$1000,MATCH(0, INDEX(COUNTIF($B$1:B1, 'Reporte de Juicios (SOFIA)'!$G$14:$G$1000), 0, 0), 0)), "")</f>
        <v>0</v>
      </c>
      <c r="C2" t="str">
        <f>IF(B2&lt;&gt;0,B2,"")</f>
        <v/>
      </c>
      <c r="D2" t="str">
        <f>IFERROR(VLOOKUP($A2,'Reporte de Juicios (SOFIA)'!$B$14:$D$1000,2,FALSE),"Reporte de Juicios")</f>
        <v>Reporte de Juicios</v>
      </c>
      <c r="E2" t="str">
        <f>IFERROR(VLOOKUP($A2,'Reporte de Juicios (SOFIA)'!$B$14:$D$1000,3,FALSE),"Automático tras")</f>
        <v>Automático tras</v>
      </c>
      <c r="F2" t="str">
        <f>CONCATENATE(E2," ",D2)</f>
        <v>Automático tras Reporte de Juicios</v>
      </c>
      <c r="I2" t="str">
        <f>IFERROR(VLOOKUP($A2,'Reporte de Juicios (SOFIA)'!$B$14:$E$1000,4,FALSE),"-")</f>
        <v>-</v>
      </c>
      <c r="K2" t="str">
        <f>IF($I2="RETIRO VOLUNTARIO","X","")</f>
        <v/>
      </c>
      <c r="L2" t="str">
        <f>IF($I2="POR CERTIFICAR","X",IF($I2="CERTIFICADO","X",""))</f>
        <v/>
      </c>
      <c r="N2" t="str">
        <f>'Reporte de Juicios (SOFIA)'!$B14&amp;'Reporte de Juicios (SOFIA)'!$G14</f>
        <v/>
      </c>
      <c r="O2">
        <f>'Reporte de Juicios (SOFIA)'!$H14</f>
        <v>0</v>
      </c>
      <c r="Q2" t="str">
        <f>IFERROR(VLOOKUP($A2&amp;Q$1,$N:$O,2,FALSE),"")</f>
        <v/>
      </c>
      <c r="R2" t="str">
        <f>IFERROR(VLOOKUP($A2&amp;R$1,$N:$O,2,FALSE),"")</f>
        <v/>
      </c>
      <c r="S2" t="str">
        <f>IFERROR(VLOOKUP($A2&amp;S$1,$N:$O,2,FALSE),"")</f>
        <v/>
      </c>
      <c r="T2" t="str">
        <f t="shared" ref="T2:Z17" si="0">IFERROR(VLOOKUP($A2&amp;T$1,$N:$O,2,FALSE),"")</f>
        <v/>
      </c>
      <c r="U2" t="str">
        <f t="shared" si="0"/>
        <v/>
      </c>
      <c r="V2" t="str">
        <f t="shared" si="0"/>
        <v/>
      </c>
      <c r="W2" t="str">
        <f t="shared" si="0"/>
        <v/>
      </c>
      <c r="X2" t="str">
        <f t="shared" si="0"/>
        <v/>
      </c>
      <c r="Y2" t="str">
        <f t="shared" si="0"/>
        <v/>
      </c>
      <c r="Z2" t="str">
        <f t="shared" si="0"/>
        <v/>
      </c>
      <c r="AB2" s="1" t="str">
        <f>IF(Q2="APROBADO","A",IF(Q2="NO APROBADO","D",IF(Q2="POR EVALUAR","-","")))</f>
        <v/>
      </c>
      <c r="AC2" s="1" t="str">
        <f t="shared" ref="AC2:AK2" si="1">IF(R2="APROBADO","A",IF(R2="NO APROBADO","D",IF(R2="POR EVALUAR","-","")))</f>
        <v/>
      </c>
      <c r="AD2" s="1" t="str">
        <f t="shared" si="1"/>
        <v/>
      </c>
      <c r="AE2" s="1" t="str">
        <f t="shared" si="1"/>
        <v/>
      </c>
      <c r="AF2" s="1" t="str">
        <f t="shared" si="1"/>
        <v/>
      </c>
      <c r="AG2" s="1" t="str">
        <f t="shared" si="1"/>
        <v/>
      </c>
      <c r="AH2" s="1" t="str">
        <f t="shared" si="1"/>
        <v/>
      </c>
      <c r="AI2" s="1" t="str">
        <f t="shared" si="1"/>
        <v/>
      </c>
      <c r="AJ2" s="1" t="str">
        <f t="shared" si="1"/>
        <v/>
      </c>
      <c r="AK2" s="1" t="str">
        <f t="shared" si="1"/>
        <v/>
      </c>
      <c r="AM2" s="1" t="str">
        <f>IF(AB2="A",1,IF(AB2="D",0,"-"))</f>
        <v>-</v>
      </c>
      <c r="AN2" s="1" t="str">
        <f t="shared" ref="AN2:AV2" si="2">IF(AC2="A",1,IF(AC2="D",0,"-"))</f>
        <v>-</v>
      </c>
      <c r="AO2" s="1" t="str">
        <f t="shared" si="2"/>
        <v>-</v>
      </c>
      <c r="AP2" s="1" t="str">
        <f t="shared" si="2"/>
        <v>-</v>
      </c>
      <c r="AQ2" s="1" t="str">
        <f t="shared" si="2"/>
        <v>-</v>
      </c>
      <c r="AR2" s="1" t="str">
        <f t="shared" si="2"/>
        <v>-</v>
      </c>
      <c r="AS2" s="1" t="str">
        <f t="shared" si="2"/>
        <v>-</v>
      </c>
      <c r="AT2" s="1" t="str">
        <f t="shared" si="2"/>
        <v>-</v>
      </c>
      <c r="AU2" s="1" t="str">
        <f t="shared" si="2"/>
        <v>-</v>
      </c>
      <c r="AV2" s="1" t="str">
        <f t="shared" si="2"/>
        <v>-</v>
      </c>
      <c r="AX2" s="1">
        <f t="shared" ref="AX2:AX33" si="3">COUNT(AM2:AV2)</f>
        <v>0</v>
      </c>
      <c r="AY2" s="1">
        <f t="shared" ref="AY2:AY33" si="4">SUM(AM2:AV2)</f>
        <v>0</v>
      </c>
      <c r="AZ2" s="1">
        <f>COUNTIF($AB2:$AK2,"A")</f>
        <v>0</v>
      </c>
      <c r="BA2" s="1">
        <f>COUNTIF($AB2:$AK2,"D")</f>
        <v>0</v>
      </c>
      <c r="BB2" t="str">
        <f t="shared" ref="BB2:BB33" si="5">I2</f>
        <v>-</v>
      </c>
      <c r="BC2" s="1" t="str">
        <f>IF(K2="X","",IF(L2="X","",IF(BD2="X","","X")))</f>
        <v>X</v>
      </c>
      <c r="BD2" t="str">
        <f>IF(K2="X","",IF(L2="X","",IF(AZ2+BA2&gt;0,"X","")))</f>
        <v/>
      </c>
    </row>
    <row r="3" spans="1:56">
      <c r="A3" t="str">
        <f>IFERROR(INDEX('Reporte de Juicios (SOFIA)'!$B$14:$B$1000,MATCH(0, INDEX(COUNTIF($A$1:A2, 'Reporte de Juicios (SOFIA)'!$B$14:$B$1000), 0, 0), 0)), "dato autom")</f>
        <v>dato autom</v>
      </c>
      <c r="B3" t="str">
        <f>IFERROR(INDEX('Reporte de Juicios (SOFIA)'!$G$14:$G$1000,MATCH(0, INDEX(COUNTIF($B$1:B2, 'Reporte de Juicios (SOFIA)'!$G$14:$G$1000), 0, 0), 0)), "")</f>
        <v/>
      </c>
      <c r="C3" t="str">
        <f t="shared" ref="C3:C11" si="6">IF(B3&lt;&gt;0,B3,"")</f>
        <v/>
      </c>
      <c r="D3" t="str">
        <f>IFERROR(VLOOKUP($A3,'Reporte de Juicios (SOFIA)'!$B$14:$D$1000,2,FALSE),"Reporte de Juicios")</f>
        <v>Reporte de Juicios</v>
      </c>
      <c r="E3" t="str">
        <f>IFERROR(VLOOKUP($A3,'Reporte de Juicios (SOFIA)'!$B$14:$D$1000,3,FALSE),"Automático tras")</f>
        <v>Automático tras</v>
      </c>
      <c r="F3" t="str">
        <f t="shared" ref="F3:F66" si="7">CONCATENATE(E3," ",D3)</f>
        <v>Automático tras Reporte de Juicios</v>
      </c>
      <c r="I3" t="str">
        <f>IFERROR(VLOOKUP($A3,'Reporte de Juicios (SOFIA)'!$B$14:$E$1000,4,FALSE),"-")</f>
        <v>-</v>
      </c>
      <c r="K3" t="str">
        <f t="shared" ref="K3:K66" si="8">IF($I3="RETIRO VOLUNTARIO","X","")</f>
        <v/>
      </c>
      <c r="L3" t="str">
        <f t="shared" ref="L3:L66" si="9">IF($I3="POR CERTIFICAR","X",IF($I3="CERTIFICADO","X",""))</f>
        <v/>
      </c>
      <c r="N3" t="str">
        <f>'Reporte de Juicios (SOFIA)'!$B15&amp;'Reporte de Juicios (SOFIA)'!$G15</f>
        <v/>
      </c>
      <c r="O3">
        <f>'Reporte de Juicios (SOFIA)'!$H15</f>
        <v>0</v>
      </c>
      <c r="Q3" t="str">
        <f t="shared" ref="Q3:Z38" si="10">IFERROR(VLOOKUP($A3&amp;Q$1,$N:$O,2,FALSE),"")</f>
        <v/>
      </c>
      <c r="R3" t="str">
        <f t="shared" si="10"/>
        <v/>
      </c>
      <c r="S3" t="str">
        <f t="shared" si="10"/>
        <v/>
      </c>
      <c r="T3" t="str">
        <f t="shared" si="0"/>
        <v/>
      </c>
      <c r="U3" t="str">
        <f t="shared" si="0"/>
        <v/>
      </c>
      <c r="V3" t="str">
        <f t="shared" si="0"/>
        <v/>
      </c>
      <c r="W3" t="str">
        <f t="shared" si="0"/>
        <v/>
      </c>
      <c r="X3" t="str">
        <f t="shared" si="0"/>
        <v/>
      </c>
      <c r="Y3" t="str">
        <f t="shared" si="0"/>
        <v/>
      </c>
      <c r="Z3" t="str">
        <f t="shared" si="0"/>
        <v/>
      </c>
      <c r="AB3" s="1" t="str">
        <f t="shared" ref="AB3:AB66" si="11">IF(Q3="APROBADO","A",IF(Q3="NO APROBADO","D",IF(Q3="POR EVALUAR","-","")))</f>
        <v/>
      </c>
      <c r="AC3" s="1" t="str">
        <f t="shared" ref="AC3:AC66" si="12">IF(R3="APROBADO","A",IF(R3="NO APROBADO","D",IF(R3="POR EVALUAR","-","")))</f>
        <v/>
      </c>
      <c r="AD3" s="1" t="str">
        <f t="shared" ref="AD3:AD66" si="13">IF(S3="APROBADO","A",IF(S3="NO APROBADO","D",IF(S3="POR EVALUAR","-","")))</f>
        <v/>
      </c>
      <c r="AE3" s="1" t="str">
        <f t="shared" ref="AE3:AE66" si="14">IF(T3="APROBADO","A",IF(T3="NO APROBADO","D",IF(T3="POR EVALUAR","-","")))</f>
        <v/>
      </c>
      <c r="AF3" s="1" t="str">
        <f t="shared" ref="AF3:AF66" si="15">IF(U3="APROBADO","A",IF(U3="NO APROBADO","D",IF(U3="POR EVALUAR","-","")))</f>
        <v/>
      </c>
      <c r="AG3" s="1" t="str">
        <f t="shared" ref="AG3:AG66" si="16">IF(V3="APROBADO","A",IF(V3="NO APROBADO","D",IF(V3="POR EVALUAR","-","")))</f>
        <v/>
      </c>
      <c r="AH3" s="1" t="str">
        <f t="shared" ref="AH3:AH66" si="17">IF(W3="APROBADO","A",IF(W3="NO APROBADO","D",IF(W3="POR EVALUAR","-","")))</f>
        <v/>
      </c>
      <c r="AI3" s="1" t="str">
        <f t="shared" ref="AI3:AI66" si="18">IF(X3="APROBADO","A",IF(X3="NO APROBADO","D",IF(X3="POR EVALUAR","-","")))</f>
        <v/>
      </c>
      <c r="AJ3" s="1" t="str">
        <f t="shared" ref="AJ3:AJ66" si="19">IF(Y3="APROBADO","A",IF(Y3="NO APROBADO","D",IF(Y3="POR EVALUAR","-","")))</f>
        <v/>
      </c>
      <c r="AK3" s="1" t="str">
        <f t="shared" ref="AK3:AK66" si="20">IF(Z3="APROBADO","A",IF(Z3="NO APROBADO","D",IF(Z3="POR EVALUAR","-","")))</f>
        <v/>
      </c>
      <c r="AM3" s="1" t="str">
        <f t="shared" ref="AM3:AM66" si="21">IF(AB3="A",1,IF(AB3="D",0,"-"))</f>
        <v>-</v>
      </c>
      <c r="AN3" s="1" t="str">
        <f t="shared" ref="AN3:AN66" si="22">IF(AC3="A",1,IF(AC3="D",0,"-"))</f>
        <v>-</v>
      </c>
      <c r="AO3" s="1" t="str">
        <f t="shared" ref="AO3:AO66" si="23">IF(AD3="A",1,IF(AD3="D",0,"-"))</f>
        <v>-</v>
      </c>
      <c r="AP3" s="1" t="str">
        <f t="shared" ref="AP3:AP66" si="24">IF(AE3="A",1,IF(AE3="D",0,"-"))</f>
        <v>-</v>
      </c>
      <c r="AQ3" s="1" t="str">
        <f t="shared" ref="AQ3:AQ66" si="25">IF(AF3="A",1,IF(AF3="D",0,"-"))</f>
        <v>-</v>
      </c>
      <c r="AR3" s="1" t="str">
        <f t="shared" ref="AR3:AR66" si="26">IF(AG3="A",1,IF(AG3="D",0,"-"))</f>
        <v>-</v>
      </c>
      <c r="AS3" s="1" t="str">
        <f t="shared" ref="AS3:AS66" si="27">IF(AH3="A",1,IF(AH3="D",0,"-"))</f>
        <v>-</v>
      </c>
      <c r="AT3" s="1" t="str">
        <f t="shared" ref="AT3:AT66" si="28">IF(AI3="A",1,IF(AI3="D",0,"-"))</f>
        <v>-</v>
      </c>
      <c r="AU3" s="1" t="str">
        <f t="shared" ref="AU3:AU66" si="29">IF(AJ3="A",1,IF(AJ3="D",0,"-"))</f>
        <v>-</v>
      </c>
      <c r="AV3" s="1" t="str">
        <f t="shared" ref="AV3:AV66" si="30">IF(AK3="A",1,IF(AK3="D",0,"-"))</f>
        <v>-</v>
      </c>
      <c r="AX3" s="1">
        <f t="shared" si="3"/>
        <v>0</v>
      </c>
      <c r="AY3" s="1">
        <f t="shared" si="4"/>
        <v>0</v>
      </c>
      <c r="AZ3" s="1">
        <f t="shared" ref="AZ3:AZ66" si="31">COUNTIF($AB3:$AK3,"A")</f>
        <v>0</v>
      </c>
      <c r="BA3" s="1">
        <f t="shared" ref="BA3:BA66" si="32">COUNTIF($AB3:$AK3,"D")</f>
        <v>0</v>
      </c>
      <c r="BB3" t="str">
        <f t="shared" si="5"/>
        <v>-</v>
      </c>
      <c r="BC3" s="1" t="str">
        <f t="shared" ref="BC3:BC66" si="33">IF(K3="X","",IF(L3="X","",IF(BD3="X","","X")))</f>
        <v>X</v>
      </c>
      <c r="BD3" t="str">
        <f t="shared" ref="BD3:BD66" si="34">IF(K3="X","",IF(L3="X","",IF(AZ3+BA3&gt;0,"X","")))</f>
        <v/>
      </c>
    </row>
    <row r="4" spans="1:56">
      <c r="A4" t="str">
        <f>IFERROR(INDEX('Reporte de Juicios (SOFIA)'!$B$14:$B$1000,MATCH(0, INDEX(COUNTIF($A$1:A3, 'Reporte de Juicios (SOFIA)'!$B$14:$B$1000), 0, 0), 0)), "dato autom")</f>
        <v>dato autom</v>
      </c>
      <c r="B4" t="str">
        <f>IFERROR(INDEX('Reporte de Juicios (SOFIA)'!$G$14:$G$1000,MATCH(0, INDEX(COUNTIF($B$1:B3, 'Reporte de Juicios (SOFIA)'!$G$14:$G$1000), 0, 0), 0)), "")</f>
        <v/>
      </c>
      <c r="C4" t="str">
        <f t="shared" si="6"/>
        <v/>
      </c>
      <c r="D4" t="str">
        <f>IFERROR(VLOOKUP($A4,'Reporte de Juicios (SOFIA)'!$B$14:$D$1000,2,FALSE),"Reporte de Juicios")</f>
        <v>Reporte de Juicios</v>
      </c>
      <c r="E4" t="str">
        <f>IFERROR(VLOOKUP($A4,'Reporte de Juicios (SOFIA)'!$B$14:$D$1000,3,FALSE),"Automático tras")</f>
        <v>Automático tras</v>
      </c>
      <c r="F4" t="str">
        <f t="shared" si="7"/>
        <v>Automático tras Reporte de Juicios</v>
      </c>
      <c r="I4" t="str">
        <f>IFERROR(VLOOKUP($A4,'Reporte de Juicios (SOFIA)'!$B$14:$E$1000,4,FALSE),"-")</f>
        <v>-</v>
      </c>
      <c r="K4" t="str">
        <f t="shared" si="8"/>
        <v/>
      </c>
      <c r="L4" t="str">
        <f t="shared" si="9"/>
        <v/>
      </c>
      <c r="N4" t="str">
        <f>'Reporte de Juicios (SOFIA)'!$B16&amp;'Reporte de Juicios (SOFIA)'!$G16</f>
        <v/>
      </c>
      <c r="O4">
        <f>'Reporte de Juicios (SOFIA)'!$H16</f>
        <v>0</v>
      </c>
      <c r="Q4" t="str">
        <f t="shared" si="10"/>
        <v/>
      </c>
      <c r="R4" t="str">
        <f t="shared" si="10"/>
        <v/>
      </c>
      <c r="S4" t="str">
        <f t="shared" si="10"/>
        <v/>
      </c>
      <c r="T4" t="str">
        <f t="shared" si="0"/>
        <v/>
      </c>
      <c r="U4" t="str">
        <f t="shared" si="0"/>
        <v/>
      </c>
      <c r="V4" t="str">
        <f t="shared" si="0"/>
        <v/>
      </c>
      <c r="W4" t="str">
        <f t="shared" si="0"/>
        <v/>
      </c>
      <c r="X4" t="str">
        <f t="shared" si="0"/>
        <v/>
      </c>
      <c r="Y4" t="str">
        <f t="shared" si="0"/>
        <v/>
      </c>
      <c r="Z4" t="str">
        <f t="shared" si="0"/>
        <v/>
      </c>
      <c r="AB4" s="1" t="str">
        <f t="shared" si="11"/>
        <v/>
      </c>
      <c r="AC4" s="1" t="str">
        <f t="shared" si="12"/>
        <v/>
      </c>
      <c r="AD4" s="1" t="str">
        <f t="shared" si="13"/>
        <v/>
      </c>
      <c r="AE4" s="1" t="str">
        <f t="shared" si="14"/>
        <v/>
      </c>
      <c r="AF4" s="1" t="str">
        <f t="shared" si="15"/>
        <v/>
      </c>
      <c r="AG4" s="1" t="str">
        <f t="shared" si="16"/>
        <v/>
      </c>
      <c r="AH4" s="1" t="str">
        <f t="shared" si="17"/>
        <v/>
      </c>
      <c r="AI4" s="1" t="str">
        <f t="shared" si="18"/>
        <v/>
      </c>
      <c r="AJ4" s="1" t="str">
        <f t="shared" si="19"/>
        <v/>
      </c>
      <c r="AK4" s="1" t="str">
        <f t="shared" si="20"/>
        <v/>
      </c>
      <c r="AM4" s="1" t="str">
        <f t="shared" si="21"/>
        <v>-</v>
      </c>
      <c r="AN4" s="1" t="str">
        <f t="shared" si="22"/>
        <v>-</v>
      </c>
      <c r="AO4" s="1" t="str">
        <f t="shared" si="23"/>
        <v>-</v>
      </c>
      <c r="AP4" s="1" t="str">
        <f t="shared" si="24"/>
        <v>-</v>
      </c>
      <c r="AQ4" s="1" t="str">
        <f t="shared" si="25"/>
        <v>-</v>
      </c>
      <c r="AR4" s="1" t="str">
        <f t="shared" si="26"/>
        <v>-</v>
      </c>
      <c r="AS4" s="1" t="str">
        <f t="shared" si="27"/>
        <v>-</v>
      </c>
      <c r="AT4" s="1" t="str">
        <f t="shared" si="28"/>
        <v>-</v>
      </c>
      <c r="AU4" s="1" t="str">
        <f t="shared" si="29"/>
        <v>-</v>
      </c>
      <c r="AV4" s="1" t="str">
        <f t="shared" si="30"/>
        <v>-</v>
      </c>
      <c r="AX4" s="1">
        <f t="shared" si="3"/>
        <v>0</v>
      </c>
      <c r="AY4" s="1">
        <f t="shared" si="4"/>
        <v>0</v>
      </c>
      <c r="AZ4" s="1">
        <f t="shared" si="31"/>
        <v>0</v>
      </c>
      <c r="BA4" s="1">
        <f t="shared" si="32"/>
        <v>0</v>
      </c>
      <c r="BB4" t="str">
        <f t="shared" si="5"/>
        <v>-</v>
      </c>
      <c r="BC4" s="1" t="str">
        <f t="shared" si="33"/>
        <v>X</v>
      </c>
      <c r="BD4" t="str">
        <f t="shared" si="34"/>
        <v/>
      </c>
    </row>
    <row r="5" spans="1:56">
      <c r="A5" t="str">
        <f>IFERROR(INDEX('Reporte de Juicios (SOFIA)'!$B$14:$B$1000,MATCH(0, INDEX(COUNTIF($A$1:A4, 'Reporte de Juicios (SOFIA)'!$B$14:$B$1000), 0, 0), 0)), "dato autom")</f>
        <v>dato autom</v>
      </c>
      <c r="B5" t="str">
        <f>IFERROR(INDEX('Reporte de Juicios (SOFIA)'!$G$14:$G$1000,MATCH(0, INDEX(COUNTIF($B$1:B4, 'Reporte de Juicios (SOFIA)'!$G$14:$G$1000), 0, 0), 0)), "")</f>
        <v/>
      </c>
      <c r="C5" t="str">
        <f t="shared" si="6"/>
        <v/>
      </c>
      <c r="D5" t="str">
        <f>IFERROR(VLOOKUP($A5,'Reporte de Juicios (SOFIA)'!$B$14:$D$1000,2,FALSE),"Reporte de Juicios")</f>
        <v>Reporte de Juicios</v>
      </c>
      <c r="E5" t="str">
        <f>IFERROR(VLOOKUP($A5,'Reporte de Juicios (SOFIA)'!$B$14:$D$1000,3,FALSE),"Automático tras")</f>
        <v>Automático tras</v>
      </c>
      <c r="F5" t="str">
        <f t="shared" si="7"/>
        <v>Automático tras Reporte de Juicios</v>
      </c>
      <c r="I5" t="str">
        <f>IFERROR(VLOOKUP($A5,'Reporte de Juicios (SOFIA)'!$B$14:$E$1000,4,FALSE),"-")</f>
        <v>-</v>
      </c>
      <c r="K5" t="str">
        <f t="shared" si="8"/>
        <v/>
      </c>
      <c r="L5" t="str">
        <f t="shared" si="9"/>
        <v/>
      </c>
      <c r="N5" t="str">
        <f>'Reporte de Juicios (SOFIA)'!$B17&amp;'Reporte de Juicios (SOFIA)'!$G17</f>
        <v/>
      </c>
      <c r="O5">
        <f>'Reporte de Juicios (SOFIA)'!$H17</f>
        <v>0</v>
      </c>
      <c r="Q5" t="str">
        <f t="shared" si="10"/>
        <v/>
      </c>
      <c r="R5" t="str">
        <f t="shared" si="10"/>
        <v/>
      </c>
      <c r="S5" t="str">
        <f t="shared" si="10"/>
        <v/>
      </c>
      <c r="T5" t="str">
        <f t="shared" si="0"/>
        <v/>
      </c>
      <c r="U5" t="str">
        <f t="shared" si="0"/>
        <v/>
      </c>
      <c r="V5" t="str">
        <f t="shared" si="0"/>
        <v/>
      </c>
      <c r="W5" t="str">
        <f t="shared" si="0"/>
        <v/>
      </c>
      <c r="X5" t="str">
        <f t="shared" si="0"/>
        <v/>
      </c>
      <c r="Y5" t="str">
        <f t="shared" si="0"/>
        <v/>
      </c>
      <c r="Z5" t="str">
        <f t="shared" si="0"/>
        <v/>
      </c>
      <c r="AB5" s="1" t="str">
        <f t="shared" si="11"/>
        <v/>
      </c>
      <c r="AC5" s="1" t="str">
        <f t="shared" si="12"/>
        <v/>
      </c>
      <c r="AD5" s="1" t="str">
        <f t="shared" si="13"/>
        <v/>
      </c>
      <c r="AE5" s="1" t="str">
        <f t="shared" si="14"/>
        <v/>
      </c>
      <c r="AF5" s="1" t="str">
        <f t="shared" si="15"/>
        <v/>
      </c>
      <c r="AG5" s="1" t="str">
        <f t="shared" si="16"/>
        <v/>
      </c>
      <c r="AH5" s="1" t="str">
        <f t="shared" si="17"/>
        <v/>
      </c>
      <c r="AI5" s="1" t="str">
        <f t="shared" si="18"/>
        <v/>
      </c>
      <c r="AJ5" s="1" t="str">
        <f t="shared" si="19"/>
        <v/>
      </c>
      <c r="AK5" s="1" t="str">
        <f t="shared" si="20"/>
        <v/>
      </c>
      <c r="AM5" s="1" t="str">
        <f t="shared" si="21"/>
        <v>-</v>
      </c>
      <c r="AN5" s="1" t="str">
        <f t="shared" si="22"/>
        <v>-</v>
      </c>
      <c r="AO5" s="1" t="str">
        <f t="shared" si="23"/>
        <v>-</v>
      </c>
      <c r="AP5" s="1" t="str">
        <f t="shared" si="24"/>
        <v>-</v>
      </c>
      <c r="AQ5" s="1" t="str">
        <f t="shared" si="25"/>
        <v>-</v>
      </c>
      <c r="AR5" s="1" t="str">
        <f t="shared" si="26"/>
        <v>-</v>
      </c>
      <c r="AS5" s="1" t="str">
        <f t="shared" si="27"/>
        <v>-</v>
      </c>
      <c r="AT5" s="1" t="str">
        <f t="shared" si="28"/>
        <v>-</v>
      </c>
      <c r="AU5" s="1" t="str">
        <f t="shared" si="29"/>
        <v>-</v>
      </c>
      <c r="AV5" s="1" t="str">
        <f t="shared" si="30"/>
        <v>-</v>
      </c>
      <c r="AX5" s="1">
        <f t="shared" si="3"/>
        <v>0</v>
      </c>
      <c r="AY5" s="1">
        <f t="shared" si="4"/>
        <v>0</v>
      </c>
      <c r="AZ5" s="1">
        <f t="shared" si="31"/>
        <v>0</v>
      </c>
      <c r="BA5" s="1">
        <f t="shared" si="32"/>
        <v>0</v>
      </c>
      <c r="BB5" t="str">
        <f t="shared" si="5"/>
        <v>-</v>
      </c>
      <c r="BC5" s="1" t="str">
        <f t="shared" si="33"/>
        <v>X</v>
      </c>
      <c r="BD5" t="str">
        <f t="shared" si="34"/>
        <v/>
      </c>
    </row>
    <row r="6" spans="1:56">
      <c r="A6" t="str">
        <f>IFERROR(INDEX('Reporte de Juicios (SOFIA)'!$B$14:$B$1000,MATCH(0, INDEX(COUNTIF($A$1:A5, 'Reporte de Juicios (SOFIA)'!$B$14:$B$1000), 0, 0), 0)), "dato autom")</f>
        <v>dato autom</v>
      </c>
      <c r="B6" t="str">
        <f>IFERROR(INDEX('Reporte de Juicios (SOFIA)'!$G$14:$G$1000,MATCH(0, INDEX(COUNTIF($B$1:B5, 'Reporte de Juicios (SOFIA)'!$G$14:$G$1000), 0, 0), 0)), "")</f>
        <v/>
      </c>
      <c r="C6" t="str">
        <f t="shared" si="6"/>
        <v/>
      </c>
      <c r="D6" t="str">
        <f>IFERROR(VLOOKUP($A6,'Reporte de Juicios (SOFIA)'!$B$14:$D$1000,2,FALSE),"Reporte de Juicios")</f>
        <v>Reporte de Juicios</v>
      </c>
      <c r="E6" t="str">
        <f>IFERROR(VLOOKUP($A6,'Reporte de Juicios (SOFIA)'!$B$14:$D$1000,3,FALSE),"Automático tras")</f>
        <v>Automático tras</v>
      </c>
      <c r="F6" t="str">
        <f t="shared" si="7"/>
        <v>Automático tras Reporte de Juicios</v>
      </c>
      <c r="I6" t="str">
        <f>IFERROR(VLOOKUP($A6,'Reporte de Juicios (SOFIA)'!$B$14:$E$1000,4,FALSE),"-")</f>
        <v>-</v>
      </c>
      <c r="K6" t="str">
        <f t="shared" si="8"/>
        <v/>
      </c>
      <c r="L6" t="str">
        <f t="shared" si="9"/>
        <v/>
      </c>
      <c r="N6" t="str">
        <f>'Reporte de Juicios (SOFIA)'!$B18&amp;'Reporte de Juicios (SOFIA)'!$G18</f>
        <v/>
      </c>
      <c r="O6">
        <f>'Reporte de Juicios (SOFIA)'!$H18</f>
        <v>0</v>
      </c>
      <c r="Q6" t="str">
        <f t="shared" si="10"/>
        <v/>
      </c>
      <c r="R6" t="str">
        <f t="shared" si="10"/>
        <v/>
      </c>
      <c r="S6" t="str">
        <f t="shared" si="10"/>
        <v/>
      </c>
      <c r="T6" t="str">
        <f t="shared" si="0"/>
        <v/>
      </c>
      <c r="U6" t="str">
        <f t="shared" si="0"/>
        <v/>
      </c>
      <c r="V6" t="str">
        <f t="shared" si="0"/>
        <v/>
      </c>
      <c r="W6" t="str">
        <f t="shared" si="0"/>
        <v/>
      </c>
      <c r="X6" t="str">
        <f t="shared" si="0"/>
        <v/>
      </c>
      <c r="Y6" t="str">
        <f t="shared" si="0"/>
        <v/>
      </c>
      <c r="Z6" t="str">
        <f t="shared" si="0"/>
        <v/>
      </c>
      <c r="AB6" s="1" t="str">
        <f t="shared" si="11"/>
        <v/>
      </c>
      <c r="AC6" s="1" t="str">
        <f t="shared" si="12"/>
        <v/>
      </c>
      <c r="AD6" s="1" t="str">
        <f t="shared" si="13"/>
        <v/>
      </c>
      <c r="AE6" s="1" t="str">
        <f t="shared" si="14"/>
        <v/>
      </c>
      <c r="AF6" s="1" t="str">
        <f t="shared" si="15"/>
        <v/>
      </c>
      <c r="AG6" s="1" t="str">
        <f t="shared" si="16"/>
        <v/>
      </c>
      <c r="AH6" s="1" t="str">
        <f t="shared" si="17"/>
        <v/>
      </c>
      <c r="AI6" s="1" t="str">
        <f t="shared" si="18"/>
        <v/>
      </c>
      <c r="AJ6" s="1" t="str">
        <f t="shared" si="19"/>
        <v/>
      </c>
      <c r="AK6" s="1" t="str">
        <f t="shared" si="20"/>
        <v/>
      </c>
      <c r="AM6" s="1" t="str">
        <f t="shared" si="21"/>
        <v>-</v>
      </c>
      <c r="AN6" s="1" t="str">
        <f t="shared" si="22"/>
        <v>-</v>
      </c>
      <c r="AO6" s="1" t="str">
        <f t="shared" si="23"/>
        <v>-</v>
      </c>
      <c r="AP6" s="1" t="str">
        <f t="shared" si="24"/>
        <v>-</v>
      </c>
      <c r="AQ6" s="1" t="str">
        <f t="shared" si="25"/>
        <v>-</v>
      </c>
      <c r="AR6" s="1" t="str">
        <f t="shared" si="26"/>
        <v>-</v>
      </c>
      <c r="AS6" s="1" t="str">
        <f t="shared" si="27"/>
        <v>-</v>
      </c>
      <c r="AT6" s="1" t="str">
        <f t="shared" si="28"/>
        <v>-</v>
      </c>
      <c r="AU6" s="1" t="str">
        <f t="shared" si="29"/>
        <v>-</v>
      </c>
      <c r="AV6" s="1" t="str">
        <f t="shared" si="30"/>
        <v>-</v>
      </c>
      <c r="AX6" s="1">
        <f t="shared" si="3"/>
        <v>0</v>
      </c>
      <c r="AY6" s="1">
        <f t="shared" si="4"/>
        <v>0</v>
      </c>
      <c r="AZ6" s="1">
        <f t="shared" si="31"/>
        <v>0</v>
      </c>
      <c r="BA6" s="1">
        <f t="shared" si="32"/>
        <v>0</v>
      </c>
      <c r="BB6" t="str">
        <f t="shared" si="5"/>
        <v>-</v>
      </c>
      <c r="BC6" s="1" t="str">
        <f t="shared" si="33"/>
        <v>X</v>
      </c>
      <c r="BD6" t="str">
        <f t="shared" si="34"/>
        <v/>
      </c>
    </row>
    <row r="7" spans="1:56">
      <c r="A7" t="str">
        <f>IFERROR(INDEX('Reporte de Juicios (SOFIA)'!$B$14:$B$1000,MATCH(0, INDEX(COUNTIF($A$1:A6, 'Reporte de Juicios (SOFIA)'!$B$14:$B$1000), 0, 0), 0)), "dato autom")</f>
        <v>dato autom</v>
      </c>
      <c r="B7" t="str">
        <f>IFERROR(INDEX('Reporte de Juicios (SOFIA)'!$G$14:$G$1000,MATCH(0, INDEX(COUNTIF($B$1:B6, 'Reporte de Juicios (SOFIA)'!$G$14:$G$1000), 0, 0), 0)), "")</f>
        <v/>
      </c>
      <c r="C7" t="str">
        <f t="shared" si="6"/>
        <v/>
      </c>
      <c r="D7" t="str">
        <f>IFERROR(VLOOKUP($A7,'Reporte de Juicios (SOFIA)'!$B$14:$D$1000,2,FALSE),"Reporte de Juicios")</f>
        <v>Reporte de Juicios</v>
      </c>
      <c r="E7" t="str">
        <f>IFERROR(VLOOKUP($A7,'Reporte de Juicios (SOFIA)'!$B$14:$D$1000,3,FALSE),"Automático tras")</f>
        <v>Automático tras</v>
      </c>
      <c r="F7" t="str">
        <f t="shared" si="7"/>
        <v>Automático tras Reporte de Juicios</v>
      </c>
      <c r="I7" t="str">
        <f>IFERROR(VLOOKUP($A7,'Reporte de Juicios (SOFIA)'!$B$14:$E$1000,4,FALSE),"-")</f>
        <v>-</v>
      </c>
      <c r="K7" t="str">
        <f t="shared" si="8"/>
        <v/>
      </c>
      <c r="L7" t="str">
        <f t="shared" si="9"/>
        <v/>
      </c>
      <c r="N7" t="str">
        <f>'Reporte de Juicios (SOFIA)'!$B19&amp;'Reporte de Juicios (SOFIA)'!$G19</f>
        <v/>
      </c>
      <c r="O7">
        <f>'Reporte de Juicios (SOFIA)'!$H19</f>
        <v>0</v>
      </c>
      <c r="Q7" t="str">
        <f t="shared" si="10"/>
        <v/>
      </c>
      <c r="R7" t="str">
        <f t="shared" si="10"/>
        <v/>
      </c>
      <c r="S7" t="str">
        <f t="shared" si="10"/>
        <v/>
      </c>
      <c r="T7" t="str">
        <f t="shared" si="0"/>
        <v/>
      </c>
      <c r="U7" t="str">
        <f t="shared" si="0"/>
        <v/>
      </c>
      <c r="V7" t="str">
        <f t="shared" si="0"/>
        <v/>
      </c>
      <c r="W7" t="str">
        <f t="shared" si="0"/>
        <v/>
      </c>
      <c r="X7" t="str">
        <f t="shared" si="0"/>
        <v/>
      </c>
      <c r="Y7" t="str">
        <f t="shared" si="0"/>
        <v/>
      </c>
      <c r="Z7" t="str">
        <f t="shared" si="0"/>
        <v/>
      </c>
      <c r="AB7" s="1" t="str">
        <f t="shared" si="11"/>
        <v/>
      </c>
      <c r="AC7" s="1" t="str">
        <f t="shared" si="12"/>
        <v/>
      </c>
      <c r="AD7" s="1" t="str">
        <f t="shared" si="13"/>
        <v/>
      </c>
      <c r="AE7" s="1" t="str">
        <f t="shared" si="14"/>
        <v/>
      </c>
      <c r="AF7" s="1" t="str">
        <f t="shared" si="15"/>
        <v/>
      </c>
      <c r="AG7" s="1" t="str">
        <f t="shared" si="16"/>
        <v/>
      </c>
      <c r="AH7" s="1" t="str">
        <f t="shared" si="17"/>
        <v/>
      </c>
      <c r="AI7" s="1" t="str">
        <f t="shared" si="18"/>
        <v/>
      </c>
      <c r="AJ7" s="1" t="str">
        <f t="shared" si="19"/>
        <v/>
      </c>
      <c r="AK7" s="1" t="str">
        <f t="shared" si="20"/>
        <v/>
      </c>
      <c r="AM7" s="1" t="str">
        <f t="shared" si="21"/>
        <v>-</v>
      </c>
      <c r="AN7" s="1" t="str">
        <f t="shared" si="22"/>
        <v>-</v>
      </c>
      <c r="AO7" s="1" t="str">
        <f t="shared" si="23"/>
        <v>-</v>
      </c>
      <c r="AP7" s="1" t="str">
        <f t="shared" si="24"/>
        <v>-</v>
      </c>
      <c r="AQ7" s="1" t="str">
        <f t="shared" si="25"/>
        <v>-</v>
      </c>
      <c r="AR7" s="1" t="str">
        <f t="shared" si="26"/>
        <v>-</v>
      </c>
      <c r="AS7" s="1" t="str">
        <f t="shared" si="27"/>
        <v>-</v>
      </c>
      <c r="AT7" s="1" t="str">
        <f t="shared" si="28"/>
        <v>-</v>
      </c>
      <c r="AU7" s="1" t="str">
        <f t="shared" si="29"/>
        <v>-</v>
      </c>
      <c r="AV7" s="1" t="str">
        <f t="shared" si="30"/>
        <v>-</v>
      </c>
      <c r="AX7" s="1">
        <f t="shared" si="3"/>
        <v>0</v>
      </c>
      <c r="AY7" s="1">
        <f t="shared" si="4"/>
        <v>0</v>
      </c>
      <c r="AZ7" s="1">
        <f t="shared" si="31"/>
        <v>0</v>
      </c>
      <c r="BA7" s="1">
        <f t="shared" si="32"/>
        <v>0</v>
      </c>
      <c r="BB7" t="str">
        <f t="shared" si="5"/>
        <v>-</v>
      </c>
      <c r="BC7" s="1" t="str">
        <f t="shared" si="33"/>
        <v>X</v>
      </c>
      <c r="BD7" t="str">
        <f t="shared" si="34"/>
        <v/>
      </c>
    </row>
    <row r="8" spans="1:56">
      <c r="A8" t="str">
        <f>IFERROR(INDEX('Reporte de Juicios (SOFIA)'!$B$14:$B$1000,MATCH(0, INDEX(COUNTIF($A$1:A7, 'Reporte de Juicios (SOFIA)'!$B$14:$B$1000), 0, 0), 0)), "dato autom")</f>
        <v>dato autom</v>
      </c>
      <c r="B8" t="str">
        <f>IFERROR(INDEX('Reporte de Juicios (SOFIA)'!$G$14:$G$1000,MATCH(0, INDEX(COUNTIF($B$1:B7, 'Reporte de Juicios (SOFIA)'!$G$14:$G$1000), 0, 0), 0)), "")</f>
        <v/>
      </c>
      <c r="C8" t="str">
        <f t="shared" si="6"/>
        <v/>
      </c>
      <c r="D8" t="str">
        <f>IFERROR(VLOOKUP($A8,'Reporte de Juicios (SOFIA)'!$B$14:$D$1000,2,FALSE),"Reporte de Juicios")</f>
        <v>Reporte de Juicios</v>
      </c>
      <c r="E8" t="str">
        <f>IFERROR(VLOOKUP($A8,'Reporte de Juicios (SOFIA)'!$B$14:$D$1000,3,FALSE),"Automático tras")</f>
        <v>Automático tras</v>
      </c>
      <c r="F8" t="str">
        <f t="shared" si="7"/>
        <v>Automático tras Reporte de Juicios</v>
      </c>
      <c r="I8" t="str">
        <f>IFERROR(VLOOKUP($A8,'Reporte de Juicios (SOFIA)'!$B$14:$E$1000,4,FALSE),"-")</f>
        <v>-</v>
      </c>
      <c r="K8" t="str">
        <f t="shared" si="8"/>
        <v/>
      </c>
      <c r="L8" t="str">
        <f t="shared" si="9"/>
        <v/>
      </c>
      <c r="N8" t="str">
        <f>'Reporte de Juicios (SOFIA)'!$B20&amp;'Reporte de Juicios (SOFIA)'!$G20</f>
        <v/>
      </c>
      <c r="O8">
        <f>'Reporte de Juicios (SOFIA)'!$H20</f>
        <v>0</v>
      </c>
      <c r="Q8" t="str">
        <f t="shared" si="10"/>
        <v/>
      </c>
      <c r="R8" t="str">
        <f t="shared" si="10"/>
        <v/>
      </c>
      <c r="S8" t="str">
        <f t="shared" si="10"/>
        <v/>
      </c>
      <c r="T8" t="str">
        <f t="shared" si="0"/>
        <v/>
      </c>
      <c r="U8" t="str">
        <f t="shared" si="0"/>
        <v/>
      </c>
      <c r="V8" t="str">
        <f t="shared" si="0"/>
        <v/>
      </c>
      <c r="W8" t="str">
        <f t="shared" si="0"/>
        <v/>
      </c>
      <c r="X8" t="str">
        <f t="shared" si="0"/>
        <v/>
      </c>
      <c r="Y8" t="str">
        <f t="shared" si="0"/>
        <v/>
      </c>
      <c r="Z8" t="str">
        <f t="shared" si="0"/>
        <v/>
      </c>
      <c r="AB8" s="1" t="str">
        <f t="shared" si="11"/>
        <v/>
      </c>
      <c r="AC8" s="1" t="str">
        <f t="shared" si="12"/>
        <v/>
      </c>
      <c r="AD8" s="1" t="str">
        <f t="shared" si="13"/>
        <v/>
      </c>
      <c r="AE8" s="1" t="str">
        <f t="shared" si="14"/>
        <v/>
      </c>
      <c r="AF8" s="1" t="str">
        <f t="shared" si="15"/>
        <v/>
      </c>
      <c r="AG8" s="1" t="str">
        <f t="shared" si="16"/>
        <v/>
      </c>
      <c r="AH8" s="1" t="str">
        <f t="shared" si="17"/>
        <v/>
      </c>
      <c r="AI8" s="1" t="str">
        <f t="shared" si="18"/>
        <v/>
      </c>
      <c r="AJ8" s="1" t="str">
        <f t="shared" si="19"/>
        <v/>
      </c>
      <c r="AK8" s="1" t="str">
        <f t="shared" si="20"/>
        <v/>
      </c>
      <c r="AM8" s="1" t="str">
        <f t="shared" si="21"/>
        <v>-</v>
      </c>
      <c r="AN8" s="1" t="str">
        <f t="shared" si="22"/>
        <v>-</v>
      </c>
      <c r="AO8" s="1" t="str">
        <f t="shared" si="23"/>
        <v>-</v>
      </c>
      <c r="AP8" s="1" t="str">
        <f t="shared" si="24"/>
        <v>-</v>
      </c>
      <c r="AQ8" s="1" t="str">
        <f t="shared" si="25"/>
        <v>-</v>
      </c>
      <c r="AR8" s="1" t="str">
        <f t="shared" si="26"/>
        <v>-</v>
      </c>
      <c r="AS8" s="1" t="str">
        <f t="shared" si="27"/>
        <v>-</v>
      </c>
      <c r="AT8" s="1" t="str">
        <f t="shared" si="28"/>
        <v>-</v>
      </c>
      <c r="AU8" s="1" t="str">
        <f t="shared" si="29"/>
        <v>-</v>
      </c>
      <c r="AV8" s="1" t="str">
        <f t="shared" si="30"/>
        <v>-</v>
      </c>
      <c r="AX8" s="1">
        <f t="shared" si="3"/>
        <v>0</v>
      </c>
      <c r="AY8" s="1">
        <f t="shared" si="4"/>
        <v>0</v>
      </c>
      <c r="AZ8" s="1">
        <f t="shared" si="31"/>
        <v>0</v>
      </c>
      <c r="BA8" s="1">
        <f t="shared" si="32"/>
        <v>0</v>
      </c>
      <c r="BB8" t="str">
        <f t="shared" si="5"/>
        <v>-</v>
      </c>
      <c r="BC8" s="1" t="str">
        <f t="shared" si="33"/>
        <v>X</v>
      </c>
      <c r="BD8" t="str">
        <f t="shared" si="34"/>
        <v/>
      </c>
    </row>
    <row r="9" spans="1:56">
      <c r="A9" t="str">
        <f>IFERROR(INDEX('Reporte de Juicios (SOFIA)'!$B$14:$B$1000,MATCH(0, INDEX(COUNTIF($A$1:A8, 'Reporte de Juicios (SOFIA)'!$B$14:$B$1000), 0, 0), 0)), "dato autom")</f>
        <v>dato autom</v>
      </c>
      <c r="B9" t="str">
        <f>IFERROR(INDEX('Reporte de Juicios (SOFIA)'!$G$14:$G$1000,MATCH(0, INDEX(COUNTIF($B$1:B8, 'Reporte de Juicios (SOFIA)'!$G$14:$G$1000), 0, 0), 0)), "")</f>
        <v/>
      </c>
      <c r="C9" t="str">
        <f t="shared" si="6"/>
        <v/>
      </c>
      <c r="D9" t="str">
        <f>IFERROR(VLOOKUP($A9,'Reporte de Juicios (SOFIA)'!$B$14:$D$1000,2,FALSE),"Reporte de Juicios")</f>
        <v>Reporte de Juicios</v>
      </c>
      <c r="E9" t="str">
        <f>IFERROR(VLOOKUP($A9,'Reporte de Juicios (SOFIA)'!$B$14:$D$1000,3,FALSE),"Automático tras")</f>
        <v>Automático tras</v>
      </c>
      <c r="F9" t="str">
        <f t="shared" si="7"/>
        <v>Automático tras Reporte de Juicios</v>
      </c>
      <c r="I9" t="str">
        <f>IFERROR(VLOOKUP($A9,'Reporte de Juicios (SOFIA)'!$B$14:$E$1000,4,FALSE),"-")</f>
        <v>-</v>
      </c>
      <c r="K9" t="str">
        <f t="shared" si="8"/>
        <v/>
      </c>
      <c r="L9" t="str">
        <f t="shared" si="9"/>
        <v/>
      </c>
      <c r="N9" t="str">
        <f>'Reporte de Juicios (SOFIA)'!$B21&amp;'Reporte de Juicios (SOFIA)'!$G21</f>
        <v/>
      </c>
      <c r="O9">
        <f>'Reporte de Juicios (SOFIA)'!$H21</f>
        <v>0</v>
      </c>
      <c r="Q9" t="str">
        <f t="shared" si="10"/>
        <v/>
      </c>
      <c r="R9" t="str">
        <f t="shared" si="10"/>
        <v/>
      </c>
      <c r="S9" t="str">
        <f t="shared" si="10"/>
        <v/>
      </c>
      <c r="T9" t="str">
        <f t="shared" si="0"/>
        <v/>
      </c>
      <c r="U9" t="str">
        <f t="shared" si="0"/>
        <v/>
      </c>
      <c r="V9" t="str">
        <f t="shared" si="0"/>
        <v/>
      </c>
      <c r="W9" t="str">
        <f t="shared" si="0"/>
        <v/>
      </c>
      <c r="X9" t="str">
        <f t="shared" si="0"/>
        <v/>
      </c>
      <c r="Y9" t="str">
        <f t="shared" si="0"/>
        <v/>
      </c>
      <c r="Z9" t="str">
        <f t="shared" si="0"/>
        <v/>
      </c>
      <c r="AB9" s="1" t="str">
        <f t="shared" si="11"/>
        <v/>
      </c>
      <c r="AC9" s="1" t="str">
        <f t="shared" si="12"/>
        <v/>
      </c>
      <c r="AD9" s="1" t="str">
        <f t="shared" si="13"/>
        <v/>
      </c>
      <c r="AE9" s="1" t="str">
        <f t="shared" si="14"/>
        <v/>
      </c>
      <c r="AF9" s="1" t="str">
        <f t="shared" si="15"/>
        <v/>
      </c>
      <c r="AG9" s="1" t="str">
        <f t="shared" si="16"/>
        <v/>
      </c>
      <c r="AH9" s="1" t="str">
        <f t="shared" si="17"/>
        <v/>
      </c>
      <c r="AI9" s="1" t="str">
        <f t="shared" si="18"/>
        <v/>
      </c>
      <c r="AJ9" s="1" t="str">
        <f t="shared" si="19"/>
        <v/>
      </c>
      <c r="AK9" s="1" t="str">
        <f t="shared" si="20"/>
        <v/>
      </c>
      <c r="AM9" s="1" t="str">
        <f t="shared" si="21"/>
        <v>-</v>
      </c>
      <c r="AN9" s="1" t="str">
        <f t="shared" si="22"/>
        <v>-</v>
      </c>
      <c r="AO9" s="1" t="str">
        <f t="shared" si="23"/>
        <v>-</v>
      </c>
      <c r="AP9" s="1" t="str">
        <f t="shared" si="24"/>
        <v>-</v>
      </c>
      <c r="AQ9" s="1" t="str">
        <f t="shared" si="25"/>
        <v>-</v>
      </c>
      <c r="AR9" s="1" t="str">
        <f t="shared" si="26"/>
        <v>-</v>
      </c>
      <c r="AS9" s="1" t="str">
        <f t="shared" si="27"/>
        <v>-</v>
      </c>
      <c r="AT9" s="1" t="str">
        <f t="shared" si="28"/>
        <v>-</v>
      </c>
      <c r="AU9" s="1" t="str">
        <f t="shared" si="29"/>
        <v>-</v>
      </c>
      <c r="AV9" s="1" t="str">
        <f t="shared" si="30"/>
        <v>-</v>
      </c>
      <c r="AX9" s="1">
        <f t="shared" si="3"/>
        <v>0</v>
      </c>
      <c r="AY9" s="1">
        <f t="shared" si="4"/>
        <v>0</v>
      </c>
      <c r="AZ9" s="1">
        <f t="shared" si="31"/>
        <v>0</v>
      </c>
      <c r="BA9" s="1">
        <f t="shared" si="32"/>
        <v>0</v>
      </c>
      <c r="BB9" t="str">
        <f t="shared" si="5"/>
        <v>-</v>
      </c>
      <c r="BC9" s="1" t="str">
        <f t="shared" si="33"/>
        <v>X</v>
      </c>
      <c r="BD9" t="str">
        <f t="shared" si="34"/>
        <v/>
      </c>
    </row>
    <row r="10" spans="1:56">
      <c r="A10" t="str">
        <f>IFERROR(INDEX('Reporte de Juicios (SOFIA)'!$B$14:$B$1000,MATCH(0, INDEX(COUNTIF($A$1:A9, 'Reporte de Juicios (SOFIA)'!$B$14:$B$1000), 0, 0), 0)), "dato autom")</f>
        <v>dato autom</v>
      </c>
      <c r="B10" t="str">
        <f>IFERROR(INDEX('Reporte de Juicios (SOFIA)'!$G$14:$G$1000,MATCH(0, INDEX(COUNTIF($B$1:B9, 'Reporte de Juicios (SOFIA)'!$G$14:$G$1000), 0, 0), 0)), "")</f>
        <v/>
      </c>
      <c r="C10" t="str">
        <f t="shared" si="6"/>
        <v/>
      </c>
      <c r="D10" t="str">
        <f>IFERROR(VLOOKUP($A10,'Reporte de Juicios (SOFIA)'!$B$14:$D$1000,2,FALSE),"Reporte de Juicios")</f>
        <v>Reporte de Juicios</v>
      </c>
      <c r="E10" t="str">
        <f>IFERROR(VLOOKUP($A10,'Reporte de Juicios (SOFIA)'!$B$14:$D$1000,3,FALSE),"Automático tras")</f>
        <v>Automático tras</v>
      </c>
      <c r="F10" t="str">
        <f t="shared" si="7"/>
        <v>Automático tras Reporte de Juicios</v>
      </c>
      <c r="I10" t="str">
        <f>IFERROR(VLOOKUP($A10,'Reporte de Juicios (SOFIA)'!$B$14:$E$1000,4,FALSE),"-")</f>
        <v>-</v>
      </c>
      <c r="K10" t="str">
        <f t="shared" si="8"/>
        <v/>
      </c>
      <c r="L10" t="str">
        <f t="shared" si="9"/>
        <v/>
      </c>
      <c r="N10" t="str">
        <f>'Reporte de Juicios (SOFIA)'!$B22&amp;'Reporte de Juicios (SOFIA)'!$G22</f>
        <v/>
      </c>
      <c r="O10">
        <f>'Reporte de Juicios (SOFIA)'!$H22</f>
        <v>0</v>
      </c>
      <c r="Q10" t="str">
        <f t="shared" si="10"/>
        <v/>
      </c>
      <c r="R10" t="str">
        <f t="shared" si="10"/>
        <v/>
      </c>
      <c r="S10" t="str">
        <f t="shared" si="10"/>
        <v/>
      </c>
      <c r="T10" t="str">
        <f t="shared" si="0"/>
        <v/>
      </c>
      <c r="U10" t="str">
        <f t="shared" si="0"/>
        <v/>
      </c>
      <c r="V10" t="str">
        <f t="shared" si="0"/>
        <v/>
      </c>
      <c r="W10" t="str">
        <f t="shared" si="0"/>
        <v/>
      </c>
      <c r="X10" t="str">
        <f t="shared" si="0"/>
        <v/>
      </c>
      <c r="Y10" t="str">
        <f t="shared" si="0"/>
        <v/>
      </c>
      <c r="Z10" t="str">
        <f t="shared" si="0"/>
        <v/>
      </c>
      <c r="AB10" s="1" t="str">
        <f t="shared" si="11"/>
        <v/>
      </c>
      <c r="AC10" s="1" t="str">
        <f t="shared" si="12"/>
        <v/>
      </c>
      <c r="AD10" s="1" t="str">
        <f t="shared" si="13"/>
        <v/>
      </c>
      <c r="AE10" s="1" t="str">
        <f t="shared" si="14"/>
        <v/>
      </c>
      <c r="AF10" s="1" t="str">
        <f t="shared" si="15"/>
        <v/>
      </c>
      <c r="AG10" s="1" t="str">
        <f t="shared" si="16"/>
        <v/>
      </c>
      <c r="AH10" s="1" t="str">
        <f t="shared" si="17"/>
        <v/>
      </c>
      <c r="AI10" s="1" t="str">
        <f t="shared" si="18"/>
        <v/>
      </c>
      <c r="AJ10" s="1" t="str">
        <f t="shared" si="19"/>
        <v/>
      </c>
      <c r="AK10" s="1" t="str">
        <f t="shared" si="20"/>
        <v/>
      </c>
      <c r="AM10" s="1" t="str">
        <f t="shared" si="21"/>
        <v>-</v>
      </c>
      <c r="AN10" s="1" t="str">
        <f t="shared" si="22"/>
        <v>-</v>
      </c>
      <c r="AO10" s="1" t="str">
        <f t="shared" si="23"/>
        <v>-</v>
      </c>
      <c r="AP10" s="1" t="str">
        <f t="shared" si="24"/>
        <v>-</v>
      </c>
      <c r="AQ10" s="1" t="str">
        <f t="shared" si="25"/>
        <v>-</v>
      </c>
      <c r="AR10" s="1" t="str">
        <f t="shared" si="26"/>
        <v>-</v>
      </c>
      <c r="AS10" s="1" t="str">
        <f t="shared" si="27"/>
        <v>-</v>
      </c>
      <c r="AT10" s="1" t="str">
        <f t="shared" si="28"/>
        <v>-</v>
      </c>
      <c r="AU10" s="1" t="str">
        <f t="shared" si="29"/>
        <v>-</v>
      </c>
      <c r="AV10" s="1" t="str">
        <f t="shared" si="30"/>
        <v>-</v>
      </c>
      <c r="AX10" s="1">
        <f t="shared" si="3"/>
        <v>0</v>
      </c>
      <c r="AY10" s="1">
        <f t="shared" si="4"/>
        <v>0</v>
      </c>
      <c r="AZ10" s="1">
        <f t="shared" si="31"/>
        <v>0</v>
      </c>
      <c r="BA10" s="1">
        <f t="shared" si="32"/>
        <v>0</v>
      </c>
      <c r="BB10" t="str">
        <f t="shared" si="5"/>
        <v>-</v>
      </c>
      <c r="BC10" s="1" t="str">
        <f t="shared" si="33"/>
        <v>X</v>
      </c>
      <c r="BD10" t="str">
        <f t="shared" si="34"/>
        <v/>
      </c>
    </row>
    <row r="11" spans="1:56">
      <c r="A11" t="str">
        <f>IFERROR(INDEX('Reporte de Juicios (SOFIA)'!$B$14:$B$1000,MATCH(0, INDEX(COUNTIF($A$1:A10, 'Reporte de Juicios (SOFIA)'!$B$14:$B$1000), 0, 0), 0)), "dato autom")</f>
        <v>dato autom</v>
      </c>
      <c r="B11" t="str">
        <f>IFERROR(INDEX('Reporte de Juicios (SOFIA)'!$G$14:$G$1000,MATCH(0, INDEX(COUNTIF($B$1:B10, 'Reporte de Juicios (SOFIA)'!$G$14:$G$1000), 0, 0), 0)), "")</f>
        <v/>
      </c>
      <c r="C11" t="str">
        <f t="shared" si="6"/>
        <v/>
      </c>
      <c r="D11" t="str">
        <f>IFERROR(VLOOKUP($A11,'Reporte de Juicios (SOFIA)'!$B$14:$D$1000,2,FALSE),"Reporte de Juicios")</f>
        <v>Reporte de Juicios</v>
      </c>
      <c r="E11" t="str">
        <f>IFERROR(VLOOKUP($A11,'Reporte de Juicios (SOFIA)'!$B$14:$D$1000,3,FALSE),"Automático tras")</f>
        <v>Automático tras</v>
      </c>
      <c r="F11" t="str">
        <f t="shared" si="7"/>
        <v>Automático tras Reporte de Juicios</v>
      </c>
      <c r="I11" t="str">
        <f>IFERROR(VLOOKUP($A11,'Reporte de Juicios (SOFIA)'!$B$14:$E$1000,4,FALSE),"-")</f>
        <v>-</v>
      </c>
      <c r="K11" t="str">
        <f t="shared" si="8"/>
        <v/>
      </c>
      <c r="L11" t="str">
        <f t="shared" si="9"/>
        <v/>
      </c>
      <c r="N11" t="str">
        <f>'Reporte de Juicios (SOFIA)'!$B23&amp;'Reporte de Juicios (SOFIA)'!$G23</f>
        <v/>
      </c>
      <c r="O11">
        <f>'Reporte de Juicios (SOFIA)'!$H23</f>
        <v>0</v>
      </c>
      <c r="Q11" t="str">
        <f t="shared" si="10"/>
        <v/>
      </c>
      <c r="R11" t="str">
        <f t="shared" si="10"/>
        <v/>
      </c>
      <c r="S11" t="str">
        <f t="shared" si="10"/>
        <v/>
      </c>
      <c r="T11" t="str">
        <f t="shared" si="0"/>
        <v/>
      </c>
      <c r="U11" t="str">
        <f t="shared" si="0"/>
        <v/>
      </c>
      <c r="V11" t="str">
        <f t="shared" si="0"/>
        <v/>
      </c>
      <c r="W11" t="str">
        <f t="shared" si="0"/>
        <v/>
      </c>
      <c r="X11" t="str">
        <f t="shared" si="0"/>
        <v/>
      </c>
      <c r="Y11" t="str">
        <f t="shared" si="0"/>
        <v/>
      </c>
      <c r="Z11" t="str">
        <f t="shared" si="0"/>
        <v/>
      </c>
      <c r="AB11" s="1" t="str">
        <f t="shared" si="11"/>
        <v/>
      </c>
      <c r="AC11" s="1" t="str">
        <f t="shared" si="12"/>
        <v/>
      </c>
      <c r="AD11" s="1" t="str">
        <f t="shared" si="13"/>
        <v/>
      </c>
      <c r="AE11" s="1" t="str">
        <f t="shared" si="14"/>
        <v/>
      </c>
      <c r="AF11" s="1" t="str">
        <f t="shared" si="15"/>
        <v/>
      </c>
      <c r="AG11" s="1" t="str">
        <f t="shared" si="16"/>
        <v/>
      </c>
      <c r="AH11" s="1" t="str">
        <f t="shared" si="17"/>
        <v/>
      </c>
      <c r="AI11" s="1" t="str">
        <f t="shared" si="18"/>
        <v/>
      </c>
      <c r="AJ11" s="1" t="str">
        <f t="shared" si="19"/>
        <v/>
      </c>
      <c r="AK11" s="1" t="str">
        <f t="shared" si="20"/>
        <v/>
      </c>
      <c r="AM11" s="1" t="str">
        <f t="shared" si="21"/>
        <v>-</v>
      </c>
      <c r="AN11" s="1" t="str">
        <f t="shared" si="22"/>
        <v>-</v>
      </c>
      <c r="AO11" s="1" t="str">
        <f t="shared" si="23"/>
        <v>-</v>
      </c>
      <c r="AP11" s="1" t="str">
        <f t="shared" si="24"/>
        <v>-</v>
      </c>
      <c r="AQ11" s="1" t="str">
        <f t="shared" si="25"/>
        <v>-</v>
      </c>
      <c r="AR11" s="1" t="str">
        <f t="shared" si="26"/>
        <v>-</v>
      </c>
      <c r="AS11" s="1" t="str">
        <f t="shared" si="27"/>
        <v>-</v>
      </c>
      <c r="AT11" s="1" t="str">
        <f t="shared" si="28"/>
        <v>-</v>
      </c>
      <c r="AU11" s="1" t="str">
        <f t="shared" si="29"/>
        <v>-</v>
      </c>
      <c r="AV11" s="1" t="str">
        <f t="shared" si="30"/>
        <v>-</v>
      </c>
      <c r="AX11" s="1">
        <f t="shared" si="3"/>
        <v>0</v>
      </c>
      <c r="AY11" s="1">
        <f t="shared" si="4"/>
        <v>0</v>
      </c>
      <c r="AZ11" s="1">
        <f t="shared" si="31"/>
        <v>0</v>
      </c>
      <c r="BA11" s="1">
        <f t="shared" si="32"/>
        <v>0</v>
      </c>
      <c r="BB11" t="str">
        <f t="shared" si="5"/>
        <v>-</v>
      </c>
      <c r="BC11" s="1" t="str">
        <f t="shared" si="33"/>
        <v>X</v>
      </c>
      <c r="BD11" t="str">
        <f t="shared" si="34"/>
        <v/>
      </c>
    </row>
    <row r="12" spans="1:56">
      <c r="A12" t="str">
        <f>IFERROR(INDEX('Reporte de Juicios (SOFIA)'!$B$14:$B$1000,MATCH(0, INDEX(COUNTIF($A$1:A11, 'Reporte de Juicios (SOFIA)'!$B$14:$B$1000), 0, 0), 0)), "dato autom")</f>
        <v>dato autom</v>
      </c>
      <c r="D12" t="str">
        <f>IFERROR(VLOOKUP($A12,'Reporte de Juicios (SOFIA)'!$B$14:$D$1000,2,FALSE),"Reporte de Juicios")</f>
        <v>Reporte de Juicios</v>
      </c>
      <c r="E12" t="str">
        <f>IFERROR(VLOOKUP($A12,'Reporte de Juicios (SOFIA)'!$B$14:$D$1000,3,FALSE),"Automático tras")</f>
        <v>Automático tras</v>
      </c>
      <c r="F12" t="str">
        <f t="shared" si="7"/>
        <v>Automático tras Reporte de Juicios</v>
      </c>
      <c r="I12" t="str">
        <f>IFERROR(VLOOKUP($A12,'Reporte de Juicios (SOFIA)'!$B$14:$E$1000,4,FALSE),"-")</f>
        <v>-</v>
      </c>
      <c r="K12" t="str">
        <f t="shared" si="8"/>
        <v/>
      </c>
      <c r="L12" t="str">
        <f t="shared" si="9"/>
        <v/>
      </c>
      <c r="N12" t="str">
        <f>'Reporte de Juicios (SOFIA)'!$B24&amp;'Reporte de Juicios (SOFIA)'!$G24</f>
        <v/>
      </c>
      <c r="O12">
        <f>'Reporte de Juicios (SOFIA)'!$H24</f>
        <v>0</v>
      </c>
      <c r="Q12" t="str">
        <f t="shared" si="10"/>
        <v/>
      </c>
      <c r="R12" t="str">
        <f t="shared" si="10"/>
        <v/>
      </c>
      <c r="S12" t="str">
        <f t="shared" si="10"/>
        <v/>
      </c>
      <c r="T12" t="str">
        <f t="shared" si="0"/>
        <v/>
      </c>
      <c r="U12" t="str">
        <f t="shared" si="0"/>
        <v/>
      </c>
      <c r="V12" t="str">
        <f t="shared" si="0"/>
        <v/>
      </c>
      <c r="W12" t="str">
        <f t="shared" si="0"/>
        <v/>
      </c>
      <c r="X12" t="str">
        <f t="shared" si="0"/>
        <v/>
      </c>
      <c r="Y12" t="str">
        <f t="shared" si="0"/>
        <v/>
      </c>
      <c r="Z12" t="str">
        <f t="shared" si="0"/>
        <v/>
      </c>
      <c r="AB12" s="1" t="str">
        <f t="shared" si="11"/>
        <v/>
      </c>
      <c r="AC12" s="1" t="str">
        <f t="shared" si="12"/>
        <v/>
      </c>
      <c r="AD12" s="1" t="str">
        <f t="shared" si="13"/>
        <v/>
      </c>
      <c r="AE12" s="1" t="str">
        <f t="shared" si="14"/>
        <v/>
      </c>
      <c r="AF12" s="1" t="str">
        <f t="shared" si="15"/>
        <v/>
      </c>
      <c r="AG12" s="1" t="str">
        <f t="shared" si="16"/>
        <v/>
      </c>
      <c r="AH12" s="1" t="str">
        <f t="shared" si="17"/>
        <v/>
      </c>
      <c r="AI12" s="1" t="str">
        <f t="shared" si="18"/>
        <v/>
      </c>
      <c r="AJ12" s="1" t="str">
        <f t="shared" si="19"/>
        <v/>
      </c>
      <c r="AK12" s="1" t="str">
        <f t="shared" si="20"/>
        <v/>
      </c>
      <c r="AM12" s="1" t="str">
        <f t="shared" si="21"/>
        <v>-</v>
      </c>
      <c r="AN12" s="1" t="str">
        <f t="shared" si="22"/>
        <v>-</v>
      </c>
      <c r="AO12" s="1" t="str">
        <f t="shared" si="23"/>
        <v>-</v>
      </c>
      <c r="AP12" s="1" t="str">
        <f t="shared" si="24"/>
        <v>-</v>
      </c>
      <c r="AQ12" s="1" t="str">
        <f t="shared" si="25"/>
        <v>-</v>
      </c>
      <c r="AR12" s="1" t="str">
        <f t="shared" si="26"/>
        <v>-</v>
      </c>
      <c r="AS12" s="1" t="str">
        <f t="shared" si="27"/>
        <v>-</v>
      </c>
      <c r="AT12" s="1" t="str">
        <f t="shared" si="28"/>
        <v>-</v>
      </c>
      <c r="AU12" s="1" t="str">
        <f t="shared" si="29"/>
        <v>-</v>
      </c>
      <c r="AV12" s="1" t="str">
        <f t="shared" si="30"/>
        <v>-</v>
      </c>
      <c r="AX12" s="1">
        <f t="shared" si="3"/>
        <v>0</v>
      </c>
      <c r="AY12" s="1">
        <f t="shared" si="4"/>
        <v>0</v>
      </c>
      <c r="AZ12" s="1">
        <f t="shared" si="31"/>
        <v>0</v>
      </c>
      <c r="BA12" s="1">
        <f t="shared" si="32"/>
        <v>0</v>
      </c>
      <c r="BB12" t="str">
        <f t="shared" si="5"/>
        <v>-</v>
      </c>
      <c r="BC12" s="1" t="str">
        <f t="shared" si="33"/>
        <v>X</v>
      </c>
      <c r="BD12" t="str">
        <f t="shared" si="34"/>
        <v/>
      </c>
    </row>
    <row r="13" spans="1:56">
      <c r="A13" t="str">
        <f>IFERROR(INDEX('Reporte de Juicios (SOFIA)'!$B$14:$B$1000,MATCH(0, INDEX(COUNTIF($A$1:A12, 'Reporte de Juicios (SOFIA)'!$B$14:$B$1000), 0, 0), 0)), "dato autom")</f>
        <v>dato autom</v>
      </c>
      <c r="D13" t="str">
        <f>IFERROR(VLOOKUP($A13,'Reporte de Juicios (SOFIA)'!$B$14:$D$1000,2,FALSE),"Reporte de Juicios")</f>
        <v>Reporte de Juicios</v>
      </c>
      <c r="E13" t="str">
        <f>IFERROR(VLOOKUP($A13,'Reporte de Juicios (SOFIA)'!$B$14:$D$1000,3,FALSE),"Automático tras")</f>
        <v>Automático tras</v>
      </c>
      <c r="F13" t="str">
        <f t="shared" si="7"/>
        <v>Automático tras Reporte de Juicios</v>
      </c>
      <c r="I13" t="str">
        <f>IFERROR(VLOOKUP($A13,'Reporte de Juicios (SOFIA)'!$B$14:$E$1000,4,FALSE),"-")</f>
        <v>-</v>
      </c>
      <c r="K13" t="str">
        <f t="shared" si="8"/>
        <v/>
      </c>
      <c r="L13" t="str">
        <f t="shared" si="9"/>
        <v/>
      </c>
      <c r="N13" t="str">
        <f>'Reporte de Juicios (SOFIA)'!$B25&amp;'Reporte de Juicios (SOFIA)'!$G25</f>
        <v/>
      </c>
      <c r="O13">
        <f>'Reporte de Juicios (SOFIA)'!$H25</f>
        <v>0</v>
      </c>
      <c r="Q13" t="str">
        <f t="shared" si="10"/>
        <v/>
      </c>
      <c r="R13" t="str">
        <f t="shared" si="10"/>
        <v/>
      </c>
      <c r="S13" t="str">
        <f t="shared" si="10"/>
        <v/>
      </c>
      <c r="T13" t="str">
        <f t="shared" si="0"/>
        <v/>
      </c>
      <c r="U13" t="str">
        <f t="shared" si="0"/>
        <v/>
      </c>
      <c r="V13" t="str">
        <f t="shared" si="0"/>
        <v/>
      </c>
      <c r="W13" t="str">
        <f t="shared" si="0"/>
        <v/>
      </c>
      <c r="X13" t="str">
        <f t="shared" si="0"/>
        <v/>
      </c>
      <c r="Y13" t="str">
        <f t="shared" si="0"/>
        <v/>
      </c>
      <c r="Z13" t="str">
        <f t="shared" si="0"/>
        <v/>
      </c>
      <c r="AB13" s="1" t="str">
        <f t="shared" si="11"/>
        <v/>
      </c>
      <c r="AC13" s="1" t="str">
        <f t="shared" si="12"/>
        <v/>
      </c>
      <c r="AD13" s="1" t="str">
        <f t="shared" si="13"/>
        <v/>
      </c>
      <c r="AE13" s="1" t="str">
        <f t="shared" si="14"/>
        <v/>
      </c>
      <c r="AF13" s="1" t="str">
        <f t="shared" si="15"/>
        <v/>
      </c>
      <c r="AG13" s="1" t="str">
        <f t="shared" si="16"/>
        <v/>
      </c>
      <c r="AH13" s="1" t="str">
        <f t="shared" si="17"/>
        <v/>
      </c>
      <c r="AI13" s="1" t="str">
        <f t="shared" si="18"/>
        <v/>
      </c>
      <c r="AJ13" s="1" t="str">
        <f t="shared" si="19"/>
        <v/>
      </c>
      <c r="AK13" s="1" t="str">
        <f t="shared" si="20"/>
        <v/>
      </c>
      <c r="AM13" s="1" t="str">
        <f t="shared" si="21"/>
        <v>-</v>
      </c>
      <c r="AN13" s="1" t="str">
        <f t="shared" si="22"/>
        <v>-</v>
      </c>
      <c r="AO13" s="1" t="str">
        <f t="shared" si="23"/>
        <v>-</v>
      </c>
      <c r="AP13" s="1" t="str">
        <f t="shared" si="24"/>
        <v>-</v>
      </c>
      <c r="AQ13" s="1" t="str">
        <f t="shared" si="25"/>
        <v>-</v>
      </c>
      <c r="AR13" s="1" t="str">
        <f t="shared" si="26"/>
        <v>-</v>
      </c>
      <c r="AS13" s="1" t="str">
        <f t="shared" si="27"/>
        <v>-</v>
      </c>
      <c r="AT13" s="1" t="str">
        <f t="shared" si="28"/>
        <v>-</v>
      </c>
      <c r="AU13" s="1" t="str">
        <f t="shared" si="29"/>
        <v>-</v>
      </c>
      <c r="AV13" s="1" t="str">
        <f t="shared" si="30"/>
        <v>-</v>
      </c>
      <c r="AX13" s="1">
        <f t="shared" si="3"/>
        <v>0</v>
      </c>
      <c r="AY13" s="1">
        <f t="shared" si="4"/>
        <v>0</v>
      </c>
      <c r="AZ13" s="1">
        <f t="shared" si="31"/>
        <v>0</v>
      </c>
      <c r="BA13" s="1">
        <f t="shared" si="32"/>
        <v>0</v>
      </c>
      <c r="BB13" t="str">
        <f t="shared" si="5"/>
        <v>-</v>
      </c>
      <c r="BC13" s="1" t="str">
        <f t="shared" si="33"/>
        <v>X</v>
      </c>
      <c r="BD13" t="str">
        <f t="shared" si="34"/>
        <v/>
      </c>
    </row>
    <row r="14" spans="1:56">
      <c r="A14" t="str">
        <f>IFERROR(INDEX('Reporte de Juicios (SOFIA)'!$B$14:$B$1000,MATCH(0, INDEX(COUNTIF($A$1:A13, 'Reporte de Juicios (SOFIA)'!$B$14:$B$1000), 0, 0), 0)), "dato autom")</f>
        <v>dato autom</v>
      </c>
      <c r="D14" t="str">
        <f>IFERROR(VLOOKUP($A14,'Reporte de Juicios (SOFIA)'!$B$14:$D$1000,2,FALSE),"Reporte de Juicios")</f>
        <v>Reporte de Juicios</v>
      </c>
      <c r="E14" t="str">
        <f>IFERROR(VLOOKUP($A14,'Reporte de Juicios (SOFIA)'!$B$14:$D$1000,3,FALSE),"Automático tras")</f>
        <v>Automático tras</v>
      </c>
      <c r="F14" t="str">
        <f t="shared" si="7"/>
        <v>Automático tras Reporte de Juicios</v>
      </c>
      <c r="I14" t="str">
        <f>IFERROR(VLOOKUP($A14,'Reporte de Juicios (SOFIA)'!$B$14:$E$1000,4,FALSE),"-")</f>
        <v>-</v>
      </c>
      <c r="K14" t="str">
        <f t="shared" si="8"/>
        <v/>
      </c>
      <c r="L14" t="str">
        <f t="shared" si="9"/>
        <v/>
      </c>
      <c r="N14" t="str">
        <f>'Reporte de Juicios (SOFIA)'!$B26&amp;'Reporte de Juicios (SOFIA)'!$G26</f>
        <v/>
      </c>
      <c r="O14">
        <f>'Reporte de Juicios (SOFIA)'!$H26</f>
        <v>0</v>
      </c>
      <c r="Q14" t="str">
        <f t="shared" si="10"/>
        <v/>
      </c>
      <c r="R14" t="str">
        <f t="shared" si="10"/>
        <v/>
      </c>
      <c r="S14" t="str">
        <f t="shared" si="10"/>
        <v/>
      </c>
      <c r="T14" t="str">
        <f t="shared" si="0"/>
        <v/>
      </c>
      <c r="U14" t="str">
        <f t="shared" si="0"/>
        <v/>
      </c>
      <c r="V14" t="str">
        <f t="shared" si="0"/>
        <v/>
      </c>
      <c r="W14" t="str">
        <f t="shared" si="0"/>
        <v/>
      </c>
      <c r="X14" t="str">
        <f t="shared" si="0"/>
        <v/>
      </c>
      <c r="Y14" t="str">
        <f t="shared" si="0"/>
        <v/>
      </c>
      <c r="Z14" t="str">
        <f t="shared" si="0"/>
        <v/>
      </c>
      <c r="AB14" s="1" t="str">
        <f t="shared" si="11"/>
        <v/>
      </c>
      <c r="AC14" s="1" t="str">
        <f t="shared" si="12"/>
        <v/>
      </c>
      <c r="AD14" s="1" t="str">
        <f t="shared" si="13"/>
        <v/>
      </c>
      <c r="AE14" s="1" t="str">
        <f t="shared" si="14"/>
        <v/>
      </c>
      <c r="AF14" s="1" t="str">
        <f t="shared" si="15"/>
        <v/>
      </c>
      <c r="AG14" s="1" t="str">
        <f t="shared" si="16"/>
        <v/>
      </c>
      <c r="AH14" s="1" t="str">
        <f t="shared" si="17"/>
        <v/>
      </c>
      <c r="AI14" s="1" t="str">
        <f t="shared" si="18"/>
        <v/>
      </c>
      <c r="AJ14" s="1" t="str">
        <f t="shared" si="19"/>
        <v/>
      </c>
      <c r="AK14" s="1" t="str">
        <f t="shared" si="20"/>
        <v/>
      </c>
      <c r="AM14" s="1" t="str">
        <f t="shared" si="21"/>
        <v>-</v>
      </c>
      <c r="AN14" s="1" t="str">
        <f t="shared" si="22"/>
        <v>-</v>
      </c>
      <c r="AO14" s="1" t="str">
        <f t="shared" si="23"/>
        <v>-</v>
      </c>
      <c r="AP14" s="1" t="str">
        <f t="shared" si="24"/>
        <v>-</v>
      </c>
      <c r="AQ14" s="1" t="str">
        <f t="shared" si="25"/>
        <v>-</v>
      </c>
      <c r="AR14" s="1" t="str">
        <f t="shared" si="26"/>
        <v>-</v>
      </c>
      <c r="AS14" s="1" t="str">
        <f t="shared" si="27"/>
        <v>-</v>
      </c>
      <c r="AT14" s="1" t="str">
        <f t="shared" si="28"/>
        <v>-</v>
      </c>
      <c r="AU14" s="1" t="str">
        <f t="shared" si="29"/>
        <v>-</v>
      </c>
      <c r="AV14" s="1" t="str">
        <f t="shared" si="30"/>
        <v>-</v>
      </c>
      <c r="AX14" s="1">
        <f t="shared" si="3"/>
        <v>0</v>
      </c>
      <c r="AY14" s="1">
        <f t="shared" si="4"/>
        <v>0</v>
      </c>
      <c r="AZ14" s="1">
        <f t="shared" si="31"/>
        <v>0</v>
      </c>
      <c r="BA14" s="1">
        <f t="shared" si="32"/>
        <v>0</v>
      </c>
      <c r="BB14" t="str">
        <f t="shared" si="5"/>
        <v>-</v>
      </c>
      <c r="BC14" s="1" t="str">
        <f t="shared" si="33"/>
        <v>X</v>
      </c>
      <c r="BD14" t="str">
        <f t="shared" si="34"/>
        <v/>
      </c>
    </row>
    <row r="15" spans="1:56">
      <c r="A15" t="str">
        <f>IFERROR(INDEX('Reporte de Juicios (SOFIA)'!$B$14:$B$1000,MATCH(0, INDEX(COUNTIF($A$1:A14, 'Reporte de Juicios (SOFIA)'!$B$14:$B$1000), 0, 0), 0)), "dato autom")</f>
        <v>dato autom</v>
      </c>
      <c r="D15" t="str">
        <f>IFERROR(VLOOKUP($A15,'Reporte de Juicios (SOFIA)'!$B$14:$D$1000,2,FALSE),"Reporte de Juicios")</f>
        <v>Reporte de Juicios</v>
      </c>
      <c r="E15" t="str">
        <f>IFERROR(VLOOKUP($A15,'Reporte de Juicios (SOFIA)'!$B$14:$D$1000,3,FALSE),"Automático tras")</f>
        <v>Automático tras</v>
      </c>
      <c r="F15" t="str">
        <f t="shared" si="7"/>
        <v>Automático tras Reporte de Juicios</v>
      </c>
      <c r="I15" t="str">
        <f>IFERROR(VLOOKUP($A15,'Reporte de Juicios (SOFIA)'!$B$14:$E$1000,4,FALSE),"-")</f>
        <v>-</v>
      </c>
      <c r="K15" t="str">
        <f t="shared" si="8"/>
        <v/>
      </c>
      <c r="L15" t="str">
        <f t="shared" si="9"/>
        <v/>
      </c>
      <c r="N15" t="str">
        <f>'Reporte de Juicios (SOFIA)'!$B27&amp;'Reporte de Juicios (SOFIA)'!$G27</f>
        <v/>
      </c>
      <c r="O15">
        <f>'Reporte de Juicios (SOFIA)'!$H27</f>
        <v>0</v>
      </c>
      <c r="Q15" t="str">
        <f t="shared" si="10"/>
        <v/>
      </c>
      <c r="R15" t="str">
        <f t="shared" si="10"/>
        <v/>
      </c>
      <c r="S15" t="str">
        <f t="shared" si="10"/>
        <v/>
      </c>
      <c r="T15" t="str">
        <f t="shared" si="0"/>
        <v/>
      </c>
      <c r="U15" t="str">
        <f t="shared" si="0"/>
        <v/>
      </c>
      <c r="V15" t="str">
        <f t="shared" si="0"/>
        <v/>
      </c>
      <c r="W15" t="str">
        <f t="shared" si="0"/>
        <v/>
      </c>
      <c r="X15" t="str">
        <f t="shared" si="0"/>
        <v/>
      </c>
      <c r="Y15" t="str">
        <f t="shared" si="0"/>
        <v/>
      </c>
      <c r="Z15" t="str">
        <f t="shared" si="0"/>
        <v/>
      </c>
      <c r="AB15" s="1" t="str">
        <f t="shared" si="11"/>
        <v/>
      </c>
      <c r="AC15" s="1" t="str">
        <f t="shared" si="12"/>
        <v/>
      </c>
      <c r="AD15" s="1" t="str">
        <f t="shared" si="13"/>
        <v/>
      </c>
      <c r="AE15" s="1" t="str">
        <f t="shared" si="14"/>
        <v/>
      </c>
      <c r="AF15" s="1" t="str">
        <f t="shared" si="15"/>
        <v/>
      </c>
      <c r="AG15" s="1" t="str">
        <f t="shared" si="16"/>
        <v/>
      </c>
      <c r="AH15" s="1" t="str">
        <f t="shared" si="17"/>
        <v/>
      </c>
      <c r="AI15" s="1" t="str">
        <f t="shared" si="18"/>
        <v/>
      </c>
      <c r="AJ15" s="1" t="str">
        <f t="shared" si="19"/>
        <v/>
      </c>
      <c r="AK15" s="1" t="str">
        <f t="shared" si="20"/>
        <v/>
      </c>
      <c r="AM15" s="1" t="str">
        <f t="shared" si="21"/>
        <v>-</v>
      </c>
      <c r="AN15" s="1" t="str">
        <f t="shared" si="22"/>
        <v>-</v>
      </c>
      <c r="AO15" s="1" t="str">
        <f t="shared" si="23"/>
        <v>-</v>
      </c>
      <c r="AP15" s="1" t="str">
        <f t="shared" si="24"/>
        <v>-</v>
      </c>
      <c r="AQ15" s="1" t="str">
        <f t="shared" si="25"/>
        <v>-</v>
      </c>
      <c r="AR15" s="1" t="str">
        <f t="shared" si="26"/>
        <v>-</v>
      </c>
      <c r="AS15" s="1" t="str">
        <f t="shared" si="27"/>
        <v>-</v>
      </c>
      <c r="AT15" s="1" t="str">
        <f t="shared" si="28"/>
        <v>-</v>
      </c>
      <c r="AU15" s="1" t="str">
        <f t="shared" si="29"/>
        <v>-</v>
      </c>
      <c r="AV15" s="1" t="str">
        <f t="shared" si="30"/>
        <v>-</v>
      </c>
      <c r="AX15" s="1">
        <f t="shared" si="3"/>
        <v>0</v>
      </c>
      <c r="AY15" s="1">
        <f t="shared" si="4"/>
        <v>0</v>
      </c>
      <c r="AZ15" s="1">
        <f t="shared" si="31"/>
        <v>0</v>
      </c>
      <c r="BA15" s="1">
        <f t="shared" si="32"/>
        <v>0</v>
      </c>
      <c r="BB15" t="str">
        <f t="shared" si="5"/>
        <v>-</v>
      </c>
      <c r="BC15" s="1" t="str">
        <f t="shared" si="33"/>
        <v>X</v>
      </c>
      <c r="BD15" t="str">
        <f t="shared" si="34"/>
        <v/>
      </c>
    </row>
    <row r="16" spans="1:56">
      <c r="A16" t="str">
        <f>IFERROR(INDEX('Reporte de Juicios (SOFIA)'!$B$14:$B$1000,MATCH(0, INDEX(COUNTIF($A$1:A15, 'Reporte de Juicios (SOFIA)'!$B$14:$B$1000), 0, 0), 0)), "dato autom")</f>
        <v>dato autom</v>
      </c>
      <c r="D16" t="str">
        <f>IFERROR(VLOOKUP($A16,'Reporte de Juicios (SOFIA)'!$B$14:$D$1000,2,FALSE),"Reporte de Juicios")</f>
        <v>Reporte de Juicios</v>
      </c>
      <c r="E16" t="str">
        <f>IFERROR(VLOOKUP($A16,'Reporte de Juicios (SOFIA)'!$B$14:$D$1000,3,FALSE),"Automático tras")</f>
        <v>Automático tras</v>
      </c>
      <c r="F16" t="str">
        <f t="shared" si="7"/>
        <v>Automático tras Reporte de Juicios</v>
      </c>
      <c r="I16" t="str">
        <f>IFERROR(VLOOKUP($A16,'Reporte de Juicios (SOFIA)'!$B$14:$E$1000,4,FALSE),"-")</f>
        <v>-</v>
      </c>
      <c r="K16" t="str">
        <f t="shared" si="8"/>
        <v/>
      </c>
      <c r="L16" t="str">
        <f t="shared" si="9"/>
        <v/>
      </c>
      <c r="N16" t="str">
        <f>'Reporte de Juicios (SOFIA)'!$B28&amp;'Reporte de Juicios (SOFIA)'!$G28</f>
        <v/>
      </c>
      <c r="O16">
        <f>'Reporte de Juicios (SOFIA)'!$H28</f>
        <v>0</v>
      </c>
      <c r="Q16" t="str">
        <f t="shared" si="10"/>
        <v/>
      </c>
      <c r="R16" t="str">
        <f t="shared" si="10"/>
        <v/>
      </c>
      <c r="S16" t="str">
        <f t="shared" si="10"/>
        <v/>
      </c>
      <c r="T16" t="str">
        <f t="shared" si="0"/>
        <v/>
      </c>
      <c r="U16" t="str">
        <f t="shared" si="0"/>
        <v/>
      </c>
      <c r="V16" t="str">
        <f t="shared" si="0"/>
        <v/>
      </c>
      <c r="W16" t="str">
        <f t="shared" si="0"/>
        <v/>
      </c>
      <c r="X16" t="str">
        <f t="shared" si="0"/>
        <v/>
      </c>
      <c r="Y16" t="str">
        <f t="shared" si="0"/>
        <v/>
      </c>
      <c r="Z16" t="str">
        <f t="shared" si="0"/>
        <v/>
      </c>
      <c r="AB16" s="1" t="str">
        <f t="shared" si="11"/>
        <v/>
      </c>
      <c r="AC16" s="1" t="str">
        <f t="shared" si="12"/>
        <v/>
      </c>
      <c r="AD16" s="1" t="str">
        <f t="shared" si="13"/>
        <v/>
      </c>
      <c r="AE16" s="1" t="str">
        <f t="shared" si="14"/>
        <v/>
      </c>
      <c r="AF16" s="1" t="str">
        <f t="shared" si="15"/>
        <v/>
      </c>
      <c r="AG16" s="1" t="str">
        <f t="shared" si="16"/>
        <v/>
      </c>
      <c r="AH16" s="1" t="str">
        <f t="shared" si="17"/>
        <v/>
      </c>
      <c r="AI16" s="1" t="str">
        <f t="shared" si="18"/>
        <v/>
      </c>
      <c r="AJ16" s="1" t="str">
        <f t="shared" si="19"/>
        <v/>
      </c>
      <c r="AK16" s="1" t="str">
        <f t="shared" si="20"/>
        <v/>
      </c>
      <c r="AM16" s="1" t="str">
        <f t="shared" si="21"/>
        <v>-</v>
      </c>
      <c r="AN16" s="1" t="str">
        <f t="shared" si="22"/>
        <v>-</v>
      </c>
      <c r="AO16" s="1" t="str">
        <f t="shared" si="23"/>
        <v>-</v>
      </c>
      <c r="AP16" s="1" t="str">
        <f t="shared" si="24"/>
        <v>-</v>
      </c>
      <c r="AQ16" s="1" t="str">
        <f t="shared" si="25"/>
        <v>-</v>
      </c>
      <c r="AR16" s="1" t="str">
        <f t="shared" si="26"/>
        <v>-</v>
      </c>
      <c r="AS16" s="1" t="str">
        <f t="shared" si="27"/>
        <v>-</v>
      </c>
      <c r="AT16" s="1" t="str">
        <f t="shared" si="28"/>
        <v>-</v>
      </c>
      <c r="AU16" s="1" t="str">
        <f t="shared" si="29"/>
        <v>-</v>
      </c>
      <c r="AV16" s="1" t="str">
        <f t="shared" si="30"/>
        <v>-</v>
      </c>
      <c r="AX16" s="1">
        <f t="shared" si="3"/>
        <v>0</v>
      </c>
      <c r="AY16" s="1">
        <f t="shared" si="4"/>
        <v>0</v>
      </c>
      <c r="AZ16" s="1">
        <f t="shared" si="31"/>
        <v>0</v>
      </c>
      <c r="BA16" s="1">
        <f t="shared" si="32"/>
        <v>0</v>
      </c>
      <c r="BB16" t="str">
        <f t="shared" si="5"/>
        <v>-</v>
      </c>
      <c r="BC16" s="1" t="str">
        <f t="shared" si="33"/>
        <v>X</v>
      </c>
      <c r="BD16" t="str">
        <f t="shared" si="34"/>
        <v/>
      </c>
    </row>
    <row r="17" spans="1:56">
      <c r="A17" t="str">
        <f>IFERROR(INDEX('Reporte de Juicios (SOFIA)'!$B$14:$B$1000,MATCH(0, INDEX(COUNTIF($A$1:A16, 'Reporte de Juicios (SOFIA)'!$B$14:$B$1000), 0, 0), 0)), "dato autom")</f>
        <v>dato autom</v>
      </c>
      <c r="D17" t="str">
        <f>IFERROR(VLOOKUP($A17,'Reporte de Juicios (SOFIA)'!$B$14:$D$1000,2,FALSE),"Reporte de Juicios")</f>
        <v>Reporte de Juicios</v>
      </c>
      <c r="E17" t="str">
        <f>IFERROR(VLOOKUP($A17,'Reporte de Juicios (SOFIA)'!$B$14:$D$1000,3,FALSE),"Automático tras")</f>
        <v>Automático tras</v>
      </c>
      <c r="F17" t="str">
        <f t="shared" si="7"/>
        <v>Automático tras Reporte de Juicios</v>
      </c>
      <c r="I17" t="str">
        <f>IFERROR(VLOOKUP($A17,'Reporte de Juicios (SOFIA)'!$B$14:$E$1000,4,FALSE),"-")</f>
        <v>-</v>
      </c>
      <c r="K17" t="str">
        <f t="shared" si="8"/>
        <v/>
      </c>
      <c r="L17" t="str">
        <f t="shared" si="9"/>
        <v/>
      </c>
      <c r="N17" t="str">
        <f>'Reporte de Juicios (SOFIA)'!$B29&amp;'Reporte de Juicios (SOFIA)'!$G29</f>
        <v/>
      </c>
      <c r="O17">
        <f>'Reporte de Juicios (SOFIA)'!$H29</f>
        <v>0</v>
      </c>
      <c r="Q17" t="str">
        <f t="shared" si="10"/>
        <v/>
      </c>
      <c r="R17" t="str">
        <f t="shared" si="10"/>
        <v/>
      </c>
      <c r="S17" t="str">
        <f t="shared" si="10"/>
        <v/>
      </c>
      <c r="T17" t="str">
        <f t="shared" si="0"/>
        <v/>
      </c>
      <c r="U17" t="str">
        <f t="shared" si="0"/>
        <v/>
      </c>
      <c r="V17" t="str">
        <f t="shared" si="0"/>
        <v/>
      </c>
      <c r="W17" t="str">
        <f t="shared" si="0"/>
        <v/>
      </c>
      <c r="X17" t="str">
        <f t="shared" si="0"/>
        <v/>
      </c>
      <c r="Y17" t="str">
        <f t="shared" si="0"/>
        <v/>
      </c>
      <c r="Z17" t="str">
        <f t="shared" si="0"/>
        <v/>
      </c>
      <c r="AB17" s="1" t="str">
        <f t="shared" si="11"/>
        <v/>
      </c>
      <c r="AC17" s="1" t="str">
        <f t="shared" si="12"/>
        <v/>
      </c>
      <c r="AD17" s="1" t="str">
        <f t="shared" si="13"/>
        <v/>
      </c>
      <c r="AE17" s="1" t="str">
        <f t="shared" si="14"/>
        <v/>
      </c>
      <c r="AF17" s="1" t="str">
        <f t="shared" si="15"/>
        <v/>
      </c>
      <c r="AG17" s="1" t="str">
        <f t="shared" si="16"/>
        <v/>
      </c>
      <c r="AH17" s="1" t="str">
        <f t="shared" si="17"/>
        <v/>
      </c>
      <c r="AI17" s="1" t="str">
        <f t="shared" si="18"/>
        <v/>
      </c>
      <c r="AJ17" s="1" t="str">
        <f t="shared" si="19"/>
        <v/>
      </c>
      <c r="AK17" s="1" t="str">
        <f t="shared" si="20"/>
        <v/>
      </c>
      <c r="AM17" s="1" t="str">
        <f t="shared" si="21"/>
        <v>-</v>
      </c>
      <c r="AN17" s="1" t="str">
        <f t="shared" si="22"/>
        <v>-</v>
      </c>
      <c r="AO17" s="1" t="str">
        <f t="shared" si="23"/>
        <v>-</v>
      </c>
      <c r="AP17" s="1" t="str">
        <f t="shared" si="24"/>
        <v>-</v>
      </c>
      <c r="AQ17" s="1" t="str">
        <f t="shared" si="25"/>
        <v>-</v>
      </c>
      <c r="AR17" s="1" t="str">
        <f t="shared" si="26"/>
        <v>-</v>
      </c>
      <c r="AS17" s="1" t="str">
        <f t="shared" si="27"/>
        <v>-</v>
      </c>
      <c r="AT17" s="1" t="str">
        <f t="shared" si="28"/>
        <v>-</v>
      </c>
      <c r="AU17" s="1" t="str">
        <f t="shared" si="29"/>
        <v>-</v>
      </c>
      <c r="AV17" s="1" t="str">
        <f t="shared" si="30"/>
        <v>-</v>
      </c>
      <c r="AX17" s="1">
        <f t="shared" si="3"/>
        <v>0</v>
      </c>
      <c r="AY17" s="1">
        <f t="shared" si="4"/>
        <v>0</v>
      </c>
      <c r="AZ17" s="1">
        <f t="shared" si="31"/>
        <v>0</v>
      </c>
      <c r="BA17" s="1">
        <f t="shared" si="32"/>
        <v>0</v>
      </c>
      <c r="BB17" t="str">
        <f t="shared" si="5"/>
        <v>-</v>
      </c>
      <c r="BC17" s="1" t="str">
        <f t="shared" si="33"/>
        <v>X</v>
      </c>
      <c r="BD17" t="str">
        <f t="shared" si="34"/>
        <v/>
      </c>
    </row>
    <row r="18" spans="1:56">
      <c r="A18" t="str">
        <f>IFERROR(INDEX('Reporte de Juicios (SOFIA)'!$B$14:$B$1000,MATCH(0, INDEX(COUNTIF($A$1:A17, 'Reporte de Juicios (SOFIA)'!$B$14:$B$1000), 0, 0), 0)), "dato autom")</f>
        <v>dato autom</v>
      </c>
      <c r="D18" t="str">
        <f>IFERROR(VLOOKUP($A18,'Reporte de Juicios (SOFIA)'!$B$14:$D$1000,2,FALSE),"Reporte de Juicios")</f>
        <v>Reporte de Juicios</v>
      </c>
      <c r="E18" t="str">
        <f>IFERROR(VLOOKUP($A18,'Reporte de Juicios (SOFIA)'!$B$14:$D$1000,3,FALSE),"Automático tras")</f>
        <v>Automático tras</v>
      </c>
      <c r="F18" t="str">
        <f t="shared" si="7"/>
        <v>Automático tras Reporte de Juicios</v>
      </c>
      <c r="I18" t="str">
        <f>IFERROR(VLOOKUP($A18,'Reporte de Juicios (SOFIA)'!$B$14:$E$1000,4,FALSE),"-")</f>
        <v>-</v>
      </c>
      <c r="K18" t="str">
        <f t="shared" si="8"/>
        <v/>
      </c>
      <c r="L18" t="str">
        <f t="shared" si="9"/>
        <v/>
      </c>
      <c r="N18" t="str">
        <f>'Reporte de Juicios (SOFIA)'!$B30&amp;'Reporte de Juicios (SOFIA)'!$G30</f>
        <v/>
      </c>
      <c r="O18">
        <f>'Reporte de Juicios (SOFIA)'!$H30</f>
        <v>0</v>
      </c>
      <c r="Q18" t="str">
        <f t="shared" si="10"/>
        <v/>
      </c>
      <c r="R18" t="str">
        <f t="shared" si="10"/>
        <v/>
      </c>
      <c r="S18" t="str">
        <f t="shared" si="10"/>
        <v/>
      </c>
      <c r="T18" t="str">
        <f t="shared" si="10"/>
        <v/>
      </c>
      <c r="U18" t="str">
        <f t="shared" si="10"/>
        <v/>
      </c>
      <c r="V18" t="str">
        <f t="shared" si="10"/>
        <v/>
      </c>
      <c r="W18" t="str">
        <f t="shared" si="10"/>
        <v/>
      </c>
      <c r="X18" t="str">
        <f t="shared" si="10"/>
        <v/>
      </c>
      <c r="Y18" t="str">
        <f t="shared" si="10"/>
        <v/>
      </c>
      <c r="Z18" t="str">
        <f t="shared" si="10"/>
        <v/>
      </c>
      <c r="AB18" s="1" t="str">
        <f t="shared" si="11"/>
        <v/>
      </c>
      <c r="AC18" s="1" t="str">
        <f t="shared" si="12"/>
        <v/>
      </c>
      <c r="AD18" s="1" t="str">
        <f t="shared" si="13"/>
        <v/>
      </c>
      <c r="AE18" s="1" t="str">
        <f t="shared" si="14"/>
        <v/>
      </c>
      <c r="AF18" s="1" t="str">
        <f t="shared" si="15"/>
        <v/>
      </c>
      <c r="AG18" s="1" t="str">
        <f t="shared" si="16"/>
        <v/>
      </c>
      <c r="AH18" s="1" t="str">
        <f t="shared" si="17"/>
        <v/>
      </c>
      <c r="AI18" s="1" t="str">
        <f t="shared" si="18"/>
        <v/>
      </c>
      <c r="AJ18" s="1" t="str">
        <f t="shared" si="19"/>
        <v/>
      </c>
      <c r="AK18" s="1" t="str">
        <f t="shared" si="20"/>
        <v/>
      </c>
      <c r="AM18" s="1" t="str">
        <f t="shared" si="21"/>
        <v>-</v>
      </c>
      <c r="AN18" s="1" t="str">
        <f t="shared" si="22"/>
        <v>-</v>
      </c>
      <c r="AO18" s="1" t="str">
        <f t="shared" si="23"/>
        <v>-</v>
      </c>
      <c r="AP18" s="1" t="str">
        <f t="shared" si="24"/>
        <v>-</v>
      </c>
      <c r="AQ18" s="1" t="str">
        <f t="shared" si="25"/>
        <v>-</v>
      </c>
      <c r="AR18" s="1" t="str">
        <f t="shared" si="26"/>
        <v>-</v>
      </c>
      <c r="AS18" s="1" t="str">
        <f t="shared" si="27"/>
        <v>-</v>
      </c>
      <c r="AT18" s="1" t="str">
        <f t="shared" si="28"/>
        <v>-</v>
      </c>
      <c r="AU18" s="1" t="str">
        <f t="shared" si="29"/>
        <v>-</v>
      </c>
      <c r="AV18" s="1" t="str">
        <f t="shared" si="30"/>
        <v>-</v>
      </c>
      <c r="AX18" s="1">
        <f t="shared" si="3"/>
        <v>0</v>
      </c>
      <c r="AY18" s="1">
        <f t="shared" si="4"/>
        <v>0</v>
      </c>
      <c r="AZ18" s="1">
        <f t="shared" si="31"/>
        <v>0</v>
      </c>
      <c r="BA18" s="1">
        <f t="shared" si="32"/>
        <v>0</v>
      </c>
      <c r="BB18" t="str">
        <f t="shared" si="5"/>
        <v>-</v>
      </c>
      <c r="BC18" s="1" t="str">
        <f t="shared" si="33"/>
        <v>X</v>
      </c>
      <c r="BD18" t="str">
        <f t="shared" si="34"/>
        <v/>
      </c>
    </row>
    <row r="19" spans="1:56">
      <c r="A19" t="str">
        <f>IFERROR(INDEX('Reporte de Juicios (SOFIA)'!$B$14:$B$1000,MATCH(0, INDEX(COUNTIF($A$1:A18, 'Reporte de Juicios (SOFIA)'!$B$14:$B$1000), 0, 0), 0)), "dato autom")</f>
        <v>dato autom</v>
      </c>
      <c r="D19" t="str">
        <f>IFERROR(VLOOKUP($A19,'Reporte de Juicios (SOFIA)'!$B$14:$D$1000,2,FALSE),"Reporte de Juicios")</f>
        <v>Reporte de Juicios</v>
      </c>
      <c r="E19" t="str">
        <f>IFERROR(VLOOKUP($A19,'Reporte de Juicios (SOFIA)'!$B$14:$D$1000,3,FALSE),"Automático tras")</f>
        <v>Automático tras</v>
      </c>
      <c r="F19" t="str">
        <f t="shared" si="7"/>
        <v>Automático tras Reporte de Juicios</v>
      </c>
      <c r="I19" t="str">
        <f>IFERROR(VLOOKUP($A19,'Reporte de Juicios (SOFIA)'!$B$14:$E$1000,4,FALSE),"-")</f>
        <v>-</v>
      </c>
      <c r="K19" t="str">
        <f t="shared" si="8"/>
        <v/>
      </c>
      <c r="L19" t="str">
        <f t="shared" si="9"/>
        <v/>
      </c>
      <c r="N19" t="str">
        <f>'Reporte de Juicios (SOFIA)'!$B31&amp;'Reporte de Juicios (SOFIA)'!$G31</f>
        <v/>
      </c>
      <c r="O19">
        <f>'Reporte de Juicios (SOFIA)'!$H31</f>
        <v>0</v>
      </c>
      <c r="Q19" t="str">
        <f t="shared" si="10"/>
        <v/>
      </c>
      <c r="R19" t="str">
        <f t="shared" si="10"/>
        <v/>
      </c>
      <c r="S19" t="str">
        <f t="shared" si="10"/>
        <v/>
      </c>
      <c r="T19" t="str">
        <f t="shared" si="10"/>
        <v/>
      </c>
      <c r="U19" t="str">
        <f t="shared" si="10"/>
        <v/>
      </c>
      <c r="V19" t="str">
        <f t="shared" si="10"/>
        <v/>
      </c>
      <c r="W19" t="str">
        <f t="shared" si="10"/>
        <v/>
      </c>
      <c r="X19" t="str">
        <f t="shared" si="10"/>
        <v/>
      </c>
      <c r="Y19" t="str">
        <f t="shared" si="10"/>
        <v/>
      </c>
      <c r="Z19" t="str">
        <f t="shared" si="10"/>
        <v/>
      </c>
      <c r="AB19" s="1" t="str">
        <f t="shared" si="11"/>
        <v/>
      </c>
      <c r="AC19" s="1" t="str">
        <f t="shared" si="12"/>
        <v/>
      </c>
      <c r="AD19" s="1" t="str">
        <f t="shared" si="13"/>
        <v/>
      </c>
      <c r="AE19" s="1" t="str">
        <f t="shared" si="14"/>
        <v/>
      </c>
      <c r="AF19" s="1" t="str">
        <f t="shared" si="15"/>
        <v/>
      </c>
      <c r="AG19" s="1" t="str">
        <f t="shared" si="16"/>
        <v/>
      </c>
      <c r="AH19" s="1" t="str">
        <f t="shared" si="17"/>
        <v/>
      </c>
      <c r="AI19" s="1" t="str">
        <f t="shared" si="18"/>
        <v/>
      </c>
      <c r="AJ19" s="1" t="str">
        <f t="shared" si="19"/>
        <v/>
      </c>
      <c r="AK19" s="1" t="str">
        <f t="shared" si="20"/>
        <v/>
      </c>
      <c r="AM19" s="1" t="str">
        <f t="shared" si="21"/>
        <v>-</v>
      </c>
      <c r="AN19" s="1" t="str">
        <f t="shared" si="22"/>
        <v>-</v>
      </c>
      <c r="AO19" s="1" t="str">
        <f t="shared" si="23"/>
        <v>-</v>
      </c>
      <c r="AP19" s="1" t="str">
        <f t="shared" si="24"/>
        <v>-</v>
      </c>
      <c r="AQ19" s="1" t="str">
        <f t="shared" si="25"/>
        <v>-</v>
      </c>
      <c r="AR19" s="1" t="str">
        <f t="shared" si="26"/>
        <v>-</v>
      </c>
      <c r="AS19" s="1" t="str">
        <f t="shared" si="27"/>
        <v>-</v>
      </c>
      <c r="AT19" s="1" t="str">
        <f t="shared" si="28"/>
        <v>-</v>
      </c>
      <c r="AU19" s="1" t="str">
        <f t="shared" si="29"/>
        <v>-</v>
      </c>
      <c r="AV19" s="1" t="str">
        <f t="shared" si="30"/>
        <v>-</v>
      </c>
      <c r="AX19" s="1">
        <f t="shared" si="3"/>
        <v>0</v>
      </c>
      <c r="AY19" s="1">
        <f t="shared" si="4"/>
        <v>0</v>
      </c>
      <c r="AZ19" s="1">
        <f t="shared" si="31"/>
        <v>0</v>
      </c>
      <c r="BA19" s="1">
        <f t="shared" si="32"/>
        <v>0</v>
      </c>
      <c r="BB19" t="str">
        <f t="shared" si="5"/>
        <v>-</v>
      </c>
      <c r="BC19" s="1" t="str">
        <f t="shared" si="33"/>
        <v>X</v>
      </c>
      <c r="BD19" t="str">
        <f t="shared" si="34"/>
        <v/>
      </c>
    </row>
    <row r="20" spans="1:56">
      <c r="A20" t="str">
        <f>IFERROR(INDEX('Reporte de Juicios (SOFIA)'!$B$14:$B$1000,MATCH(0, INDEX(COUNTIF($A$1:A19, 'Reporte de Juicios (SOFIA)'!$B$14:$B$1000), 0, 0), 0)), "dato autom")</f>
        <v>dato autom</v>
      </c>
      <c r="D20" t="str">
        <f>IFERROR(VLOOKUP($A20,'Reporte de Juicios (SOFIA)'!$B$14:$D$1000,2,FALSE),"Reporte de Juicios")</f>
        <v>Reporte de Juicios</v>
      </c>
      <c r="E20" t="str">
        <f>IFERROR(VLOOKUP($A20,'Reporte de Juicios (SOFIA)'!$B$14:$D$1000,3,FALSE),"Automático tras")</f>
        <v>Automático tras</v>
      </c>
      <c r="F20" t="str">
        <f t="shared" si="7"/>
        <v>Automático tras Reporte de Juicios</v>
      </c>
      <c r="I20" t="str">
        <f>IFERROR(VLOOKUP($A20,'Reporte de Juicios (SOFIA)'!$B$14:$E$1000,4,FALSE),"-")</f>
        <v>-</v>
      </c>
      <c r="K20" t="str">
        <f t="shared" si="8"/>
        <v/>
      </c>
      <c r="L20" t="str">
        <f t="shared" si="9"/>
        <v/>
      </c>
      <c r="N20" t="str">
        <f>'Reporte de Juicios (SOFIA)'!$B32&amp;'Reporte de Juicios (SOFIA)'!$G32</f>
        <v/>
      </c>
      <c r="O20">
        <f>'Reporte de Juicios (SOFIA)'!$H32</f>
        <v>0</v>
      </c>
      <c r="Q20" t="str">
        <f t="shared" si="10"/>
        <v/>
      </c>
      <c r="R20" t="str">
        <f t="shared" si="10"/>
        <v/>
      </c>
      <c r="S20" t="str">
        <f t="shared" si="10"/>
        <v/>
      </c>
      <c r="T20" t="str">
        <f t="shared" si="10"/>
        <v/>
      </c>
      <c r="U20" t="str">
        <f t="shared" si="10"/>
        <v/>
      </c>
      <c r="V20" t="str">
        <f t="shared" si="10"/>
        <v/>
      </c>
      <c r="W20" t="str">
        <f t="shared" si="10"/>
        <v/>
      </c>
      <c r="X20" t="str">
        <f t="shared" si="10"/>
        <v/>
      </c>
      <c r="Y20" t="str">
        <f t="shared" si="10"/>
        <v/>
      </c>
      <c r="Z20" t="str">
        <f t="shared" si="10"/>
        <v/>
      </c>
      <c r="AB20" s="1" t="str">
        <f t="shared" si="11"/>
        <v/>
      </c>
      <c r="AC20" s="1" t="str">
        <f t="shared" si="12"/>
        <v/>
      </c>
      <c r="AD20" s="1" t="str">
        <f t="shared" si="13"/>
        <v/>
      </c>
      <c r="AE20" s="1" t="str">
        <f t="shared" si="14"/>
        <v/>
      </c>
      <c r="AF20" s="1" t="str">
        <f t="shared" si="15"/>
        <v/>
      </c>
      <c r="AG20" s="1" t="str">
        <f t="shared" si="16"/>
        <v/>
      </c>
      <c r="AH20" s="1" t="str">
        <f t="shared" si="17"/>
        <v/>
      </c>
      <c r="AI20" s="1" t="str">
        <f t="shared" si="18"/>
        <v/>
      </c>
      <c r="AJ20" s="1" t="str">
        <f t="shared" si="19"/>
        <v/>
      </c>
      <c r="AK20" s="1" t="str">
        <f t="shared" si="20"/>
        <v/>
      </c>
      <c r="AM20" s="1" t="str">
        <f t="shared" si="21"/>
        <v>-</v>
      </c>
      <c r="AN20" s="1" t="str">
        <f t="shared" si="22"/>
        <v>-</v>
      </c>
      <c r="AO20" s="1" t="str">
        <f t="shared" si="23"/>
        <v>-</v>
      </c>
      <c r="AP20" s="1" t="str">
        <f t="shared" si="24"/>
        <v>-</v>
      </c>
      <c r="AQ20" s="1" t="str">
        <f t="shared" si="25"/>
        <v>-</v>
      </c>
      <c r="AR20" s="1" t="str">
        <f t="shared" si="26"/>
        <v>-</v>
      </c>
      <c r="AS20" s="1" t="str">
        <f t="shared" si="27"/>
        <v>-</v>
      </c>
      <c r="AT20" s="1" t="str">
        <f t="shared" si="28"/>
        <v>-</v>
      </c>
      <c r="AU20" s="1" t="str">
        <f t="shared" si="29"/>
        <v>-</v>
      </c>
      <c r="AV20" s="1" t="str">
        <f t="shared" si="30"/>
        <v>-</v>
      </c>
      <c r="AX20" s="1">
        <f t="shared" si="3"/>
        <v>0</v>
      </c>
      <c r="AY20" s="1">
        <f t="shared" si="4"/>
        <v>0</v>
      </c>
      <c r="AZ20" s="1">
        <f t="shared" si="31"/>
        <v>0</v>
      </c>
      <c r="BA20" s="1">
        <f t="shared" si="32"/>
        <v>0</v>
      </c>
      <c r="BB20" t="str">
        <f t="shared" si="5"/>
        <v>-</v>
      </c>
      <c r="BC20" s="1" t="str">
        <f t="shared" si="33"/>
        <v>X</v>
      </c>
      <c r="BD20" t="str">
        <f t="shared" si="34"/>
        <v/>
      </c>
    </row>
    <row r="21" spans="1:56">
      <c r="A21" t="str">
        <f>IFERROR(INDEX('Reporte de Juicios (SOFIA)'!$B$14:$B$1000,MATCH(0, INDEX(COUNTIF($A$1:A20, 'Reporte de Juicios (SOFIA)'!$B$14:$B$1000), 0, 0), 0)), "dato autom")</f>
        <v>dato autom</v>
      </c>
      <c r="D21" t="str">
        <f>IFERROR(VLOOKUP($A21,'Reporte de Juicios (SOFIA)'!$B$14:$D$1000,2,FALSE),"Reporte de Juicios")</f>
        <v>Reporte de Juicios</v>
      </c>
      <c r="E21" t="str">
        <f>IFERROR(VLOOKUP($A21,'Reporte de Juicios (SOFIA)'!$B$14:$D$1000,3,FALSE),"Automático tras")</f>
        <v>Automático tras</v>
      </c>
      <c r="F21" t="str">
        <f t="shared" si="7"/>
        <v>Automático tras Reporte de Juicios</v>
      </c>
      <c r="I21" t="str">
        <f>IFERROR(VLOOKUP($A21,'Reporte de Juicios (SOFIA)'!$B$14:$E$1000,4,FALSE),"-")</f>
        <v>-</v>
      </c>
      <c r="K21" t="str">
        <f t="shared" si="8"/>
        <v/>
      </c>
      <c r="L21" t="str">
        <f t="shared" si="9"/>
        <v/>
      </c>
      <c r="N21" t="str">
        <f>'Reporte de Juicios (SOFIA)'!$B33&amp;'Reporte de Juicios (SOFIA)'!$G33</f>
        <v/>
      </c>
      <c r="O21">
        <f>'Reporte de Juicios (SOFIA)'!$H33</f>
        <v>0</v>
      </c>
      <c r="Q21" t="str">
        <f t="shared" si="10"/>
        <v/>
      </c>
      <c r="R21" t="str">
        <f t="shared" si="10"/>
        <v/>
      </c>
      <c r="S21" t="str">
        <f t="shared" si="10"/>
        <v/>
      </c>
      <c r="T21" t="str">
        <f t="shared" si="10"/>
        <v/>
      </c>
      <c r="U21" t="str">
        <f t="shared" si="10"/>
        <v/>
      </c>
      <c r="V21" t="str">
        <f t="shared" si="10"/>
        <v/>
      </c>
      <c r="W21" t="str">
        <f t="shared" si="10"/>
        <v/>
      </c>
      <c r="X21" t="str">
        <f t="shared" si="10"/>
        <v/>
      </c>
      <c r="Y21" t="str">
        <f t="shared" si="10"/>
        <v/>
      </c>
      <c r="Z21" t="str">
        <f t="shared" si="10"/>
        <v/>
      </c>
      <c r="AB21" s="1" t="str">
        <f t="shared" si="11"/>
        <v/>
      </c>
      <c r="AC21" s="1" t="str">
        <f t="shared" si="12"/>
        <v/>
      </c>
      <c r="AD21" s="1" t="str">
        <f t="shared" si="13"/>
        <v/>
      </c>
      <c r="AE21" s="1" t="str">
        <f t="shared" si="14"/>
        <v/>
      </c>
      <c r="AF21" s="1" t="str">
        <f t="shared" si="15"/>
        <v/>
      </c>
      <c r="AG21" s="1" t="str">
        <f t="shared" si="16"/>
        <v/>
      </c>
      <c r="AH21" s="1" t="str">
        <f t="shared" si="17"/>
        <v/>
      </c>
      <c r="AI21" s="1" t="str">
        <f t="shared" si="18"/>
        <v/>
      </c>
      <c r="AJ21" s="1" t="str">
        <f t="shared" si="19"/>
        <v/>
      </c>
      <c r="AK21" s="1" t="str">
        <f t="shared" si="20"/>
        <v/>
      </c>
      <c r="AM21" s="1" t="str">
        <f t="shared" si="21"/>
        <v>-</v>
      </c>
      <c r="AN21" s="1" t="str">
        <f t="shared" si="22"/>
        <v>-</v>
      </c>
      <c r="AO21" s="1" t="str">
        <f t="shared" si="23"/>
        <v>-</v>
      </c>
      <c r="AP21" s="1" t="str">
        <f t="shared" si="24"/>
        <v>-</v>
      </c>
      <c r="AQ21" s="1" t="str">
        <f t="shared" si="25"/>
        <v>-</v>
      </c>
      <c r="AR21" s="1" t="str">
        <f t="shared" si="26"/>
        <v>-</v>
      </c>
      <c r="AS21" s="1" t="str">
        <f t="shared" si="27"/>
        <v>-</v>
      </c>
      <c r="AT21" s="1" t="str">
        <f t="shared" si="28"/>
        <v>-</v>
      </c>
      <c r="AU21" s="1" t="str">
        <f t="shared" si="29"/>
        <v>-</v>
      </c>
      <c r="AV21" s="1" t="str">
        <f t="shared" si="30"/>
        <v>-</v>
      </c>
      <c r="AX21" s="1">
        <f t="shared" si="3"/>
        <v>0</v>
      </c>
      <c r="AY21" s="1">
        <f t="shared" si="4"/>
        <v>0</v>
      </c>
      <c r="AZ21" s="1">
        <f t="shared" si="31"/>
        <v>0</v>
      </c>
      <c r="BA21" s="1">
        <f t="shared" si="32"/>
        <v>0</v>
      </c>
      <c r="BB21" t="str">
        <f t="shared" si="5"/>
        <v>-</v>
      </c>
      <c r="BC21" s="1" t="str">
        <f t="shared" si="33"/>
        <v>X</v>
      </c>
      <c r="BD21" t="str">
        <f t="shared" si="34"/>
        <v/>
      </c>
    </row>
    <row r="22" spans="1:56">
      <c r="A22" t="str">
        <f>IFERROR(INDEX('Reporte de Juicios (SOFIA)'!$B$14:$B$1000,MATCH(0, INDEX(COUNTIF($A$1:A21, 'Reporte de Juicios (SOFIA)'!$B$14:$B$1000), 0, 0), 0)), "dato autom")</f>
        <v>dato autom</v>
      </c>
      <c r="D22" t="str">
        <f>IFERROR(VLOOKUP($A22,'Reporte de Juicios (SOFIA)'!$B$14:$D$1000,2,FALSE),"Reporte de Juicios")</f>
        <v>Reporte de Juicios</v>
      </c>
      <c r="E22" t="str">
        <f>IFERROR(VLOOKUP($A22,'Reporte de Juicios (SOFIA)'!$B$14:$D$1000,3,FALSE),"Automático tras")</f>
        <v>Automático tras</v>
      </c>
      <c r="F22" t="str">
        <f t="shared" si="7"/>
        <v>Automático tras Reporte de Juicios</v>
      </c>
      <c r="I22" t="str">
        <f>IFERROR(VLOOKUP($A22,'Reporte de Juicios (SOFIA)'!$B$14:$E$1000,4,FALSE),"-")</f>
        <v>-</v>
      </c>
      <c r="K22" t="str">
        <f t="shared" si="8"/>
        <v/>
      </c>
      <c r="L22" t="str">
        <f t="shared" si="9"/>
        <v/>
      </c>
      <c r="N22" t="str">
        <f>'Reporte de Juicios (SOFIA)'!$B34&amp;'Reporte de Juicios (SOFIA)'!$G34</f>
        <v/>
      </c>
      <c r="O22">
        <f>'Reporte de Juicios (SOFIA)'!$H34</f>
        <v>0</v>
      </c>
      <c r="Q22" t="str">
        <f t="shared" si="10"/>
        <v/>
      </c>
      <c r="R22" t="str">
        <f t="shared" si="10"/>
        <v/>
      </c>
      <c r="S22" t="str">
        <f t="shared" si="10"/>
        <v/>
      </c>
      <c r="T22" t="str">
        <f t="shared" si="10"/>
        <v/>
      </c>
      <c r="U22" t="str">
        <f t="shared" si="10"/>
        <v/>
      </c>
      <c r="V22" t="str">
        <f t="shared" si="10"/>
        <v/>
      </c>
      <c r="W22" t="str">
        <f t="shared" si="10"/>
        <v/>
      </c>
      <c r="X22" t="str">
        <f t="shared" si="10"/>
        <v/>
      </c>
      <c r="Y22" t="str">
        <f t="shared" si="10"/>
        <v/>
      </c>
      <c r="Z22" t="str">
        <f t="shared" si="10"/>
        <v/>
      </c>
      <c r="AB22" s="1" t="str">
        <f t="shared" si="11"/>
        <v/>
      </c>
      <c r="AC22" s="1" t="str">
        <f t="shared" si="12"/>
        <v/>
      </c>
      <c r="AD22" s="1" t="str">
        <f t="shared" si="13"/>
        <v/>
      </c>
      <c r="AE22" s="1" t="str">
        <f t="shared" si="14"/>
        <v/>
      </c>
      <c r="AF22" s="1" t="str">
        <f t="shared" si="15"/>
        <v/>
      </c>
      <c r="AG22" s="1" t="str">
        <f t="shared" si="16"/>
        <v/>
      </c>
      <c r="AH22" s="1" t="str">
        <f t="shared" si="17"/>
        <v/>
      </c>
      <c r="AI22" s="1" t="str">
        <f t="shared" si="18"/>
        <v/>
      </c>
      <c r="AJ22" s="1" t="str">
        <f t="shared" si="19"/>
        <v/>
      </c>
      <c r="AK22" s="1" t="str">
        <f t="shared" si="20"/>
        <v/>
      </c>
      <c r="AM22" s="1" t="str">
        <f t="shared" si="21"/>
        <v>-</v>
      </c>
      <c r="AN22" s="1" t="str">
        <f t="shared" si="22"/>
        <v>-</v>
      </c>
      <c r="AO22" s="1" t="str">
        <f t="shared" si="23"/>
        <v>-</v>
      </c>
      <c r="AP22" s="1" t="str">
        <f t="shared" si="24"/>
        <v>-</v>
      </c>
      <c r="AQ22" s="1" t="str">
        <f t="shared" si="25"/>
        <v>-</v>
      </c>
      <c r="AR22" s="1" t="str">
        <f t="shared" si="26"/>
        <v>-</v>
      </c>
      <c r="AS22" s="1" t="str">
        <f t="shared" si="27"/>
        <v>-</v>
      </c>
      <c r="AT22" s="1" t="str">
        <f t="shared" si="28"/>
        <v>-</v>
      </c>
      <c r="AU22" s="1" t="str">
        <f t="shared" si="29"/>
        <v>-</v>
      </c>
      <c r="AV22" s="1" t="str">
        <f t="shared" si="30"/>
        <v>-</v>
      </c>
      <c r="AX22" s="1">
        <f t="shared" si="3"/>
        <v>0</v>
      </c>
      <c r="AY22" s="1">
        <f t="shared" si="4"/>
        <v>0</v>
      </c>
      <c r="AZ22" s="1">
        <f t="shared" si="31"/>
        <v>0</v>
      </c>
      <c r="BA22" s="1">
        <f t="shared" si="32"/>
        <v>0</v>
      </c>
      <c r="BB22" t="str">
        <f t="shared" si="5"/>
        <v>-</v>
      </c>
      <c r="BC22" s="1" t="str">
        <f t="shared" si="33"/>
        <v>X</v>
      </c>
      <c r="BD22" t="str">
        <f t="shared" si="34"/>
        <v/>
      </c>
    </row>
    <row r="23" spans="1:56">
      <c r="A23" t="str">
        <f>IFERROR(INDEX('Reporte de Juicios (SOFIA)'!$B$14:$B$1000,MATCH(0, INDEX(COUNTIF($A$1:A22, 'Reporte de Juicios (SOFIA)'!$B$14:$B$1000), 0, 0), 0)), "dato autom")</f>
        <v>dato autom</v>
      </c>
      <c r="D23" t="str">
        <f>IFERROR(VLOOKUP($A23,'Reporte de Juicios (SOFIA)'!$B$14:$D$1000,2,FALSE),"Reporte de Juicios")</f>
        <v>Reporte de Juicios</v>
      </c>
      <c r="E23" t="str">
        <f>IFERROR(VLOOKUP($A23,'Reporte de Juicios (SOFIA)'!$B$14:$D$1000,3,FALSE),"Automático tras")</f>
        <v>Automático tras</v>
      </c>
      <c r="F23" t="str">
        <f t="shared" si="7"/>
        <v>Automático tras Reporte de Juicios</v>
      </c>
      <c r="I23" t="str">
        <f>IFERROR(VLOOKUP($A23,'Reporte de Juicios (SOFIA)'!$B$14:$E$1000,4,FALSE),"-")</f>
        <v>-</v>
      </c>
      <c r="K23" t="str">
        <f t="shared" si="8"/>
        <v/>
      </c>
      <c r="L23" t="str">
        <f t="shared" si="9"/>
        <v/>
      </c>
      <c r="N23" t="str">
        <f>'Reporte de Juicios (SOFIA)'!$B35&amp;'Reporte de Juicios (SOFIA)'!$G35</f>
        <v/>
      </c>
      <c r="O23">
        <f>'Reporte de Juicios (SOFIA)'!$H35</f>
        <v>0</v>
      </c>
      <c r="Q23" t="str">
        <f t="shared" si="10"/>
        <v/>
      </c>
      <c r="R23" t="str">
        <f t="shared" si="10"/>
        <v/>
      </c>
      <c r="S23" t="str">
        <f t="shared" si="10"/>
        <v/>
      </c>
      <c r="T23" t="str">
        <f t="shared" si="10"/>
        <v/>
      </c>
      <c r="U23" t="str">
        <f t="shared" si="10"/>
        <v/>
      </c>
      <c r="V23" t="str">
        <f t="shared" si="10"/>
        <v/>
      </c>
      <c r="W23" t="str">
        <f t="shared" si="10"/>
        <v/>
      </c>
      <c r="X23" t="str">
        <f t="shared" si="10"/>
        <v/>
      </c>
      <c r="Y23" t="str">
        <f t="shared" si="10"/>
        <v/>
      </c>
      <c r="Z23" t="str">
        <f t="shared" si="10"/>
        <v/>
      </c>
      <c r="AB23" s="1" t="str">
        <f t="shared" si="11"/>
        <v/>
      </c>
      <c r="AC23" s="1" t="str">
        <f t="shared" si="12"/>
        <v/>
      </c>
      <c r="AD23" s="1" t="str">
        <f t="shared" si="13"/>
        <v/>
      </c>
      <c r="AE23" s="1" t="str">
        <f t="shared" si="14"/>
        <v/>
      </c>
      <c r="AF23" s="1" t="str">
        <f t="shared" si="15"/>
        <v/>
      </c>
      <c r="AG23" s="1" t="str">
        <f t="shared" si="16"/>
        <v/>
      </c>
      <c r="AH23" s="1" t="str">
        <f t="shared" si="17"/>
        <v/>
      </c>
      <c r="AI23" s="1" t="str">
        <f t="shared" si="18"/>
        <v/>
      </c>
      <c r="AJ23" s="1" t="str">
        <f t="shared" si="19"/>
        <v/>
      </c>
      <c r="AK23" s="1" t="str">
        <f t="shared" si="20"/>
        <v/>
      </c>
      <c r="AM23" s="1" t="str">
        <f t="shared" si="21"/>
        <v>-</v>
      </c>
      <c r="AN23" s="1" t="str">
        <f t="shared" si="22"/>
        <v>-</v>
      </c>
      <c r="AO23" s="1" t="str">
        <f t="shared" si="23"/>
        <v>-</v>
      </c>
      <c r="AP23" s="1" t="str">
        <f t="shared" si="24"/>
        <v>-</v>
      </c>
      <c r="AQ23" s="1" t="str">
        <f t="shared" si="25"/>
        <v>-</v>
      </c>
      <c r="AR23" s="1" t="str">
        <f t="shared" si="26"/>
        <v>-</v>
      </c>
      <c r="AS23" s="1" t="str">
        <f t="shared" si="27"/>
        <v>-</v>
      </c>
      <c r="AT23" s="1" t="str">
        <f t="shared" si="28"/>
        <v>-</v>
      </c>
      <c r="AU23" s="1" t="str">
        <f t="shared" si="29"/>
        <v>-</v>
      </c>
      <c r="AV23" s="1" t="str">
        <f t="shared" si="30"/>
        <v>-</v>
      </c>
      <c r="AX23" s="1">
        <f t="shared" si="3"/>
        <v>0</v>
      </c>
      <c r="AY23" s="1">
        <f t="shared" si="4"/>
        <v>0</v>
      </c>
      <c r="AZ23" s="1">
        <f t="shared" si="31"/>
        <v>0</v>
      </c>
      <c r="BA23" s="1">
        <f t="shared" si="32"/>
        <v>0</v>
      </c>
      <c r="BB23" t="str">
        <f t="shared" si="5"/>
        <v>-</v>
      </c>
      <c r="BC23" s="1" t="str">
        <f t="shared" si="33"/>
        <v>X</v>
      </c>
      <c r="BD23" t="str">
        <f t="shared" si="34"/>
        <v/>
      </c>
    </row>
    <row r="24" spans="1:56">
      <c r="A24" t="str">
        <f>IFERROR(INDEX('Reporte de Juicios (SOFIA)'!$B$14:$B$1000,MATCH(0, INDEX(COUNTIF($A$1:A23, 'Reporte de Juicios (SOFIA)'!$B$14:$B$1000), 0, 0), 0)), "dato autom")</f>
        <v>dato autom</v>
      </c>
      <c r="D24" t="str">
        <f>IFERROR(VLOOKUP($A24,'Reporte de Juicios (SOFIA)'!$B$14:$D$1000,2,FALSE),"Reporte de Juicios")</f>
        <v>Reporte de Juicios</v>
      </c>
      <c r="E24" t="str">
        <f>IFERROR(VLOOKUP($A24,'Reporte de Juicios (SOFIA)'!$B$14:$D$1000,3,FALSE),"Automático tras")</f>
        <v>Automático tras</v>
      </c>
      <c r="F24" t="str">
        <f t="shared" si="7"/>
        <v>Automático tras Reporte de Juicios</v>
      </c>
      <c r="I24" t="str">
        <f>IFERROR(VLOOKUP($A24,'Reporte de Juicios (SOFIA)'!$B$14:$E$1000,4,FALSE),"-")</f>
        <v>-</v>
      </c>
      <c r="K24" t="str">
        <f t="shared" si="8"/>
        <v/>
      </c>
      <c r="L24" t="str">
        <f t="shared" si="9"/>
        <v/>
      </c>
      <c r="N24" t="str">
        <f>'Reporte de Juicios (SOFIA)'!$B36&amp;'Reporte de Juicios (SOFIA)'!$G36</f>
        <v/>
      </c>
      <c r="O24">
        <f>'Reporte de Juicios (SOFIA)'!$H36</f>
        <v>0</v>
      </c>
      <c r="Q24" t="str">
        <f t="shared" si="10"/>
        <v/>
      </c>
      <c r="R24" t="str">
        <f t="shared" si="10"/>
        <v/>
      </c>
      <c r="S24" t="str">
        <f t="shared" si="10"/>
        <v/>
      </c>
      <c r="T24" t="str">
        <f t="shared" si="10"/>
        <v/>
      </c>
      <c r="U24" t="str">
        <f t="shared" si="10"/>
        <v/>
      </c>
      <c r="V24" t="str">
        <f t="shared" si="10"/>
        <v/>
      </c>
      <c r="W24" t="str">
        <f t="shared" si="10"/>
        <v/>
      </c>
      <c r="X24" t="str">
        <f t="shared" si="10"/>
        <v/>
      </c>
      <c r="Y24" t="str">
        <f t="shared" si="10"/>
        <v/>
      </c>
      <c r="Z24" t="str">
        <f t="shared" si="10"/>
        <v/>
      </c>
      <c r="AB24" s="1" t="str">
        <f t="shared" si="11"/>
        <v/>
      </c>
      <c r="AC24" s="1" t="str">
        <f t="shared" si="12"/>
        <v/>
      </c>
      <c r="AD24" s="1" t="str">
        <f t="shared" si="13"/>
        <v/>
      </c>
      <c r="AE24" s="1" t="str">
        <f t="shared" si="14"/>
        <v/>
      </c>
      <c r="AF24" s="1" t="str">
        <f t="shared" si="15"/>
        <v/>
      </c>
      <c r="AG24" s="1" t="str">
        <f t="shared" si="16"/>
        <v/>
      </c>
      <c r="AH24" s="1" t="str">
        <f t="shared" si="17"/>
        <v/>
      </c>
      <c r="AI24" s="1" t="str">
        <f t="shared" si="18"/>
        <v/>
      </c>
      <c r="AJ24" s="1" t="str">
        <f t="shared" si="19"/>
        <v/>
      </c>
      <c r="AK24" s="1" t="str">
        <f t="shared" si="20"/>
        <v/>
      </c>
      <c r="AM24" s="1" t="str">
        <f t="shared" si="21"/>
        <v>-</v>
      </c>
      <c r="AN24" s="1" t="str">
        <f t="shared" si="22"/>
        <v>-</v>
      </c>
      <c r="AO24" s="1" t="str">
        <f t="shared" si="23"/>
        <v>-</v>
      </c>
      <c r="AP24" s="1" t="str">
        <f t="shared" si="24"/>
        <v>-</v>
      </c>
      <c r="AQ24" s="1" t="str">
        <f t="shared" si="25"/>
        <v>-</v>
      </c>
      <c r="AR24" s="1" t="str">
        <f t="shared" si="26"/>
        <v>-</v>
      </c>
      <c r="AS24" s="1" t="str">
        <f t="shared" si="27"/>
        <v>-</v>
      </c>
      <c r="AT24" s="1" t="str">
        <f t="shared" si="28"/>
        <v>-</v>
      </c>
      <c r="AU24" s="1" t="str">
        <f t="shared" si="29"/>
        <v>-</v>
      </c>
      <c r="AV24" s="1" t="str">
        <f t="shared" si="30"/>
        <v>-</v>
      </c>
      <c r="AX24" s="1">
        <f t="shared" si="3"/>
        <v>0</v>
      </c>
      <c r="AY24" s="1">
        <f t="shared" si="4"/>
        <v>0</v>
      </c>
      <c r="AZ24" s="1">
        <f t="shared" si="31"/>
        <v>0</v>
      </c>
      <c r="BA24" s="1">
        <f t="shared" si="32"/>
        <v>0</v>
      </c>
      <c r="BB24" t="str">
        <f t="shared" si="5"/>
        <v>-</v>
      </c>
      <c r="BC24" s="1" t="str">
        <f t="shared" si="33"/>
        <v>X</v>
      </c>
      <c r="BD24" t="str">
        <f t="shared" si="34"/>
        <v/>
      </c>
    </row>
    <row r="25" spans="1:56">
      <c r="A25" t="str">
        <f>IFERROR(INDEX('Reporte de Juicios (SOFIA)'!$B$14:$B$1000,MATCH(0, INDEX(COUNTIF($A$1:A24, 'Reporte de Juicios (SOFIA)'!$B$14:$B$1000), 0, 0), 0)), "dato autom")</f>
        <v>dato autom</v>
      </c>
      <c r="D25" t="str">
        <f>IFERROR(VLOOKUP($A25,'Reporte de Juicios (SOFIA)'!$B$14:$D$1000,2,FALSE),"Reporte de Juicios")</f>
        <v>Reporte de Juicios</v>
      </c>
      <c r="E25" t="str">
        <f>IFERROR(VLOOKUP($A25,'Reporte de Juicios (SOFIA)'!$B$14:$D$1000,3,FALSE),"Automático tras")</f>
        <v>Automático tras</v>
      </c>
      <c r="F25" t="str">
        <f t="shared" si="7"/>
        <v>Automático tras Reporte de Juicios</v>
      </c>
      <c r="I25" t="str">
        <f>IFERROR(VLOOKUP($A25,'Reporte de Juicios (SOFIA)'!$B$14:$E$1000,4,FALSE),"-")</f>
        <v>-</v>
      </c>
      <c r="K25" t="str">
        <f t="shared" si="8"/>
        <v/>
      </c>
      <c r="L25" t="str">
        <f t="shared" si="9"/>
        <v/>
      </c>
      <c r="N25" t="str">
        <f>'Reporte de Juicios (SOFIA)'!$B37&amp;'Reporte de Juicios (SOFIA)'!$G37</f>
        <v/>
      </c>
      <c r="O25">
        <f>'Reporte de Juicios (SOFIA)'!$H37</f>
        <v>0</v>
      </c>
      <c r="Q25" t="str">
        <f t="shared" si="10"/>
        <v/>
      </c>
      <c r="R25" t="str">
        <f t="shared" si="10"/>
        <v/>
      </c>
      <c r="S25" t="str">
        <f t="shared" si="10"/>
        <v/>
      </c>
      <c r="T25" t="str">
        <f t="shared" si="10"/>
        <v/>
      </c>
      <c r="U25" t="str">
        <f t="shared" si="10"/>
        <v/>
      </c>
      <c r="V25" t="str">
        <f t="shared" si="10"/>
        <v/>
      </c>
      <c r="W25" t="str">
        <f t="shared" si="10"/>
        <v/>
      </c>
      <c r="X25" t="str">
        <f t="shared" si="10"/>
        <v/>
      </c>
      <c r="Y25" t="str">
        <f t="shared" si="10"/>
        <v/>
      </c>
      <c r="Z25" t="str">
        <f t="shared" si="10"/>
        <v/>
      </c>
      <c r="AB25" s="1" t="str">
        <f t="shared" si="11"/>
        <v/>
      </c>
      <c r="AC25" s="1" t="str">
        <f t="shared" si="12"/>
        <v/>
      </c>
      <c r="AD25" s="1" t="str">
        <f t="shared" si="13"/>
        <v/>
      </c>
      <c r="AE25" s="1" t="str">
        <f t="shared" si="14"/>
        <v/>
      </c>
      <c r="AF25" s="1" t="str">
        <f t="shared" si="15"/>
        <v/>
      </c>
      <c r="AG25" s="1" t="str">
        <f t="shared" si="16"/>
        <v/>
      </c>
      <c r="AH25" s="1" t="str">
        <f t="shared" si="17"/>
        <v/>
      </c>
      <c r="AI25" s="1" t="str">
        <f t="shared" si="18"/>
        <v/>
      </c>
      <c r="AJ25" s="1" t="str">
        <f t="shared" si="19"/>
        <v/>
      </c>
      <c r="AK25" s="1" t="str">
        <f t="shared" si="20"/>
        <v/>
      </c>
      <c r="AM25" s="1" t="str">
        <f t="shared" si="21"/>
        <v>-</v>
      </c>
      <c r="AN25" s="1" t="str">
        <f t="shared" si="22"/>
        <v>-</v>
      </c>
      <c r="AO25" s="1" t="str">
        <f t="shared" si="23"/>
        <v>-</v>
      </c>
      <c r="AP25" s="1" t="str">
        <f t="shared" si="24"/>
        <v>-</v>
      </c>
      <c r="AQ25" s="1" t="str">
        <f t="shared" si="25"/>
        <v>-</v>
      </c>
      <c r="AR25" s="1" t="str">
        <f t="shared" si="26"/>
        <v>-</v>
      </c>
      <c r="AS25" s="1" t="str">
        <f t="shared" si="27"/>
        <v>-</v>
      </c>
      <c r="AT25" s="1" t="str">
        <f t="shared" si="28"/>
        <v>-</v>
      </c>
      <c r="AU25" s="1" t="str">
        <f t="shared" si="29"/>
        <v>-</v>
      </c>
      <c r="AV25" s="1" t="str">
        <f t="shared" si="30"/>
        <v>-</v>
      </c>
      <c r="AX25" s="1">
        <f t="shared" si="3"/>
        <v>0</v>
      </c>
      <c r="AY25" s="1">
        <f t="shared" si="4"/>
        <v>0</v>
      </c>
      <c r="AZ25" s="1">
        <f t="shared" si="31"/>
        <v>0</v>
      </c>
      <c r="BA25" s="1">
        <f t="shared" si="32"/>
        <v>0</v>
      </c>
      <c r="BB25" t="str">
        <f t="shared" si="5"/>
        <v>-</v>
      </c>
      <c r="BC25" s="1" t="str">
        <f t="shared" si="33"/>
        <v>X</v>
      </c>
      <c r="BD25" t="str">
        <f t="shared" si="34"/>
        <v/>
      </c>
    </row>
    <row r="26" spans="1:56">
      <c r="A26" t="str">
        <f>IFERROR(INDEX('Reporte de Juicios (SOFIA)'!$B$14:$B$1000,MATCH(0, INDEX(COUNTIF($A$1:A25, 'Reporte de Juicios (SOFIA)'!$B$14:$B$1000), 0, 0), 0)), "dato autom")</f>
        <v>dato autom</v>
      </c>
      <c r="D26" t="str">
        <f>IFERROR(VLOOKUP($A26,'Reporte de Juicios (SOFIA)'!$B$14:$D$1000,2,FALSE),"Reporte de Juicios")</f>
        <v>Reporte de Juicios</v>
      </c>
      <c r="E26" t="str">
        <f>IFERROR(VLOOKUP($A26,'Reporte de Juicios (SOFIA)'!$B$14:$D$1000,3,FALSE),"Automático tras")</f>
        <v>Automático tras</v>
      </c>
      <c r="F26" t="str">
        <f t="shared" si="7"/>
        <v>Automático tras Reporte de Juicios</v>
      </c>
      <c r="I26" t="str">
        <f>IFERROR(VLOOKUP($A26,'Reporte de Juicios (SOFIA)'!$B$14:$E$1000,4,FALSE),"-")</f>
        <v>-</v>
      </c>
      <c r="K26" t="str">
        <f t="shared" si="8"/>
        <v/>
      </c>
      <c r="L26" t="str">
        <f t="shared" si="9"/>
        <v/>
      </c>
      <c r="N26" t="str">
        <f>'Reporte de Juicios (SOFIA)'!$B38&amp;'Reporte de Juicios (SOFIA)'!$G38</f>
        <v/>
      </c>
      <c r="O26">
        <f>'Reporte de Juicios (SOFIA)'!$H38</f>
        <v>0</v>
      </c>
      <c r="Q26" t="str">
        <f t="shared" si="10"/>
        <v/>
      </c>
      <c r="R26" t="str">
        <f t="shared" si="10"/>
        <v/>
      </c>
      <c r="S26" t="str">
        <f t="shared" si="10"/>
        <v/>
      </c>
      <c r="T26" t="str">
        <f t="shared" si="10"/>
        <v/>
      </c>
      <c r="U26" t="str">
        <f t="shared" si="10"/>
        <v/>
      </c>
      <c r="V26" t="str">
        <f t="shared" si="10"/>
        <v/>
      </c>
      <c r="W26" t="str">
        <f t="shared" si="10"/>
        <v/>
      </c>
      <c r="X26" t="str">
        <f t="shared" si="10"/>
        <v/>
      </c>
      <c r="Y26" t="str">
        <f t="shared" si="10"/>
        <v/>
      </c>
      <c r="Z26" t="str">
        <f t="shared" si="10"/>
        <v/>
      </c>
      <c r="AB26" s="1" t="str">
        <f t="shared" si="11"/>
        <v/>
      </c>
      <c r="AC26" s="1" t="str">
        <f t="shared" si="12"/>
        <v/>
      </c>
      <c r="AD26" s="1" t="str">
        <f t="shared" si="13"/>
        <v/>
      </c>
      <c r="AE26" s="1" t="str">
        <f t="shared" si="14"/>
        <v/>
      </c>
      <c r="AF26" s="1" t="str">
        <f t="shared" si="15"/>
        <v/>
      </c>
      <c r="AG26" s="1" t="str">
        <f t="shared" si="16"/>
        <v/>
      </c>
      <c r="AH26" s="1" t="str">
        <f t="shared" si="17"/>
        <v/>
      </c>
      <c r="AI26" s="1" t="str">
        <f t="shared" si="18"/>
        <v/>
      </c>
      <c r="AJ26" s="1" t="str">
        <f t="shared" si="19"/>
        <v/>
      </c>
      <c r="AK26" s="1" t="str">
        <f t="shared" si="20"/>
        <v/>
      </c>
      <c r="AM26" s="1" t="str">
        <f t="shared" si="21"/>
        <v>-</v>
      </c>
      <c r="AN26" s="1" t="str">
        <f t="shared" si="22"/>
        <v>-</v>
      </c>
      <c r="AO26" s="1" t="str">
        <f t="shared" si="23"/>
        <v>-</v>
      </c>
      <c r="AP26" s="1" t="str">
        <f t="shared" si="24"/>
        <v>-</v>
      </c>
      <c r="AQ26" s="1" t="str">
        <f t="shared" si="25"/>
        <v>-</v>
      </c>
      <c r="AR26" s="1" t="str">
        <f t="shared" si="26"/>
        <v>-</v>
      </c>
      <c r="AS26" s="1" t="str">
        <f t="shared" si="27"/>
        <v>-</v>
      </c>
      <c r="AT26" s="1" t="str">
        <f t="shared" si="28"/>
        <v>-</v>
      </c>
      <c r="AU26" s="1" t="str">
        <f t="shared" si="29"/>
        <v>-</v>
      </c>
      <c r="AV26" s="1" t="str">
        <f t="shared" si="30"/>
        <v>-</v>
      </c>
      <c r="AX26" s="1">
        <f t="shared" si="3"/>
        <v>0</v>
      </c>
      <c r="AY26" s="1">
        <f t="shared" si="4"/>
        <v>0</v>
      </c>
      <c r="AZ26" s="1">
        <f t="shared" si="31"/>
        <v>0</v>
      </c>
      <c r="BA26" s="1">
        <f t="shared" si="32"/>
        <v>0</v>
      </c>
      <c r="BB26" t="str">
        <f t="shared" si="5"/>
        <v>-</v>
      </c>
      <c r="BC26" s="1" t="str">
        <f t="shared" si="33"/>
        <v>X</v>
      </c>
      <c r="BD26" t="str">
        <f t="shared" si="34"/>
        <v/>
      </c>
    </row>
    <row r="27" spans="1:56">
      <c r="A27" t="str">
        <f>IFERROR(INDEX('Reporte de Juicios (SOFIA)'!$B$14:$B$1000,MATCH(0, INDEX(COUNTIF($A$1:A26, 'Reporte de Juicios (SOFIA)'!$B$14:$B$1000), 0, 0), 0)), "dato autom")</f>
        <v>dato autom</v>
      </c>
      <c r="D27" t="str">
        <f>IFERROR(VLOOKUP($A27,'Reporte de Juicios (SOFIA)'!$B$14:$D$1000,2,FALSE),"Reporte de Juicios")</f>
        <v>Reporte de Juicios</v>
      </c>
      <c r="E27" t="str">
        <f>IFERROR(VLOOKUP($A27,'Reporte de Juicios (SOFIA)'!$B$14:$D$1000,3,FALSE),"Automático tras")</f>
        <v>Automático tras</v>
      </c>
      <c r="F27" t="str">
        <f t="shared" si="7"/>
        <v>Automático tras Reporte de Juicios</v>
      </c>
      <c r="I27" t="str">
        <f>IFERROR(VLOOKUP($A27,'Reporte de Juicios (SOFIA)'!$B$14:$E$1000,4,FALSE),"-")</f>
        <v>-</v>
      </c>
      <c r="K27" t="str">
        <f t="shared" si="8"/>
        <v/>
      </c>
      <c r="L27" t="str">
        <f t="shared" si="9"/>
        <v/>
      </c>
      <c r="N27" t="str">
        <f>'Reporte de Juicios (SOFIA)'!$B39&amp;'Reporte de Juicios (SOFIA)'!$G39</f>
        <v/>
      </c>
      <c r="O27">
        <f>'Reporte de Juicios (SOFIA)'!$H39</f>
        <v>0</v>
      </c>
      <c r="Q27" t="str">
        <f t="shared" si="10"/>
        <v/>
      </c>
      <c r="R27" t="str">
        <f t="shared" si="10"/>
        <v/>
      </c>
      <c r="S27" t="str">
        <f t="shared" si="10"/>
        <v/>
      </c>
      <c r="T27" t="str">
        <f t="shared" si="10"/>
        <v/>
      </c>
      <c r="U27" t="str">
        <f t="shared" si="10"/>
        <v/>
      </c>
      <c r="V27" t="str">
        <f t="shared" si="10"/>
        <v/>
      </c>
      <c r="W27" t="str">
        <f t="shared" si="10"/>
        <v/>
      </c>
      <c r="X27" t="str">
        <f t="shared" si="10"/>
        <v/>
      </c>
      <c r="Y27" t="str">
        <f t="shared" si="10"/>
        <v/>
      </c>
      <c r="Z27" t="str">
        <f t="shared" si="10"/>
        <v/>
      </c>
      <c r="AB27" s="1" t="str">
        <f t="shared" si="11"/>
        <v/>
      </c>
      <c r="AC27" s="1" t="str">
        <f t="shared" si="12"/>
        <v/>
      </c>
      <c r="AD27" s="1" t="str">
        <f t="shared" si="13"/>
        <v/>
      </c>
      <c r="AE27" s="1" t="str">
        <f t="shared" si="14"/>
        <v/>
      </c>
      <c r="AF27" s="1" t="str">
        <f t="shared" si="15"/>
        <v/>
      </c>
      <c r="AG27" s="1" t="str">
        <f t="shared" si="16"/>
        <v/>
      </c>
      <c r="AH27" s="1" t="str">
        <f t="shared" si="17"/>
        <v/>
      </c>
      <c r="AI27" s="1" t="str">
        <f t="shared" si="18"/>
        <v/>
      </c>
      <c r="AJ27" s="1" t="str">
        <f t="shared" si="19"/>
        <v/>
      </c>
      <c r="AK27" s="1" t="str">
        <f t="shared" si="20"/>
        <v/>
      </c>
      <c r="AM27" s="1" t="str">
        <f t="shared" si="21"/>
        <v>-</v>
      </c>
      <c r="AN27" s="1" t="str">
        <f t="shared" si="22"/>
        <v>-</v>
      </c>
      <c r="AO27" s="1" t="str">
        <f t="shared" si="23"/>
        <v>-</v>
      </c>
      <c r="AP27" s="1" t="str">
        <f t="shared" si="24"/>
        <v>-</v>
      </c>
      <c r="AQ27" s="1" t="str">
        <f t="shared" si="25"/>
        <v>-</v>
      </c>
      <c r="AR27" s="1" t="str">
        <f t="shared" si="26"/>
        <v>-</v>
      </c>
      <c r="AS27" s="1" t="str">
        <f t="shared" si="27"/>
        <v>-</v>
      </c>
      <c r="AT27" s="1" t="str">
        <f t="shared" si="28"/>
        <v>-</v>
      </c>
      <c r="AU27" s="1" t="str">
        <f t="shared" si="29"/>
        <v>-</v>
      </c>
      <c r="AV27" s="1" t="str">
        <f t="shared" si="30"/>
        <v>-</v>
      </c>
      <c r="AX27" s="1">
        <f t="shared" si="3"/>
        <v>0</v>
      </c>
      <c r="AY27" s="1">
        <f t="shared" si="4"/>
        <v>0</v>
      </c>
      <c r="AZ27" s="1">
        <f t="shared" si="31"/>
        <v>0</v>
      </c>
      <c r="BA27" s="1">
        <f t="shared" si="32"/>
        <v>0</v>
      </c>
      <c r="BB27" t="str">
        <f t="shared" si="5"/>
        <v>-</v>
      </c>
      <c r="BC27" s="1" t="str">
        <f t="shared" si="33"/>
        <v>X</v>
      </c>
      <c r="BD27" t="str">
        <f t="shared" si="34"/>
        <v/>
      </c>
    </row>
    <row r="28" spans="1:56">
      <c r="A28" t="str">
        <f>IFERROR(INDEX('Reporte de Juicios (SOFIA)'!$B$14:$B$1000,MATCH(0, INDEX(COUNTIF($A$1:A27, 'Reporte de Juicios (SOFIA)'!$B$14:$B$1000), 0, 0), 0)), "dato autom")</f>
        <v>dato autom</v>
      </c>
      <c r="D28" t="str">
        <f>IFERROR(VLOOKUP($A28,'Reporte de Juicios (SOFIA)'!$B$14:$D$1000,2,FALSE),"Reporte de Juicios")</f>
        <v>Reporte de Juicios</v>
      </c>
      <c r="E28" t="str">
        <f>IFERROR(VLOOKUP($A28,'Reporte de Juicios (SOFIA)'!$B$14:$D$1000,3,FALSE),"Automático tras")</f>
        <v>Automático tras</v>
      </c>
      <c r="F28" t="str">
        <f t="shared" si="7"/>
        <v>Automático tras Reporte de Juicios</v>
      </c>
      <c r="I28" t="str">
        <f>IFERROR(VLOOKUP($A28,'Reporte de Juicios (SOFIA)'!$B$14:$E$1000,4,FALSE),"-")</f>
        <v>-</v>
      </c>
      <c r="K28" t="str">
        <f t="shared" si="8"/>
        <v/>
      </c>
      <c r="L28" t="str">
        <f t="shared" si="9"/>
        <v/>
      </c>
      <c r="N28" t="str">
        <f>'Reporte de Juicios (SOFIA)'!$B40&amp;'Reporte de Juicios (SOFIA)'!$G40</f>
        <v/>
      </c>
      <c r="O28">
        <f>'Reporte de Juicios (SOFIA)'!$H40</f>
        <v>0</v>
      </c>
      <c r="Q28" t="str">
        <f t="shared" si="10"/>
        <v/>
      </c>
      <c r="R28" t="str">
        <f t="shared" si="10"/>
        <v/>
      </c>
      <c r="S28" t="str">
        <f t="shared" si="10"/>
        <v/>
      </c>
      <c r="T28" t="str">
        <f t="shared" si="10"/>
        <v/>
      </c>
      <c r="U28" t="str">
        <f t="shared" si="10"/>
        <v/>
      </c>
      <c r="V28" t="str">
        <f t="shared" si="10"/>
        <v/>
      </c>
      <c r="W28" t="str">
        <f t="shared" si="10"/>
        <v/>
      </c>
      <c r="X28" t="str">
        <f t="shared" si="10"/>
        <v/>
      </c>
      <c r="Y28" t="str">
        <f t="shared" si="10"/>
        <v/>
      </c>
      <c r="Z28" t="str">
        <f t="shared" si="10"/>
        <v/>
      </c>
      <c r="AB28" s="1" t="str">
        <f t="shared" si="11"/>
        <v/>
      </c>
      <c r="AC28" s="1" t="str">
        <f t="shared" si="12"/>
        <v/>
      </c>
      <c r="AD28" s="1" t="str">
        <f t="shared" si="13"/>
        <v/>
      </c>
      <c r="AE28" s="1" t="str">
        <f t="shared" si="14"/>
        <v/>
      </c>
      <c r="AF28" s="1" t="str">
        <f t="shared" si="15"/>
        <v/>
      </c>
      <c r="AG28" s="1" t="str">
        <f t="shared" si="16"/>
        <v/>
      </c>
      <c r="AH28" s="1" t="str">
        <f t="shared" si="17"/>
        <v/>
      </c>
      <c r="AI28" s="1" t="str">
        <f t="shared" si="18"/>
        <v/>
      </c>
      <c r="AJ28" s="1" t="str">
        <f t="shared" si="19"/>
        <v/>
      </c>
      <c r="AK28" s="1" t="str">
        <f t="shared" si="20"/>
        <v/>
      </c>
      <c r="AM28" s="1" t="str">
        <f t="shared" si="21"/>
        <v>-</v>
      </c>
      <c r="AN28" s="1" t="str">
        <f t="shared" si="22"/>
        <v>-</v>
      </c>
      <c r="AO28" s="1" t="str">
        <f t="shared" si="23"/>
        <v>-</v>
      </c>
      <c r="AP28" s="1" t="str">
        <f t="shared" si="24"/>
        <v>-</v>
      </c>
      <c r="AQ28" s="1" t="str">
        <f t="shared" si="25"/>
        <v>-</v>
      </c>
      <c r="AR28" s="1" t="str">
        <f t="shared" si="26"/>
        <v>-</v>
      </c>
      <c r="AS28" s="1" t="str">
        <f t="shared" si="27"/>
        <v>-</v>
      </c>
      <c r="AT28" s="1" t="str">
        <f t="shared" si="28"/>
        <v>-</v>
      </c>
      <c r="AU28" s="1" t="str">
        <f t="shared" si="29"/>
        <v>-</v>
      </c>
      <c r="AV28" s="1" t="str">
        <f t="shared" si="30"/>
        <v>-</v>
      </c>
      <c r="AX28" s="1">
        <f t="shared" si="3"/>
        <v>0</v>
      </c>
      <c r="AY28" s="1">
        <f t="shared" si="4"/>
        <v>0</v>
      </c>
      <c r="AZ28" s="1">
        <f t="shared" si="31"/>
        <v>0</v>
      </c>
      <c r="BA28" s="1">
        <f t="shared" si="32"/>
        <v>0</v>
      </c>
      <c r="BB28" t="str">
        <f t="shared" si="5"/>
        <v>-</v>
      </c>
      <c r="BC28" s="1" t="str">
        <f t="shared" si="33"/>
        <v>X</v>
      </c>
      <c r="BD28" t="str">
        <f t="shared" si="34"/>
        <v/>
      </c>
    </row>
    <row r="29" spans="1:56">
      <c r="A29" t="str">
        <f>IFERROR(INDEX('Reporte de Juicios (SOFIA)'!$B$14:$B$1000,MATCH(0, INDEX(COUNTIF($A$1:A28, 'Reporte de Juicios (SOFIA)'!$B$14:$B$1000), 0, 0), 0)), "dato autom")</f>
        <v>dato autom</v>
      </c>
      <c r="D29" t="str">
        <f>IFERROR(VLOOKUP($A29,'Reporte de Juicios (SOFIA)'!$B$14:$D$1000,2,FALSE),"Reporte de Juicios")</f>
        <v>Reporte de Juicios</v>
      </c>
      <c r="E29" t="str">
        <f>IFERROR(VLOOKUP($A29,'Reporte de Juicios (SOFIA)'!$B$14:$D$1000,3,FALSE),"Automático tras")</f>
        <v>Automático tras</v>
      </c>
      <c r="F29" t="str">
        <f t="shared" si="7"/>
        <v>Automático tras Reporte de Juicios</v>
      </c>
      <c r="I29" t="str">
        <f>IFERROR(VLOOKUP($A29,'Reporte de Juicios (SOFIA)'!$B$14:$E$1000,4,FALSE),"-")</f>
        <v>-</v>
      </c>
      <c r="K29" t="str">
        <f t="shared" si="8"/>
        <v/>
      </c>
      <c r="L29" t="str">
        <f t="shared" si="9"/>
        <v/>
      </c>
      <c r="N29" t="str">
        <f>'Reporte de Juicios (SOFIA)'!$B41&amp;'Reporte de Juicios (SOFIA)'!$G41</f>
        <v/>
      </c>
      <c r="O29">
        <f>'Reporte de Juicios (SOFIA)'!$H41</f>
        <v>0</v>
      </c>
      <c r="Q29" t="str">
        <f t="shared" si="10"/>
        <v/>
      </c>
      <c r="R29" t="str">
        <f t="shared" si="10"/>
        <v/>
      </c>
      <c r="S29" t="str">
        <f t="shared" si="10"/>
        <v/>
      </c>
      <c r="T29" t="str">
        <f t="shared" si="10"/>
        <v/>
      </c>
      <c r="U29" t="str">
        <f t="shared" si="10"/>
        <v/>
      </c>
      <c r="V29" t="str">
        <f t="shared" si="10"/>
        <v/>
      </c>
      <c r="W29" t="str">
        <f t="shared" si="10"/>
        <v/>
      </c>
      <c r="X29" t="str">
        <f t="shared" si="10"/>
        <v/>
      </c>
      <c r="Y29" t="str">
        <f t="shared" si="10"/>
        <v/>
      </c>
      <c r="Z29" t="str">
        <f t="shared" si="10"/>
        <v/>
      </c>
      <c r="AB29" s="1" t="str">
        <f t="shared" si="11"/>
        <v/>
      </c>
      <c r="AC29" s="1" t="str">
        <f t="shared" si="12"/>
        <v/>
      </c>
      <c r="AD29" s="1" t="str">
        <f t="shared" si="13"/>
        <v/>
      </c>
      <c r="AE29" s="1" t="str">
        <f t="shared" si="14"/>
        <v/>
      </c>
      <c r="AF29" s="1" t="str">
        <f t="shared" si="15"/>
        <v/>
      </c>
      <c r="AG29" s="1" t="str">
        <f t="shared" si="16"/>
        <v/>
      </c>
      <c r="AH29" s="1" t="str">
        <f t="shared" si="17"/>
        <v/>
      </c>
      <c r="AI29" s="1" t="str">
        <f t="shared" si="18"/>
        <v/>
      </c>
      <c r="AJ29" s="1" t="str">
        <f t="shared" si="19"/>
        <v/>
      </c>
      <c r="AK29" s="1" t="str">
        <f t="shared" si="20"/>
        <v/>
      </c>
      <c r="AM29" s="1" t="str">
        <f t="shared" si="21"/>
        <v>-</v>
      </c>
      <c r="AN29" s="1" t="str">
        <f t="shared" si="22"/>
        <v>-</v>
      </c>
      <c r="AO29" s="1" t="str">
        <f t="shared" si="23"/>
        <v>-</v>
      </c>
      <c r="AP29" s="1" t="str">
        <f t="shared" si="24"/>
        <v>-</v>
      </c>
      <c r="AQ29" s="1" t="str">
        <f t="shared" si="25"/>
        <v>-</v>
      </c>
      <c r="AR29" s="1" t="str">
        <f t="shared" si="26"/>
        <v>-</v>
      </c>
      <c r="AS29" s="1" t="str">
        <f t="shared" si="27"/>
        <v>-</v>
      </c>
      <c r="AT29" s="1" t="str">
        <f t="shared" si="28"/>
        <v>-</v>
      </c>
      <c r="AU29" s="1" t="str">
        <f t="shared" si="29"/>
        <v>-</v>
      </c>
      <c r="AV29" s="1" t="str">
        <f t="shared" si="30"/>
        <v>-</v>
      </c>
      <c r="AX29" s="1">
        <f t="shared" si="3"/>
        <v>0</v>
      </c>
      <c r="AY29" s="1">
        <f t="shared" si="4"/>
        <v>0</v>
      </c>
      <c r="AZ29" s="1">
        <f t="shared" si="31"/>
        <v>0</v>
      </c>
      <c r="BA29" s="1">
        <f t="shared" si="32"/>
        <v>0</v>
      </c>
      <c r="BB29" t="str">
        <f t="shared" si="5"/>
        <v>-</v>
      </c>
      <c r="BC29" s="1" t="str">
        <f t="shared" si="33"/>
        <v>X</v>
      </c>
      <c r="BD29" t="str">
        <f t="shared" si="34"/>
        <v/>
      </c>
    </row>
    <row r="30" spans="1:56">
      <c r="A30" t="str">
        <f>IFERROR(INDEX('Reporte de Juicios (SOFIA)'!$B$14:$B$1000,MATCH(0, INDEX(COUNTIF($A$1:A29, 'Reporte de Juicios (SOFIA)'!$B$14:$B$1000), 0, 0), 0)), "dato autom")</f>
        <v>dato autom</v>
      </c>
      <c r="D30" t="str">
        <f>IFERROR(VLOOKUP($A30,'Reporte de Juicios (SOFIA)'!$B$14:$D$1000,2,FALSE),"Reporte de Juicios")</f>
        <v>Reporte de Juicios</v>
      </c>
      <c r="E30" t="str">
        <f>IFERROR(VLOOKUP($A30,'Reporte de Juicios (SOFIA)'!$B$14:$D$1000,3,FALSE),"Automático tras")</f>
        <v>Automático tras</v>
      </c>
      <c r="F30" t="str">
        <f t="shared" si="7"/>
        <v>Automático tras Reporte de Juicios</v>
      </c>
      <c r="I30" t="str">
        <f>IFERROR(VLOOKUP($A30,'Reporte de Juicios (SOFIA)'!$B$14:$E$1000,4,FALSE),"-")</f>
        <v>-</v>
      </c>
      <c r="K30" t="str">
        <f t="shared" si="8"/>
        <v/>
      </c>
      <c r="L30" t="str">
        <f t="shared" si="9"/>
        <v/>
      </c>
      <c r="N30" t="str">
        <f>'Reporte de Juicios (SOFIA)'!$B42&amp;'Reporte de Juicios (SOFIA)'!$G42</f>
        <v/>
      </c>
      <c r="O30">
        <f>'Reporte de Juicios (SOFIA)'!$H42</f>
        <v>0</v>
      </c>
      <c r="Q30" t="str">
        <f t="shared" si="10"/>
        <v/>
      </c>
      <c r="R30" t="str">
        <f t="shared" si="10"/>
        <v/>
      </c>
      <c r="S30" t="str">
        <f t="shared" si="10"/>
        <v/>
      </c>
      <c r="T30" t="str">
        <f t="shared" si="10"/>
        <v/>
      </c>
      <c r="U30" t="str">
        <f t="shared" si="10"/>
        <v/>
      </c>
      <c r="V30" t="str">
        <f t="shared" si="10"/>
        <v/>
      </c>
      <c r="W30" t="str">
        <f t="shared" si="10"/>
        <v/>
      </c>
      <c r="X30" t="str">
        <f t="shared" si="10"/>
        <v/>
      </c>
      <c r="Y30" t="str">
        <f t="shared" si="10"/>
        <v/>
      </c>
      <c r="Z30" t="str">
        <f t="shared" si="10"/>
        <v/>
      </c>
      <c r="AB30" s="1" t="str">
        <f t="shared" si="11"/>
        <v/>
      </c>
      <c r="AC30" s="1" t="str">
        <f t="shared" si="12"/>
        <v/>
      </c>
      <c r="AD30" s="1" t="str">
        <f t="shared" si="13"/>
        <v/>
      </c>
      <c r="AE30" s="1" t="str">
        <f t="shared" si="14"/>
        <v/>
      </c>
      <c r="AF30" s="1" t="str">
        <f t="shared" si="15"/>
        <v/>
      </c>
      <c r="AG30" s="1" t="str">
        <f t="shared" si="16"/>
        <v/>
      </c>
      <c r="AH30" s="1" t="str">
        <f t="shared" si="17"/>
        <v/>
      </c>
      <c r="AI30" s="1" t="str">
        <f t="shared" si="18"/>
        <v/>
      </c>
      <c r="AJ30" s="1" t="str">
        <f t="shared" si="19"/>
        <v/>
      </c>
      <c r="AK30" s="1" t="str">
        <f t="shared" si="20"/>
        <v/>
      </c>
      <c r="AM30" s="1" t="str">
        <f t="shared" si="21"/>
        <v>-</v>
      </c>
      <c r="AN30" s="1" t="str">
        <f t="shared" si="22"/>
        <v>-</v>
      </c>
      <c r="AO30" s="1" t="str">
        <f t="shared" si="23"/>
        <v>-</v>
      </c>
      <c r="AP30" s="1" t="str">
        <f t="shared" si="24"/>
        <v>-</v>
      </c>
      <c r="AQ30" s="1" t="str">
        <f t="shared" si="25"/>
        <v>-</v>
      </c>
      <c r="AR30" s="1" t="str">
        <f t="shared" si="26"/>
        <v>-</v>
      </c>
      <c r="AS30" s="1" t="str">
        <f t="shared" si="27"/>
        <v>-</v>
      </c>
      <c r="AT30" s="1" t="str">
        <f t="shared" si="28"/>
        <v>-</v>
      </c>
      <c r="AU30" s="1" t="str">
        <f t="shared" si="29"/>
        <v>-</v>
      </c>
      <c r="AV30" s="1" t="str">
        <f t="shared" si="30"/>
        <v>-</v>
      </c>
      <c r="AX30" s="1">
        <f t="shared" si="3"/>
        <v>0</v>
      </c>
      <c r="AY30" s="1">
        <f t="shared" si="4"/>
        <v>0</v>
      </c>
      <c r="AZ30" s="1">
        <f t="shared" si="31"/>
        <v>0</v>
      </c>
      <c r="BA30" s="1">
        <f t="shared" si="32"/>
        <v>0</v>
      </c>
      <c r="BB30" t="str">
        <f t="shared" si="5"/>
        <v>-</v>
      </c>
      <c r="BC30" s="1" t="str">
        <f t="shared" si="33"/>
        <v>X</v>
      </c>
      <c r="BD30" t="str">
        <f t="shared" si="34"/>
        <v/>
      </c>
    </row>
    <row r="31" spans="1:56">
      <c r="A31" t="str">
        <f>IFERROR(INDEX('Reporte de Juicios (SOFIA)'!$B$14:$B$1000,MATCH(0, INDEX(COUNTIF($A$1:A30, 'Reporte de Juicios (SOFIA)'!$B$14:$B$1000), 0, 0), 0)), "dato autom")</f>
        <v>dato autom</v>
      </c>
      <c r="D31" t="str">
        <f>IFERROR(VLOOKUP($A31,'Reporte de Juicios (SOFIA)'!$B$14:$D$1000,2,FALSE),"Reporte de Juicios")</f>
        <v>Reporte de Juicios</v>
      </c>
      <c r="E31" t="str">
        <f>IFERROR(VLOOKUP($A31,'Reporte de Juicios (SOFIA)'!$B$14:$D$1000,3,FALSE),"Automático tras")</f>
        <v>Automático tras</v>
      </c>
      <c r="F31" t="str">
        <f t="shared" si="7"/>
        <v>Automático tras Reporte de Juicios</v>
      </c>
      <c r="I31" t="str">
        <f>IFERROR(VLOOKUP($A31,'Reporte de Juicios (SOFIA)'!$B$14:$E$1000,4,FALSE),"-")</f>
        <v>-</v>
      </c>
      <c r="K31" t="str">
        <f t="shared" si="8"/>
        <v/>
      </c>
      <c r="L31" t="str">
        <f t="shared" si="9"/>
        <v/>
      </c>
      <c r="N31" t="str">
        <f>'Reporte de Juicios (SOFIA)'!$B43&amp;'Reporte de Juicios (SOFIA)'!$G43</f>
        <v/>
      </c>
      <c r="O31">
        <f>'Reporte de Juicios (SOFIA)'!$H43</f>
        <v>0</v>
      </c>
      <c r="Q31" t="str">
        <f t="shared" si="10"/>
        <v/>
      </c>
      <c r="R31" t="str">
        <f t="shared" si="10"/>
        <v/>
      </c>
      <c r="S31" t="str">
        <f t="shared" si="10"/>
        <v/>
      </c>
      <c r="T31" t="str">
        <f t="shared" si="10"/>
        <v/>
      </c>
      <c r="U31" t="str">
        <f t="shared" si="10"/>
        <v/>
      </c>
      <c r="V31" t="str">
        <f t="shared" si="10"/>
        <v/>
      </c>
      <c r="W31" t="str">
        <f t="shared" si="10"/>
        <v/>
      </c>
      <c r="X31" t="str">
        <f t="shared" si="10"/>
        <v/>
      </c>
      <c r="Y31" t="str">
        <f t="shared" si="10"/>
        <v/>
      </c>
      <c r="Z31" t="str">
        <f t="shared" si="10"/>
        <v/>
      </c>
      <c r="AB31" s="1" t="str">
        <f t="shared" si="11"/>
        <v/>
      </c>
      <c r="AC31" s="1" t="str">
        <f t="shared" si="12"/>
        <v/>
      </c>
      <c r="AD31" s="1" t="str">
        <f t="shared" si="13"/>
        <v/>
      </c>
      <c r="AE31" s="1" t="str">
        <f t="shared" si="14"/>
        <v/>
      </c>
      <c r="AF31" s="1" t="str">
        <f t="shared" si="15"/>
        <v/>
      </c>
      <c r="AG31" s="1" t="str">
        <f t="shared" si="16"/>
        <v/>
      </c>
      <c r="AH31" s="1" t="str">
        <f t="shared" si="17"/>
        <v/>
      </c>
      <c r="AI31" s="1" t="str">
        <f t="shared" si="18"/>
        <v/>
      </c>
      <c r="AJ31" s="1" t="str">
        <f t="shared" si="19"/>
        <v/>
      </c>
      <c r="AK31" s="1" t="str">
        <f t="shared" si="20"/>
        <v/>
      </c>
      <c r="AM31" s="1" t="str">
        <f t="shared" si="21"/>
        <v>-</v>
      </c>
      <c r="AN31" s="1" t="str">
        <f t="shared" si="22"/>
        <v>-</v>
      </c>
      <c r="AO31" s="1" t="str">
        <f t="shared" si="23"/>
        <v>-</v>
      </c>
      <c r="AP31" s="1" t="str">
        <f t="shared" si="24"/>
        <v>-</v>
      </c>
      <c r="AQ31" s="1" t="str">
        <f t="shared" si="25"/>
        <v>-</v>
      </c>
      <c r="AR31" s="1" t="str">
        <f t="shared" si="26"/>
        <v>-</v>
      </c>
      <c r="AS31" s="1" t="str">
        <f t="shared" si="27"/>
        <v>-</v>
      </c>
      <c r="AT31" s="1" t="str">
        <f t="shared" si="28"/>
        <v>-</v>
      </c>
      <c r="AU31" s="1" t="str">
        <f t="shared" si="29"/>
        <v>-</v>
      </c>
      <c r="AV31" s="1" t="str">
        <f t="shared" si="30"/>
        <v>-</v>
      </c>
      <c r="AX31" s="1">
        <f t="shared" si="3"/>
        <v>0</v>
      </c>
      <c r="AY31" s="1">
        <f t="shared" si="4"/>
        <v>0</v>
      </c>
      <c r="AZ31" s="1">
        <f t="shared" si="31"/>
        <v>0</v>
      </c>
      <c r="BA31" s="1">
        <f t="shared" si="32"/>
        <v>0</v>
      </c>
      <c r="BB31" t="str">
        <f t="shared" si="5"/>
        <v>-</v>
      </c>
      <c r="BC31" s="1" t="str">
        <f t="shared" si="33"/>
        <v>X</v>
      </c>
      <c r="BD31" t="str">
        <f t="shared" si="34"/>
        <v/>
      </c>
    </row>
    <row r="32" spans="1:56">
      <c r="A32" t="str">
        <f>IFERROR(INDEX('Reporte de Juicios (SOFIA)'!$B$14:$B$1000,MATCH(0, INDEX(COUNTIF($A$1:A31, 'Reporte de Juicios (SOFIA)'!$B$14:$B$1000), 0, 0), 0)), "dato autom")</f>
        <v>dato autom</v>
      </c>
      <c r="D32" t="str">
        <f>IFERROR(VLOOKUP($A32,'Reporte de Juicios (SOFIA)'!$B$14:$D$1000,2,FALSE),"Reporte de Juicios")</f>
        <v>Reporte de Juicios</v>
      </c>
      <c r="E32" t="str">
        <f>IFERROR(VLOOKUP($A32,'Reporte de Juicios (SOFIA)'!$B$14:$D$1000,3,FALSE),"Automático tras")</f>
        <v>Automático tras</v>
      </c>
      <c r="F32" t="str">
        <f t="shared" si="7"/>
        <v>Automático tras Reporte de Juicios</v>
      </c>
      <c r="I32" t="str">
        <f>IFERROR(VLOOKUP($A32,'Reporte de Juicios (SOFIA)'!$B$14:$E$1000,4,FALSE),"-")</f>
        <v>-</v>
      </c>
      <c r="K32" t="str">
        <f t="shared" si="8"/>
        <v/>
      </c>
      <c r="L32" t="str">
        <f t="shared" si="9"/>
        <v/>
      </c>
      <c r="N32" t="str">
        <f>'Reporte de Juicios (SOFIA)'!$B44&amp;'Reporte de Juicios (SOFIA)'!$G44</f>
        <v/>
      </c>
      <c r="O32">
        <f>'Reporte de Juicios (SOFIA)'!$H44</f>
        <v>0</v>
      </c>
      <c r="Q32" t="str">
        <f t="shared" si="10"/>
        <v/>
      </c>
      <c r="R32" t="str">
        <f t="shared" si="10"/>
        <v/>
      </c>
      <c r="S32" t="str">
        <f t="shared" si="10"/>
        <v/>
      </c>
      <c r="T32" t="str">
        <f t="shared" si="10"/>
        <v/>
      </c>
      <c r="U32" t="str">
        <f t="shared" si="10"/>
        <v/>
      </c>
      <c r="V32" t="str">
        <f t="shared" si="10"/>
        <v/>
      </c>
      <c r="W32" t="str">
        <f t="shared" si="10"/>
        <v/>
      </c>
      <c r="X32" t="str">
        <f t="shared" si="10"/>
        <v/>
      </c>
      <c r="Y32" t="str">
        <f t="shared" si="10"/>
        <v/>
      </c>
      <c r="Z32" t="str">
        <f t="shared" si="10"/>
        <v/>
      </c>
      <c r="AB32" s="1" t="str">
        <f t="shared" si="11"/>
        <v/>
      </c>
      <c r="AC32" s="1" t="str">
        <f t="shared" si="12"/>
        <v/>
      </c>
      <c r="AD32" s="1" t="str">
        <f t="shared" si="13"/>
        <v/>
      </c>
      <c r="AE32" s="1" t="str">
        <f t="shared" si="14"/>
        <v/>
      </c>
      <c r="AF32" s="1" t="str">
        <f t="shared" si="15"/>
        <v/>
      </c>
      <c r="AG32" s="1" t="str">
        <f t="shared" si="16"/>
        <v/>
      </c>
      <c r="AH32" s="1" t="str">
        <f t="shared" si="17"/>
        <v/>
      </c>
      <c r="AI32" s="1" t="str">
        <f t="shared" si="18"/>
        <v/>
      </c>
      <c r="AJ32" s="1" t="str">
        <f t="shared" si="19"/>
        <v/>
      </c>
      <c r="AK32" s="1" t="str">
        <f t="shared" si="20"/>
        <v/>
      </c>
      <c r="AM32" s="1" t="str">
        <f t="shared" si="21"/>
        <v>-</v>
      </c>
      <c r="AN32" s="1" t="str">
        <f t="shared" si="22"/>
        <v>-</v>
      </c>
      <c r="AO32" s="1" t="str">
        <f t="shared" si="23"/>
        <v>-</v>
      </c>
      <c r="AP32" s="1" t="str">
        <f t="shared" si="24"/>
        <v>-</v>
      </c>
      <c r="AQ32" s="1" t="str">
        <f t="shared" si="25"/>
        <v>-</v>
      </c>
      <c r="AR32" s="1" t="str">
        <f t="shared" si="26"/>
        <v>-</v>
      </c>
      <c r="AS32" s="1" t="str">
        <f t="shared" si="27"/>
        <v>-</v>
      </c>
      <c r="AT32" s="1" t="str">
        <f t="shared" si="28"/>
        <v>-</v>
      </c>
      <c r="AU32" s="1" t="str">
        <f t="shared" si="29"/>
        <v>-</v>
      </c>
      <c r="AV32" s="1" t="str">
        <f t="shared" si="30"/>
        <v>-</v>
      </c>
      <c r="AX32" s="1">
        <f t="shared" si="3"/>
        <v>0</v>
      </c>
      <c r="AY32" s="1">
        <f t="shared" si="4"/>
        <v>0</v>
      </c>
      <c r="AZ32" s="1">
        <f t="shared" si="31"/>
        <v>0</v>
      </c>
      <c r="BA32" s="1">
        <f t="shared" si="32"/>
        <v>0</v>
      </c>
      <c r="BB32" t="str">
        <f t="shared" si="5"/>
        <v>-</v>
      </c>
      <c r="BC32" s="1" t="str">
        <f t="shared" si="33"/>
        <v>X</v>
      </c>
      <c r="BD32" t="str">
        <f t="shared" si="34"/>
        <v/>
      </c>
    </row>
    <row r="33" spans="1:56">
      <c r="A33" t="str">
        <f>IFERROR(INDEX('Reporte de Juicios (SOFIA)'!$B$14:$B$1000,MATCH(0, INDEX(COUNTIF($A$1:A32, 'Reporte de Juicios (SOFIA)'!$B$14:$B$1000), 0, 0), 0)), "dato autom")</f>
        <v>dato autom</v>
      </c>
      <c r="D33" t="str">
        <f>IFERROR(VLOOKUP($A33,'Reporte de Juicios (SOFIA)'!$B$14:$D$1000,2,FALSE),"Reporte de Juicios")</f>
        <v>Reporte de Juicios</v>
      </c>
      <c r="E33" t="str">
        <f>IFERROR(VLOOKUP($A33,'Reporte de Juicios (SOFIA)'!$B$14:$D$1000,3,FALSE),"Automático tras")</f>
        <v>Automático tras</v>
      </c>
      <c r="F33" t="str">
        <f t="shared" si="7"/>
        <v>Automático tras Reporte de Juicios</v>
      </c>
      <c r="I33" t="str">
        <f>IFERROR(VLOOKUP($A33,'Reporte de Juicios (SOFIA)'!$B$14:$E$1000,4,FALSE),"-")</f>
        <v>-</v>
      </c>
      <c r="K33" t="str">
        <f t="shared" si="8"/>
        <v/>
      </c>
      <c r="L33" t="str">
        <f t="shared" si="9"/>
        <v/>
      </c>
      <c r="N33" t="str">
        <f>'Reporte de Juicios (SOFIA)'!$B45&amp;'Reporte de Juicios (SOFIA)'!$G45</f>
        <v/>
      </c>
      <c r="O33">
        <f>'Reporte de Juicios (SOFIA)'!$H45</f>
        <v>0</v>
      </c>
      <c r="Q33" t="str">
        <f t="shared" si="10"/>
        <v/>
      </c>
      <c r="R33" t="str">
        <f t="shared" si="10"/>
        <v/>
      </c>
      <c r="S33" t="str">
        <f t="shared" si="10"/>
        <v/>
      </c>
      <c r="T33" t="str">
        <f t="shared" si="10"/>
        <v/>
      </c>
      <c r="U33" t="str">
        <f t="shared" si="10"/>
        <v/>
      </c>
      <c r="V33" t="str">
        <f t="shared" si="10"/>
        <v/>
      </c>
      <c r="W33" t="str">
        <f t="shared" si="10"/>
        <v/>
      </c>
      <c r="X33" t="str">
        <f t="shared" si="10"/>
        <v/>
      </c>
      <c r="Y33" t="str">
        <f t="shared" si="10"/>
        <v/>
      </c>
      <c r="Z33" t="str">
        <f t="shared" si="10"/>
        <v/>
      </c>
      <c r="AB33" s="1" t="str">
        <f t="shared" si="11"/>
        <v/>
      </c>
      <c r="AC33" s="1" t="str">
        <f t="shared" si="12"/>
        <v/>
      </c>
      <c r="AD33" s="1" t="str">
        <f t="shared" si="13"/>
        <v/>
      </c>
      <c r="AE33" s="1" t="str">
        <f t="shared" si="14"/>
        <v/>
      </c>
      <c r="AF33" s="1" t="str">
        <f t="shared" si="15"/>
        <v/>
      </c>
      <c r="AG33" s="1" t="str">
        <f t="shared" si="16"/>
        <v/>
      </c>
      <c r="AH33" s="1" t="str">
        <f t="shared" si="17"/>
        <v/>
      </c>
      <c r="AI33" s="1" t="str">
        <f t="shared" si="18"/>
        <v/>
      </c>
      <c r="AJ33" s="1" t="str">
        <f t="shared" si="19"/>
        <v/>
      </c>
      <c r="AK33" s="1" t="str">
        <f t="shared" si="20"/>
        <v/>
      </c>
      <c r="AM33" s="1" t="str">
        <f t="shared" si="21"/>
        <v>-</v>
      </c>
      <c r="AN33" s="1" t="str">
        <f t="shared" si="22"/>
        <v>-</v>
      </c>
      <c r="AO33" s="1" t="str">
        <f t="shared" si="23"/>
        <v>-</v>
      </c>
      <c r="AP33" s="1" t="str">
        <f t="shared" si="24"/>
        <v>-</v>
      </c>
      <c r="AQ33" s="1" t="str">
        <f t="shared" si="25"/>
        <v>-</v>
      </c>
      <c r="AR33" s="1" t="str">
        <f t="shared" si="26"/>
        <v>-</v>
      </c>
      <c r="AS33" s="1" t="str">
        <f t="shared" si="27"/>
        <v>-</v>
      </c>
      <c r="AT33" s="1" t="str">
        <f t="shared" si="28"/>
        <v>-</v>
      </c>
      <c r="AU33" s="1" t="str">
        <f t="shared" si="29"/>
        <v>-</v>
      </c>
      <c r="AV33" s="1" t="str">
        <f t="shared" si="30"/>
        <v>-</v>
      </c>
      <c r="AX33" s="1">
        <f t="shared" si="3"/>
        <v>0</v>
      </c>
      <c r="AY33" s="1">
        <f t="shared" si="4"/>
        <v>0</v>
      </c>
      <c r="AZ33" s="1">
        <f t="shared" si="31"/>
        <v>0</v>
      </c>
      <c r="BA33" s="1">
        <f t="shared" si="32"/>
        <v>0</v>
      </c>
      <c r="BB33" t="str">
        <f t="shared" si="5"/>
        <v>-</v>
      </c>
      <c r="BC33" s="1" t="str">
        <f t="shared" si="33"/>
        <v>X</v>
      </c>
      <c r="BD33" t="str">
        <f t="shared" si="34"/>
        <v/>
      </c>
    </row>
    <row r="34" spans="1:56">
      <c r="A34" t="str">
        <f>IFERROR(INDEX('Reporte de Juicios (SOFIA)'!$B$14:$B$1000,MATCH(0, INDEX(COUNTIF($A$1:A33, 'Reporte de Juicios (SOFIA)'!$B$14:$B$1000), 0, 0), 0)), "dato autom")</f>
        <v>dato autom</v>
      </c>
      <c r="D34" t="str">
        <f>IFERROR(VLOOKUP($A34,'Reporte de Juicios (SOFIA)'!$B$14:$D$1000,2,FALSE),"Reporte de Juicios")</f>
        <v>Reporte de Juicios</v>
      </c>
      <c r="E34" t="str">
        <f>IFERROR(VLOOKUP($A34,'Reporte de Juicios (SOFIA)'!$B$14:$D$1000,3,FALSE),"Automático tras")</f>
        <v>Automático tras</v>
      </c>
      <c r="F34" t="str">
        <f t="shared" si="7"/>
        <v>Automático tras Reporte de Juicios</v>
      </c>
      <c r="I34" t="str">
        <f>IFERROR(VLOOKUP($A34,'Reporte de Juicios (SOFIA)'!$B$14:$E$1000,4,FALSE),"-")</f>
        <v>-</v>
      </c>
      <c r="K34" t="str">
        <f t="shared" si="8"/>
        <v/>
      </c>
      <c r="L34" t="str">
        <f t="shared" si="9"/>
        <v/>
      </c>
      <c r="N34" t="str">
        <f>'Reporte de Juicios (SOFIA)'!$B46&amp;'Reporte de Juicios (SOFIA)'!$G46</f>
        <v/>
      </c>
      <c r="O34">
        <f>'Reporte de Juicios (SOFIA)'!$H46</f>
        <v>0</v>
      </c>
      <c r="Q34" t="str">
        <f t="shared" si="10"/>
        <v/>
      </c>
      <c r="R34" t="str">
        <f t="shared" si="10"/>
        <v/>
      </c>
      <c r="S34" t="str">
        <f t="shared" si="10"/>
        <v/>
      </c>
      <c r="T34" t="str">
        <f t="shared" si="10"/>
        <v/>
      </c>
      <c r="U34" t="str">
        <f t="shared" si="10"/>
        <v/>
      </c>
      <c r="V34" t="str">
        <f t="shared" si="10"/>
        <v/>
      </c>
      <c r="W34" t="str">
        <f t="shared" si="10"/>
        <v/>
      </c>
      <c r="X34" t="str">
        <f t="shared" si="10"/>
        <v/>
      </c>
      <c r="Y34" t="str">
        <f t="shared" si="10"/>
        <v/>
      </c>
      <c r="Z34" t="str">
        <f t="shared" si="10"/>
        <v/>
      </c>
      <c r="AB34" s="1" t="str">
        <f t="shared" si="11"/>
        <v/>
      </c>
      <c r="AC34" s="1" t="str">
        <f t="shared" si="12"/>
        <v/>
      </c>
      <c r="AD34" s="1" t="str">
        <f t="shared" si="13"/>
        <v/>
      </c>
      <c r="AE34" s="1" t="str">
        <f t="shared" si="14"/>
        <v/>
      </c>
      <c r="AF34" s="1" t="str">
        <f t="shared" si="15"/>
        <v/>
      </c>
      <c r="AG34" s="1" t="str">
        <f t="shared" si="16"/>
        <v/>
      </c>
      <c r="AH34" s="1" t="str">
        <f t="shared" si="17"/>
        <v/>
      </c>
      <c r="AI34" s="1" t="str">
        <f t="shared" si="18"/>
        <v/>
      </c>
      <c r="AJ34" s="1" t="str">
        <f t="shared" si="19"/>
        <v/>
      </c>
      <c r="AK34" s="1" t="str">
        <f t="shared" si="20"/>
        <v/>
      </c>
      <c r="AM34" s="1" t="str">
        <f t="shared" si="21"/>
        <v>-</v>
      </c>
      <c r="AN34" s="1" t="str">
        <f t="shared" si="22"/>
        <v>-</v>
      </c>
      <c r="AO34" s="1" t="str">
        <f t="shared" si="23"/>
        <v>-</v>
      </c>
      <c r="AP34" s="1" t="str">
        <f t="shared" si="24"/>
        <v>-</v>
      </c>
      <c r="AQ34" s="1" t="str">
        <f t="shared" si="25"/>
        <v>-</v>
      </c>
      <c r="AR34" s="1" t="str">
        <f t="shared" si="26"/>
        <v>-</v>
      </c>
      <c r="AS34" s="1" t="str">
        <f t="shared" si="27"/>
        <v>-</v>
      </c>
      <c r="AT34" s="1" t="str">
        <f t="shared" si="28"/>
        <v>-</v>
      </c>
      <c r="AU34" s="1" t="str">
        <f t="shared" si="29"/>
        <v>-</v>
      </c>
      <c r="AV34" s="1" t="str">
        <f t="shared" si="30"/>
        <v>-</v>
      </c>
      <c r="AX34" s="1">
        <f t="shared" ref="AX34:AX65" si="35">COUNT(AM34:AV34)</f>
        <v>0</v>
      </c>
      <c r="AY34" s="1">
        <f t="shared" ref="AY34:AY65" si="36">SUM(AM34:AV34)</f>
        <v>0</v>
      </c>
      <c r="AZ34" s="1">
        <f t="shared" si="31"/>
        <v>0</v>
      </c>
      <c r="BA34" s="1">
        <f t="shared" si="32"/>
        <v>0</v>
      </c>
      <c r="BB34" t="str">
        <f t="shared" ref="BB34:BB65" si="37">I34</f>
        <v>-</v>
      </c>
      <c r="BC34" s="1" t="str">
        <f t="shared" si="33"/>
        <v>X</v>
      </c>
      <c r="BD34" t="str">
        <f t="shared" si="34"/>
        <v/>
      </c>
    </row>
    <row r="35" spans="1:56">
      <c r="A35" t="str">
        <f>IFERROR(INDEX('Reporte de Juicios (SOFIA)'!$B$14:$B$1000,MATCH(0, INDEX(COUNTIF($A$1:A34, 'Reporte de Juicios (SOFIA)'!$B$14:$B$1000), 0, 0), 0)), "dato autom")</f>
        <v>dato autom</v>
      </c>
      <c r="D35" t="str">
        <f>IFERROR(VLOOKUP($A35,'Reporte de Juicios (SOFIA)'!$B$14:$D$1000,2,FALSE),"Reporte de Juicios")</f>
        <v>Reporte de Juicios</v>
      </c>
      <c r="E35" t="str">
        <f>IFERROR(VLOOKUP($A35,'Reporte de Juicios (SOFIA)'!$B$14:$D$1000,3,FALSE),"Automático tras")</f>
        <v>Automático tras</v>
      </c>
      <c r="F35" t="str">
        <f t="shared" si="7"/>
        <v>Automático tras Reporte de Juicios</v>
      </c>
      <c r="I35" t="str">
        <f>IFERROR(VLOOKUP($A35,'Reporte de Juicios (SOFIA)'!$B$14:$E$1000,4,FALSE),"-")</f>
        <v>-</v>
      </c>
      <c r="K35" t="str">
        <f t="shared" si="8"/>
        <v/>
      </c>
      <c r="L35" t="str">
        <f t="shared" si="9"/>
        <v/>
      </c>
      <c r="N35" t="str">
        <f>'Reporte de Juicios (SOFIA)'!$B47&amp;'Reporte de Juicios (SOFIA)'!$G47</f>
        <v/>
      </c>
      <c r="O35">
        <f>'Reporte de Juicios (SOFIA)'!$H47</f>
        <v>0</v>
      </c>
      <c r="Q35" t="str">
        <f t="shared" si="10"/>
        <v/>
      </c>
      <c r="R35" t="str">
        <f t="shared" si="10"/>
        <v/>
      </c>
      <c r="S35" t="str">
        <f t="shared" si="10"/>
        <v/>
      </c>
      <c r="T35" t="str">
        <f t="shared" si="10"/>
        <v/>
      </c>
      <c r="U35" t="str">
        <f t="shared" si="10"/>
        <v/>
      </c>
      <c r="V35" t="str">
        <f t="shared" si="10"/>
        <v/>
      </c>
      <c r="W35" t="str">
        <f t="shared" si="10"/>
        <v/>
      </c>
      <c r="X35" t="str">
        <f t="shared" si="10"/>
        <v/>
      </c>
      <c r="Y35" t="str">
        <f t="shared" si="10"/>
        <v/>
      </c>
      <c r="Z35" t="str">
        <f t="shared" si="10"/>
        <v/>
      </c>
      <c r="AB35" s="1" t="str">
        <f t="shared" si="11"/>
        <v/>
      </c>
      <c r="AC35" s="1" t="str">
        <f t="shared" si="12"/>
        <v/>
      </c>
      <c r="AD35" s="1" t="str">
        <f t="shared" si="13"/>
        <v/>
      </c>
      <c r="AE35" s="1" t="str">
        <f t="shared" si="14"/>
        <v/>
      </c>
      <c r="AF35" s="1" t="str">
        <f t="shared" si="15"/>
        <v/>
      </c>
      <c r="AG35" s="1" t="str">
        <f t="shared" si="16"/>
        <v/>
      </c>
      <c r="AH35" s="1" t="str">
        <f t="shared" si="17"/>
        <v/>
      </c>
      <c r="AI35" s="1" t="str">
        <f t="shared" si="18"/>
        <v/>
      </c>
      <c r="AJ35" s="1" t="str">
        <f t="shared" si="19"/>
        <v/>
      </c>
      <c r="AK35" s="1" t="str">
        <f t="shared" si="20"/>
        <v/>
      </c>
      <c r="AM35" s="1" t="str">
        <f t="shared" si="21"/>
        <v>-</v>
      </c>
      <c r="AN35" s="1" t="str">
        <f t="shared" si="22"/>
        <v>-</v>
      </c>
      <c r="AO35" s="1" t="str">
        <f t="shared" si="23"/>
        <v>-</v>
      </c>
      <c r="AP35" s="1" t="str">
        <f t="shared" si="24"/>
        <v>-</v>
      </c>
      <c r="AQ35" s="1" t="str">
        <f t="shared" si="25"/>
        <v>-</v>
      </c>
      <c r="AR35" s="1" t="str">
        <f t="shared" si="26"/>
        <v>-</v>
      </c>
      <c r="AS35" s="1" t="str">
        <f t="shared" si="27"/>
        <v>-</v>
      </c>
      <c r="AT35" s="1" t="str">
        <f t="shared" si="28"/>
        <v>-</v>
      </c>
      <c r="AU35" s="1" t="str">
        <f t="shared" si="29"/>
        <v>-</v>
      </c>
      <c r="AV35" s="1" t="str">
        <f t="shared" si="30"/>
        <v>-</v>
      </c>
      <c r="AX35" s="1">
        <f t="shared" si="35"/>
        <v>0</v>
      </c>
      <c r="AY35" s="1">
        <f t="shared" si="36"/>
        <v>0</v>
      </c>
      <c r="AZ35" s="1">
        <f t="shared" si="31"/>
        <v>0</v>
      </c>
      <c r="BA35" s="1">
        <f t="shared" si="32"/>
        <v>0</v>
      </c>
      <c r="BB35" t="str">
        <f t="shared" si="37"/>
        <v>-</v>
      </c>
      <c r="BC35" s="1" t="str">
        <f t="shared" si="33"/>
        <v>X</v>
      </c>
      <c r="BD35" t="str">
        <f t="shared" si="34"/>
        <v/>
      </c>
    </row>
    <row r="36" spans="1:56">
      <c r="A36" t="str">
        <f>IFERROR(INDEX('Reporte de Juicios (SOFIA)'!$B$14:$B$1000,MATCH(0, INDEX(COUNTIF($A$1:A35, 'Reporte de Juicios (SOFIA)'!$B$14:$B$1000), 0, 0), 0)), "dato autom")</f>
        <v>dato autom</v>
      </c>
      <c r="D36" t="str">
        <f>IFERROR(VLOOKUP($A36,'Reporte de Juicios (SOFIA)'!$B$14:$D$1000,2,FALSE),"Reporte de Juicios")</f>
        <v>Reporte de Juicios</v>
      </c>
      <c r="E36" t="str">
        <f>IFERROR(VLOOKUP($A36,'Reporte de Juicios (SOFIA)'!$B$14:$D$1000,3,FALSE),"Automático tras")</f>
        <v>Automático tras</v>
      </c>
      <c r="F36" t="str">
        <f t="shared" si="7"/>
        <v>Automático tras Reporte de Juicios</v>
      </c>
      <c r="I36" t="str">
        <f>IFERROR(VLOOKUP($A36,'Reporte de Juicios (SOFIA)'!$B$14:$E$1000,4,FALSE),"-")</f>
        <v>-</v>
      </c>
      <c r="K36" t="str">
        <f t="shared" si="8"/>
        <v/>
      </c>
      <c r="L36" t="str">
        <f t="shared" si="9"/>
        <v/>
      </c>
      <c r="N36" t="str">
        <f>'Reporte de Juicios (SOFIA)'!$B48&amp;'Reporte de Juicios (SOFIA)'!$G48</f>
        <v/>
      </c>
      <c r="O36">
        <f>'Reporte de Juicios (SOFIA)'!$H48</f>
        <v>0</v>
      </c>
      <c r="Q36" t="str">
        <f t="shared" si="10"/>
        <v/>
      </c>
      <c r="R36" t="str">
        <f t="shared" si="10"/>
        <v/>
      </c>
      <c r="S36" t="str">
        <f t="shared" si="10"/>
        <v/>
      </c>
      <c r="T36" t="str">
        <f t="shared" si="10"/>
        <v/>
      </c>
      <c r="U36" t="str">
        <f t="shared" si="10"/>
        <v/>
      </c>
      <c r="V36" t="str">
        <f t="shared" si="10"/>
        <v/>
      </c>
      <c r="W36" t="str">
        <f t="shared" si="10"/>
        <v/>
      </c>
      <c r="X36" t="str">
        <f t="shared" si="10"/>
        <v/>
      </c>
      <c r="Y36" t="str">
        <f t="shared" si="10"/>
        <v/>
      </c>
      <c r="Z36" t="str">
        <f t="shared" si="10"/>
        <v/>
      </c>
      <c r="AB36" s="1" t="str">
        <f t="shared" si="11"/>
        <v/>
      </c>
      <c r="AC36" s="1" t="str">
        <f t="shared" si="12"/>
        <v/>
      </c>
      <c r="AD36" s="1" t="str">
        <f t="shared" si="13"/>
        <v/>
      </c>
      <c r="AE36" s="1" t="str">
        <f t="shared" si="14"/>
        <v/>
      </c>
      <c r="AF36" s="1" t="str">
        <f t="shared" si="15"/>
        <v/>
      </c>
      <c r="AG36" s="1" t="str">
        <f t="shared" si="16"/>
        <v/>
      </c>
      <c r="AH36" s="1" t="str">
        <f t="shared" si="17"/>
        <v/>
      </c>
      <c r="AI36" s="1" t="str">
        <f t="shared" si="18"/>
        <v/>
      </c>
      <c r="AJ36" s="1" t="str">
        <f t="shared" si="19"/>
        <v/>
      </c>
      <c r="AK36" s="1" t="str">
        <f t="shared" si="20"/>
        <v/>
      </c>
      <c r="AM36" s="1" t="str">
        <f t="shared" si="21"/>
        <v>-</v>
      </c>
      <c r="AN36" s="1" t="str">
        <f t="shared" si="22"/>
        <v>-</v>
      </c>
      <c r="AO36" s="1" t="str">
        <f t="shared" si="23"/>
        <v>-</v>
      </c>
      <c r="AP36" s="1" t="str">
        <f t="shared" si="24"/>
        <v>-</v>
      </c>
      <c r="AQ36" s="1" t="str">
        <f t="shared" si="25"/>
        <v>-</v>
      </c>
      <c r="AR36" s="1" t="str">
        <f t="shared" si="26"/>
        <v>-</v>
      </c>
      <c r="AS36" s="1" t="str">
        <f t="shared" si="27"/>
        <v>-</v>
      </c>
      <c r="AT36" s="1" t="str">
        <f t="shared" si="28"/>
        <v>-</v>
      </c>
      <c r="AU36" s="1" t="str">
        <f t="shared" si="29"/>
        <v>-</v>
      </c>
      <c r="AV36" s="1" t="str">
        <f t="shared" si="30"/>
        <v>-</v>
      </c>
      <c r="AX36" s="1">
        <f t="shared" si="35"/>
        <v>0</v>
      </c>
      <c r="AY36" s="1">
        <f t="shared" si="36"/>
        <v>0</v>
      </c>
      <c r="AZ36" s="1">
        <f t="shared" si="31"/>
        <v>0</v>
      </c>
      <c r="BA36" s="1">
        <f t="shared" si="32"/>
        <v>0</v>
      </c>
      <c r="BB36" t="str">
        <f t="shared" si="37"/>
        <v>-</v>
      </c>
      <c r="BC36" s="1" t="str">
        <f t="shared" si="33"/>
        <v>X</v>
      </c>
      <c r="BD36" t="str">
        <f t="shared" si="34"/>
        <v/>
      </c>
    </row>
    <row r="37" spans="1:56">
      <c r="A37" t="str">
        <f>IFERROR(INDEX('Reporte de Juicios (SOFIA)'!$B$14:$B$1000,MATCH(0, INDEX(COUNTIF($A$1:A36, 'Reporte de Juicios (SOFIA)'!$B$14:$B$1000), 0, 0), 0)), "dato autom")</f>
        <v>dato autom</v>
      </c>
      <c r="D37" t="str">
        <f>IFERROR(VLOOKUP($A37,'Reporte de Juicios (SOFIA)'!$B$14:$D$1000,2,FALSE),"Reporte de Juicios")</f>
        <v>Reporte de Juicios</v>
      </c>
      <c r="E37" t="str">
        <f>IFERROR(VLOOKUP($A37,'Reporte de Juicios (SOFIA)'!$B$14:$D$1000,3,FALSE),"Automático tras")</f>
        <v>Automático tras</v>
      </c>
      <c r="F37" t="str">
        <f t="shared" si="7"/>
        <v>Automático tras Reporte de Juicios</v>
      </c>
      <c r="I37" t="str">
        <f>IFERROR(VLOOKUP($A37,'Reporte de Juicios (SOFIA)'!$B$14:$E$1000,4,FALSE),"-")</f>
        <v>-</v>
      </c>
      <c r="K37" t="str">
        <f t="shared" si="8"/>
        <v/>
      </c>
      <c r="L37" t="str">
        <f t="shared" si="9"/>
        <v/>
      </c>
      <c r="N37" t="str">
        <f>'Reporte de Juicios (SOFIA)'!$B49&amp;'Reporte de Juicios (SOFIA)'!$G49</f>
        <v/>
      </c>
      <c r="O37">
        <f>'Reporte de Juicios (SOFIA)'!$H49</f>
        <v>0</v>
      </c>
      <c r="Q37" t="str">
        <f t="shared" si="10"/>
        <v/>
      </c>
      <c r="R37" t="str">
        <f t="shared" si="10"/>
        <v/>
      </c>
      <c r="S37" t="str">
        <f t="shared" si="10"/>
        <v/>
      </c>
      <c r="T37" t="str">
        <f t="shared" si="10"/>
        <v/>
      </c>
      <c r="U37" t="str">
        <f t="shared" si="10"/>
        <v/>
      </c>
      <c r="V37" t="str">
        <f t="shared" si="10"/>
        <v/>
      </c>
      <c r="W37" t="str">
        <f t="shared" si="10"/>
        <v/>
      </c>
      <c r="X37" t="str">
        <f t="shared" si="10"/>
        <v/>
      </c>
      <c r="Y37" t="str">
        <f t="shared" si="10"/>
        <v/>
      </c>
      <c r="Z37" t="str">
        <f t="shared" si="10"/>
        <v/>
      </c>
      <c r="AB37" s="1" t="str">
        <f t="shared" si="11"/>
        <v/>
      </c>
      <c r="AC37" s="1" t="str">
        <f t="shared" si="12"/>
        <v/>
      </c>
      <c r="AD37" s="1" t="str">
        <f t="shared" si="13"/>
        <v/>
      </c>
      <c r="AE37" s="1" t="str">
        <f t="shared" si="14"/>
        <v/>
      </c>
      <c r="AF37" s="1" t="str">
        <f t="shared" si="15"/>
        <v/>
      </c>
      <c r="AG37" s="1" t="str">
        <f t="shared" si="16"/>
        <v/>
      </c>
      <c r="AH37" s="1" t="str">
        <f t="shared" si="17"/>
        <v/>
      </c>
      <c r="AI37" s="1" t="str">
        <f t="shared" si="18"/>
        <v/>
      </c>
      <c r="AJ37" s="1" t="str">
        <f t="shared" si="19"/>
        <v/>
      </c>
      <c r="AK37" s="1" t="str">
        <f t="shared" si="20"/>
        <v/>
      </c>
      <c r="AM37" s="1" t="str">
        <f t="shared" si="21"/>
        <v>-</v>
      </c>
      <c r="AN37" s="1" t="str">
        <f t="shared" si="22"/>
        <v>-</v>
      </c>
      <c r="AO37" s="1" t="str">
        <f t="shared" si="23"/>
        <v>-</v>
      </c>
      <c r="AP37" s="1" t="str">
        <f t="shared" si="24"/>
        <v>-</v>
      </c>
      <c r="AQ37" s="1" t="str">
        <f t="shared" si="25"/>
        <v>-</v>
      </c>
      <c r="AR37" s="1" t="str">
        <f t="shared" si="26"/>
        <v>-</v>
      </c>
      <c r="AS37" s="1" t="str">
        <f t="shared" si="27"/>
        <v>-</v>
      </c>
      <c r="AT37" s="1" t="str">
        <f t="shared" si="28"/>
        <v>-</v>
      </c>
      <c r="AU37" s="1" t="str">
        <f t="shared" si="29"/>
        <v>-</v>
      </c>
      <c r="AV37" s="1" t="str">
        <f t="shared" si="30"/>
        <v>-</v>
      </c>
      <c r="AX37" s="1">
        <f t="shared" si="35"/>
        <v>0</v>
      </c>
      <c r="AY37" s="1">
        <f t="shared" si="36"/>
        <v>0</v>
      </c>
      <c r="AZ37" s="1">
        <f t="shared" si="31"/>
        <v>0</v>
      </c>
      <c r="BA37" s="1">
        <f t="shared" si="32"/>
        <v>0</v>
      </c>
      <c r="BB37" t="str">
        <f t="shared" si="37"/>
        <v>-</v>
      </c>
      <c r="BC37" s="1" t="str">
        <f t="shared" si="33"/>
        <v>X</v>
      </c>
      <c r="BD37" t="str">
        <f t="shared" si="34"/>
        <v/>
      </c>
    </row>
    <row r="38" spans="1:56">
      <c r="A38" t="str">
        <f>IFERROR(INDEX('Reporte de Juicios (SOFIA)'!$B$14:$B$1000,MATCH(0, INDEX(COUNTIF($A$1:A37, 'Reporte de Juicios (SOFIA)'!$B$14:$B$1000), 0, 0), 0)), "dato autom")</f>
        <v>dato autom</v>
      </c>
      <c r="D38" t="str">
        <f>IFERROR(VLOOKUP($A38,'Reporte de Juicios (SOFIA)'!$B$14:$D$1000,2,FALSE),"Reporte de Juicios")</f>
        <v>Reporte de Juicios</v>
      </c>
      <c r="E38" t="str">
        <f>IFERROR(VLOOKUP($A38,'Reporte de Juicios (SOFIA)'!$B$14:$D$1000,3,FALSE),"Automático tras")</f>
        <v>Automático tras</v>
      </c>
      <c r="F38" t="str">
        <f t="shared" si="7"/>
        <v>Automático tras Reporte de Juicios</v>
      </c>
      <c r="I38" t="str">
        <f>IFERROR(VLOOKUP($A38,'Reporte de Juicios (SOFIA)'!$B$14:$E$1000,4,FALSE),"-")</f>
        <v>-</v>
      </c>
      <c r="K38" t="str">
        <f t="shared" si="8"/>
        <v/>
      </c>
      <c r="L38" t="str">
        <f t="shared" si="9"/>
        <v/>
      </c>
      <c r="N38" t="str">
        <f>'Reporte de Juicios (SOFIA)'!$B50&amp;'Reporte de Juicios (SOFIA)'!$G50</f>
        <v/>
      </c>
      <c r="O38">
        <f>'Reporte de Juicios (SOFIA)'!$H50</f>
        <v>0</v>
      </c>
      <c r="Q38" t="str">
        <f t="shared" si="10"/>
        <v/>
      </c>
      <c r="R38" t="str">
        <f t="shared" si="10"/>
        <v/>
      </c>
      <c r="S38" t="str">
        <f t="shared" si="10"/>
        <v/>
      </c>
      <c r="T38" t="str">
        <f t="shared" si="10"/>
        <v/>
      </c>
      <c r="U38" t="str">
        <f t="shared" si="10"/>
        <v/>
      </c>
      <c r="V38" t="str">
        <f t="shared" si="10"/>
        <v/>
      </c>
      <c r="W38" t="str">
        <f t="shared" si="10"/>
        <v/>
      </c>
      <c r="X38" t="str">
        <f t="shared" si="10"/>
        <v/>
      </c>
      <c r="Y38" t="str">
        <f t="shared" si="10"/>
        <v/>
      </c>
      <c r="Z38" t="str">
        <f t="shared" si="10"/>
        <v/>
      </c>
      <c r="AB38" s="1" t="str">
        <f t="shared" si="11"/>
        <v/>
      </c>
      <c r="AC38" s="1" t="str">
        <f t="shared" si="12"/>
        <v/>
      </c>
      <c r="AD38" s="1" t="str">
        <f t="shared" si="13"/>
        <v/>
      </c>
      <c r="AE38" s="1" t="str">
        <f t="shared" si="14"/>
        <v/>
      </c>
      <c r="AF38" s="1" t="str">
        <f t="shared" si="15"/>
        <v/>
      </c>
      <c r="AG38" s="1" t="str">
        <f t="shared" si="16"/>
        <v/>
      </c>
      <c r="AH38" s="1" t="str">
        <f t="shared" si="17"/>
        <v/>
      </c>
      <c r="AI38" s="1" t="str">
        <f t="shared" si="18"/>
        <v/>
      </c>
      <c r="AJ38" s="1" t="str">
        <f t="shared" si="19"/>
        <v/>
      </c>
      <c r="AK38" s="1" t="str">
        <f t="shared" si="20"/>
        <v/>
      </c>
      <c r="AM38" s="1" t="str">
        <f t="shared" si="21"/>
        <v>-</v>
      </c>
      <c r="AN38" s="1" t="str">
        <f t="shared" si="22"/>
        <v>-</v>
      </c>
      <c r="AO38" s="1" t="str">
        <f t="shared" si="23"/>
        <v>-</v>
      </c>
      <c r="AP38" s="1" t="str">
        <f t="shared" si="24"/>
        <v>-</v>
      </c>
      <c r="AQ38" s="1" t="str">
        <f t="shared" si="25"/>
        <v>-</v>
      </c>
      <c r="AR38" s="1" t="str">
        <f t="shared" si="26"/>
        <v>-</v>
      </c>
      <c r="AS38" s="1" t="str">
        <f t="shared" si="27"/>
        <v>-</v>
      </c>
      <c r="AT38" s="1" t="str">
        <f t="shared" si="28"/>
        <v>-</v>
      </c>
      <c r="AU38" s="1" t="str">
        <f t="shared" si="29"/>
        <v>-</v>
      </c>
      <c r="AV38" s="1" t="str">
        <f t="shared" si="30"/>
        <v>-</v>
      </c>
      <c r="AX38" s="1">
        <f t="shared" si="35"/>
        <v>0</v>
      </c>
      <c r="AY38" s="1">
        <f t="shared" si="36"/>
        <v>0</v>
      </c>
      <c r="AZ38" s="1">
        <f t="shared" si="31"/>
        <v>0</v>
      </c>
      <c r="BA38" s="1">
        <f t="shared" si="32"/>
        <v>0</v>
      </c>
      <c r="BB38" t="str">
        <f t="shared" si="37"/>
        <v>-</v>
      </c>
      <c r="BC38" s="1" t="str">
        <f t="shared" si="33"/>
        <v>X</v>
      </c>
      <c r="BD38" t="str">
        <f t="shared" si="34"/>
        <v/>
      </c>
    </row>
    <row r="39" spans="1:56">
      <c r="A39" t="str">
        <f>IFERROR(INDEX('Reporte de Juicios (SOFIA)'!$B$14:$B$1000,MATCH(0, INDEX(COUNTIF($A$1:A38, 'Reporte de Juicios (SOFIA)'!$B$14:$B$1000), 0, 0), 0)), "dato autom")</f>
        <v>dato autom</v>
      </c>
      <c r="D39" t="str">
        <f>IFERROR(VLOOKUP($A39,'Reporte de Juicios (SOFIA)'!$B$14:$D$1000,2,FALSE),"Reporte de Juicios")</f>
        <v>Reporte de Juicios</v>
      </c>
      <c r="E39" t="str">
        <f>IFERROR(VLOOKUP($A39,'Reporte de Juicios (SOFIA)'!$B$14:$D$1000,3,FALSE),"Automático tras")</f>
        <v>Automático tras</v>
      </c>
      <c r="F39" t="str">
        <f t="shared" si="7"/>
        <v>Automático tras Reporte de Juicios</v>
      </c>
      <c r="I39" t="str">
        <f>IFERROR(VLOOKUP($A39,'Reporte de Juicios (SOFIA)'!$B$14:$E$1000,4,FALSE),"-")</f>
        <v>-</v>
      </c>
      <c r="K39" t="str">
        <f t="shared" si="8"/>
        <v/>
      </c>
      <c r="L39" t="str">
        <f t="shared" si="9"/>
        <v/>
      </c>
      <c r="N39" t="str">
        <f>'Reporte de Juicios (SOFIA)'!$B51&amp;'Reporte de Juicios (SOFIA)'!$G51</f>
        <v/>
      </c>
      <c r="O39">
        <f>'Reporte de Juicios (SOFIA)'!$H51</f>
        <v>0</v>
      </c>
      <c r="Q39" t="str">
        <f t="shared" ref="Q39:Z64" si="38">IFERROR(VLOOKUP($A39&amp;Q$1,$N:$O,2,FALSE),"")</f>
        <v/>
      </c>
      <c r="R39" t="str">
        <f t="shared" si="38"/>
        <v/>
      </c>
      <c r="S39" t="str">
        <f t="shared" si="38"/>
        <v/>
      </c>
      <c r="T39" t="str">
        <f t="shared" si="38"/>
        <v/>
      </c>
      <c r="U39" t="str">
        <f t="shared" si="38"/>
        <v/>
      </c>
      <c r="V39" t="str">
        <f t="shared" si="38"/>
        <v/>
      </c>
      <c r="W39" t="str">
        <f t="shared" si="38"/>
        <v/>
      </c>
      <c r="X39" t="str">
        <f t="shared" si="38"/>
        <v/>
      </c>
      <c r="Y39" t="str">
        <f t="shared" si="38"/>
        <v/>
      </c>
      <c r="Z39" t="str">
        <f t="shared" si="38"/>
        <v/>
      </c>
      <c r="AB39" s="1" t="str">
        <f t="shared" si="11"/>
        <v/>
      </c>
      <c r="AC39" s="1" t="str">
        <f t="shared" si="12"/>
        <v/>
      </c>
      <c r="AD39" s="1" t="str">
        <f t="shared" si="13"/>
        <v/>
      </c>
      <c r="AE39" s="1" t="str">
        <f t="shared" si="14"/>
        <v/>
      </c>
      <c r="AF39" s="1" t="str">
        <f t="shared" si="15"/>
        <v/>
      </c>
      <c r="AG39" s="1" t="str">
        <f t="shared" si="16"/>
        <v/>
      </c>
      <c r="AH39" s="1" t="str">
        <f t="shared" si="17"/>
        <v/>
      </c>
      <c r="AI39" s="1" t="str">
        <f t="shared" si="18"/>
        <v/>
      </c>
      <c r="AJ39" s="1" t="str">
        <f t="shared" si="19"/>
        <v/>
      </c>
      <c r="AK39" s="1" t="str">
        <f t="shared" si="20"/>
        <v/>
      </c>
      <c r="AM39" s="1" t="str">
        <f t="shared" si="21"/>
        <v>-</v>
      </c>
      <c r="AN39" s="1" t="str">
        <f t="shared" si="22"/>
        <v>-</v>
      </c>
      <c r="AO39" s="1" t="str">
        <f t="shared" si="23"/>
        <v>-</v>
      </c>
      <c r="AP39" s="1" t="str">
        <f t="shared" si="24"/>
        <v>-</v>
      </c>
      <c r="AQ39" s="1" t="str">
        <f t="shared" si="25"/>
        <v>-</v>
      </c>
      <c r="AR39" s="1" t="str">
        <f t="shared" si="26"/>
        <v>-</v>
      </c>
      <c r="AS39" s="1" t="str">
        <f t="shared" si="27"/>
        <v>-</v>
      </c>
      <c r="AT39" s="1" t="str">
        <f t="shared" si="28"/>
        <v>-</v>
      </c>
      <c r="AU39" s="1" t="str">
        <f t="shared" si="29"/>
        <v>-</v>
      </c>
      <c r="AV39" s="1" t="str">
        <f t="shared" si="30"/>
        <v>-</v>
      </c>
      <c r="AX39" s="1">
        <f t="shared" si="35"/>
        <v>0</v>
      </c>
      <c r="AY39" s="1">
        <f t="shared" si="36"/>
        <v>0</v>
      </c>
      <c r="AZ39" s="1">
        <f t="shared" si="31"/>
        <v>0</v>
      </c>
      <c r="BA39" s="1">
        <f t="shared" si="32"/>
        <v>0</v>
      </c>
      <c r="BB39" t="str">
        <f t="shared" si="37"/>
        <v>-</v>
      </c>
      <c r="BC39" s="1" t="str">
        <f t="shared" si="33"/>
        <v>X</v>
      </c>
      <c r="BD39" t="str">
        <f t="shared" si="34"/>
        <v/>
      </c>
    </row>
    <row r="40" spans="1:56">
      <c r="A40" t="str">
        <f>IFERROR(INDEX('Reporte de Juicios (SOFIA)'!$B$14:$B$1000,MATCH(0, INDEX(COUNTIF($A$1:A39, 'Reporte de Juicios (SOFIA)'!$B$14:$B$1000), 0, 0), 0)), "dato autom")</f>
        <v>dato autom</v>
      </c>
      <c r="D40" t="str">
        <f>IFERROR(VLOOKUP($A40,'Reporte de Juicios (SOFIA)'!$B$14:$D$1000,2,FALSE),"Reporte de Juicios")</f>
        <v>Reporte de Juicios</v>
      </c>
      <c r="E40" t="str">
        <f>IFERROR(VLOOKUP($A40,'Reporte de Juicios (SOFIA)'!$B$14:$D$1000,3,FALSE),"Automático tras")</f>
        <v>Automático tras</v>
      </c>
      <c r="F40" t="str">
        <f t="shared" si="7"/>
        <v>Automático tras Reporte de Juicios</v>
      </c>
      <c r="I40" t="str">
        <f>IFERROR(VLOOKUP($A40,'Reporte de Juicios (SOFIA)'!$B$14:$E$1000,4,FALSE),"-")</f>
        <v>-</v>
      </c>
      <c r="K40" t="str">
        <f t="shared" si="8"/>
        <v/>
      </c>
      <c r="L40" t="str">
        <f t="shared" si="9"/>
        <v/>
      </c>
      <c r="N40" t="str">
        <f>'Reporte de Juicios (SOFIA)'!$B52&amp;'Reporte de Juicios (SOFIA)'!$G52</f>
        <v/>
      </c>
      <c r="O40">
        <f>'Reporte de Juicios (SOFIA)'!$H52</f>
        <v>0</v>
      </c>
      <c r="Q40" t="str">
        <f t="shared" si="38"/>
        <v/>
      </c>
      <c r="R40" t="str">
        <f t="shared" si="38"/>
        <v/>
      </c>
      <c r="S40" t="str">
        <f t="shared" si="38"/>
        <v/>
      </c>
      <c r="T40" t="str">
        <f t="shared" si="38"/>
        <v/>
      </c>
      <c r="U40" t="str">
        <f t="shared" si="38"/>
        <v/>
      </c>
      <c r="V40" t="str">
        <f t="shared" si="38"/>
        <v/>
      </c>
      <c r="W40" t="str">
        <f t="shared" si="38"/>
        <v/>
      </c>
      <c r="X40" t="str">
        <f t="shared" si="38"/>
        <v/>
      </c>
      <c r="Y40" t="str">
        <f t="shared" si="38"/>
        <v/>
      </c>
      <c r="Z40" t="str">
        <f t="shared" si="38"/>
        <v/>
      </c>
      <c r="AB40" s="1" t="str">
        <f t="shared" si="11"/>
        <v/>
      </c>
      <c r="AC40" s="1" t="str">
        <f t="shared" si="12"/>
        <v/>
      </c>
      <c r="AD40" s="1" t="str">
        <f t="shared" si="13"/>
        <v/>
      </c>
      <c r="AE40" s="1" t="str">
        <f t="shared" si="14"/>
        <v/>
      </c>
      <c r="AF40" s="1" t="str">
        <f t="shared" si="15"/>
        <v/>
      </c>
      <c r="AG40" s="1" t="str">
        <f t="shared" si="16"/>
        <v/>
      </c>
      <c r="AH40" s="1" t="str">
        <f t="shared" si="17"/>
        <v/>
      </c>
      <c r="AI40" s="1" t="str">
        <f t="shared" si="18"/>
        <v/>
      </c>
      <c r="AJ40" s="1" t="str">
        <f t="shared" si="19"/>
        <v/>
      </c>
      <c r="AK40" s="1" t="str">
        <f t="shared" si="20"/>
        <v/>
      </c>
      <c r="AM40" s="1" t="str">
        <f t="shared" si="21"/>
        <v>-</v>
      </c>
      <c r="AN40" s="1" t="str">
        <f t="shared" si="22"/>
        <v>-</v>
      </c>
      <c r="AO40" s="1" t="str">
        <f t="shared" si="23"/>
        <v>-</v>
      </c>
      <c r="AP40" s="1" t="str">
        <f t="shared" si="24"/>
        <v>-</v>
      </c>
      <c r="AQ40" s="1" t="str">
        <f t="shared" si="25"/>
        <v>-</v>
      </c>
      <c r="AR40" s="1" t="str">
        <f t="shared" si="26"/>
        <v>-</v>
      </c>
      <c r="AS40" s="1" t="str">
        <f t="shared" si="27"/>
        <v>-</v>
      </c>
      <c r="AT40" s="1" t="str">
        <f t="shared" si="28"/>
        <v>-</v>
      </c>
      <c r="AU40" s="1" t="str">
        <f t="shared" si="29"/>
        <v>-</v>
      </c>
      <c r="AV40" s="1" t="str">
        <f t="shared" si="30"/>
        <v>-</v>
      </c>
      <c r="AX40" s="1">
        <f t="shared" si="35"/>
        <v>0</v>
      </c>
      <c r="AY40" s="1">
        <f t="shared" si="36"/>
        <v>0</v>
      </c>
      <c r="AZ40" s="1">
        <f t="shared" si="31"/>
        <v>0</v>
      </c>
      <c r="BA40" s="1">
        <f t="shared" si="32"/>
        <v>0</v>
      </c>
      <c r="BB40" t="str">
        <f t="shared" si="37"/>
        <v>-</v>
      </c>
      <c r="BC40" s="1" t="str">
        <f t="shared" si="33"/>
        <v>X</v>
      </c>
      <c r="BD40" t="str">
        <f t="shared" si="34"/>
        <v/>
      </c>
    </row>
    <row r="41" spans="1:56">
      <c r="A41" t="str">
        <f>IFERROR(INDEX('Reporte de Juicios (SOFIA)'!$B$14:$B$1000,MATCH(0, INDEX(COUNTIF($A$1:A40, 'Reporte de Juicios (SOFIA)'!$B$14:$B$1000), 0, 0), 0)), "dato autom")</f>
        <v>dato autom</v>
      </c>
      <c r="D41" t="str">
        <f>IFERROR(VLOOKUP($A41,'Reporte de Juicios (SOFIA)'!$B$14:$D$1000,2,FALSE),"Reporte de Juicios")</f>
        <v>Reporte de Juicios</v>
      </c>
      <c r="E41" t="str">
        <f>IFERROR(VLOOKUP($A41,'Reporte de Juicios (SOFIA)'!$B$14:$D$1000,3,FALSE),"Automático tras")</f>
        <v>Automático tras</v>
      </c>
      <c r="F41" t="str">
        <f t="shared" si="7"/>
        <v>Automático tras Reporte de Juicios</v>
      </c>
      <c r="I41" t="str">
        <f>IFERROR(VLOOKUP($A41,'Reporte de Juicios (SOFIA)'!$B$14:$E$1000,4,FALSE),"-")</f>
        <v>-</v>
      </c>
      <c r="K41" t="str">
        <f t="shared" si="8"/>
        <v/>
      </c>
      <c r="L41" t="str">
        <f t="shared" si="9"/>
        <v/>
      </c>
      <c r="N41" t="str">
        <f>'Reporte de Juicios (SOFIA)'!$B53&amp;'Reporte de Juicios (SOFIA)'!$G53</f>
        <v/>
      </c>
      <c r="O41">
        <f>'Reporte de Juicios (SOFIA)'!$H53</f>
        <v>0</v>
      </c>
      <c r="Q41" t="str">
        <f t="shared" si="38"/>
        <v/>
      </c>
      <c r="R41" t="str">
        <f t="shared" si="38"/>
        <v/>
      </c>
      <c r="S41" t="str">
        <f t="shared" si="38"/>
        <v/>
      </c>
      <c r="T41" t="str">
        <f t="shared" si="38"/>
        <v/>
      </c>
      <c r="U41" t="str">
        <f t="shared" si="38"/>
        <v/>
      </c>
      <c r="V41" t="str">
        <f t="shared" si="38"/>
        <v/>
      </c>
      <c r="W41" t="str">
        <f t="shared" si="38"/>
        <v/>
      </c>
      <c r="X41" t="str">
        <f t="shared" si="38"/>
        <v/>
      </c>
      <c r="Y41" t="str">
        <f t="shared" si="38"/>
        <v/>
      </c>
      <c r="Z41" t="str">
        <f t="shared" si="38"/>
        <v/>
      </c>
      <c r="AB41" s="1" t="str">
        <f t="shared" si="11"/>
        <v/>
      </c>
      <c r="AC41" s="1" t="str">
        <f t="shared" si="12"/>
        <v/>
      </c>
      <c r="AD41" s="1" t="str">
        <f t="shared" si="13"/>
        <v/>
      </c>
      <c r="AE41" s="1" t="str">
        <f t="shared" si="14"/>
        <v/>
      </c>
      <c r="AF41" s="1" t="str">
        <f t="shared" si="15"/>
        <v/>
      </c>
      <c r="AG41" s="1" t="str">
        <f t="shared" si="16"/>
        <v/>
      </c>
      <c r="AH41" s="1" t="str">
        <f t="shared" si="17"/>
        <v/>
      </c>
      <c r="AI41" s="1" t="str">
        <f t="shared" si="18"/>
        <v/>
      </c>
      <c r="AJ41" s="1" t="str">
        <f t="shared" si="19"/>
        <v/>
      </c>
      <c r="AK41" s="1" t="str">
        <f t="shared" si="20"/>
        <v/>
      </c>
      <c r="AM41" s="1" t="str">
        <f t="shared" si="21"/>
        <v>-</v>
      </c>
      <c r="AN41" s="1" t="str">
        <f t="shared" si="22"/>
        <v>-</v>
      </c>
      <c r="AO41" s="1" t="str">
        <f t="shared" si="23"/>
        <v>-</v>
      </c>
      <c r="AP41" s="1" t="str">
        <f t="shared" si="24"/>
        <v>-</v>
      </c>
      <c r="AQ41" s="1" t="str">
        <f t="shared" si="25"/>
        <v>-</v>
      </c>
      <c r="AR41" s="1" t="str">
        <f t="shared" si="26"/>
        <v>-</v>
      </c>
      <c r="AS41" s="1" t="str">
        <f t="shared" si="27"/>
        <v>-</v>
      </c>
      <c r="AT41" s="1" t="str">
        <f t="shared" si="28"/>
        <v>-</v>
      </c>
      <c r="AU41" s="1" t="str">
        <f t="shared" si="29"/>
        <v>-</v>
      </c>
      <c r="AV41" s="1" t="str">
        <f t="shared" si="30"/>
        <v>-</v>
      </c>
      <c r="AX41" s="1">
        <f t="shared" si="35"/>
        <v>0</v>
      </c>
      <c r="AY41" s="1">
        <f t="shared" si="36"/>
        <v>0</v>
      </c>
      <c r="AZ41" s="1">
        <f t="shared" si="31"/>
        <v>0</v>
      </c>
      <c r="BA41" s="1">
        <f t="shared" si="32"/>
        <v>0</v>
      </c>
      <c r="BB41" t="str">
        <f t="shared" si="37"/>
        <v>-</v>
      </c>
      <c r="BC41" s="1" t="str">
        <f t="shared" si="33"/>
        <v>X</v>
      </c>
      <c r="BD41" t="str">
        <f t="shared" si="34"/>
        <v/>
      </c>
    </row>
    <row r="42" spans="1:56">
      <c r="A42" t="str">
        <f>IFERROR(INDEX('Reporte de Juicios (SOFIA)'!$B$14:$B$1000,MATCH(0, INDEX(COUNTIF($A$1:A41, 'Reporte de Juicios (SOFIA)'!$B$14:$B$1000), 0, 0), 0)), "dato autom")</f>
        <v>dato autom</v>
      </c>
      <c r="D42" t="str">
        <f>IFERROR(VLOOKUP($A42,'Reporte de Juicios (SOFIA)'!$B$14:$D$1000,2,FALSE),"Reporte de Juicios")</f>
        <v>Reporte de Juicios</v>
      </c>
      <c r="E42" t="str">
        <f>IFERROR(VLOOKUP($A42,'Reporte de Juicios (SOFIA)'!$B$14:$D$1000,3,FALSE),"Automático tras")</f>
        <v>Automático tras</v>
      </c>
      <c r="F42" t="str">
        <f t="shared" si="7"/>
        <v>Automático tras Reporte de Juicios</v>
      </c>
      <c r="I42" t="str">
        <f>IFERROR(VLOOKUP($A42,'Reporte de Juicios (SOFIA)'!$B$14:$E$1000,4,FALSE),"-")</f>
        <v>-</v>
      </c>
      <c r="K42" t="str">
        <f t="shared" si="8"/>
        <v/>
      </c>
      <c r="L42" t="str">
        <f t="shared" si="9"/>
        <v/>
      </c>
      <c r="N42" t="str">
        <f>'Reporte de Juicios (SOFIA)'!$B54&amp;'Reporte de Juicios (SOFIA)'!$G54</f>
        <v/>
      </c>
      <c r="O42">
        <f>'Reporte de Juicios (SOFIA)'!$H54</f>
        <v>0</v>
      </c>
      <c r="Q42" t="str">
        <f t="shared" si="38"/>
        <v/>
      </c>
      <c r="R42" t="str">
        <f t="shared" si="38"/>
        <v/>
      </c>
      <c r="S42" t="str">
        <f t="shared" si="38"/>
        <v/>
      </c>
      <c r="T42" t="str">
        <f t="shared" si="38"/>
        <v/>
      </c>
      <c r="U42" t="str">
        <f t="shared" si="38"/>
        <v/>
      </c>
      <c r="V42" t="str">
        <f t="shared" si="38"/>
        <v/>
      </c>
      <c r="W42" t="str">
        <f t="shared" si="38"/>
        <v/>
      </c>
      <c r="X42" t="str">
        <f t="shared" si="38"/>
        <v/>
      </c>
      <c r="Y42" t="str">
        <f t="shared" si="38"/>
        <v/>
      </c>
      <c r="Z42" t="str">
        <f t="shared" si="38"/>
        <v/>
      </c>
      <c r="AB42" s="1" t="str">
        <f t="shared" si="11"/>
        <v/>
      </c>
      <c r="AC42" s="1" t="str">
        <f t="shared" si="12"/>
        <v/>
      </c>
      <c r="AD42" s="1" t="str">
        <f t="shared" si="13"/>
        <v/>
      </c>
      <c r="AE42" s="1" t="str">
        <f t="shared" si="14"/>
        <v/>
      </c>
      <c r="AF42" s="1" t="str">
        <f t="shared" si="15"/>
        <v/>
      </c>
      <c r="AG42" s="1" t="str">
        <f t="shared" si="16"/>
        <v/>
      </c>
      <c r="AH42" s="1" t="str">
        <f t="shared" si="17"/>
        <v/>
      </c>
      <c r="AI42" s="1" t="str">
        <f t="shared" si="18"/>
        <v/>
      </c>
      <c r="AJ42" s="1" t="str">
        <f t="shared" si="19"/>
        <v/>
      </c>
      <c r="AK42" s="1" t="str">
        <f t="shared" si="20"/>
        <v/>
      </c>
      <c r="AM42" s="1" t="str">
        <f t="shared" si="21"/>
        <v>-</v>
      </c>
      <c r="AN42" s="1" t="str">
        <f t="shared" si="22"/>
        <v>-</v>
      </c>
      <c r="AO42" s="1" t="str">
        <f t="shared" si="23"/>
        <v>-</v>
      </c>
      <c r="AP42" s="1" t="str">
        <f t="shared" si="24"/>
        <v>-</v>
      </c>
      <c r="AQ42" s="1" t="str">
        <f t="shared" si="25"/>
        <v>-</v>
      </c>
      <c r="AR42" s="1" t="str">
        <f t="shared" si="26"/>
        <v>-</v>
      </c>
      <c r="AS42" s="1" t="str">
        <f t="shared" si="27"/>
        <v>-</v>
      </c>
      <c r="AT42" s="1" t="str">
        <f t="shared" si="28"/>
        <v>-</v>
      </c>
      <c r="AU42" s="1" t="str">
        <f t="shared" si="29"/>
        <v>-</v>
      </c>
      <c r="AV42" s="1" t="str">
        <f t="shared" si="30"/>
        <v>-</v>
      </c>
      <c r="AX42" s="1">
        <f t="shared" si="35"/>
        <v>0</v>
      </c>
      <c r="AY42" s="1">
        <f t="shared" si="36"/>
        <v>0</v>
      </c>
      <c r="AZ42" s="1">
        <f t="shared" si="31"/>
        <v>0</v>
      </c>
      <c r="BA42" s="1">
        <f t="shared" si="32"/>
        <v>0</v>
      </c>
      <c r="BB42" t="str">
        <f t="shared" si="37"/>
        <v>-</v>
      </c>
      <c r="BC42" s="1" t="str">
        <f t="shared" si="33"/>
        <v>X</v>
      </c>
      <c r="BD42" t="str">
        <f t="shared" si="34"/>
        <v/>
      </c>
    </row>
    <row r="43" spans="1:56">
      <c r="A43" t="str">
        <f>IFERROR(INDEX('Reporte de Juicios (SOFIA)'!$B$14:$B$1000,MATCH(0, INDEX(COUNTIF($A$1:A42, 'Reporte de Juicios (SOFIA)'!$B$14:$B$1000), 0, 0), 0)), "dato autom")</f>
        <v>dato autom</v>
      </c>
      <c r="D43" t="str">
        <f>IFERROR(VLOOKUP($A43,'Reporte de Juicios (SOFIA)'!$B$14:$D$1000,2,FALSE),"Reporte de Juicios")</f>
        <v>Reporte de Juicios</v>
      </c>
      <c r="E43" t="str">
        <f>IFERROR(VLOOKUP($A43,'Reporte de Juicios (SOFIA)'!$B$14:$D$1000,3,FALSE),"Automático tras")</f>
        <v>Automático tras</v>
      </c>
      <c r="F43" t="str">
        <f t="shared" si="7"/>
        <v>Automático tras Reporte de Juicios</v>
      </c>
      <c r="I43" t="str">
        <f>IFERROR(VLOOKUP($A43,'Reporte de Juicios (SOFIA)'!$B$14:$E$1000,4,FALSE),"-")</f>
        <v>-</v>
      </c>
      <c r="K43" t="str">
        <f t="shared" si="8"/>
        <v/>
      </c>
      <c r="L43" t="str">
        <f t="shared" si="9"/>
        <v/>
      </c>
      <c r="N43" t="str">
        <f>'Reporte de Juicios (SOFIA)'!$B55&amp;'Reporte de Juicios (SOFIA)'!$G55</f>
        <v/>
      </c>
      <c r="O43">
        <f>'Reporte de Juicios (SOFIA)'!$H55</f>
        <v>0</v>
      </c>
      <c r="Q43" t="str">
        <f t="shared" si="38"/>
        <v/>
      </c>
      <c r="R43" t="str">
        <f t="shared" si="38"/>
        <v/>
      </c>
      <c r="S43" t="str">
        <f t="shared" si="38"/>
        <v/>
      </c>
      <c r="T43" t="str">
        <f t="shared" si="38"/>
        <v/>
      </c>
      <c r="U43" t="str">
        <f t="shared" si="38"/>
        <v/>
      </c>
      <c r="V43" t="str">
        <f t="shared" si="38"/>
        <v/>
      </c>
      <c r="W43" t="str">
        <f t="shared" si="38"/>
        <v/>
      </c>
      <c r="X43" t="str">
        <f t="shared" si="38"/>
        <v/>
      </c>
      <c r="Y43" t="str">
        <f t="shared" si="38"/>
        <v/>
      </c>
      <c r="Z43" t="str">
        <f t="shared" si="38"/>
        <v/>
      </c>
      <c r="AB43" s="1" t="str">
        <f t="shared" si="11"/>
        <v/>
      </c>
      <c r="AC43" s="1" t="str">
        <f t="shared" si="12"/>
        <v/>
      </c>
      <c r="AD43" s="1" t="str">
        <f t="shared" si="13"/>
        <v/>
      </c>
      <c r="AE43" s="1" t="str">
        <f t="shared" si="14"/>
        <v/>
      </c>
      <c r="AF43" s="1" t="str">
        <f t="shared" si="15"/>
        <v/>
      </c>
      <c r="AG43" s="1" t="str">
        <f t="shared" si="16"/>
        <v/>
      </c>
      <c r="AH43" s="1" t="str">
        <f t="shared" si="17"/>
        <v/>
      </c>
      <c r="AI43" s="1" t="str">
        <f t="shared" si="18"/>
        <v/>
      </c>
      <c r="AJ43" s="1" t="str">
        <f t="shared" si="19"/>
        <v/>
      </c>
      <c r="AK43" s="1" t="str">
        <f t="shared" si="20"/>
        <v/>
      </c>
      <c r="AM43" s="1" t="str">
        <f t="shared" si="21"/>
        <v>-</v>
      </c>
      <c r="AN43" s="1" t="str">
        <f t="shared" si="22"/>
        <v>-</v>
      </c>
      <c r="AO43" s="1" t="str">
        <f t="shared" si="23"/>
        <v>-</v>
      </c>
      <c r="AP43" s="1" t="str">
        <f t="shared" si="24"/>
        <v>-</v>
      </c>
      <c r="AQ43" s="1" t="str">
        <f t="shared" si="25"/>
        <v>-</v>
      </c>
      <c r="AR43" s="1" t="str">
        <f t="shared" si="26"/>
        <v>-</v>
      </c>
      <c r="AS43" s="1" t="str">
        <f t="shared" si="27"/>
        <v>-</v>
      </c>
      <c r="AT43" s="1" t="str">
        <f t="shared" si="28"/>
        <v>-</v>
      </c>
      <c r="AU43" s="1" t="str">
        <f t="shared" si="29"/>
        <v>-</v>
      </c>
      <c r="AV43" s="1" t="str">
        <f t="shared" si="30"/>
        <v>-</v>
      </c>
      <c r="AX43" s="1">
        <f t="shared" si="35"/>
        <v>0</v>
      </c>
      <c r="AY43" s="1">
        <f t="shared" si="36"/>
        <v>0</v>
      </c>
      <c r="AZ43" s="1">
        <f t="shared" si="31"/>
        <v>0</v>
      </c>
      <c r="BA43" s="1">
        <f t="shared" si="32"/>
        <v>0</v>
      </c>
      <c r="BB43" t="str">
        <f t="shared" si="37"/>
        <v>-</v>
      </c>
      <c r="BC43" s="1" t="str">
        <f t="shared" si="33"/>
        <v>X</v>
      </c>
      <c r="BD43" t="str">
        <f t="shared" si="34"/>
        <v/>
      </c>
    </row>
    <row r="44" spans="1:56">
      <c r="A44" t="str">
        <f>IFERROR(INDEX('Reporte de Juicios (SOFIA)'!$B$14:$B$1000,MATCH(0, INDEX(COUNTIF($A$1:A43, 'Reporte de Juicios (SOFIA)'!$B$14:$B$1000), 0, 0), 0)), "dato autom")</f>
        <v>dato autom</v>
      </c>
      <c r="D44" t="str">
        <f>IFERROR(VLOOKUP($A44,'Reporte de Juicios (SOFIA)'!$B$14:$D$1000,2,FALSE),"Reporte de Juicios")</f>
        <v>Reporte de Juicios</v>
      </c>
      <c r="E44" t="str">
        <f>IFERROR(VLOOKUP($A44,'Reporte de Juicios (SOFIA)'!$B$14:$D$1000,3,FALSE),"Automático tras")</f>
        <v>Automático tras</v>
      </c>
      <c r="F44" t="str">
        <f t="shared" si="7"/>
        <v>Automático tras Reporte de Juicios</v>
      </c>
      <c r="I44" t="str">
        <f>IFERROR(VLOOKUP($A44,'Reporte de Juicios (SOFIA)'!$B$14:$E$1000,4,FALSE),"-")</f>
        <v>-</v>
      </c>
      <c r="K44" t="str">
        <f t="shared" si="8"/>
        <v/>
      </c>
      <c r="L44" t="str">
        <f t="shared" si="9"/>
        <v/>
      </c>
      <c r="N44" t="str">
        <f>'Reporte de Juicios (SOFIA)'!$B56&amp;'Reporte de Juicios (SOFIA)'!$G56</f>
        <v/>
      </c>
      <c r="O44">
        <f>'Reporte de Juicios (SOFIA)'!$H56</f>
        <v>0</v>
      </c>
      <c r="Q44" t="str">
        <f t="shared" si="38"/>
        <v/>
      </c>
      <c r="R44" t="str">
        <f t="shared" si="38"/>
        <v/>
      </c>
      <c r="S44" t="str">
        <f t="shared" si="38"/>
        <v/>
      </c>
      <c r="T44" t="str">
        <f t="shared" si="38"/>
        <v/>
      </c>
      <c r="U44" t="str">
        <f t="shared" si="38"/>
        <v/>
      </c>
      <c r="V44" t="str">
        <f t="shared" si="38"/>
        <v/>
      </c>
      <c r="W44" t="str">
        <f t="shared" si="38"/>
        <v/>
      </c>
      <c r="X44" t="str">
        <f t="shared" si="38"/>
        <v/>
      </c>
      <c r="Y44" t="str">
        <f t="shared" si="38"/>
        <v/>
      </c>
      <c r="Z44" t="str">
        <f t="shared" si="38"/>
        <v/>
      </c>
      <c r="AB44" s="1" t="str">
        <f t="shared" si="11"/>
        <v/>
      </c>
      <c r="AC44" s="1" t="str">
        <f t="shared" si="12"/>
        <v/>
      </c>
      <c r="AD44" s="1" t="str">
        <f t="shared" si="13"/>
        <v/>
      </c>
      <c r="AE44" s="1" t="str">
        <f t="shared" si="14"/>
        <v/>
      </c>
      <c r="AF44" s="1" t="str">
        <f t="shared" si="15"/>
        <v/>
      </c>
      <c r="AG44" s="1" t="str">
        <f t="shared" si="16"/>
        <v/>
      </c>
      <c r="AH44" s="1" t="str">
        <f t="shared" si="17"/>
        <v/>
      </c>
      <c r="AI44" s="1" t="str">
        <f t="shared" si="18"/>
        <v/>
      </c>
      <c r="AJ44" s="1" t="str">
        <f t="shared" si="19"/>
        <v/>
      </c>
      <c r="AK44" s="1" t="str">
        <f t="shared" si="20"/>
        <v/>
      </c>
      <c r="AM44" s="1" t="str">
        <f t="shared" si="21"/>
        <v>-</v>
      </c>
      <c r="AN44" s="1" t="str">
        <f t="shared" si="22"/>
        <v>-</v>
      </c>
      <c r="AO44" s="1" t="str">
        <f t="shared" si="23"/>
        <v>-</v>
      </c>
      <c r="AP44" s="1" t="str">
        <f t="shared" si="24"/>
        <v>-</v>
      </c>
      <c r="AQ44" s="1" t="str">
        <f t="shared" si="25"/>
        <v>-</v>
      </c>
      <c r="AR44" s="1" t="str">
        <f t="shared" si="26"/>
        <v>-</v>
      </c>
      <c r="AS44" s="1" t="str">
        <f t="shared" si="27"/>
        <v>-</v>
      </c>
      <c r="AT44" s="1" t="str">
        <f t="shared" si="28"/>
        <v>-</v>
      </c>
      <c r="AU44" s="1" t="str">
        <f t="shared" si="29"/>
        <v>-</v>
      </c>
      <c r="AV44" s="1" t="str">
        <f t="shared" si="30"/>
        <v>-</v>
      </c>
      <c r="AX44" s="1">
        <f t="shared" si="35"/>
        <v>0</v>
      </c>
      <c r="AY44" s="1">
        <f t="shared" si="36"/>
        <v>0</v>
      </c>
      <c r="AZ44" s="1">
        <f t="shared" si="31"/>
        <v>0</v>
      </c>
      <c r="BA44" s="1">
        <f t="shared" si="32"/>
        <v>0</v>
      </c>
      <c r="BB44" t="str">
        <f t="shared" si="37"/>
        <v>-</v>
      </c>
      <c r="BC44" s="1" t="str">
        <f t="shared" si="33"/>
        <v>X</v>
      </c>
      <c r="BD44" t="str">
        <f t="shared" si="34"/>
        <v/>
      </c>
    </row>
    <row r="45" spans="1:56">
      <c r="A45" t="str">
        <f>IFERROR(INDEX('Reporte de Juicios (SOFIA)'!$B$14:$B$1000,MATCH(0, INDEX(COUNTIF($A$1:A44, 'Reporte de Juicios (SOFIA)'!$B$14:$B$1000), 0, 0), 0)), "dato autom")</f>
        <v>dato autom</v>
      </c>
      <c r="D45" t="str">
        <f>IFERROR(VLOOKUP($A45,'Reporte de Juicios (SOFIA)'!$B$14:$D$1000,2,FALSE),"Reporte de Juicios")</f>
        <v>Reporte de Juicios</v>
      </c>
      <c r="E45" t="str">
        <f>IFERROR(VLOOKUP($A45,'Reporte de Juicios (SOFIA)'!$B$14:$D$1000,3,FALSE),"Automático tras")</f>
        <v>Automático tras</v>
      </c>
      <c r="F45" t="str">
        <f t="shared" si="7"/>
        <v>Automático tras Reporte de Juicios</v>
      </c>
      <c r="I45" t="str">
        <f>IFERROR(VLOOKUP($A45,'Reporte de Juicios (SOFIA)'!$B$14:$E$1000,4,FALSE),"-")</f>
        <v>-</v>
      </c>
      <c r="K45" t="str">
        <f t="shared" si="8"/>
        <v/>
      </c>
      <c r="L45" t="str">
        <f t="shared" si="9"/>
        <v/>
      </c>
      <c r="N45" t="str">
        <f>'Reporte de Juicios (SOFIA)'!$B57&amp;'Reporte de Juicios (SOFIA)'!$G57</f>
        <v/>
      </c>
      <c r="O45">
        <f>'Reporte de Juicios (SOFIA)'!$H57</f>
        <v>0</v>
      </c>
      <c r="Q45" t="str">
        <f t="shared" si="38"/>
        <v/>
      </c>
      <c r="R45" t="str">
        <f t="shared" si="38"/>
        <v/>
      </c>
      <c r="S45" t="str">
        <f t="shared" si="38"/>
        <v/>
      </c>
      <c r="T45" t="str">
        <f t="shared" si="38"/>
        <v/>
      </c>
      <c r="U45" t="str">
        <f t="shared" si="38"/>
        <v/>
      </c>
      <c r="V45" t="str">
        <f t="shared" si="38"/>
        <v/>
      </c>
      <c r="W45" t="str">
        <f t="shared" si="38"/>
        <v/>
      </c>
      <c r="X45" t="str">
        <f t="shared" si="38"/>
        <v/>
      </c>
      <c r="Y45" t="str">
        <f t="shared" si="38"/>
        <v/>
      </c>
      <c r="Z45" t="str">
        <f t="shared" si="38"/>
        <v/>
      </c>
      <c r="AB45" s="1" t="str">
        <f t="shared" si="11"/>
        <v/>
      </c>
      <c r="AC45" s="1" t="str">
        <f t="shared" si="12"/>
        <v/>
      </c>
      <c r="AD45" s="1" t="str">
        <f t="shared" si="13"/>
        <v/>
      </c>
      <c r="AE45" s="1" t="str">
        <f t="shared" si="14"/>
        <v/>
      </c>
      <c r="AF45" s="1" t="str">
        <f t="shared" si="15"/>
        <v/>
      </c>
      <c r="AG45" s="1" t="str">
        <f t="shared" si="16"/>
        <v/>
      </c>
      <c r="AH45" s="1" t="str">
        <f t="shared" si="17"/>
        <v/>
      </c>
      <c r="AI45" s="1" t="str">
        <f t="shared" si="18"/>
        <v/>
      </c>
      <c r="AJ45" s="1" t="str">
        <f t="shared" si="19"/>
        <v/>
      </c>
      <c r="AK45" s="1" t="str">
        <f t="shared" si="20"/>
        <v/>
      </c>
      <c r="AM45" s="1" t="str">
        <f t="shared" si="21"/>
        <v>-</v>
      </c>
      <c r="AN45" s="1" t="str">
        <f t="shared" si="22"/>
        <v>-</v>
      </c>
      <c r="AO45" s="1" t="str">
        <f t="shared" si="23"/>
        <v>-</v>
      </c>
      <c r="AP45" s="1" t="str">
        <f t="shared" si="24"/>
        <v>-</v>
      </c>
      <c r="AQ45" s="1" t="str">
        <f t="shared" si="25"/>
        <v>-</v>
      </c>
      <c r="AR45" s="1" t="str">
        <f t="shared" si="26"/>
        <v>-</v>
      </c>
      <c r="AS45" s="1" t="str">
        <f t="shared" si="27"/>
        <v>-</v>
      </c>
      <c r="AT45" s="1" t="str">
        <f t="shared" si="28"/>
        <v>-</v>
      </c>
      <c r="AU45" s="1" t="str">
        <f t="shared" si="29"/>
        <v>-</v>
      </c>
      <c r="AV45" s="1" t="str">
        <f t="shared" si="30"/>
        <v>-</v>
      </c>
      <c r="AX45" s="1">
        <f t="shared" si="35"/>
        <v>0</v>
      </c>
      <c r="AY45" s="1">
        <f t="shared" si="36"/>
        <v>0</v>
      </c>
      <c r="AZ45" s="1">
        <f t="shared" si="31"/>
        <v>0</v>
      </c>
      <c r="BA45" s="1">
        <f t="shared" si="32"/>
        <v>0</v>
      </c>
      <c r="BB45" t="str">
        <f t="shared" si="37"/>
        <v>-</v>
      </c>
      <c r="BC45" s="1" t="str">
        <f t="shared" si="33"/>
        <v>X</v>
      </c>
      <c r="BD45" t="str">
        <f t="shared" si="34"/>
        <v/>
      </c>
    </row>
    <row r="46" spans="1:56">
      <c r="A46" t="str">
        <f>IFERROR(INDEX('Reporte de Juicios (SOFIA)'!$B$14:$B$1000,MATCH(0, INDEX(COUNTIF($A$1:A45, 'Reporte de Juicios (SOFIA)'!$B$14:$B$1000), 0, 0), 0)), "dato autom")</f>
        <v>dato autom</v>
      </c>
      <c r="D46" t="str">
        <f>IFERROR(VLOOKUP($A46,'Reporte de Juicios (SOFIA)'!$B$14:$D$1000,2,FALSE),"Reporte de Juicios")</f>
        <v>Reporte de Juicios</v>
      </c>
      <c r="E46" t="str">
        <f>IFERROR(VLOOKUP($A46,'Reporte de Juicios (SOFIA)'!$B$14:$D$1000,3,FALSE),"Automático tras")</f>
        <v>Automático tras</v>
      </c>
      <c r="F46" t="str">
        <f t="shared" si="7"/>
        <v>Automático tras Reporte de Juicios</v>
      </c>
      <c r="I46" t="str">
        <f>IFERROR(VLOOKUP($A46,'Reporte de Juicios (SOFIA)'!$B$14:$E$1000,4,FALSE),"-")</f>
        <v>-</v>
      </c>
      <c r="K46" t="str">
        <f t="shared" si="8"/>
        <v/>
      </c>
      <c r="L46" t="str">
        <f t="shared" si="9"/>
        <v/>
      </c>
      <c r="N46" t="str">
        <f>'Reporte de Juicios (SOFIA)'!$B58&amp;'Reporte de Juicios (SOFIA)'!$G58</f>
        <v/>
      </c>
      <c r="O46">
        <f>'Reporte de Juicios (SOFIA)'!$H58</f>
        <v>0</v>
      </c>
      <c r="Q46" t="str">
        <f t="shared" si="38"/>
        <v/>
      </c>
      <c r="R46" t="str">
        <f t="shared" si="38"/>
        <v/>
      </c>
      <c r="S46" t="str">
        <f t="shared" si="38"/>
        <v/>
      </c>
      <c r="T46" t="str">
        <f t="shared" si="38"/>
        <v/>
      </c>
      <c r="U46" t="str">
        <f t="shared" si="38"/>
        <v/>
      </c>
      <c r="V46" t="str">
        <f t="shared" si="38"/>
        <v/>
      </c>
      <c r="W46" t="str">
        <f t="shared" si="38"/>
        <v/>
      </c>
      <c r="X46" t="str">
        <f t="shared" si="38"/>
        <v/>
      </c>
      <c r="Y46" t="str">
        <f t="shared" si="38"/>
        <v/>
      </c>
      <c r="Z46" t="str">
        <f t="shared" si="38"/>
        <v/>
      </c>
      <c r="AB46" s="1" t="str">
        <f t="shared" si="11"/>
        <v/>
      </c>
      <c r="AC46" s="1" t="str">
        <f t="shared" si="12"/>
        <v/>
      </c>
      <c r="AD46" s="1" t="str">
        <f t="shared" si="13"/>
        <v/>
      </c>
      <c r="AE46" s="1" t="str">
        <f t="shared" si="14"/>
        <v/>
      </c>
      <c r="AF46" s="1" t="str">
        <f t="shared" si="15"/>
        <v/>
      </c>
      <c r="AG46" s="1" t="str">
        <f t="shared" si="16"/>
        <v/>
      </c>
      <c r="AH46" s="1" t="str">
        <f t="shared" si="17"/>
        <v/>
      </c>
      <c r="AI46" s="1" t="str">
        <f t="shared" si="18"/>
        <v/>
      </c>
      <c r="AJ46" s="1" t="str">
        <f t="shared" si="19"/>
        <v/>
      </c>
      <c r="AK46" s="1" t="str">
        <f t="shared" si="20"/>
        <v/>
      </c>
      <c r="AM46" s="1" t="str">
        <f t="shared" si="21"/>
        <v>-</v>
      </c>
      <c r="AN46" s="1" t="str">
        <f t="shared" si="22"/>
        <v>-</v>
      </c>
      <c r="AO46" s="1" t="str">
        <f t="shared" si="23"/>
        <v>-</v>
      </c>
      <c r="AP46" s="1" t="str">
        <f t="shared" si="24"/>
        <v>-</v>
      </c>
      <c r="AQ46" s="1" t="str">
        <f t="shared" si="25"/>
        <v>-</v>
      </c>
      <c r="AR46" s="1" t="str">
        <f t="shared" si="26"/>
        <v>-</v>
      </c>
      <c r="AS46" s="1" t="str">
        <f t="shared" si="27"/>
        <v>-</v>
      </c>
      <c r="AT46" s="1" t="str">
        <f t="shared" si="28"/>
        <v>-</v>
      </c>
      <c r="AU46" s="1" t="str">
        <f t="shared" si="29"/>
        <v>-</v>
      </c>
      <c r="AV46" s="1" t="str">
        <f t="shared" si="30"/>
        <v>-</v>
      </c>
      <c r="AX46" s="1">
        <f t="shared" si="35"/>
        <v>0</v>
      </c>
      <c r="AY46" s="1">
        <f t="shared" si="36"/>
        <v>0</v>
      </c>
      <c r="AZ46" s="1">
        <f t="shared" si="31"/>
        <v>0</v>
      </c>
      <c r="BA46" s="1">
        <f t="shared" si="32"/>
        <v>0</v>
      </c>
      <c r="BB46" t="str">
        <f t="shared" si="37"/>
        <v>-</v>
      </c>
      <c r="BC46" s="1" t="str">
        <f t="shared" si="33"/>
        <v>X</v>
      </c>
      <c r="BD46" t="str">
        <f t="shared" si="34"/>
        <v/>
      </c>
    </row>
    <row r="47" spans="1:56">
      <c r="A47" t="str">
        <f>IFERROR(INDEX('Reporte de Juicios (SOFIA)'!$B$14:$B$1000,MATCH(0, INDEX(COUNTIF($A$1:A46, 'Reporte de Juicios (SOFIA)'!$B$14:$B$1000), 0, 0), 0)), "dato autom")</f>
        <v>dato autom</v>
      </c>
      <c r="D47" t="str">
        <f>IFERROR(VLOOKUP($A47,'Reporte de Juicios (SOFIA)'!$B$14:$D$1000,2,FALSE),"Reporte de Juicios")</f>
        <v>Reporte de Juicios</v>
      </c>
      <c r="E47" t="str">
        <f>IFERROR(VLOOKUP($A47,'Reporte de Juicios (SOFIA)'!$B$14:$D$1000,3,FALSE),"Automático tras")</f>
        <v>Automático tras</v>
      </c>
      <c r="F47" t="str">
        <f t="shared" si="7"/>
        <v>Automático tras Reporte de Juicios</v>
      </c>
      <c r="I47" t="str">
        <f>IFERROR(VLOOKUP($A47,'Reporte de Juicios (SOFIA)'!$B$14:$E$1000,4,FALSE),"-")</f>
        <v>-</v>
      </c>
      <c r="K47" t="str">
        <f t="shared" si="8"/>
        <v/>
      </c>
      <c r="L47" t="str">
        <f t="shared" si="9"/>
        <v/>
      </c>
      <c r="N47" t="str">
        <f>'Reporte de Juicios (SOFIA)'!$B59&amp;'Reporte de Juicios (SOFIA)'!$G59</f>
        <v/>
      </c>
      <c r="O47">
        <f>'Reporte de Juicios (SOFIA)'!$H59</f>
        <v>0</v>
      </c>
      <c r="Q47" t="str">
        <f t="shared" si="38"/>
        <v/>
      </c>
      <c r="R47" t="str">
        <f t="shared" si="38"/>
        <v/>
      </c>
      <c r="S47" t="str">
        <f t="shared" si="38"/>
        <v/>
      </c>
      <c r="T47" t="str">
        <f t="shared" si="38"/>
        <v/>
      </c>
      <c r="U47" t="str">
        <f t="shared" si="38"/>
        <v/>
      </c>
      <c r="V47" t="str">
        <f t="shared" si="38"/>
        <v/>
      </c>
      <c r="W47" t="str">
        <f t="shared" si="38"/>
        <v/>
      </c>
      <c r="X47" t="str">
        <f t="shared" si="38"/>
        <v/>
      </c>
      <c r="Y47" t="str">
        <f t="shared" si="38"/>
        <v/>
      </c>
      <c r="Z47" t="str">
        <f t="shared" si="38"/>
        <v/>
      </c>
      <c r="AB47" s="1" t="str">
        <f t="shared" si="11"/>
        <v/>
      </c>
      <c r="AC47" s="1" t="str">
        <f t="shared" si="12"/>
        <v/>
      </c>
      <c r="AD47" s="1" t="str">
        <f t="shared" si="13"/>
        <v/>
      </c>
      <c r="AE47" s="1" t="str">
        <f t="shared" si="14"/>
        <v/>
      </c>
      <c r="AF47" s="1" t="str">
        <f t="shared" si="15"/>
        <v/>
      </c>
      <c r="AG47" s="1" t="str">
        <f t="shared" si="16"/>
        <v/>
      </c>
      <c r="AH47" s="1" t="str">
        <f t="shared" si="17"/>
        <v/>
      </c>
      <c r="AI47" s="1" t="str">
        <f t="shared" si="18"/>
        <v/>
      </c>
      <c r="AJ47" s="1" t="str">
        <f t="shared" si="19"/>
        <v/>
      </c>
      <c r="AK47" s="1" t="str">
        <f t="shared" si="20"/>
        <v/>
      </c>
      <c r="AM47" s="1" t="str">
        <f t="shared" si="21"/>
        <v>-</v>
      </c>
      <c r="AN47" s="1" t="str">
        <f t="shared" si="22"/>
        <v>-</v>
      </c>
      <c r="AO47" s="1" t="str">
        <f t="shared" si="23"/>
        <v>-</v>
      </c>
      <c r="AP47" s="1" t="str">
        <f t="shared" si="24"/>
        <v>-</v>
      </c>
      <c r="AQ47" s="1" t="str">
        <f t="shared" si="25"/>
        <v>-</v>
      </c>
      <c r="AR47" s="1" t="str">
        <f t="shared" si="26"/>
        <v>-</v>
      </c>
      <c r="AS47" s="1" t="str">
        <f t="shared" si="27"/>
        <v>-</v>
      </c>
      <c r="AT47" s="1" t="str">
        <f t="shared" si="28"/>
        <v>-</v>
      </c>
      <c r="AU47" s="1" t="str">
        <f t="shared" si="29"/>
        <v>-</v>
      </c>
      <c r="AV47" s="1" t="str">
        <f t="shared" si="30"/>
        <v>-</v>
      </c>
      <c r="AX47" s="1">
        <f t="shared" si="35"/>
        <v>0</v>
      </c>
      <c r="AY47" s="1">
        <f t="shared" si="36"/>
        <v>0</v>
      </c>
      <c r="AZ47" s="1">
        <f t="shared" si="31"/>
        <v>0</v>
      </c>
      <c r="BA47" s="1">
        <f t="shared" si="32"/>
        <v>0</v>
      </c>
      <c r="BB47" t="str">
        <f t="shared" si="37"/>
        <v>-</v>
      </c>
      <c r="BC47" s="1" t="str">
        <f t="shared" si="33"/>
        <v>X</v>
      </c>
      <c r="BD47" t="str">
        <f t="shared" si="34"/>
        <v/>
      </c>
    </row>
    <row r="48" spans="1:56">
      <c r="A48" t="str">
        <f>IFERROR(INDEX('Reporte de Juicios (SOFIA)'!$B$14:$B$1000,MATCH(0, INDEX(COUNTIF($A$1:A47, 'Reporte de Juicios (SOFIA)'!$B$14:$B$1000), 0, 0), 0)), "dato autom")</f>
        <v>dato autom</v>
      </c>
      <c r="D48" t="str">
        <f>IFERROR(VLOOKUP($A48,'Reporte de Juicios (SOFIA)'!$B$14:$D$1000,2,FALSE),"Reporte de Juicios")</f>
        <v>Reporte de Juicios</v>
      </c>
      <c r="E48" t="str">
        <f>IFERROR(VLOOKUP($A48,'Reporte de Juicios (SOFIA)'!$B$14:$D$1000,3,FALSE),"Automático tras")</f>
        <v>Automático tras</v>
      </c>
      <c r="F48" t="str">
        <f t="shared" si="7"/>
        <v>Automático tras Reporte de Juicios</v>
      </c>
      <c r="I48" t="str">
        <f>IFERROR(VLOOKUP($A48,'Reporte de Juicios (SOFIA)'!$B$14:$E$1000,4,FALSE),"-")</f>
        <v>-</v>
      </c>
      <c r="K48" t="str">
        <f t="shared" si="8"/>
        <v/>
      </c>
      <c r="L48" t="str">
        <f t="shared" si="9"/>
        <v/>
      </c>
      <c r="N48" t="str">
        <f>'Reporte de Juicios (SOFIA)'!$B60&amp;'Reporte de Juicios (SOFIA)'!$G60</f>
        <v/>
      </c>
      <c r="O48">
        <f>'Reporte de Juicios (SOFIA)'!$H60</f>
        <v>0</v>
      </c>
      <c r="Q48" t="str">
        <f t="shared" si="38"/>
        <v/>
      </c>
      <c r="R48" t="str">
        <f t="shared" si="38"/>
        <v/>
      </c>
      <c r="S48" t="str">
        <f t="shared" si="38"/>
        <v/>
      </c>
      <c r="T48" t="str">
        <f t="shared" si="38"/>
        <v/>
      </c>
      <c r="U48" t="str">
        <f t="shared" si="38"/>
        <v/>
      </c>
      <c r="V48" t="str">
        <f t="shared" si="38"/>
        <v/>
      </c>
      <c r="W48" t="str">
        <f t="shared" si="38"/>
        <v/>
      </c>
      <c r="X48" t="str">
        <f t="shared" si="38"/>
        <v/>
      </c>
      <c r="Y48" t="str">
        <f t="shared" si="38"/>
        <v/>
      </c>
      <c r="Z48" t="str">
        <f t="shared" si="38"/>
        <v/>
      </c>
      <c r="AB48" s="1" t="str">
        <f t="shared" si="11"/>
        <v/>
      </c>
      <c r="AC48" s="1" t="str">
        <f t="shared" si="12"/>
        <v/>
      </c>
      <c r="AD48" s="1" t="str">
        <f t="shared" si="13"/>
        <v/>
      </c>
      <c r="AE48" s="1" t="str">
        <f t="shared" si="14"/>
        <v/>
      </c>
      <c r="AF48" s="1" t="str">
        <f t="shared" si="15"/>
        <v/>
      </c>
      <c r="AG48" s="1" t="str">
        <f t="shared" si="16"/>
        <v/>
      </c>
      <c r="AH48" s="1" t="str">
        <f t="shared" si="17"/>
        <v/>
      </c>
      <c r="AI48" s="1" t="str">
        <f t="shared" si="18"/>
        <v/>
      </c>
      <c r="AJ48" s="1" t="str">
        <f t="shared" si="19"/>
        <v/>
      </c>
      <c r="AK48" s="1" t="str">
        <f t="shared" si="20"/>
        <v/>
      </c>
      <c r="AM48" s="1" t="str">
        <f t="shared" si="21"/>
        <v>-</v>
      </c>
      <c r="AN48" s="1" t="str">
        <f t="shared" si="22"/>
        <v>-</v>
      </c>
      <c r="AO48" s="1" t="str">
        <f t="shared" si="23"/>
        <v>-</v>
      </c>
      <c r="AP48" s="1" t="str">
        <f t="shared" si="24"/>
        <v>-</v>
      </c>
      <c r="AQ48" s="1" t="str">
        <f t="shared" si="25"/>
        <v>-</v>
      </c>
      <c r="AR48" s="1" t="str">
        <f t="shared" si="26"/>
        <v>-</v>
      </c>
      <c r="AS48" s="1" t="str">
        <f t="shared" si="27"/>
        <v>-</v>
      </c>
      <c r="AT48" s="1" t="str">
        <f t="shared" si="28"/>
        <v>-</v>
      </c>
      <c r="AU48" s="1" t="str">
        <f t="shared" si="29"/>
        <v>-</v>
      </c>
      <c r="AV48" s="1" t="str">
        <f t="shared" si="30"/>
        <v>-</v>
      </c>
      <c r="AX48" s="1">
        <f t="shared" si="35"/>
        <v>0</v>
      </c>
      <c r="AY48" s="1">
        <f t="shared" si="36"/>
        <v>0</v>
      </c>
      <c r="AZ48" s="1">
        <f t="shared" si="31"/>
        <v>0</v>
      </c>
      <c r="BA48" s="1">
        <f t="shared" si="32"/>
        <v>0</v>
      </c>
      <c r="BB48" t="str">
        <f t="shared" si="37"/>
        <v>-</v>
      </c>
      <c r="BC48" s="1" t="str">
        <f t="shared" si="33"/>
        <v>X</v>
      </c>
      <c r="BD48" t="str">
        <f t="shared" si="34"/>
        <v/>
      </c>
    </row>
    <row r="49" spans="1:56">
      <c r="A49" t="str">
        <f>IFERROR(INDEX('Reporte de Juicios (SOFIA)'!$B$14:$B$1000,MATCH(0, INDEX(COUNTIF($A$1:A48, 'Reporte de Juicios (SOFIA)'!$B$14:$B$1000), 0, 0), 0)), "dato autom")</f>
        <v>dato autom</v>
      </c>
      <c r="D49" t="str">
        <f>IFERROR(VLOOKUP($A49,'Reporte de Juicios (SOFIA)'!$B$14:$D$1000,2,FALSE),"Reporte de Juicios")</f>
        <v>Reporte de Juicios</v>
      </c>
      <c r="E49" t="str">
        <f>IFERROR(VLOOKUP($A49,'Reporte de Juicios (SOFIA)'!$B$14:$D$1000,3,FALSE),"Automático tras")</f>
        <v>Automático tras</v>
      </c>
      <c r="F49" t="str">
        <f t="shared" si="7"/>
        <v>Automático tras Reporte de Juicios</v>
      </c>
      <c r="I49" t="str">
        <f>IFERROR(VLOOKUP($A49,'Reporte de Juicios (SOFIA)'!$B$14:$E$1000,4,FALSE),"-")</f>
        <v>-</v>
      </c>
      <c r="K49" t="str">
        <f t="shared" si="8"/>
        <v/>
      </c>
      <c r="L49" t="str">
        <f t="shared" si="9"/>
        <v/>
      </c>
      <c r="N49" t="str">
        <f>'Reporte de Juicios (SOFIA)'!$B61&amp;'Reporte de Juicios (SOFIA)'!$G61</f>
        <v/>
      </c>
      <c r="O49">
        <f>'Reporte de Juicios (SOFIA)'!$H61</f>
        <v>0</v>
      </c>
      <c r="Q49" t="str">
        <f t="shared" si="38"/>
        <v/>
      </c>
      <c r="R49" t="str">
        <f t="shared" si="38"/>
        <v/>
      </c>
      <c r="S49" t="str">
        <f t="shared" si="38"/>
        <v/>
      </c>
      <c r="T49" t="str">
        <f t="shared" si="38"/>
        <v/>
      </c>
      <c r="U49" t="str">
        <f t="shared" si="38"/>
        <v/>
      </c>
      <c r="V49" t="str">
        <f t="shared" si="38"/>
        <v/>
      </c>
      <c r="W49" t="str">
        <f t="shared" si="38"/>
        <v/>
      </c>
      <c r="X49" t="str">
        <f t="shared" si="38"/>
        <v/>
      </c>
      <c r="Y49" t="str">
        <f t="shared" si="38"/>
        <v/>
      </c>
      <c r="Z49" t="str">
        <f t="shared" si="38"/>
        <v/>
      </c>
      <c r="AB49" s="1" t="str">
        <f t="shared" si="11"/>
        <v/>
      </c>
      <c r="AC49" s="1" t="str">
        <f t="shared" si="12"/>
        <v/>
      </c>
      <c r="AD49" s="1" t="str">
        <f t="shared" si="13"/>
        <v/>
      </c>
      <c r="AE49" s="1" t="str">
        <f t="shared" si="14"/>
        <v/>
      </c>
      <c r="AF49" s="1" t="str">
        <f t="shared" si="15"/>
        <v/>
      </c>
      <c r="AG49" s="1" t="str">
        <f t="shared" si="16"/>
        <v/>
      </c>
      <c r="AH49" s="1" t="str">
        <f t="shared" si="17"/>
        <v/>
      </c>
      <c r="AI49" s="1" t="str">
        <f t="shared" si="18"/>
        <v/>
      </c>
      <c r="AJ49" s="1" t="str">
        <f t="shared" si="19"/>
        <v/>
      </c>
      <c r="AK49" s="1" t="str">
        <f t="shared" si="20"/>
        <v/>
      </c>
      <c r="AM49" s="1" t="str">
        <f t="shared" si="21"/>
        <v>-</v>
      </c>
      <c r="AN49" s="1" t="str">
        <f t="shared" si="22"/>
        <v>-</v>
      </c>
      <c r="AO49" s="1" t="str">
        <f t="shared" si="23"/>
        <v>-</v>
      </c>
      <c r="AP49" s="1" t="str">
        <f t="shared" si="24"/>
        <v>-</v>
      </c>
      <c r="AQ49" s="1" t="str">
        <f t="shared" si="25"/>
        <v>-</v>
      </c>
      <c r="AR49" s="1" t="str">
        <f t="shared" si="26"/>
        <v>-</v>
      </c>
      <c r="AS49" s="1" t="str">
        <f t="shared" si="27"/>
        <v>-</v>
      </c>
      <c r="AT49" s="1" t="str">
        <f t="shared" si="28"/>
        <v>-</v>
      </c>
      <c r="AU49" s="1" t="str">
        <f t="shared" si="29"/>
        <v>-</v>
      </c>
      <c r="AV49" s="1" t="str">
        <f t="shared" si="30"/>
        <v>-</v>
      </c>
      <c r="AX49" s="1">
        <f t="shared" si="35"/>
        <v>0</v>
      </c>
      <c r="AY49" s="1">
        <f t="shared" si="36"/>
        <v>0</v>
      </c>
      <c r="AZ49" s="1">
        <f t="shared" si="31"/>
        <v>0</v>
      </c>
      <c r="BA49" s="1">
        <f t="shared" si="32"/>
        <v>0</v>
      </c>
      <c r="BB49" t="str">
        <f t="shared" si="37"/>
        <v>-</v>
      </c>
      <c r="BC49" s="1" t="str">
        <f t="shared" si="33"/>
        <v>X</v>
      </c>
      <c r="BD49" t="str">
        <f t="shared" si="34"/>
        <v/>
      </c>
    </row>
    <row r="50" spans="1:56">
      <c r="A50" t="str">
        <f>IFERROR(INDEX('Reporte de Juicios (SOFIA)'!$B$14:$B$1000,MATCH(0, INDEX(COUNTIF($A$1:A49, 'Reporte de Juicios (SOFIA)'!$B$14:$B$1000), 0, 0), 0)), "dato autom")</f>
        <v>dato autom</v>
      </c>
      <c r="D50" t="str">
        <f>IFERROR(VLOOKUP($A50,'Reporte de Juicios (SOFIA)'!$B$14:$D$1000,2,FALSE),"Reporte de Juicios")</f>
        <v>Reporte de Juicios</v>
      </c>
      <c r="E50" t="str">
        <f>IFERROR(VLOOKUP($A50,'Reporte de Juicios (SOFIA)'!$B$14:$D$1000,3,FALSE),"Automático tras")</f>
        <v>Automático tras</v>
      </c>
      <c r="F50" t="str">
        <f t="shared" si="7"/>
        <v>Automático tras Reporte de Juicios</v>
      </c>
      <c r="I50" t="str">
        <f>IFERROR(VLOOKUP($A50,'Reporte de Juicios (SOFIA)'!$B$14:$E$1000,4,FALSE),"-")</f>
        <v>-</v>
      </c>
      <c r="K50" t="str">
        <f t="shared" si="8"/>
        <v/>
      </c>
      <c r="L50" t="str">
        <f t="shared" si="9"/>
        <v/>
      </c>
      <c r="N50" t="str">
        <f>'Reporte de Juicios (SOFIA)'!$B62&amp;'Reporte de Juicios (SOFIA)'!$G62</f>
        <v/>
      </c>
      <c r="O50">
        <f>'Reporte de Juicios (SOFIA)'!$H62</f>
        <v>0</v>
      </c>
      <c r="Q50" t="str">
        <f t="shared" si="38"/>
        <v/>
      </c>
      <c r="R50" t="str">
        <f t="shared" si="38"/>
        <v/>
      </c>
      <c r="S50" t="str">
        <f t="shared" si="38"/>
        <v/>
      </c>
      <c r="T50" t="str">
        <f t="shared" si="38"/>
        <v/>
      </c>
      <c r="U50" t="str">
        <f t="shared" si="38"/>
        <v/>
      </c>
      <c r="V50" t="str">
        <f t="shared" si="38"/>
        <v/>
      </c>
      <c r="W50" t="str">
        <f t="shared" si="38"/>
        <v/>
      </c>
      <c r="X50" t="str">
        <f t="shared" si="38"/>
        <v/>
      </c>
      <c r="Y50" t="str">
        <f t="shared" si="38"/>
        <v/>
      </c>
      <c r="Z50" t="str">
        <f t="shared" si="38"/>
        <v/>
      </c>
      <c r="AB50" s="1" t="str">
        <f t="shared" si="11"/>
        <v/>
      </c>
      <c r="AC50" s="1" t="str">
        <f t="shared" si="12"/>
        <v/>
      </c>
      <c r="AD50" s="1" t="str">
        <f t="shared" si="13"/>
        <v/>
      </c>
      <c r="AE50" s="1" t="str">
        <f t="shared" si="14"/>
        <v/>
      </c>
      <c r="AF50" s="1" t="str">
        <f t="shared" si="15"/>
        <v/>
      </c>
      <c r="AG50" s="1" t="str">
        <f t="shared" si="16"/>
        <v/>
      </c>
      <c r="AH50" s="1" t="str">
        <f t="shared" si="17"/>
        <v/>
      </c>
      <c r="AI50" s="1" t="str">
        <f t="shared" si="18"/>
        <v/>
      </c>
      <c r="AJ50" s="1" t="str">
        <f t="shared" si="19"/>
        <v/>
      </c>
      <c r="AK50" s="1" t="str">
        <f t="shared" si="20"/>
        <v/>
      </c>
      <c r="AM50" s="1" t="str">
        <f t="shared" si="21"/>
        <v>-</v>
      </c>
      <c r="AN50" s="1" t="str">
        <f t="shared" si="22"/>
        <v>-</v>
      </c>
      <c r="AO50" s="1" t="str">
        <f t="shared" si="23"/>
        <v>-</v>
      </c>
      <c r="AP50" s="1" t="str">
        <f t="shared" si="24"/>
        <v>-</v>
      </c>
      <c r="AQ50" s="1" t="str">
        <f t="shared" si="25"/>
        <v>-</v>
      </c>
      <c r="AR50" s="1" t="str">
        <f t="shared" si="26"/>
        <v>-</v>
      </c>
      <c r="AS50" s="1" t="str">
        <f t="shared" si="27"/>
        <v>-</v>
      </c>
      <c r="AT50" s="1" t="str">
        <f t="shared" si="28"/>
        <v>-</v>
      </c>
      <c r="AU50" s="1" t="str">
        <f t="shared" si="29"/>
        <v>-</v>
      </c>
      <c r="AV50" s="1" t="str">
        <f t="shared" si="30"/>
        <v>-</v>
      </c>
      <c r="AX50" s="1">
        <f t="shared" si="35"/>
        <v>0</v>
      </c>
      <c r="AY50" s="1">
        <f t="shared" si="36"/>
        <v>0</v>
      </c>
      <c r="AZ50" s="1">
        <f t="shared" si="31"/>
        <v>0</v>
      </c>
      <c r="BA50" s="1">
        <f t="shared" si="32"/>
        <v>0</v>
      </c>
      <c r="BB50" t="str">
        <f t="shared" si="37"/>
        <v>-</v>
      </c>
      <c r="BC50" s="1" t="str">
        <f t="shared" si="33"/>
        <v>X</v>
      </c>
      <c r="BD50" t="str">
        <f t="shared" si="34"/>
        <v/>
      </c>
    </row>
    <row r="51" spans="1:56">
      <c r="A51" t="str">
        <f>IFERROR(INDEX('Reporte de Juicios (SOFIA)'!$B$14:$B$1000,MATCH(0, INDEX(COUNTIF($A$1:A50, 'Reporte de Juicios (SOFIA)'!$B$14:$B$1000), 0, 0), 0)), "dato autom")</f>
        <v>dato autom</v>
      </c>
      <c r="D51" t="str">
        <f>IFERROR(VLOOKUP($A51,'Reporte de Juicios (SOFIA)'!$B$14:$D$1000,2,FALSE),"Reporte de Juicios")</f>
        <v>Reporte de Juicios</v>
      </c>
      <c r="E51" t="str">
        <f>IFERROR(VLOOKUP($A51,'Reporte de Juicios (SOFIA)'!$B$14:$D$1000,3,FALSE),"Automático tras")</f>
        <v>Automático tras</v>
      </c>
      <c r="F51" t="str">
        <f t="shared" si="7"/>
        <v>Automático tras Reporte de Juicios</v>
      </c>
      <c r="I51" t="str">
        <f>IFERROR(VLOOKUP($A51,'Reporte de Juicios (SOFIA)'!$B$14:$E$1000,4,FALSE),"-")</f>
        <v>-</v>
      </c>
      <c r="K51" t="str">
        <f t="shared" si="8"/>
        <v/>
      </c>
      <c r="L51" t="str">
        <f t="shared" si="9"/>
        <v/>
      </c>
      <c r="N51" t="str">
        <f>'Reporte de Juicios (SOFIA)'!$B63&amp;'Reporte de Juicios (SOFIA)'!$G63</f>
        <v/>
      </c>
      <c r="O51">
        <f>'Reporte de Juicios (SOFIA)'!$H63</f>
        <v>0</v>
      </c>
      <c r="Q51" t="str">
        <f t="shared" si="38"/>
        <v/>
      </c>
      <c r="R51" t="str">
        <f t="shared" si="38"/>
        <v/>
      </c>
      <c r="S51" t="str">
        <f t="shared" si="38"/>
        <v/>
      </c>
      <c r="T51" t="str">
        <f t="shared" si="38"/>
        <v/>
      </c>
      <c r="U51" t="str">
        <f t="shared" si="38"/>
        <v/>
      </c>
      <c r="V51" t="str">
        <f t="shared" si="38"/>
        <v/>
      </c>
      <c r="W51" t="str">
        <f t="shared" si="38"/>
        <v/>
      </c>
      <c r="X51" t="str">
        <f t="shared" si="38"/>
        <v/>
      </c>
      <c r="Y51" t="str">
        <f t="shared" si="38"/>
        <v/>
      </c>
      <c r="Z51" t="str">
        <f t="shared" si="38"/>
        <v/>
      </c>
      <c r="AB51" s="1" t="str">
        <f t="shared" si="11"/>
        <v/>
      </c>
      <c r="AC51" s="1" t="str">
        <f t="shared" si="12"/>
        <v/>
      </c>
      <c r="AD51" s="1" t="str">
        <f t="shared" si="13"/>
        <v/>
      </c>
      <c r="AE51" s="1" t="str">
        <f t="shared" si="14"/>
        <v/>
      </c>
      <c r="AF51" s="1" t="str">
        <f t="shared" si="15"/>
        <v/>
      </c>
      <c r="AG51" s="1" t="str">
        <f t="shared" si="16"/>
        <v/>
      </c>
      <c r="AH51" s="1" t="str">
        <f t="shared" si="17"/>
        <v/>
      </c>
      <c r="AI51" s="1" t="str">
        <f t="shared" si="18"/>
        <v/>
      </c>
      <c r="AJ51" s="1" t="str">
        <f t="shared" si="19"/>
        <v/>
      </c>
      <c r="AK51" s="1" t="str">
        <f t="shared" si="20"/>
        <v/>
      </c>
      <c r="AM51" s="1" t="str">
        <f t="shared" si="21"/>
        <v>-</v>
      </c>
      <c r="AN51" s="1" t="str">
        <f t="shared" si="22"/>
        <v>-</v>
      </c>
      <c r="AO51" s="1" t="str">
        <f t="shared" si="23"/>
        <v>-</v>
      </c>
      <c r="AP51" s="1" t="str">
        <f t="shared" si="24"/>
        <v>-</v>
      </c>
      <c r="AQ51" s="1" t="str">
        <f t="shared" si="25"/>
        <v>-</v>
      </c>
      <c r="AR51" s="1" t="str">
        <f t="shared" si="26"/>
        <v>-</v>
      </c>
      <c r="AS51" s="1" t="str">
        <f t="shared" si="27"/>
        <v>-</v>
      </c>
      <c r="AT51" s="1" t="str">
        <f t="shared" si="28"/>
        <v>-</v>
      </c>
      <c r="AU51" s="1" t="str">
        <f t="shared" si="29"/>
        <v>-</v>
      </c>
      <c r="AV51" s="1" t="str">
        <f t="shared" si="30"/>
        <v>-</v>
      </c>
      <c r="AX51" s="1">
        <f t="shared" si="35"/>
        <v>0</v>
      </c>
      <c r="AY51" s="1">
        <f t="shared" si="36"/>
        <v>0</v>
      </c>
      <c r="AZ51" s="1">
        <f t="shared" si="31"/>
        <v>0</v>
      </c>
      <c r="BA51" s="1">
        <f t="shared" si="32"/>
        <v>0</v>
      </c>
      <c r="BB51" t="str">
        <f t="shared" si="37"/>
        <v>-</v>
      </c>
      <c r="BC51" s="1" t="str">
        <f t="shared" si="33"/>
        <v>X</v>
      </c>
      <c r="BD51" t="str">
        <f t="shared" si="34"/>
        <v/>
      </c>
    </row>
    <row r="52" spans="1:56">
      <c r="A52" t="str">
        <f>IFERROR(INDEX('Reporte de Juicios (SOFIA)'!$B$14:$B$1000,MATCH(0, INDEX(COUNTIF($A$1:A51, 'Reporte de Juicios (SOFIA)'!$B$14:$B$1000), 0, 0), 0)), "dato autom")</f>
        <v>dato autom</v>
      </c>
      <c r="D52" t="str">
        <f>IFERROR(VLOOKUP($A52,'Reporte de Juicios (SOFIA)'!$B$14:$D$1000,2,FALSE),"Reporte de Juicios")</f>
        <v>Reporte de Juicios</v>
      </c>
      <c r="E52" t="str">
        <f>IFERROR(VLOOKUP($A52,'Reporte de Juicios (SOFIA)'!$B$14:$D$1000,3,FALSE),"Automático tras")</f>
        <v>Automático tras</v>
      </c>
      <c r="F52" t="str">
        <f t="shared" si="7"/>
        <v>Automático tras Reporte de Juicios</v>
      </c>
      <c r="I52" t="str">
        <f>IFERROR(VLOOKUP($A52,'Reporte de Juicios (SOFIA)'!$B$14:$E$1000,4,FALSE),"-")</f>
        <v>-</v>
      </c>
      <c r="K52" t="str">
        <f t="shared" si="8"/>
        <v/>
      </c>
      <c r="L52" t="str">
        <f t="shared" si="9"/>
        <v/>
      </c>
      <c r="N52" t="str">
        <f>'Reporte de Juicios (SOFIA)'!$B64&amp;'Reporte de Juicios (SOFIA)'!$G64</f>
        <v/>
      </c>
      <c r="O52">
        <f>'Reporte de Juicios (SOFIA)'!$H64</f>
        <v>0</v>
      </c>
      <c r="Q52" t="str">
        <f t="shared" si="38"/>
        <v/>
      </c>
      <c r="R52" t="str">
        <f t="shared" si="38"/>
        <v/>
      </c>
      <c r="S52" t="str">
        <f t="shared" si="38"/>
        <v/>
      </c>
      <c r="T52" t="str">
        <f t="shared" si="38"/>
        <v/>
      </c>
      <c r="U52" t="str">
        <f t="shared" si="38"/>
        <v/>
      </c>
      <c r="V52" t="str">
        <f t="shared" si="38"/>
        <v/>
      </c>
      <c r="W52" t="str">
        <f t="shared" si="38"/>
        <v/>
      </c>
      <c r="X52" t="str">
        <f t="shared" si="38"/>
        <v/>
      </c>
      <c r="Y52" t="str">
        <f t="shared" si="38"/>
        <v/>
      </c>
      <c r="Z52" t="str">
        <f t="shared" si="38"/>
        <v/>
      </c>
      <c r="AB52" s="1" t="str">
        <f t="shared" si="11"/>
        <v/>
      </c>
      <c r="AC52" s="1" t="str">
        <f t="shared" si="12"/>
        <v/>
      </c>
      <c r="AD52" s="1" t="str">
        <f t="shared" si="13"/>
        <v/>
      </c>
      <c r="AE52" s="1" t="str">
        <f t="shared" si="14"/>
        <v/>
      </c>
      <c r="AF52" s="1" t="str">
        <f t="shared" si="15"/>
        <v/>
      </c>
      <c r="AG52" s="1" t="str">
        <f t="shared" si="16"/>
        <v/>
      </c>
      <c r="AH52" s="1" t="str">
        <f t="shared" si="17"/>
        <v/>
      </c>
      <c r="AI52" s="1" t="str">
        <f t="shared" si="18"/>
        <v/>
      </c>
      <c r="AJ52" s="1" t="str">
        <f t="shared" si="19"/>
        <v/>
      </c>
      <c r="AK52" s="1" t="str">
        <f t="shared" si="20"/>
        <v/>
      </c>
      <c r="AM52" s="1" t="str">
        <f t="shared" si="21"/>
        <v>-</v>
      </c>
      <c r="AN52" s="1" t="str">
        <f t="shared" si="22"/>
        <v>-</v>
      </c>
      <c r="AO52" s="1" t="str">
        <f t="shared" si="23"/>
        <v>-</v>
      </c>
      <c r="AP52" s="1" t="str">
        <f t="shared" si="24"/>
        <v>-</v>
      </c>
      <c r="AQ52" s="1" t="str">
        <f t="shared" si="25"/>
        <v>-</v>
      </c>
      <c r="AR52" s="1" t="str">
        <f t="shared" si="26"/>
        <v>-</v>
      </c>
      <c r="AS52" s="1" t="str">
        <f t="shared" si="27"/>
        <v>-</v>
      </c>
      <c r="AT52" s="1" t="str">
        <f t="shared" si="28"/>
        <v>-</v>
      </c>
      <c r="AU52" s="1" t="str">
        <f t="shared" si="29"/>
        <v>-</v>
      </c>
      <c r="AV52" s="1" t="str">
        <f t="shared" si="30"/>
        <v>-</v>
      </c>
      <c r="AX52" s="1">
        <f t="shared" si="35"/>
        <v>0</v>
      </c>
      <c r="AY52" s="1">
        <f t="shared" si="36"/>
        <v>0</v>
      </c>
      <c r="AZ52" s="1">
        <f t="shared" si="31"/>
        <v>0</v>
      </c>
      <c r="BA52" s="1">
        <f t="shared" si="32"/>
        <v>0</v>
      </c>
      <c r="BB52" t="str">
        <f t="shared" si="37"/>
        <v>-</v>
      </c>
      <c r="BC52" s="1" t="str">
        <f t="shared" si="33"/>
        <v>X</v>
      </c>
      <c r="BD52" t="str">
        <f t="shared" si="34"/>
        <v/>
      </c>
    </row>
    <row r="53" spans="1:56">
      <c r="A53" t="str">
        <f>IFERROR(INDEX('Reporte de Juicios (SOFIA)'!$B$14:$B$1000,MATCH(0, INDEX(COUNTIF($A$1:A52, 'Reporte de Juicios (SOFIA)'!$B$14:$B$1000), 0, 0), 0)), "dato autom")</f>
        <v>dato autom</v>
      </c>
      <c r="D53" t="str">
        <f>IFERROR(VLOOKUP($A53,'Reporte de Juicios (SOFIA)'!$B$14:$D$1000,2,FALSE),"Reporte de Juicios")</f>
        <v>Reporte de Juicios</v>
      </c>
      <c r="E53" t="str">
        <f>IFERROR(VLOOKUP($A53,'Reporte de Juicios (SOFIA)'!$B$14:$D$1000,3,FALSE),"Automático tras")</f>
        <v>Automático tras</v>
      </c>
      <c r="F53" t="str">
        <f t="shared" si="7"/>
        <v>Automático tras Reporte de Juicios</v>
      </c>
      <c r="I53" t="str">
        <f>IFERROR(VLOOKUP($A53,'Reporte de Juicios (SOFIA)'!$B$14:$E$1000,4,FALSE),"-")</f>
        <v>-</v>
      </c>
      <c r="K53" t="str">
        <f t="shared" si="8"/>
        <v/>
      </c>
      <c r="L53" t="str">
        <f t="shared" si="9"/>
        <v/>
      </c>
      <c r="N53" t="str">
        <f>'Reporte de Juicios (SOFIA)'!$B65&amp;'Reporte de Juicios (SOFIA)'!$G65</f>
        <v/>
      </c>
      <c r="O53">
        <f>'Reporte de Juicios (SOFIA)'!$H65</f>
        <v>0</v>
      </c>
      <c r="Q53" t="str">
        <f t="shared" si="38"/>
        <v/>
      </c>
      <c r="R53" t="str">
        <f t="shared" si="38"/>
        <v/>
      </c>
      <c r="S53" t="str">
        <f t="shared" si="38"/>
        <v/>
      </c>
      <c r="T53" t="str">
        <f t="shared" si="38"/>
        <v/>
      </c>
      <c r="U53" t="str">
        <f t="shared" si="38"/>
        <v/>
      </c>
      <c r="V53" t="str">
        <f t="shared" si="38"/>
        <v/>
      </c>
      <c r="W53" t="str">
        <f t="shared" si="38"/>
        <v/>
      </c>
      <c r="X53" t="str">
        <f t="shared" si="38"/>
        <v/>
      </c>
      <c r="Y53" t="str">
        <f t="shared" si="38"/>
        <v/>
      </c>
      <c r="Z53" t="str">
        <f t="shared" si="38"/>
        <v/>
      </c>
      <c r="AB53" s="1" t="str">
        <f t="shared" si="11"/>
        <v/>
      </c>
      <c r="AC53" s="1" t="str">
        <f t="shared" si="12"/>
        <v/>
      </c>
      <c r="AD53" s="1" t="str">
        <f t="shared" si="13"/>
        <v/>
      </c>
      <c r="AE53" s="1" t="str">
        <f t="shared" si="14"/>
        <v/>
      </c>
      <c r="AF53" s="1" t="str">
        <f t="shared" si="15"/>
        <v/>
      </c>
      <c r="AG53" s="1" t="str">
        <f t="shared" si="16"/>
        <v/>
      </c>
      <c r="AH53" s="1" t="str">
        <f t="shared" si="17"/>
        <v/>
      </c>
      <c r="AI53" s="1" t="str">
        <f t="shared" si="18"/>
        <v/>
      </c>
      <c r="AJ53" s="1" t="str">
        <f t="shared" si="19"/>
        <v/>
      </c>
      <c r="AK53" s="1" t="str">
        <f t="shared" si="20"/>
        <v/>
      </c>
      <c r="AM53" s="1" t="str">
        <f t="shared" si="21"/>
        <v>-</v>
      </c>
      <c r="AN53" s="1" t="str">
        <f t="shared" si="22"/>
        <v>-</v>
      </c>
      <c r="AO53" s="1" t="str">
        <f t="shared" si="23"/>
        <v>-</v>
      </c>
      <c r="AP53" s="1" t="str">
        <f t="shared" si="24"/>
        <v>-</v>
      </c>
      <c r="AQ53" s="1" t="str">
        <f t="shared" si="25"/>
        <v>-</v>
      </c>
      <c r="AR53" s="1" t="str">
        <f t="shared" si="26"/>
        <v>-</v>
      </c>
      <c r="AS53" s="1" t="str">
        <f t="shared" si="27"/>
        <v>-</v>
      </c>
      <c r="AT53" s="1" t="str">
        <f t="shared" si="28"/>
        <v>-</v>
      </c>
      <c r="AU53" s="1" t="str">
        <f t="shared" si="29"/>
        <v>-</v>
      </c>
      <c r="AV53" s="1" t="str">
        <f t="shared" si="30"/>
        <v>-</v>
      </c>
      <c r="AX53" s="1">
        <f t="shared" si="35"/>
        <v>0</v>
      </c>
      <c r="AY53" s="1">
        <f t="shared" si="36"/>
        <v>0</v>
      </c>
      <c r="AZ53" s="1">
        <f t="shared" si="31"/>
        <v>0</v>
      </c>
      <c r="BA53" s="1">
        <f t="shared" si="32"/>
        <v>0</v>
      </c>
      <c r="BB53" t="str">
        <f t="shared" si="37"/>
        <v>-</v>
      </c>
      <c r="BC53" s="1" t="str">
        <f t="shared" si="33"/>
        <v>X</v>
      </c>
      <c r="BD53" t="str">
        <f t="shared" si="34"/>
        <v/>
      </c>
    </row>
    <row r="54" spans="1:56">
      <c r="A54" t="str">
        <f>IFERROR(INDEX('Reporte de Juicios (SOFIA)'!$B$14:$B$1000,MATCH(0, INDEX(COUNTIF($A$1:A53, 'Reporte de Juicios (SOFIA)'!$B$14:$B$1000), 0, 0), 0)), "dato autom")</f>
        <v>dato autom</v>
      </c>
      <c r="D54" t="str">
        <f>IFERROR(VLOOKUP($A54,'Reporte de Juicios (SOFIA)'!$B$14:$D$1000,2,FALSE),"Reporte de Juicios")</f>
        <v>Reporte de Juicios</v>
      </c>
      <c r="E54" t="str">
        <f>IFERROR(VLOOKUP($A54,'Reporte de Juicios (SOFIA)'!$B$14:$D$1000,3,FALSE),"Automático tras")</f>
        <v>Automático tras</v>
      </c>
      <c r="F54" t="str">
        <f t="shared" si="7"/>
        <v>Automático tras Reporte de Juicios</v>
      </c>
      <c r="I54" t="str">
        <f>IFERROR(VLOOKUP($A54,'Reporte de Juicios (SOFIA)'!$B$14:$E$1000,4,FALSE),"-")</f>
        <v>-</v>
      </c>
      <c r="K54" t="str">
        <f t="shared" si="8"/>
        <v/>
      </c>
      <c r="L54" t="str">
        <f t="shared" si="9"/>
        <v/>
      </c>
      <c r="N54" t="str">
        <f>'Reporte de Juicios (SOFIA)'!$B66&amp;'Reporte de Juicios (SOFIA)'!$G66</f>
        <v/>
      </c>
      <c r="O54">
        <f>'Reporte de Juicios (SOFIA)'!$H66</f>
        <v>0</v>
      </c>
      <c r="Q54" t="str">
        <f t="shared" si="38"/>
        <v/>
      </c>
      <c r="R54" t="str">
        <f t="shared" si="38"/>
        <v/>
      </c>
      <c r="S54" t="str">
        <f t="shared" si="38"/>
        <v/>
      </c>
      <c r="T54" t="str">
        <f t="shared" si="38"/>
        <v/>
      </c>
      <c r="U54" t="str">
        <f t="shared" si="38"/>
        <v/>
      </c>
      <c r="V54" t="str">
        <f t="shared" si="38"/>
        <v/>
      </c>
      <c r="W54" t="str">
        <f t="shared" si="38"/>
        <v/>
      </c>
      <c r="X54" t="str">
        <f t="shared" si="38"/>
        <v/>
      </c>
      <c r="Y54" t="str">
        <f t="shared" si="38"/>
        <v/>
      </c>
      <c r="Z54" t="str">
        <f t="shared" si="38"/>
        <v/>
      </c>
      <c r="AB54" s="1" t="str">
        <f t="shared" si="11"/>
        <v/>
      </c>
      <c r="AC54" s="1" t="str">
        <f t="shared" si="12"/>
        <v/>
      </c>
      <c r="AD54" s="1" t="str">
        <f t="shared" si="13"/>
        <v/>
      </c>
      <c r="AE54" s="1" t="str">
        <f t="shared" si="14"/>
        <v/>
      </c>
      <c r="AF54" s="1" t="str">
        <f t="shared" si="15"/>
        <v/>
      </c>
      <c r="AG54" s="1" t="str">
        <f t="shared" si="16"/>
        <v/>
      </c>
      <c r="AH54" s="1" t="str">
        <f t="shared" si="17"/>
        <v/>
      </c>
      <c r="AI54" s="1" t="str">
        <f t="shared" si="18"/>
        <v/>
      </c>
      <c r="AJ54" s="1" t="str">
        <f t="shared" si="19"/>
        <v/>
      </c>
      <c r="AK54" s="1" t="str">
        <f t="shared" si="20"/>
        <v/>
      </c>
      <c r="AM54" s="1" t="str">
        <f t="shared" si="21"/>
        <v>-</v>
      </c>
      <c r="AN54" s="1" t="str">
        <f t="shared" si="22"/>
        <v>-</v>
      </c>
      <c r="AO54" s="1" t="str">
        <f t="shared" si="23"/>
        <v>-</v>
      </c>
      <c r="AP54" s="1" t="str">
        <f t="shared" si="24"/>
        <v>-</v>
      </c>
      <c r="AQ54" s="1" t="str">
        <f t="shared" si="25"/>
        <v>-</v>
      </c>
      <c r="AR54" s="1" t="str">
        <f t="shared" si="26"/>
        <v>-</v>
      </c>
      <c r="AS54" s="1" t="str">
        <f t="shared" si="27"/>
        <v>-</v>
      </c>
      <c r="AT54" s="1" t="str">
        <f t="shared" si="28"/>
        <v>-</v>
      </c>
      <c r="AU54" s="1" t="str">
        <f t="shared" si="29"/>
        <v>-</v>
      </c>
      <c r="AV54" s="1" t="str">
        <f t="shared" si="30"/>
        <v>-</v>
      </c>
      <c r="AX54" s="1">
        <f t="shared" si="35"/>
        <v>0</v>
      </c>
      <c r="AY54" s="1">
        <f t="shared" si="36"/>
        <v>0</v>
      </c>
      <c r="AZ54" s="1">
        <f t="shared" si="31"/>
        <v>0</v>
      </c>
      <c r="BA54" s="1">
        <f t="shared" si="32"/>
        <v>0</v>
      </c>
      <c r="BB54" t="str">
        <f t="shared" si="37"/>
        <v>-</v>
      </c>
      <c r="BC54" s="1" t="str">
        <f t="shared" si="33"/>
        <v>X</v>
      </c>
      <c r="BD54" t="str">
        <f t="shared" si="34"/>
        <v/>
      </c>
    </row>
    <row r="55" spans="1:56">
      <c r="A55" t="str">
        <f>IFERROR(INDEX('Reporte de Juicios (SOFIA)'!$B$14:$B$1000,MATCH(0, INDEX(COUNTIF($A$1:A54, 'Reporte de Juicios (SOFIA)'!$B$14:$B$1000), 0, 0), 0)), "dato autom")</f>
        <v>dato autom</v>
      </c>
      <c r="D55" t="str">
        <f>IFERROR(VLOOKUP($A55,'Reporte de Juicios (SOFIA)'!$B$14:$D$1000,2,FALSE),"Reporte de Juicios")</f>
        <v>Reporte de Juicios</v>
      </c>
      <c r="E55" t="str">
        <f>IFERROR(VLOOKUP($A55,'Reporte de Juicios (SOFIA)'!$B$14:$D$1000,3,FALSE),"Automático tras")</f>
        <v>Automático tras</v>
      </c>
      <c r="F55" t="str">
        <f t="shared" si="7"/>
        <v>Automático tras Reporte de Juicios</v>
      </c>
      <c r="I55" t="str">
        <f>IFERROR(VLOOKUP($A55,'Reporte de Juicios (SOFIA)'!$B$14:$E$1000,4,FALSE),"-")</f>
        <v>-</v>
      </c>
      <c r="K55" t="str">
        <f t="shared" si="8"/>
        <v/>
      </c>
      <c r="L55" t="str">
        <f t="shared" si="9"/>
        <v/>
      </c>
      <c r="N55" t="str">
        <f>'Reporte de Juicios (SOFIA)'!$B67&amp;'Reporte de Juicios (SOFIA)'!$G67</f>
        <v/>
      </c>
      <c r="O55">
        <f>'Reporte de Juicios (SOFIA)'!$H67</f>
        <v>0</v>
      </c>
      <c r="Q55" t="str">
        <f t="shared" si="38"/>
        <v/>
      </c>
      <c r="R55" t="str">
        <f t="shared" si="38"/>
        <v/>
      </c>
      <c r="S55" t="str">
        <f t="shared" si="38"/>
        <v/>
      </c>
      <c r="T55" t="str">
        <f t="shared" si="38"/>
        <v/>
      </c>
      <c r="U55" t="str">
        <f t="shared" si="38"/>
        <v/>
      </c>
      <c r="V55" t="str">
        <f t="shared" si="38"/>
        <v/>
      </c>
      <c r="W55" t="str">
        <f t="shared" si="38"/>
        <v/>
      </c>
      <c r="X55" t="str">
        <f t="shared" si="38"/>
        <v/>
      </c>
      <c r="Y55" t="str">
        <f t="shared" si="38"/>
        <v/>
      </c>
      <c r="Z55" t="str">
        <f t="shared" si="38"/>
        <v/>
      </c>
      <c r="AB55" s="1" t="str">
        <f t="shared" si="11"/>
        <v/>
      </c>
      <c r="AC55" s="1" t="str">
        <f t="shared" si="12"/>
        <v/>
      </c>
      <c r="AD55" s="1" t="str">
        <f t="shared" si="13"/>
        <v/>
      </c>
      <c r="AE55" s="1" t="str">
        <f t="shared" si="14"/>
        <v/>
      </c>
      <c r="AF55" s="1" t="str">
        <f t="shared" si="15"/>
        <v/>
      </c>
      <c r="AG55" s="1" t="str">
        <f t="shared" si="16"/>
        <v/>
      </c>
      <c r="AH55" s="1" t="str">
        <f t="shared" si="17"/>
        <v/>
      </c>
      <c r="AI55" s="1" t="str">
        <f t="shared" si="18"/>
        <v/>
      </c>
      <c r="AJ55" s="1" t="str">
        <f t="shared" si="19"/>
        <v/>
      </c>
      <c r="AK55" s="1" t="str">
        <f t="shared" si="20"/>
        <v/>
      </c>
      <c r="AM55" s="1" t="str">
        <f t="shared" si="21"/>
        <v>-</v>
      </c>
      <c r="AN55" s="1" t="str">
        <f t="shared" si="22"/>
        <v>-</v>
      </c>
      <c r="AO55" s="1" t="str">
        <f t="shared" si="23"/>
        <v>-</v>
      </c>
      <c r="AP55" s="1" t="str">
        <f t="shared" si="24"/>
        <v>-</v>
      </c>
      <c r="AQ55" s="1" t="str">
        <f t="shared" si="25"/>
        <v>-</v>
      </c>
      <c r="AR55" s="1" t="str">
        <f t="shared" si="26"/>
        <v>-</v>
      </c>
      <c r="AS55" s="1" t="str">
        <f t="shared" si="27"/>
        <v>-</v>
      </c>
      <c r="AT55" s="1" t="str">
        <f t="shared" si="28"/>
        <v>-</v>
      </c>
      <c r="AU55" s="1" t="str">
        <f t="shared" si="29"/>
        <v>-</v>
      </c>
      <c r="AV55" s="1" t="str">
        <f t="shared" si="30"/>
        <v>-</v>
      </c>
      <c r="AX55" s="1">
        <f t="shared" si="35"/>
        <v>0</v>
      </c>
      <c r="AY55" s="1">
        <f t="shared" si="36"/>
        <v>0</v>
      </c>
      <c r="AZ55" s="1">
        <f t="shared" si="31"/>
        <v>0</v>
      </c>
      <c r="BA55" s="1">
        <f t="shared" si="32"/>
        <v>0</v>
      </c>
      <c r="BB55" t="str">
        <f t="shared" si="37"/>
        <v>-</v>
      </c>
      <c r="BC55" s="1" t="str">
        <f t="shared" si="33"/>
        <v>X</v>
      </c>
      <c r="BD55" t="str">
        <f t="shared" si="34"/>
        <v/>
      </c>
    </row>
    <row r="56" spans="1:56">
      <c r="A56" t="str">
        <f>IFERROR(INDEX('Reporte de Juicios (SOFIA)'!$B$14:$B$1000,MATCH(0, INDEX(COUNTIF($A$1:A55, 'Reporte de Juicios (SOFIA)'!$B$14:$B$1000), 0, 0), 0)), "dato autom")</f>
        <v>dato autom</v>
      </c>
      <c r="D56" t="str">
        <f>IFERROR(VLOOKUP($A56,'Reporte de Juicios (SOFIA)'!$B$14:$D$1000,2,FALSE),"Reporte de Juicios")</f>
        <v>Reporte de Juicios</v>
      </c>
      <c r="E56" t="str">
        <f>IFERROR(VLOOKUP($A56,'Reporte de Juicios (SOFIA)'!$B$14:$D$1000,3,FALSE),"Automático tras")</f>
        <v>Automático tras</v>
      </c>
      <c r="F56" t="str">
        <f t="shared" si="7"/>
        <v>Automático tras Reporte de Juicios</v>
      </c>
      <c r="I56" t="str">
        <f>IFERROR(VLOOKUP($A56,'Reporte de Juicios (SOFIA)'!$B$14:$E$1000,4,FALSE),"-")</f>
        <v>-</v>
      </c>
      <c r="K56" t="str">
        <f t="shared" si="8"/>
        <v/>
      </c>
      <c r="L56" t="str">
        <f t="shared" si="9"/>
        <v/>
      </c>
      <c r="N56" t="str">
        <f>'Reporte de Juicios (SOFIA)'!$B68&amp;'Reporte de Juicios (SOFIA)'!$G68</f>
        <v/>
      </c>
      <c r="O56">
        <f>'Reporte de Juicios (SOFIA)'!$H68</f>
        <v>0</v>
      </c>
      <c r="Q56" t="str">
        <f t="shared" si="38"/>
        <v/>
      </c>
      <c r="R56" t="str">
        <f t="shared" si="38"/>
        <v/>
      </c>
      <c r="S56" t="str">
        <f t="shared" si="38"/>
        <v/>
      </c>
      <c r="T56" t="str">
        <f t="shared" si="38"/>
        <v/>
      </c>
      <c r="U56" t="str">
        <f t="shared" si="38"/>
        <v/>
      </c>
      <c r="V56" t="str">
        <f t="shared" si="38"/>
        <v/>
      </c>
      <c r="W56" t="str">
        <f t="shared" si="38"/>
        <v/>
      </c>
      <c r="X56" t="str">
        <f t="shared" si="38"/>
        <v/>
      </c>
      <c r="Y56" t="str">
        <f t="shared" si="38"/>
        <v/>
      </c>
      <c r="Z56" t="str">
        <f t="shared" si="38"/>
        <v/>
      </c>
      <c r="AB56" s="1" t="str">
        <f t="shared" si="11"/>
        <v/>
      </c>
      <c r="AC56" s="1" t="str">
        <f t="shared" si="12"/>
        <v/>
      </c>
      <c r="AD56" s="1" t="str">
        <f t="shared" si="13"/>
        <v/>
      </c>
      <c r="AE56" s="1" t="str">
        <f t="shared" si="14"/>
        <v/>
      </c>
      <c r="AF56" s="1" t="str">
        <f t="shared" si="15"/>
        <v/>
      </c>
      <c r="AG56" s="1" t="str">
        <f t="shared" si="16"/>
        <v/>
      </c>
      <c r="AH56" s="1" t="str">
        <f t="shared" si="17"/>
        <v/>
      </c>
      <c r="AI56" s="1" t="str">
        <f t="shared" si="18"/>
        <v/>
      </c>
      <c r="AJ56" s="1" t="str">
        <f t="shared" si="19"/>
        <v/>
      </c>
      <c r="AK56" s="1" t="str">
        <f t="shared" si="20"/>
        <v/>
      </c>
      <c r="AM56" s="1" t="str">
        <f t="shared" si="21"/>
        <v>-</v>
      </c>
      <c r="AN56" s="1" t="str">
        <f t="shared" si="22"/>
        <v>-</v>
      </c>
      <c r="AO56" s="1" t="str">
        <f t="shared" si="23"/>
        <v>-</v>
      </c>
      <c r="AP56" s="1" t="str">
        <f t="shared" si="24"/>
        <v>-</v>
      </c>
      <c r="AQ56" s="1" t="str">
        <f t="shared" si="25"/>
        <v>-</v>
      </c>
      <c r="AR56" s="1" t="str">
        <f t="shared" si="26"/>
        <v>-</v>
      </c>
      <c r="AS56" s="1" t="str">
        <f t="shared" si="27"/>
        <v>-</v>
      </c>
      <c r="AT56" s="1" t="str">
        <f t="shared" si="28"/>
        <v>-</v>
      </c>
      <c r="AU56" s="1" t="str">
        <f t="shared" si="29"/>
        <v>-</v>
      </c>
      <c r="AV56" s="1" t="str">
        <f t="shared" si="30"/>
        <v>-</v>
      </c>
      <c r="AX56" s="1">
        <f t="shared" si="35"/>
        <v>0</v>
      </c>
      <c r="AY56" s="1">
        <f t="shared" si="36"/>
        <v>0</v>
      </c>
      <c r="AZ56" s="1">
        <f t="shared" si="31"/>
        <v>0</v>
      </c>
      <c r="BA56" s="1">
        <f t="shared" si="32"/>
        <v>0</v>
      </c>
      <c r="BB56" t="str">
        <f t="shared" si="37"/>
        <v>-</v>
      </c>
      <c r="BC56" s="1" t="str">
        <f t="shared" si="33"/>
        <v>X</v>
      </c>
      <c r="BD56" t="str">
        <f t="shared" si="34"/>
        <v/>
      </c>
    </row>
    <row r="57" spans="1:56">
      <c r="A57" t="str">
        <f>IFERROR(INDEX('Reporte de Juicios (SOFIA)'!$B$14:$B$1000,MATCH(0, INDEX(COUNTIF($A$1:A56, 'Reporte de Juicios (SOFIA)'!$B$14:$B$1000), 0, 0), 0)), "dato autom")</f>
        <v>dato autom</v>
      </c>
      <c r="D57" t="str">
        <f>IFERROR(VLOOKUP($A57,'Reporte de Juicios (SOFIA)'!$B$14:$D$1000,2,FALSE),"Reporte de Juicios")</f>
        <v>Reporte de Juicios</v>
      </c>
      <c r="E57" t="str">
        <f>IFERROR(VLOOKUP($A57,'Reporte de Juicios (SOFIA)'!$B$14:$D$1000,3,FALSE),"Automático tras")</f>
        <v>Automático tras</v>
      </c>
      <c r="F57" t="str">
        <f t="shared" si="7"/>
        <v>Automático tras Reporte de Juicios</v>
      </c>
      <c r="I57" t="str">
        <f>IFERROR(VLOOKUP($A57,'Reporte de Juicios (SOFIA)'!$B$14:$E$1000,4,FALSE),"-")</f>
        <v>-</v>
      </c>
      <c r="K57" t="str">
        <f t="shared" si="8"/>
        <v/>
      </c>
      <c r="L57" t="str">
        <f t="shared" si="9"/>
        <v/>
      </c>
      <c r="N57" t="str">
        <f>'Reporte de Juicios (SOFIA)'!$B69&amp;'Reporte de Juicios (SOFIA)'!$G69</f>
        <v/>
      </c>
      <c r="O57">
        <f>'Reporte de Juicios (SOFIA)'!$H69</f>
        <v>0</v>
      </c>
      <c r="Q57" t="str">
        <f t="shared" si="38"/>
        <v/>
      </c>
      <c r="R57" t="str">
        <f t="shared" si="38"/>
        <v/>
      </c>
      <c r="S57" t="str">
        <f t="shared" si="38"/>
        <v/>
      </c>
      <c r="T57" t="str">
        <f t="shared" si="38"/>
        <v/>
      </c>
      <c r="U57" t="str">
        <f t="shared" si="38"/>
        <v/>
      </c>
      <c r="V57" t="str">
        <f t="shared" si="38"/>
        <v/>
      </c>
      <c r="W57" t="str">
        <f t="shared" si="38"/>
        <v/>
      </c>
      <c r="X57" t="str">
        <f t="shared" si="38"/>
        <v/>
      </c>
      <c r="Y57" t="str">
        <f t="shared" si="38"/>
        <v/>
      </c>
      <c r="Z57" t="str">
        <f t="shared" si="38"/>
        <v/>
      </c>
      <c r="AB57" s="1" t="str">
        <f t="shared" si="11"/>
        <v/>
      </c>
      <c r="AC57" s="1" t="str">
        <f t="shared" si="12"/>
        <v/>
      </c>
      <c r="AD57" s="1" t="str">
        <f t="shared" si="13"/>
        <v/>
      </c>
      <c r="AE57" s="1" t="str">
        <f t="shared" si="14"/>
        <v/>
      </c>
      <c r="AF57" s="1" t="str">
        <f t="shared" si="15"/>
        <v/>
      </c>
      <c r="AG57" s="1" t="str">
        <f t="shared" si="16"/>
        <v/>
      </c>
      <c r="AH57" s="1" t="str">
        <f t="shared" si="17"/>
        <v/>
      </c>
      <c r="AI57" s="1" t="str">
        <f t="shared" si="18"/>
        <v/>
      </c>
      <c r="AJ57" s="1" t="str">
        <f t="shared" si="19"/>
        <v/>
      </c>
      <c r="AK57" s="1" t="str">
        <f t="shared" si="20"/>
        <v/>
      </c>
      <c r="AM57" s="1" t="str">
        <f t="shared" si="21"/>
        <v>-</v>
      </c>
      <c r="AN57" s="1" t="str">
        <f t="shared" si="22"/>
        <v>-</v>
      </c>
      <c r="AO57" s="1" t="str">
        <f t="shared" si="23"/>
        <v>-</v>
      </c>
      <c r="AP57" s="1" t="str">
        <f t="shared" si="24"/>
        <v>-</v>
      </c>
      <c r="AQ57" s="1" t="str">
        <f t="shared" si="25"/>
        <v>-</v>
      </c>
      <c r="AR57" s="1" t="str">
        <f t="shared" si="26"/>
        <v>-</v>
      </c>
      <c r="AS57" s="1" t="str">
        <f t="shared" si="27"/>
        <v>-</v>
      </c>
      <c r="AT57" s="1" t="str">
        <f t="shared" si="28"/>
        <v>-</v>
      </c>
      <c r="AU57" s="1" t="str">
        <f t="shared" si="29"/>
        <v>-</v>
      </c>
      <c r="AV57" s="1" t="str">
        <f t="shared" si="30"/>
        <v>-</v>
      </c>
      <c r="AX57" s="1">
        <f t="shared" si="35"/>
        <v>0</v>
      </c>
      <c r="AY57" s="1">
        <f t="shared" si="36"/>
        <v>0</v>
      </c>
      <c r="AZ57" s="1">
        <f t="shared" si="31"/>
        <v>0</v>
      </c>
      <c r="BA57" s="1">
        <f t="shared" si="32"/>
        <v>0</v>
      </c>
      <c r="BB57" t="str">
        <f t="shared" si="37"/>
        <v>-</v>
      </c>
      <c r="BC57" s="1" t="str">
        <f t="shared" si="33"/>
        <v>X</v>
      </c>
      <c r="BD57" t="str">
        <f t="shared" si="34"/>
        <v/>
      </c>
    </row>
    <row r="58" spans="1:56">
      <c r="A58" t="str">
        <f>IFERROR(INDEX('Reporte de Juicios (SOFIA)'!$B$14:$B$1000,MATCH(0, INDEX(COUNTIF($A$1:A57, 'Reporte de Juicios (SOFIA)'!$B$14:$B$1000), 0, 0), 0)), "dato autom")</f>
        <v>dato autom</v>
      </c>
      <c r="D58" t="str">
        <f>IFERROR(VLOOKUP($A58,'Reporte de Juicios (SOFIA)'!$B$14:$D$1000,2,FALSE),"Reporte de Juicios")</f>
        <v>Reporte de Juicios</v>
      </c>
      <c r="E58" t="str">
        <f>IFERROR(VLOOKUP($A58,'Reporte de Juicios (SOFIA)'!$B$14:$D$1000,3,FALSE),"Automático tras")</f>
        <v>Automático tras</v>
      </c>
      <c r="F58" t="str">
        <f t="shared" si="7"/>
        <v>Automático tras Reporte de Juicios</v>
      </c>
      <c r="I58" t="str">
        <f>IFERROR(VLOOKUP($A58,'Reporte de Juicios (SOFIA)'!$B$14:$E$1000,4,FALSE),"-")</f>
        <v>-</v>
      </c>
      <c r="K58" t="str">
        <f t="shared" si="8"/>
        <v/>
      </c>
      <c r="L58" t="str">
        <f t="shared" si="9"/>
        <v/>
      </c>
      <c r="N58" t="str">
        <f>'Reporte de Juicios (SOFIA)'!$B70&amp;'Reporte de Juicios (SOFIA)'!$G70</f>
        <v/>
      </c>
      <c r="O58">
        <f>'Reporte de Juicios (SOFIA)'!$H70</f>
        <v>0</v>
      </c>
      <c r="Q58" t="str">
        <f t="shared" si="38"/>
        <v/>
      </c>
      <c r="R58" t="str">
        <f t="shared" si="38"/>
        <v/>
      </c>
      <c r="S58" t="str">
        <f t="shared" si="38"/>
        <v/>
      </c>
      <c r="T58" t="str">
        <f t="shared" si="38"/>
        <v/>
      </c>
      <c r="U58" t="str">
        <f t="shared" si="38"/>
        <v/>
      </c>
      <c r="V58" t="str">
        <f t="shared" si="38"/>
        <v/>
      </c>
      <c r="W58" t="str">
        <f t="shared" si="38"/>
        <v/>
      </c>
      <c r="X58" t="str">
        <f t="shared" si="38"/>
        <v/>
      </c>
      <c r="Y58" t="str">
        <f t="shared" si="38"/>
        <v/>
      </c>
      <c r="Z58" t="str">
        <f t="shared" si="38"/>
        <v/>
      </c>
      <c r="AB58" s="1" t="str">
        <f t="shared" si="11"/>
        <v/>
      </c>
      <c r="AC58" s="1" t="str">
        <f t="shared" si="12"/>
        <v/>
      </c>
      <c r="AD58" s="1" t="str">
        <f t="shared" si="13"/>
        <v/>
      </c>
      <c r="AE58" s="1" t="str">
        <f t="shared" si="14"/>
        <v/>
      </c>
      <c r="AF58" s="1" t="str">
        <f t="shared" si="15"/>
        <v/>
      </c>
      <c r="AG58" s="1" t="str">
        <f t="shared" si="16"/>
        <v/>
      </c>
      <c r="AH58" s="1" t="str">
        <f t="shared" si="17"/>
        <v/>
      </c>
      <c r="AI58" s="1" t="str">
        <f t="shared" si="18"/>
        <v/>
      </c>
      <c r="AJ58" s="1" t="str">
        <f t="shared" si="19"/>
        <v/>
      </c>
      <c r="AK58" s="1" t="str">
        <f t="shared" si="20"/>
        <v/>
      </c>
      <c r="AM58" s="1" t="str">
        <f t="shared" si="21"/>
        <v>-</v>
      </c>
      <c r="AN58" s="1" t="str">
        <f t="shared" si="22"/>
        <v>-</v>
      </c>
      <c r="AO58" s="1" t="str">
        <f t="shared" si="23"/>
        <v>-</v>
      </c>
      <c r="AP58" s="1" t="str">
        <f t="shared" si="24"/>
        <v>-</v>
      </c>
      <c r="AQ58" s="1" t="str">
        <f t="shared" si="25"/>
        <v>-</v>
      </c>
      <c r="AR58" s="1" t="str">
        <f t="shared" si="26"/>
        <v>-</v>
      </c>
      <c r="AS58" s="1" t="str">
        <f t="shared" si="27"/>
        <v>-</v>
      </c>
      <c r="AT58" s="1" t="str">
        <f t="shared" si="28"/>
        <v>-</v>
      </c>
      <c r="AU58" s="1" t="str">
        <f t="shared" si="29"/>
        <v>-</v>
      </c>
      <c r="AV58" s="1" t="str">
        <f t="shared" si="30"/>
        <v>-</v>
      </c>
      <c r="AX58" s="1">
        <f t="shared" si="35"/>
        <v>0</v>
      </c>
      <c r="AY58" s="1">
        <f t="shared" si="36"/>
        <v>0</v>
      </c>
      <c r="AZ58" s="1">
        <f t="shared" si="31"/>
        <v>0</v>
      </c>
      <c r="BA58" s="1">
        <f t="shared" si="32"/>
        <v>0</v>
      </c>
      <c r="BB58" t="str">
        <f t="shared" si="37"/>
        <v>-</v>
      </c>
      <c r="BC58" s="1" t="str">
        <f t="shared" si="33"/>
        <v>X</v>
      </c>
      <c r="BD58" t="str">
        <f t="shared" si="34"/>
        <v/>
      </c>
    </row>
    <row r="59" spans="1:56">
      <c r="A59" t="str">
        <f>IFERROR(INDEX('Reporte de Juicios (SOFIA)'!$B$14:$B$1000,MATCH(0, INDEX(COUNTIF($A$1:A58, 'Reporte de Juicios (SOFIA)'!$B$14:$B$1000), 0, 0), 0)), "dato autom")</f>
        <v>dato autom</v>
      </c>
      <c r="D59" t="str">
        <f>IFERROR(VLOOKUP($A59,'Reporte de Juicios (SOFIA)'!$B$14:$D$1000,2,FALSE),"Reporte de Juicios")</f>
        <v>Reporte de Juicios</v>
      </c>
      <c r="E59" t="str">
        <f>IFERROR(VLOOKUP($A59,'Reporte de Juicios (SOFIA)'!$B$14:$D$1000,3,FALSE),"Automático tras")</f>
        <v>Automático tras</v>
      </c>
      <c r="F59" t="str">
        <f t="shared" si="7"/>
        <v>Automático tras Reporte de Juicios</v>
      </c>
      <c r="I59" t="str">
        <f>IFERROR(VLOOKUP($A59,'Reporte de Juicios (SOFIA)'!$B$14:$E$1000,4,FALSE),"-")</f>
        <v>-</v>
      </c>
      <c r="K59" t="str">
        <f t="shared" si="8"/>
        <v/>
      </c>
      <c r="L59" t="str">
        <f t="shared" si="9"/>
        <v/>
      </c>
      <c r="N59" t="str">
        <f>'Reporte de Juicios (SOFIA)'!$B71&amp;'Reporte de Juicios (SOFIA)'!$G71</f>
        <v/>
      </c>
      <c r="O59">
        <f>'Reporte de Juicios (SOFIA)'!$H71</f>
        <v>0</v>
      </c>
      <c r="Q59" t="str">
        <f t="shared" si="38"/>
        <v/>
      </c>
      <c r="R59" t="str">
        <f t="shared" si="38"/>
        <v/>
      </c>
      <c r="S59" t="str">
        <f t="shared" si="38"/>
        <v/>
      </c>
      <c r="T59" t="str">
        <f t="shared" si="38"/>
        <v/>
      </c>
      <c r="U59" t="str">
        <f t="shared" si="38"/>
        <v/>
      </c>
      <c r="V59" t="str">
        <f t="shared" si="38"/>
        <v/>
      </c>
      <c r="W59" t="str">
        <f t="shared" si="38"/>
        <v/>
      </c>
      <c r="X59" t="str">
        <f t="shared" si="38"/>
        <v/>
      </c>
      <c r="Y59" t="str">
        <f t="shared" si="38"/>
        <v/>
      </c>
      <c r="Z59" t="str">
        <f t="shared" si="38"/>
        <v/>
      </c>
      <c r="AB59" s="1" t="str">
        <f t="shared" si="11"/>
        <v/>
      </c>
      <c r="AC59" s="1" t="str">
        <f t="shared" si="12"/>
        <v/>
      </c>
      <c r="AD59" s="1" t="str">
        <f t="shared" si="13"/>
        <v/>
      </c>
      <c r="AE59" s="1" t="str">
        <f t="shared" si="14"/>
        <v/>
      </c>
      <c r="AF59" s="1" t="str">
        <f t="shared" si="15"/>
        <v/>
      </c>
      <c r="AG59" s="1" t="str">
        <f t="shared" si="16"/>
        <v/>
      </c>
      <c r="AH59" s="1" t="str">
        <f t="shared" si="17"/>
        <v/>
      </c>
      <c r="AI59" s="1" t="str">
        <f t="shared" si="18"/>
        <v/>
      </c>
      <c r="AJ59" s="1" t="str">
        <f t="shared" si="19"/>
        <v/>
      </c>
      <c r="AK59" s="1" t="str">
        <f t="shared" si="20"/>
        <v/>
      </c>
      <c r="AM59" s="1" t="str">
        <f t="shared" si="21"/>
        <v>-</v>
      </c>
      <c r="AN59" s="1" t="str">
        <f t="shared" si="22"/>
        <v>-</v>
      </c>
      <c r="AO59" s="1" t="str">
        <f t="shared" si="23"/>
        <v>-</v>
      </c>
      <c r="AP59" s="1" t="str">
        <f t="shared" si="24"/>
        <v>-</v>
      </c>
      <c r="AQ59" s="1" t="str">
        <f t="shared" si="25"/>
        <v>-</v>
      </c>
      <c r="AR59" s="1" t="str">
        <f t="shared" si="26"/>
        <v>-</v>
      </c>
      <c r="AS59" s="1" t="str">
        <f t="shared" si="27"/>
        <v>-</v>
      </c>
      <c r="AT59" s="1" t="str">
        <f t="shared" si="28"/>
        <v>-</v>
      </c>
      <c r="AU59" s="1" t="str">
        <f t="shared" si="29"/>
        <v>-</v>
      </c>
      <c r="AV59" s="1" t="str">
        <f t="shared" si="30"/>
        <v>-</v>
      </c>
      <c r="AX59" s="1">
        <f t="shared" si="35"/>
        <v>0</v>
      </c>
      <c r="AY59" s="1">
        <f t="shared" si="36"/>
        <v>0</v>
      </c>
      <c r="AZ59" s="1">
        <f t="shared" si="31"/>
        <v>0</v>
      </c>
      <c r="BA59" s="1">
        <f t="shared" si="32"/>
        <v>0</v>
      </c>
      <c r="BB59" t="str">
        <f t="shared" si="37"/>
        <v>-</v>
      </c>
      <c r="BC59" s="1" t="str">
        <f t="shared" si="33"/>
        <v>X</v>
      </c>
      <c r="BD59" t="str">
        <f t="shared" si="34"/>
        <v/>
      </c>
    </row>
    <row r="60" spans="1:56">
      <c r="A60" t="str">
        <f>IFERROR(INDEX('Reporte de Juicios (SOFIA)'!$B$14:$B$1000,MATCH(0, INDEX(COUNTIF($A$1:A59, 'Reporte de Juicios (SOFIA)'!$B$14:$B$1000), 0, 0), 0)), "dato autom")</f>
        <v>dato autom</v>
      </c>
      <c r="D60" t="str">
        <f>IFERROR(VLOOKUP($A60,'Reporte de Juicios (SOFIA)'!$B$14:$D$1000,2,FALSE),"Reporte de Juicios")</f>
        <v>Reporte de Juicios</v>
      </c>
      <c r="E60" t="str">
        <f>IFERROR(VLOOKUP($A60,'Reporte de Juicios (SOFIA)'!$B$14:$D$1000,3,FALSE),"Automático tras")</f>
        <v>Automático tras</v>
      </c>
      <c r="F60" t="str">
        <f t="shared" si="7"/>
        <v>Automático tras Reporte de Juicios</v>
      </c>
      <c r="I60" t="str">
        <f>IFERROR(VLOOKUP($A60,'Reporte de Juicios (SOFIA)'!$B$14:$E$1000,4,FALSE),"-")</f>
        <v>-</v>
      </c>
      <c r="K60" t="str">
        <f t="shared" si="8"/>
        <v/>
      </c>
      <c r="L60" t="str">
        <f t="shared" si="9"/>
        <v/>
      </c>
      <c r="N60" t="str">
        <f>'Reporte de Juicios (SOFIA)'!$B72&amp;'Reporte de Juicios (SOFIA)'!$G72</f>
        <v/>
      </c>
      <c r="O60">
        <f>'Reporte de Juicios (SOFIA)'!$H72</f>
        <v>0</v>
      </c>
      <c r="Q60" t="str">
        <f t="shared" si="38"/>
        <v/>
      </c>
      <c r="R60" t="str">
        <f t="shared" si="38"/>
        <v/>
      </c>
      <c r="S60" t="str">
        <f t="shared" si="38"/>
        <v/>
      </c>
      <c r="T60" t="str">
        <f t="shared" si="38"/>
        <v/>
      </c>
      <c r="U60" t="str">
        <f t="shared" si="38"/>
        <v/>
      </c>
      <c r="V60" t="str">
        <f t="shared" si="38"/>
        <v/>
      </c>
      <c r="W60" t="str">
        <f t="shared" si="38"/>
        <v/>
      </c>
      <c r="X60" t="str">
        <f t="shared" si="38"/>
        <v/>
      </c>
      <c r="Y60" t="str">
        <f t="shared" si="38"/>
        <v/>
      </c>
      <c r="Z60" t="str">
        <f t="shared" si="38"/>
        <v/>
      </c>
      <c r="AB60" s="1" t="str">
        <f t="shared" si="11"/>
        <v/>
      </c>
      <c r="AC60" s="1" t="str">
        <f t="shared" si="12"/>
        <v/>
      </c>
      <c r="AD60" s="1" t="str">
        <f t="shared" si="13"/>
        <v/>
      </c>
      <c r="AE60" s="1" t="str">
        <f t="shared" si="14"/>
        <v/>
      </c>
      <c r="AF60" s="1" t="str">
        <f t="shared" si="15"/>
        <v/>
      </c>
      <c r="AG60" s="1" t="str">
        <f t="shared" si="16"/>
        <v/>
      </c>
      <c r="AH60" s="1" t="str">
        <f t="shared" si="17"/>
        <v/>
      </c>
      <c r="AI60" s="1" t="str">
        <f t="shared" si="18"/>
        <v/>
      </c>
      <c r="AJ60" s="1" t="str">
        <f t="shared" si="19"/>
        <v/>
      </c>
      <c r="AK60" s="1" t="str">
        <f t="shared" si="20"/>
        <v/>
      </c>
      <c r="AM60" s="1" t="str">
        <f t="shared" si="21"/>
        <v>-</v>
      </c>
      <c r="AN60" s="1" t="str">
        <f t="shared" si="22"/>
        <v>-</v>
      </c>
      <c r="AO60" s="1" t="str">
        <f t="shared" si="23"/>
        <v>-</v>
      </c>
      <c r="AP60" s="1" t="str">
        <f t="shared" si="24"/>
        <v>-</v>
      </c>
      <c r="AQ60" s="1" t="str">
        <f t="shared" si="25"/>
        <v>-</v>
      </c>
      <c r="AR60" s="1" t="str">
        <f t="shared" si="26"/>
        <v>-</v>
      </c>
      <c r="AS60" s="1" t="str">
        <f t="shared" si="27"/>
        <v>-</v>
      </c>
      <c r="AT60" s="1" t="str">
        <f t="shared" si="28"/>
        <v>-</v>
      </c>
      <c r="AU60" s="1" t="str">
        <f t="shared" si="29"/>
        <v>-</v>
      </c>
      <c r="AV60" s="1" t="str">
        <f t="shared" si="30"/>
        <v>-</v>
      </c>
      <c r="AX60" s="1">
        <f t="shared" si="35"/>
        <v>0</v>
      </c>
      <c r="AY60" s="1">
        <f t="shared" si="36"/>
        <v>0</v>
      </c>
      <c r="AZ60" s="1">
        <f t="shared" si="31"/>
        <v>0</v>
      </c>
      <c r="BA60" s="1">
        <f t="shared" si="32"/>
        <v>0</v>
      </c>
      <c r="BB60" t="str">
        <f t="shared" si="37"/>
        <v>-</v>
      </c>
      <c r="BC60" s="1" t="str">
        <f t="shared" si="33"/>
        <v>X</v>
      </c>
      <c r="BD60" t="str">
        <f t="shared" si="34"/>
        <v/>
      </c>
    </row>
    <row r="61" spans="1:56">
      <c r="A61" t="str">
        <f>IFERROR(INDEX('Reporte de Juicios (SOFIA)'!$B$14:$B$1000,MATCH(0, INDEX(COUNTIF($A$1:A60, 'Reporte de Juicios (SOFIA)'!$B$14:$B$1000), 0, 0), 0)), "dato autom")</f>
        <v>dato autom</v>
      </c>
      <c r="D61" t="str">
        <f>IFERROR(VLOOKUP($A61,'Reporte de Juicios (SOFIA)'!$B$14:$D$1000,2,FALSE),"Reporte de Juicios")</f>
        <v>Reporte de Juicios</v>
      </c>
      <c r="E61" t="str">
        <f>IFERROR(VLOOKUP($A61,'Reporte de Juicios (SOFIA)'!$B$14:$D$1000,3,FALSE),"Automático tras")</f>
        <v>Automático tras</v>
      </c>
      <c r="F61" t="str">
        <f t="shared" si="7"/>
        <v>Automático tras Reporte de Juicios</v>
      </c>
      <c r="I61" t="str">
        <f>IFERROR(VLOOKUP($A61,'Reporte de Juicios (SOFIA)'!$B$14:$E$1000,4,FALSE),"-")</f>
        <v>-</v>
      </c>
      <c r="K61" t="str">
        <f t="shared" si="8"/>
        <v/>
      </c>
      <c r="L61" t="str">
        <f t="shared" si="9"/>
        <v/>
      </c>
      <c r="N61" t="str">
        <f>'Reporte de Juicios (SOFIA)'!$B73&amp;'Reporte de Juicios (SOFIA)'!$G73</f>
        <v/>
      </c>
      <c r="O61">
        <f>'Reporte de Juicios (SOFIA)'!$H73</f>
        <v>0</v>
      </c>
      <c r="Q61" t="str">
        <f t="shared" si="38"/>
        <v/>
      </c>
      <c r="R61" t="str">
        <f t="shared" si="38"/>
        <v/>
      </c>
      <c r="S61" t="str">
        <f t="shared" si="38"/>
        <v/>
      </c>
      <c r="T61" t="str">
        <f t="shared" si="38"/>
        <v/>
      </c>
      <c r="U61" t="str">
        <f t="shared" si="38"/>
        <v/>
      </c>
      <c r="V61" t="str">
        <f t="shared" si="38"/>
        <v/>
      </c>
      <c r="W61" t="str">
        <f t="shared" si="38"/>
        <v/>
      </c>
      <c r="X61" t="str">
        <f t="shared" si="38"/>
        <v/>
      </c>
      <c r="Y61" t="str">
        <f t="shared" si="38"/>
        <v/>
      </c>
      <c r="Z61" t="str">
        <f t="shared" si="38"/>
        <v/>
      </c>
      <c r="AB61" s="1" t="str">
        <f t="shared" si="11"/>
        <v/>
      </c>
      <c r="AC61" s="1" t="str">
        <f t="shared" si="12"/>
        <v/>
      </c>
      <c r="AD61" s="1" t="str">
        <f t="shared" si="13"/>
        <v/>
      </c>
      <c r="AE61" s="1" t="str">
        <f t="shared" si="14"/>
        <v/>
      </c>
      <c r="AF61" s="1" t="str">
        <f t="shared" si="15"/>
        <v/>
      </c>
      <c r="AG61" s="1" t="str">
        <f t="shared" si="16"/>
        <v/>
      </c>
      <c r="AH61" s="1" t="str">
        <f t="shared" si="17"/>
        <v/>
      </c>
      <c r="AI61" s="1" t="str">
        <f t="shared" si="18"/>
        <v/>
      </c>
      <c r="AJ61" s="1" t="str">
        <f t="shared" si="19"/>
        <v/>
      </c>
      <c r="AK61" s="1" t="str">
        <f t="shared" si="20"/>
        <v/>
      </c>
      <c r="AM61" s="1" t="str">
        <f t="shared" si="21"/>
        <v>-</v>
      </c>
      <c r="AN61" s="1" t="str">
        <f t="shared" si="22"/>
        <v>-</v>
      </c>
      <c r="AO61" s="1" t="str">
        <f t="shared" si="23"/>
        <v>-</v>
      </c>
      <c r="AP61" s="1" t="str">
        <f t="shared" si="24"/>
        <v>-</v>
      </c>
      <c r="AQ61" s="1" t="str">
        <f t="shared" si="25"/>
        <v>-</v>
      </c>
      <c r="AR61" s="1" t="str">
        <f t="shared" si="26"/>
        <v>-</v>
      </c>
      <c r="AS61" s="1" t="str">
        <f t="shared" si="27"/>
        <v>-</v>
      </c>
      <c r="AT61" s="1" t="str">
        <f t="shared" si="28"/>
        <v>-</v>
      </c>
      <c r="AU61" s="1" t="str">
        <f t="shared" si="29"/>
        <v>-</v>
      </c>
      <c r="AV61" s="1" t="str">
        <f t="shared" si="30"/>
        <v>-</v>
      </c>
      <c r="AX61" s="1">
        <f t="shared" si="35"/>
        <v>0</v>
      </c>
      <c r="AY61" s="1">
        <f t="shared" si="36"/>
        <v>0</v>
      </c>
      <c r="AZ61" s="1">
        <f t="shared" si="31"/>
        <v>0</v>
      </c>
      <c r="BA61" s="1">
        <f t="shared" si="32"/>
        <v>0</v>
      </c>
      <c r="BB61" t="str">
        <f t="shared" si="37"/>
        <v>-</v>
      </c>
      <c r="BC61" s="1" t="str">
        <f t="shared" si="33"/>
        <v>X</v>
      </c>
      <c r="BD61" t="str">
        <f t="shared" si="34"/>
        <v/>
      </c>
    </row>
    <row r="62" spans="1:56">
      <c r="A62" t="str">
        <f>IFERROR(INDEX('Reporte de Juicios (SOFIA)'!$B$14:$B$1000,MATCH(0, INDEX(COUNTIF($A$1:A61, 'Reporte de Juicios (SOFIA)'!$B$14:$B$1000), 0, 0), 0)), "dato autom")</f>
        <v>dato autom</v>
      </c>
      <c r="D62" t="str">
        <f>IFERROR(VLOOKUP($A62,'Reporte de Juicios (SOFIA)'!$B$14:$D$1000,2,FALSE),"Reporte de Juicios")</f>
        <v>Reporte de Juicios</v>
      </c>
      <c r="E62" t="str">
        <f>IFERROR(VLOOKUP($A62,'Reporte de Juicios (SOFIA)'!$B$14:$D$1000,3,FALSE),"Automático tras")</f>
        <v>Automático tras</v>
      </c>
      <c r="F62" t="str">
        <f t="shared" si="7"/>
        <v>Automático tras Reporte de Juicios</v>
      </c>
      <c r="I62" t="str">
        <f>IFERROR(VLOOKUP($A62,'Reporte de Juicios (SOFIA)'!$B$14:$E$1000,4,FALSE),"-")</f>
        <v>-</v>
      </c>
      <c r="K62" t="str">
        <f t="shared" si="8"/>
        <v/>
      </c>
      <c r="L62" t="str">
        <f t="shared" si="9"/>
        <v/>
      </c>
      <c r="N62" t="str">
        <f>'Reporte de Juicios (SOFIA)'!$B74&amp;'Reporte de Juicios (SOFIA)'!$G74</f>
        <v/>
      </c>
      <c r="O62">
        <f>'Reporte de Juicios (SOFIA)'!$H74</f>
        <v>0</v>
      </c>
      <c r="Q62" t="str">
        <f t="shared" si="38"/>
        <v/>
      </c>
      <c r="R62" t="str">
        <f t="shared" si="38"/>
        <v/>
      </c>
      <c r="S62" t="str">
        <f t="shared" si="38"/>
        <v/>
      </c>
      <c r="T62" t="str">
        <f t="shared" si="38"/>
        <v/>
      </c>
      <c r="U62" t="str">
        <f t="shared" si="38"/>
        <v/>
      </c>
      <c r="V62" t="str">
        <f t="shared" si="38"/>
        <v/>
      </c>
      <c r="W62" t="str">
        <f t="shared" si="38"/>
        <v/>
      </c>
      <c r="X62" t="str">
        <f t="shared" si="38"/>
        <v/>
      </c>
      <c r="Y62" t="str">
        <f t="shared" si="38"/>
        <v/>
      </c>
      <c r="Z62" t="str">
        <f t="shared" si="38"/>
        <v/>
      </c>
      <c r="AB62" s="1" t="str">
        <f t="shared" si="11"/>
        <v/>
      </c>
      <c r="AC62" s="1" t="str">
        <f t="shared" si="12"/>
        <v/>
      </c>
      <c r="AD62" s="1" t="str">
        <f t="shared" si="13"/>
        <v/>
      </c>
      <c r="AE62" s="1" t="str">
        <f t="shared" si="14"/>
        <v/>
      </c>
      <c r="AF62" s="1" t="str">
        <f t="shared" si="15"/>
        <v/>
      </c>
      <c r="AG62" s="1" t="str">
        <f t="shared" si="16"/>
        <v/>
      </c>
      <c r="AH62" s="1" t="str">
        <f t="shared" si="17"/>
        <v/>
      </c>
      <c r="AI62" s="1" t="str">
        <f t="shared" si="18"/>
        <v/>
      </c>
      <c r="AJ62" s="1" t="str">
        <f t="shared" si="19"/>
        <v/>
      </c>
      <c r="AK62" s="1" t="str">
        <f t="shared" si="20"/>
        <v/>
      </c>
      <c r="AM62" s="1" t="str">
        <f t="shared" si="21"/>
        <v>-</v>
      </c>
      <c r="AN62" s="1" t="str">
        <f t="shared" si="22"/>
        <v>-</v>
      </c>
      <c r="AO62" s="1" t="str">
        <f t="shared" si="23"/>
        <v>-</v>
      </c>
      <c r="AP62" s="1" t="str">
        <f t="shared" si="24"/>
        <v>-</v>
      </c>
      <c r="AQ62" s="1" t="str">
        <f t="shared" si="25"/>
        <v>-</v>
      </c>
      <c r="AR62" s="1" t="str">
        <f t="shared" si="26"/>
        <v>-</v>
      </c>
      <c r="AS62" s="1" t="str">
        <f t="shared" si="27"/>
        <v>-</v>
      </c>
      <c r="AT62" s="1" t="str">
        <f t="shared" si="28"/>
        <v>-</v>
      </c>
      <c r="AU62" s="1" t="str">
        <f t="shared" si="29"/>
        <v>-</v>
      </c>
      <c r="AV62" s="1" t="str">
        <f t="shared" si="30"/>
        <v>-</v>
      </c>
      <c r="AX62" s="1">
        <f t="shared" si="35"/>
        <v>0</v>
      </c>
      <c r="AY62" s="1">
        <f t="shared" si="36"/>
        <v>0</v>
      </c>
      <c r="AZ62" s="1">
        <f t="shared" si="31"/>
        <v>0</v>
      </c>
      <c r="BA62" s="1">
        <f t="shared" si="32"/>
        <v>0</v>
      </c>
      <c r="BB62" t="str">
        <f t="shared" si="37"/>
        <v>-</v>
      </c>
      <c r="BC62" s="1" t="str">
        <f t="shared" si="33"/>
        <v>X</v>
      </c>
      <c r="BD62" t="str">
        <f t="shared" si="34"/>
        <v/>
      </c>
    </row>
    <row r="63" spans="1:56">
      <c r="A63" t="str">
        <f>IFERROR(INDEX('Reporte de Juicios (SOFIA)'!$B$14:$B$1000,MATCH(0, INDEX(COUNTIF($A$1:A62, 'Reporte de Juicios (SOFIA)'!$B$14:$B$1000), 0, 0), 0)), "dato autom")</f>
        <v>dato autom</v>
      </c>
      <c r="D63" t="str">
        <f>IFERROR(VLOOKUP($A63,'Reporte de Juicios (SOFIA)'!$B$14:$D$1000,2,FALSE),"Reporte de Juicios")</f>
        <v>Reporte de Juicios</v>
      </c>
      <c r="E63" t="str">
        <f>IFERROR(VLOOKUP($A63,'Reporte de Juicios (SOFIA)'!$B$14:$D$1000,3,FALSE),"Automático tras")</f>
        <v>Automático tras</v>
      </c>
      <c r="F63" t="str">
        <f t="shared" si="7"/>
        <v>Automático tras Reporte de Juicios</v>
      </c>
      <c r="I63" t="str">
        <f>IFERROR(VLOOKUP($A63,'Reporte de Juicios (SOFIA)'!$B$14:$E$1000,4,FALSE),"-")</f>
        <v>-</v>
      </c>
      <c r="K63" t="str">
        <f t="shared" si="8"/>
        <v/>
      </c>
      <c r="L63" t="str">
        <f t="shared" si="9"/>
        <v/>
      </c>
      <c r="N63" t="str">
        <f>'Reporte de Juicios (SOFIA)'!$B75&amp;'Reporte de Juicios (SOFIA)'!$G75</f>
        <v/>
      </c>
      <c r="O63">
        <f>'Reporte de Juicios (SOFIA)'!$H75</f>
        <v>0</v>
      </c>
      <c r="Q63" t="str">
        <f t="shared" si="38"/>
        <v/>
      </c>
      <c r="R63" t="str">
        <f t="shared" si="38"/>
        <v/>
      </c>
      <c r="S63" t="str">
        <f t="shared" si="38"/>
        <v/>
      </c>
      <c r="T63" t="str">
        <f t="shared" si="38"/>
        <v/>
      </c>
      <c r="U63" t="str">
        <f t="shared" si="38"/>
        <v/>
      </c>
      <c r="V63" t="str">
        <f t="shared" si="38"/>
        <v/>
      </c>
      <c r="W63" t="str">
        <f t="shared" si="38"/>
        <v/>
      </c>
      <c r="X63" t="str">
        <f t="shared" si="38"/>
        <v/>
      </c>
      <c r="Y63" t="str">
        <f t="shared" si="38"/>
        <v/>
      </c>
      <c r="Z63" t="str">
        <f t="shared" si="38"/>
        <v/>
      </c>
      <c r="AB63" s="1" t="str">
        <f t="shared" si="11"/>
        <v/>
      </c>
      <c r="AC63" s="1" t="str">
        <f t="shared" si="12"/>
        <v/>
      </c>
      <c r="AD63" s="1" t="str">
        <f t="shared" si="13"/>
        <v/>
      </c>
      <c r="AE63" s="1" t="str">
        <f t="shared" si="14"/>
        <v/>
      </c>
      <c r="AF63" s="1" t="str">
        <f t="shared" si="15"/>
        <v/>
      </c>
      <c r="AG63" s="1" t="str">
        <f t="shared" si="16"/>
        <v/>
      </c>
      <c r="AH63" s="1" t="str">
        <f t="shared" si="17"/>
        <v/>
      </c>
      <c r="AI63" s="1" t="str">
        <f t="shared" si="18"/>
        <v/>
      </c>
      <c r="AJ63" s="1" t="str">
        <f t="shared" si="19"/>
        <v/>
      </c>
      <c r="AK63" s="1" t="str">
        <f t="shared" si="20"/>
        <v/>
      </c>
      <c r="AM63" s="1" t="str">
        <f t="shared" si="21"/>
        <v>-</v>
      </c>
      <c r="AN63" s="1" t="str">
        <f t="shared" si="22"/>
        <v>-</v>
      </c>
      <c r="AO63" s="1" t="str">
        <f t="shared" si="23"/>
        <v>-</v>
      </c>
      <c r="AP63" s="1" t="str">
        <f t="shared" si="24"/>
        <v>-</v>
      </c>
      <c r="AQ63" s="1" t="str">
        <f t="shared" si="25"/>
        <v>-</v>
      </c>
      <c r="AR63" s="1" t="str">
        <f t="shared" si="26"/>
        <v>-</v>
      </c>
      <c r="AS63" s="1" t="str">
        <f t="shared" si="27"/>
        <v>-</v>
      </c>
      <c r="AT63" s="1" t="str">
        <f t="shared" si="28"/>
        <v>-</v>
      </c>
      <c r="AU63" s="1" t="str">
        <f t="shared" si="29"/>
        <v>-</v>
      </c>
      <c r="AV63" s="1" t="str">
        <f t="shared" si="30"/>
        <v>-</v>
      </c>
      <c r="AX63" s="1">
        <f t="shared" si="35"/>
        <v>0</v>
      </c>
      <c r="AY63" s="1">
        <f t="shared" si="36"/>
        <v>0</v>
      </c>
      <c r="AZ63" s="1">
        <f t="shared" si="31"/>
        <v>0</v>
      </c>
      <c r="BA63" s="1">
        <f t="shared" si="32"/>
        <v>0</v>
      </c>
      <c r="BB63" t="str">
        <f t="shared" si="37"/>
        <v>-</v>
      </c>
      <c r="BC63" s="1" t="str">
        <f t="shared" si="33"/>
        <v>X</v>
      </c>
      <c r="BD63" t="str">
        <f t="shared" si="34"/>
        <v/>
      </c>
    </row>
    <row r="64" spans="1:56">
      <c r="A64" t="str">
        <f>IFERROR(INDEX('Reporte de Juicios (SOFIA)'!$B$14:$B$1000,MATCH(0, INDEX(COUNTIF($A$1:A63, 'Reporte de Juicios (SOFIA)'!$B$14:$B$1000), 0, 0), 0)), "dato autom")</f>
        <v>dato autom</v>
      </c>
      <c r="D64" t="str">
        <f>IFERROR(VLOOKUP($A64,'Reporte de Juicios (SOFIA)'!$B$14:$D$1000,2,FALSE),"Reporte de Juicios")</f>
        <v>Reporte de Juicios</v>
      </c>
      <c r="E64" t="str">
        <f>IFERROR(VLOOKUP($A64,'Reporte de Juicios (SOFIA)'!$B$14:$D$1000,3,FALSE),"Automático tras")</f>
        <v>Automático tras</v>
      </c>
      <c r="F64" t="str">
        <f t="shared" si="7"/>
        <v>Automático tras Reporte de Juicios</v>
      </c>
      <c r="I64" t="str">
        <f>IFERROR(VLOOKUP($A64,'Reporte de Juicios (SOFIA)'!$B$14:$E$1000,4,FALSE),"-")</f>
        <v>-</v>
      </c>
      <c r="K64" t="str">
        <f t="shared" si="8"/>
        <v/>
      </c>
      <c r="L64" t="str">
        <f t="shared" si="9"/>
        <v/>
      </c>
      <c r="N64" t="str">
        <f>'Reporte de Juicios (SOFIA)'!$B76&amp;'Reporte de Juicios (SOFIA)'!$G76</f>
        <v/>
      </c>
      <c r="O64">
        <f>'Reporte de Juicios (SOFIA)'!$H76</f>
        <v>0</v>
      </c>
      <c r="Q64" t="str">
        <f t="shared" si="38"/>
        <v/>
      </c>
      <c r="R64" t="str">
        <f t="shared" si="38"/>
        <v/>
      </c>
      <c r="S64" t="str">
        <f t="shared" si="38"/>
        <v/>
      </c>
      <c r="T64" t="str">
        <f t="shared" si="38"/>
        <v/>
      </c>
      <c r="U64" t="str">
        <f t="shared" si="38"/>
        <v/>
      </c>
      <c r="V64" t="str">
        <f t="shared" ref="T64:Z81" si="39">IFERROR(VLOOKUP($A64&amp;V$1,$N:$O,2,FALSE),"")</f>
        <v/>
      </c>
      <c r="W64" t="str">
        <f t="shared" si="39"/>
        <v/>
      </c>
      <c r="X64" t="str">
        <f t="shared" si="39"/>
        <v/>
      </c>
      <c r="Y64" t="str">
        <f t="shared" si="39"/>
        <v/>
      </c>
      <c r="Z64" t="str">
        <f t="shared" si="39"/>
        <v/>
      </c>
      <c r="AB64" s="1" t="str">
        <f t="shared" si="11"/>
        <v/>
      </c>
      <c r="AC64" s="1" t="str">
        <f t="shared" si="12"/>
        <v/>
      </c>
      <c r="AD64" s="1" t="str">
        <f t="shared" si="13"/>
        <v/>
      </c>
      <c r="AE64" s="1" t="str">
        <f t="shared" si="14"/>
        <v/>
      </c>
      <c r="AF64" s="1" t="str">
        <f t="shared" si="15"/>
        <v/>
      </c>
      <c r="AG64" s="1" t="str">
        <f t="shared" si="16"/>
        <v/>
      </c>
      <c r="AH64" s="1" t="str">
        <f t="shared" si="17"/>
        <v/>
      </c>
      <c r="AI64" s="1" t="str">
        <f t="shared" si="18"/>
        <v/>
      </c>
      <c r="AJ64" s="1" t="str">
        <f t="shared" si="19"/>
        <v/>
      </c>
      <c r="AK64" s="1" t="str">
        <f t="shared" si="20"/>
        <v/>
      </c>
      <c r="AM64" s="1" t="str">
        <f t="shared" si="21"/>
        <v>-</v>
      </c>
      <c r="AN64" s="1" t="str">
        <f t="shared" si="22"/>
        <v>-</v>
      </c>
      <c r="AO64" s="1" t="str">
        <f t="shared" si="23"/>
        <v>-</v>
      </c>
      <c r="AP64" s="1" t="str">
        <f t="shared" si="24"/>
        <v>-</v>
      </c>
      <c r="AQ64" s="1" t="str">
        <f t="shared" si="25"/>
        <v>-</v>
      </c>
      <c r="AR64" s="1" t="str">
        <f t="shared" si="26"/>
        <v>-</v>
      </c>
      <c r="AS64" s="1" t="str">
        <f t="shared" si="27"/>
        <v>-</v>
      </c>
      <c r="AT64" s="1" t="str">
        <f t="shared" si="28"/>
        <v>-</v>
      </c>
      <c r="AU64" s="1" t="str">
        <f t="shared" si="29"/>
        <v>-</v>
      </c>
      <c r="AV64" s="1" t="str">
        <f t="shared" si="30"/>
        <v>-</v>
      </c>
      <c r="AX64" s="1">
        <f t="shared" si="35"/>
        <v>0</v>
      </c>
      <c r="AY64" s="1">
        <f t="shared" si="36"/>
        <v>0</v>
      </c>
      <c r="AZ64" s="1">
        <f t="shared" si="31"/>
        <v>0</v>
      </c>
      <c r="BA64" s="1">
        <f t="shared" si="32"/>
        <v>0</v>
      </c>
      <c r="BB64" t="str">
        <f t="shared" si="37"/>
        <v>-</v>
      </c>
      <c r="BC64" s="1" t="str">
        <f t="shared" si="33"/>
        <v>X</v>
      </c>
      <c r="BD64" t="str">
        <f t="shared" si="34"/>
        <v/>
      </c>
    </row>
    <row r="65" spans="1:56">
      <c r="A65" t="str">
        <f>IFERROR(INDEX('Reporte de Juicios (SOFIA)'!$B$14:$B$1000,MATCH(0, INDEX(COUNTIF($A$1:A64, 'Reporte de Juicios (SOFIA)'!$B$14:$B$1000), 0, 0), 0)), "dato autom")</f>
        <v>dato autom</v>
      </c>
      <c r="D65" t="str">
        <f>IFERROR(VLOOKUP($A65,'Reporte de Juicios (SOFIA)'!$B$14:$D$1000,2,FALSE),"Reporte de Juicios")</f>
        <v>Reporte de Juicios</v>
      </c>
      <c r="E65" t="str">
        <f>IFERROR(VLOOKUP($A65,'Reporte de Juicios (SOFIA)'!$B$14:$D$1000,3,FALSE),"Automático tras")</f>
        <v>Automático tras</v>
      </c>
      <c r="F65" t="str">
        <f t="shared" si="7"/>
        <v>Automático tras Reporte de Juicios</v>
      </c>
      <c r="I65" t="str">
        <f>IFERROR(VLOOKUP($A65,'Reporte de Juicios (SOFIA)'!$B$14:$E$1000,4,FALSE),"-")</f>
        <v>-</v>
      </c>
      <c r="K65" t="str">
        <f t="shared" si="8"/>
        <v/>
      </c>
      <c r="L65" t="str">
        <f t="shared" si="9"/>
        <v/>
      </c>
      <c r="N65" t="str">
        <f>'Reporte de Juicios (SOFIA)'!$B77&amp;'Reporte de Juicios (SOFIA)'!$G77</f>
        <v/>
      </c>
      <c r="O65">
        <f>'Reporte de Juicios (SOFIA)'!$H77</f>
        <v>0</v>
      </c>
      <c r="Q65" t="str">
        <f t="shared" ref="Q65:S81" si="40">IFERROR(VLOOKUP($A65&amp;Q$1,$N:$O,2,FALSE),"")</f>
        <v/>
      </c>
      <c r="R65" t="str">
        <f t="shared" si="40"/>
        <v/>
      </c>
      <c r="S65" t="str">
        <f t="shared" si="40"/>
        <v/>
      </c>
      <c r="T65" t="str">
        <f t="shared" si="39"/>
        <v/>
      </c>
      <c r="U65" t="str">
        <f t="shared" si="39"/>
        <v/>
      </c>
      <c r="V65" t="str">
        <f t="shared" si="39"/>
        <v/>
      </c>
      <c r="W65" t="str">
        <f t="shared" si="39"/>
        <v/>
      </c>
      <c r="X65" t="str">
        <f t="shared" si="39"/>
        <v/>
      </c>
      <c r="Y65" t="str">
        <f t="shared" si="39"/>
        <v/>
      </c>
      <c r="Z65" t="str">
        <f t="shared" si="39"/>
        <v/>
      </c>
      <c r="AB65" s="1" t="str">
        <f t="shared" si="11"/>
        <v/>
      </c>
      <c r="AC65" s="1" t="str">
        <f t="shared" si="12"/>
        <v/>
      </c>
      <c r="AD65" s="1" t="str">
        <f t="shared" si="13"/>
        <v/>
      </c>
      <c r="AE65" s="1" t="str">
        <f t="shared" si="14"/>
        <v/>
      </c>
      <c r="AF65" s="1" t="str">
        <f t="shared" si="15"/>
        <v/>
      </c>
      <c r="AG65" s="1" t="str">
        <f t="shared" si="16"/>
        <v/>
      </c>
      <c r="AH65" s="1" t="str">
        <f t="shared" si="17"/>
        <v/>
      </c>
      <c r="AI65" s="1" t="str">
        <f t="shared" si="18"/>
        <v/>
      </c>
      <c r="AJ65" s="1" t="str">
        <f t="shared" si="19"/>
        <v/>
      </c>
      <c r="AK65" s="1" t="str">
        <f t="shared" si="20"/>
        <v/>
      </c>
      <c r="AM65" s="1" t="str">
        <f t="shared" si="21"/>
        <v>-</v>
      </c>
      <c r="AN65" s="1" t="str">
        <f t="shared" si="22"/>
        <v>-</v>
      </c>
      <c r="AO65" s="1" t="str">
        <f t="shared" si="23"/>
        <v>-</v>
      </c>
      <c r="AP65" s="1" t="str">
        <f t="shared" si="24"/>
        <v>-</v>
      </c>
      <c r="AQ65" s="1" t="str">
        <f t="shared" si="25"/>
        <v>-</v>
      </c>
      <c r="AR65" s="1" t="str">
        <f t="shared" si="26"/>
        <v>-</v>
      </c>
      <c r="AS65" s="1" t="str">
        <f t="shared" si="27"/>
        <v>-</v>
      </c>
      <c r="AT65" s="1" t="str">
        <f t="shared" si="28"/>
        <v>-</v>
      </c>
      <c r="AU65" s="1" t="str">
        <f t="shared" si="29"/>
        <v>-</v>
      </c>
      <c r="AV65" s="1" t="str">
        <f t="shared" si="30"/>
        <v>-</v>
      </c>
      <c r="AX65" s="1">
        <f t="shared" si="35"/>
        <v>0</v>
      </c>
      <c r="AY65" s="1">
        <f t="shared" si="36"/>
        <v>0</v>
      </c>
      <c r="AZ65" s="1">
        <f t="shared" si="31"/>
        <v>0</v>
      </c>
      <c r="BA65" s="1">
        <f t="shared" si="32"/>
        <v>0</v>
      </c>
      <c r="BB65" t="str">
        <f t="shared" si="37"/>
        <v>-</v>
      </c>
      <c r="BC65" s="1" t="str">
        <f t="shared" si="33"/>
        <v>X</v>
      </c>
      <c r="BD65" t="str">
        <f t="shared" si="34"/>
        <v/>
      </c>
    </row>
    <row r="66" spans="1:56">
      <c r="A66" t="str">
        <f>IFERROR(INDEX('Reporte de Juicios (SOFIA)'!$B$14:$B$1000,MATCH(0, INDEX(COUNTIF($A$1:A65, 'Reporte de Juicios (SOFIA)'!$B$14:$B$1000), 0, 0), 0)), "dato autom")</f>
        <v>dato autom</v>
      </c>
      <c r="D66" t="str">
        <f>IFERROR(VLOOKUP($A66,'Reporte de Juicios (SOFIA)'!$B$14:$D$1000,2,FALSE),"Reporte de Juicios")</f>
        <v>Reporte de Juicios</v>
      </c>
      <c r="E66" t="str">
        <f>IFERROR(VLOOKUP($A66,'Reporte de Juicios (SOFIA)'!$B$14:$D$1000,3,FALSE),"Automático tras")</f>
        <v>Automático tras</v>
      </c>
      <c r="F66" t="str">
        <f t="shared" si="7"/>
        <v>Automático tras Reporte de Juicios</v>
      </c>
      <c r="I66" t="str">
        <f>IFERROR(VLOOKUP($A66,'Reporte de Juicios (SOFIA)'!$B$14:$E$1000,4,FALSE),"-")</f>
        <v>-</v>
      </c>
      <c r="K66" t="str">
        <f t="shared" si="8"/>
        <v/>
      </c>
      <c r="L66" t="str">
        <f t="shared" si="9"/>
        <v/>
      </c>
      <c r="N66" t="str">
        <f>'Reporte de Juicios (SOFIA)'!$B78&amp;'Reporte de Juicios (SOFIA)'!$G78</f>
        <v/>
      </c>
      <c r="O66">
        <f>'Reporte de Juicios (SOFIA)'!$H78</f>
        <v>0</v>
      </c>
      <c r="Q66" t="str">
        <f t="shared" si="40"/>
        <v/>
      </c>
      <c r="R66" t="str">
        <f t="shared" si="40"/>
        <v/>
      </c>
      <c r="S66" t="str">
        <f t="shared" si="40"/>
        <v/>
      </c>
      <c r="T66" t="str">
        <f t="shared" si="39"/>
        <v/>
      </c>
      <c r="U66" t="str">
        <f t="shared" si="39"/>
        <v/>
      </c>
      <c r="V66" t="str">
        <f t="shared" si="39"/>
        <v/>
      </c>
      <c r="W66" t="str">
        <f t="shared" si="39"/>
        <v/>
      </c>
      <c r="X66" t="str">
        <f t="shared" si="39"/>
        <v/>
      </c>
      <c r="Y66" t="str">
        <f t="shared" si="39"/>
        <v/>
      </c>
      <c r="Z66" t="str">
        <f t="shared" si="39"/>
        <v/>
      </c>
      <c r="AB66" s="1" t="str">
        <f t="shared" si="11"/>
        <v/>
      </c>
      <c r="AC66" s="1" t="str">
        <f t="shared" si="12"/>
        <v/>
      </c>
      <c r="AD66" s="1" t="str">
        <f t="shared" si="13"/>
        <v/>
      </c>
      <c r="AE66" s="1" t="str">
        <f t="shared" si="14"/>
        <v/>
      </c>
      <c r="AF66" s="1" t="str">
        <f t="shared" si="15"/>
        <v/>
      </c>
      <c r="AG66" s="1" t="str">
        <f t="shared" si="16"/>
        <v/>
      </c>
      <c r="AH66" s="1" t="str">
        <f t="shared" si="17"/>
        <v/>
      </c>
      <c r="AI66" s="1" t="str">
        <f t="shared" si="18"/>
        <v/>
      </c>
      <c r="AJ66" s="1" t="str">
        <f t="shared" si="19"/>
        <v/>
      </c>
      <c r="AK66" s="1" t="str">
        <f t="shared" si="20"/>
        <v/>
      </c>
      <c r="AM66" s="1" t="str">
        <f t="shared" si="21"/>
        <v>-</v>
      </c>
      <c r="AN66" s="1" t="str">
        <f t="shared" si="22"/>
        <v>-</v>
      </c>
      <c r="AO66" s="1" t="str">
        <f t="shared" si="23"/>
        <v>-</v>
      </c>
      <c r="AP66" s="1" t="str">
        <f t="shared" si="24"/>
        <v>-</v>
      </c>
      <c r="AQ66" s="1" t="str">
        <f t="shared" si="25"/>
        <v>-</v>
      </c>
      <c r="AR66" s="1" t="str">
        <f t="shared" si="26"/>
        <v>-</v>
      </c>
      <c r="AS66" s="1" t="str">
        <f t="shared" si="27"/>
        <v>-</v>
      </c>
      <c r="AT66" s="1" t="str">
        <f t="shared" si="28"/>
        <v>-</v>
      </c>
      <c r="AU66" s="1" t="str">
        <f t="shared" si="29"/>
        <v>-</v>
      </c>
      <c r="AV66" s="1" t="str">
        <f t="shared" si="30"/>
        <v>-</v>
      </c>
      <c r="AX66" s="1">
        <f t="shared" ref="AX66:AX81" si="41">COUNT(AM66:AV66)</f>
        <v>0</v>
      </c>
      <c r="AY66" s="1">
        <f t="shared" ref="AY66:AY81" si="42">SUM(AM66:AV66)</f>
        <v>0</v>
      </c>
      <c r="AZ66" s="1">
        <f t="shared" si="31"/>
        <v>0</v>
      </c>
      <c r="BA66" s="1">
        <f t="shared" si="32"/>
        <v>0</v>
      </c>
      <c r="BB66" t="str">
        <f t="shared" ref="BB66:BB81" si="43">I66</f>
        <v>-</v>
      </c>
      <c r="BC66" s="1" t="str">
        <f t="shared" si="33"/>
        <v>X</v>
      </c>
      <c r="BD66" t="str">
        <f t="shared" si="34"/>
        <v/>
      </c>
    </row>
    <row r="67" spans="1:56">
      <c r="A67" t="str">
        <f>IFERROR(INDEX('Reporte de Juicios (SOFIA)'!$B$14:$B$1000,MATCH(0, INDEX(COUNTIF($A$1:A66, 'Reporte de Juicios (SOFIA)'!$B$14:$B$1000), 0, 0), 0)), "dato autom")</f>
        <v>dato autom</v>
      </c>
      <c r="D67" t="str">
        <f>IFERROR(VLOOKUP($A67,'Reporte de Juicios (SOFIA)'!$B$14:$D$1000,2,FALSE),"Reporte de Juicios")</f>
        <v>Reporte de Juicios</v>
      </c>
      <c r="E67" t="str">
        <f>IFERROR(VLOOKUP($A67,'Reporte de Juicios (SOFIA)'!$B$14:$D$1000,3,FALSE),"Automático tras")</f>
        <v>Automático tras</v>
      </c>
      <c r="F67" t="str">
        <f t="shared" ref="F67:F81" si="44">CONCATENATE(E67," ",D67)</f>
        <v>Automático tras Reporte de Juicios</v>
      </c>
      <c r="I67" t="str">
        <f>IFERROR(VLOOKUP($A67,'Reporte de Juicios (SOFIA)'!$B$14:$E$1000,4,FALSE),"-")</f>
        <v>-</v>
      </c>
      <c r="K67" t="str">
        <f t="shared" ref="K67:K81" si="45">IF($I67="RETIRO VOLUNTARIO","X","")</f>
        <v/>
      </c>
      <c r="L67" t="str">
        <f t="shared" ref="L67:L81" si="46">IF($I67="POR CERTIFICAR","X",IF($I67="CERTIFICADO","X",""))</f>
        <v/>
      </c>
      <c r="N67" t="str">
        <f>'Reporte de Juicios (SOFIA)'!$B79&amp;'Reporte de Juicios (SOFIA)'!$G79</f>
        <v/>
      </c>
      <c r="O67">
        <f>'Reporte de Juicios (SOFIA)'!$H79</f>
        <v>0</v>
      </c>
      <c r="Q67" t="str">
        <f t="shared" si="40"/>
        <v/>
      </c>
      <c r="R67" t="str">
        <f t="shared" si="40"/>
        <v/>
      </c>
      <c r="S67" t="str">
        <f t="shared" si="40"/>
        <v/>
      </c>
      <c r="T67" t="str">
        <f t="shared" si="39"/>
        <v/>
      </c>
      <c r="U67" t="str">
        <f t="shared" si="39"/>
        <v/>
      </c>
      <c r="V67" t="str">
        <f t="shared" si="39"/>
        <v/>
      </c>
      <c r="W67" t="str">
        <f t="shared" si="39"/>
        <v/>
      </c>
      <c r="X67" t="str">
        <f t="shared" si="39"/>
        <v/>
      </c>
      <c r="Y67" t="str">
        <f t="shared" si="39"/>
        <v/>
      </c>
      <c r="Z67" t="str">
        <f t="shared" si="39"/>
        <v/>
      </c>
      <c r="AB67" s="1" t="str">
        <f t="shared" ref="AB67:AB81" si="47">IF(Q67="APROBADO","A",IF(Q67="NO APROBADO","D",IF(Q67="POR EVALUAR","-","")))</f>
        <v/>
      </c>
      <c r="AC67" s="1" t="str">
        <f t="shared" ref="AC67:AC81" si="48">IF(R67="APROBADO","A",IF(R67="NO APROBADO","D",IF(R67="POR EVALUAR","-","")))</f>
        <v/>
      </c>
      <c r="AD67" s="1" t="str">
        <f t="shared" ref="AD67:AD81" si="49">IF(S67="APROBADO","A",IF(S67="NO APROBADO","D",IF(S67="POR EVALUAR","-","")))</f>
        <v/>
      </c>
      <c r="AE67" s="1" t="str">
        <f t="shared" ref="AE67:AE81" si="50">IF(T67="APROBADO","A",IF(T67="NO APROBADO","D",IF(T67="POR EVALUAR","-","")))</f>
        <v/>
      </c>
      <c r="AF67" s="1" t="str">
        <f t="shared" ref="AF67:AF81" si="51">IF(U67="APROBADO","A",IF(U67="NO APROBADO","D",IF(U67="POR EVALUAR","-","")))</f>
        <v/>
      </c>
      <c r="AG67" s="1" t="str">
        <f t="shared" ref="AG67:AG81" si="52">IF(V67="APROBADO","A",IF(V67="NO APROBADO","D",IF(V67="POR EVALUAR","-","")))</f>
        <v/>
      </c>
      <c r="AH67" s="1" t="str">
        <f t="shared" ref="AH67:AH81" si="53">IF(W67="APROBADO","A",IF(W67="NO APROBADO","D",IF(W67="POR EVALUAR","-","")))</f>
        <v/>
      </c>
      <c r="AI67" s="1" t="str">
        <f t="shared" ref="AI67:AI81" si="54">IF(X67="APROBADO","A",IF(X67="NO APROBADO","D",IF(X67="POR EVALUAR","-","")))</f>
        <v/>
      </c>
      <c r="AJ67" s="1" t="str">
        <f t="shared" ref="AJ67:AJ81" si="55">IF(Y67="APROBADO","A",IF(Y67="NO APROBADO","D",IF(Y67="POR EVALUAR","-","")))</f>
        <v/>
      </c>
      <c r="AK67" s="1" t="str">
        <f t="shared" ref="AK67:AK81" si="56">IF(Z67="APROBADO","A",IF(Z67="NO APROBADO","D",IF(Z67="POR EVALUAR","-","")))</f>
        <v/>
      </c>
      <c r="AM67" s="1" t="str">
        <f t="shared" ref="AM67:AM81" si="57">IF(AB67="A",1,IF(AB67="D",0,"-"))</f>
        <v>-</v>
      </c>
      <c r="AN67" s="1" t="str">
        <f t="shared" ref="AN67:AN81" si="58">IF(AC67="A",1,IF(AC67="D",0,"-"))</f>
        <v>-</v>
      </c>
      <c r="AO67" s="1" t="str">
        <f t="shared" ref="AO67:AO81" si="59">IF(AD67="A",1,IF(AD67="D",0,"-"))</f>
        <v>-</v>
      </c>
      <c r="AP67" s="1" t="str">
        <f t="shared" ref="AP67:AP81" si="60">IF(AE67="A",1,IF(AE67="D",0,"-"))</f>
        <v>-</v>
      </c>
      <c r="AQ67" s="1" t="str">
        <f t="shared" ref="AQ67:AQ81" si="61">IF(AF67="A",1,IF(AF67="D",0,"-"))</f>
        <v>-</v>
      </c>
      <c r="AR67" s="1" t="str">
        <f t="shared" ref="AR67:AR81" si="62">IF(AG67="A",1,IF(AG67="D",0,"-"))</f>
        <v>-</v>
      </c>
      <c r="AS67" s="1" t="str">
        <f t="shared" ref="AS67:AS81" si="63">IF(AH67="A",1,IF(AH67="D",0,"-"))</f>
        <v>-</v>
      </c>
      <c r="AT67" s="1" t="str">
        <f t="shared" ref="AT67:AT81" si="64">IF(AI67="A",1,IF(AI67="D",0,"-"))</f>
        <v>-</v>
      </c>
      <c r="AU67" s="1" t="str">
        <f t="shared" ref="AU67:AU81" si="65">IF(AJ67="A",1,IF(AJ67="D",0,"-"))</f>
        <v>-</v>
      </c>
      <c r="AV67" s="1" t="str">
        <f t="shared" ref="AV67:AV81" si="66">IF(AK67="A",1,IF(AK67="D",0,"-"))</f>
        <v>-</v>
      </c>
      <c r="AX67" s="1">
        <f t="shared" si="41"/>
        <v>0</v>
      </c>
      <c r="AY67" s="1">
        <f t="shared" si="42"/>
        <v>0</v>
      </c>
      <c r="AZ67" s="1">
        <f t="shared" ref="AZ67:AZ81" si="67">COUNTIF($AB67:$AK67,"A")</f>
        <v>0</v>
      </c>
      <c r="BA67" s="1">
        <f t="shared" ref="BA67:BA81" si="68">COUNTIF($AB67:$AK67,"D")</f>
        <v>0</v>
      </c>
      <c r="BB67" t="str">
        <f t="shared" si="43"/>
        <v>-</v>
      </c>
      <c r="BC67" s="1" t="str">
        <f t="shared" ref="BC67:BC81" si="69">IF(K67="X","",IF(L67="X","",IF(BD67="X","","X")))</f>
        <v>X</v>
      </c>
      <c r="BD67" t="str">
        <f t="shared" ref="BD67:BD81" si="70">IF(K67="X","",IF(L67="X","",IF(AZ67+BA67&gt;0,"X","")))</f>
        <v/>
      </c>
    </row>
    <row r="68" spans="1:56">
      <c r="A68" t="str">
        <f>IFERROR(INDEX('Reporte de Juicios (SOFIA)'!$B$14:$B$1000,MATCH(0, INDEX(COUNTIF($A$1:A67, 'Reporte de Juicios (SOFIA)'!$B$14:$B$1000), 0, 0), 0)), "dato autom")</f>
        <v>dato autom</v>
      </c>
      <c r="D68" t="str">
        <f>IFERROR(VLOOKUP($A68,'Reporte de Juicios (SOFIA)'!$B$14:$D$1000,2,FALSE),"Reporte de Juicios")</f>
        <v>Reporte de Juicios</v>
      </c>
      <c r="E68" t="str">
        <f>IFERROR(VLOOKUP($A68,'Reporte de Juicios (SOFIA)'!$B$14:$D$1000,3,FALSE),"Automático tras")</f>
        <v>Automático tras</v>
      </c>
      <c r="F68" t="str">
        <f t="shared" si="44"/>
        <v>Automático tras Reporte de Juicios</v>
      </c>
      <c r="I68" t="str">
        <f>IFERROR(VLOOKUP($A68,'Reporte de Juicios (SOFIA)'!$B$14:$E$1000,4,FALSE),"-")</f>
        <v>-</v>
      </c>
      <c r="K68" t="str">
        <f t="shared" si="45"/>
        <v/>
      </c>
      <c r="L68" t="str">
        <f t="shared" si="46"/>
        <v/>
      </c>
      <c r="N68" t="str">
        <f>'Reporte de Juicios (SOFIA)'!$B80&amp;'Reporte de Juicios (SOFIA)'!$G80</f>
        <v/>
      </c>
      <c r="O68">
        <f>'Reporte de Juicios (SOFIA)'!$H80</f>
        <v>0</v>
      </c>
      <c r="Q68" t="str">
        <f t="shared" si="40"/>
        <v/>
      </c>
      <c r="R68" t="str">
        <f t="shared" si="40"/>
        <v/>
      </c>
      <c r="S68" t="str">
        <f t="shared" si="40"/>
        <v/>
      </c>
      <c r="T68" t="str">
        <f t="shared" si="39"/>
        <v/>
      </c>
      <c r="U68" t="str">
        <f t="shared" si="39"/>
        <v/>
      </c>
      <c r="V68" t="str">
        <f t="shared" si="39"/>
        <v/>
      </c>
      <c r="W68" t="str">
        <f t="shared" si="39"/>
        <v/>
      </c>
      <c r="X68" t="str">
        <f t="shared" si="39"/>
        <v/>
      </c>
      <c r="Y68" t="str">
        <f t="shared" si="39"/>
        <v/>
      </c>
      <c r="Z68" t="str">
        <f t="shared" si="39"/>
        <v/>
      </c>
      <c r="AB68" s="1" t="str">
        <f t="shared" si="47"/>
        <v/>
      </c>
      <c r="AC68" s="1" t="str">
        <f t="shared" si="48"/>
        <v/>
      </c>
      <c r="AD68" s="1" t="str">
        <f t="shared" si="49"/>
        <v/>
      </c>
      <c r="AE68" s="1" t="str">
        <f t="shared" si="50"/>
        <v/>
      </c>
      <c r="AF68" s="1" t="str">
        <f t="shared" si="51"/>
        <v/>
      </c>
      <c r="AG68" s="1" t="str">
        <f t="shared" si="52"/>
        <v/>
      </c>
      <c r="AH68" s="1" t="str">
        <f t="shared" si="53"/>
        <v/>
      </c>
      <c r="AI68" s="1" t="str">
        <f t="shared" si="54"/>
        <v/>
      </c>
      <c r="AJ68" s="1" t="str">
        <f t="shared" si="55"/>
        <v/>
      </c>
      <c r="AK68" s="1" t="str">
        <f t="shared" si="56"/>
        <v/>
      </c>
      <c r="AM68" s="1" t="str">
        <f t="shared" si="57"/>
        <v>-</v>
      </c>
      <c r="AN68" s="1" t="str">
        <f t="shared" si="58"/>
        <v>-</v>
      </c>
      <c r="AO68" s="1" t="str">
        <f t="shared" si="59"/>
        <v>-</v>
      </c>
      <c r="AP68" s="1" t="str">
        <f t="shared" si="60"/>
        <v>-</v>
      </c>
      <c r="AQ68" s="1" t="str">
        <f t="shared" si="61"/>
        <v>-</v>
      </c>
      <c r="AR68" s="1" t="str">
        <f t="shared" si="62"/>
        <v>-</v>
      </c>
      <c r="AS68" s="1" t="str">
        <f t="shared" si="63"/>
        <v>-</v>
      </c>
      <c r="AT68" s="1" t="str">
        <f t="shared" si="64"/>
        <v>-</v>
      </c>
      <c r="AU68" s="1" t="str">
        <f t="shared" si="65"/>
        <v>-</v>
      </c>
      <c r="AV68" s="1" t="str">
        <f t="shared" si="66"/>
        <v>-</v>
      </c>
      <c r="AX68" s="1">
        <f t="shared" si="41"/>
        <v>0</v>
      </c>
      <c r="AY68" s="1">
        <f t="shared" si="42"/>
        <v>0</v>
      </c>
      <c r="AZ68" s="1">
        <f t="shared" si="67"/>
        <v>0</v>
      </c>
      <c r="BA68" s="1">
        <f t="shared" si="68"/>
        <v>0</v>
      </c>
      <c r="BB68" t="str">
        <f t="shared" si="43"/>
        <v>-</v>
      </c>
      <c r="BC68" s="1" t="str">
        <f t="shared" si="69"/>
        <v>X</v>
      </c>
      <c r="BD68" t="str">
        <f t="shared" si="70"/>
        <v/>
      </c>
    </row>
    <row r="69" spans="1:56">
      <c r="A69" t="str">
        <f>IFERROR(INDEX('Reporte de Juicios (SOFIA)'!$B$14:$B$1000,MATCH(0, INDEX(COUNTIF($A$1:A68, 'Reporte de Juicios (SOFIA)'!$B$14:$B$1000), 0, 0), 0)), "dato autom")</f>
        <v>dato autom</v>
      </c>
      <c r="D69" t="str">
        <f>IFERROR(VLOOKUP($A69,'Reporte de Juicios (SOFIA)'!$B$14:$D$1000,2,FALSE),"Reporte de Juicios")</f>
        <v>Reporte de Juicios</v>
      </c>
      <c r="E69" t="str">
        <f>IFERROR(VLOOKUP($A69,'Reporte de Juicios (SOFIA)'!$B$14:$D$1000,3,FALSE),"Automático tras")</f>
        <v>Automático tras</v>
      </c>
      <c r="F69" t="str">
        <f t="shared" si="44"/>
        <v>Automático tras Reporte de Juicios</v>
      </c>
      <c r="I69" t="str">
        <f>IFERROR(VLOOKUP($A69,'Reporte de Juicios (SOFIA)'!$B$14:$E$1000,4,FALSE),"-")</f>
        <v>-</v>
      </c>
      <c r="K69" t="str">
        <f t="shared" si="45"/>
        <v/>
      </c>
      <c r="L69" t="str">
        <f t="shared" si="46"/>
        <v/>
      </c>
      <c r="N69" t="str">
        <f>'Reporte de Juicios (SOFIA)'!$B81&amp;'Reporte de Juicios (SOFIA)'!$G81</f>
        <v/>
      </c>
      <c r="O69">
        <f>'Reporte de Juicios (SOFIA)'!$H81</f>
        <v>0</v>
      </c>
      <c r="Q69" t="str">
        <f t="shared" si="40"/>
        <v/>
      </c>
      <c r="R69" t="str">
        <f t="shared" si="40"/>
        <v/>
      </c>
      <c r="S69" t="str">
        <f t="shared" si="40"/>
        <v/>
      </c>
      <c r="T69" t="str">
        <f t="shared" si="39"/>
        <v/>
      </c>
      <c r="U69" t="str">
        <f t="shared" si="39"/>
        <v/>
      </c>
      <c r="V69" t="str">
        <f t="shared" si="39"/>
        <v/>
      </c>
      <c r="W69" t="str">
        <f t="shared" si="39"/>
        <v/>
      </c>
      <c r="X69" t="str">
        <f t="shared" si="39"/>
        <v/>
      </c>
      <c r="Y69" t="str">
        <f t="shared" si="39"/>
        <v/>
      </c>
      <c r="Z69" t="str">
        <f t="shared" si="39"/>
        <v/>
      </c>
      <c r="AB69" s="1" t="str">
        <f t="shared" si="47"/>
        <v/>
      </c>
      <c r="AC69" s="1" t="str">
        <f t="shared" si="48"/>
        <v/>
      </c>
      <c r="AD69" s="1" t="str">
        <f t="shared" si="49"/>
        <v/>
      </c>
      <c r="AE69" s="1" t="str">
        <f t="shared" si="50"/>
        <v/>
      </c>
      <c r="AF69" s="1" t="str">
        <f t="shared" si="51"/>
        <v/>
      </c>
      <c r="AG69" s="1" t="str">
        <f t="shared" si="52"/>
        <v/>
      </c>
      <c r="AH69" s="1" t="str">
        <f t="shared" si="53"/>
        <v/>
      </c>
      <c r="AI69" s="1" t="str">
        <f t="shared" si="54"/>
        <v/>
      </c>
      <c r="AJ69" s="1" t="str">
        <f t="shared" si="55"/>
        <v/>
      </c>
      <c r="AK69" s="1" t="str">
        <f t="shared" si="56"/>
        <v/>
      </c>
      <c r="AM69" s="1" t="str">
        <f t="shared" si="57"/>
        <v>-</v>
      </c>
      <c r="AN69" s="1" t="str">
        <f t="shared" si="58"/>
        <v>-</v>
      </c>
      <c r="AO69" s="1" t="str">
        <f t="shared" si="59"/>
        <v>-</v>
      </c>
      <c r="AP69" s="1" t="str">
        <f t="shared" si="60"/>
        <v>-</v>
      </c>
      <c r="AQ69" s="1" t="str">
        <f t="shared" si="61"/>
        <v>-</v>
      </c>
      <c r="AR69" s="1" t="str">
        <f t="shared" si="62"/>
        <v>-</v>
      </c>
      <c r="AS69" s="1" t="str">
        <f t="shared" si="63"/>
        <v>-</v>
      </c>
      <c r="AT69" s="1" t="str">
        <f t="shared" si="64"/>
        <v>-</v>
      </c>
      <c r="AU69" s="1" t="str">
        <f t="shared" si="65"/>
        <v>-</v>
      </c>
      <c r="AV69" s="1" t="str">
        <f t="shared" si="66"/>
        <v>-</v>
      </c>
      <c r="AX69" s="1">
        <f t="shared" si="41"/>
        <v>0</v>
      </c>
      <c r="AY69" s="1">
        <f t="shared" si="42"/>
        <v>0</v>
      </c>
      <c r="AZ69" s="1">
        <f t="shared" si="67"/>
        <v>0</v>
      </c>
      <c r="BA69" s="1">
        <f t="shared" si="68"/>
        <v>0</v>
      </c>
      <c r="BB69" t="str">
        <f t="shared" si="43"/>
        <v>-</v>
      </c>
      <c r="BC69" s="1" t="str">
        <f t="shared" si="69"/>
        <v>X</v>
      </c>
      <c r="BD69" t="str">
        <f t="shared" si="70"/>
        <v/>
      </c>
    </row>
    <row r="70" spans="1:56">
      <c r="A70" t="str">
        <f>IFERROR(INDEX('Reporte de Juicios (SOFIA)'!$B$14:$B$1000,MATCH(0, INDEX(COUNTIF($A$1:A69, 'Reporte de Juicios (SOFIA)'!$B$14:$B$1000), 0, 0), 0)), "dato autom")</f>
        <v>dato autom</v>
      </c>
      <c r="D70" t="str">
        <f>IFERROR(VLOOKUP($A70,'Reporte de Juicios (SOFIA)'!$B$14:$D$1000,2,FALSE),"Reporte de Juicios")</f>
        <v>Reporte de Juicios</v>
      </c>
      <c r="E70" t="str">
        <f>IFERROR(VLOOKUP($A70,'Reporte de Juicios (SOFIA)'!$B$14:$D$1000,3,FALSE),"Automático tras")</f>
        <v>Automático tras</v>
      </c>
      <c r="F70" t="str">
        <f t="shared" si="44"/>
        <v>Automático tras Reporte de Juicios</v>
      </c>
      <c r="I70" t="str">
        <f>IFERROR(VLOOKUP($A70,'Reporte de Juicios (SOFIA)'!$B$14:$E$1000,4,FALSE),"-")</f>
        <v>-</v>
      </c>
      <c r="K70" t="str">
        <f t="shared" si="45"/>
        <v/>
      </c>
      <c r="L70" t="str">
        <f t="shared" si="46"/>
        <v/>
      </c>
      <c r="N70" t="str">
        <f>'Reporte de Juicios (SOFIA)'!$B82&amp;'Reporte de Juicios (SOFIA)'!$G82</f>
        <v/>
      </c>
      <c r="O70">
        <f>'Reporte de Juicios (SOFIA)'!$H82</f>
        <v>0</v>
      </c>
      <c r="Q70" t="str">
        <f t="shared" si="40"/>
        <v/>
      </c>
      <c r="R70" t="str">
        <f t="shared" si="40"/>
        <v/>
      </c>
      <c r="S70" t="str">
        <f t="shared" si="40"/>
        <v/>
      </c>
      <c r="T70" t="str">
        <f t="shared" si="39"/>
        <v/>
      </c>
      <c r="U70" t="str">
        <f t="shared" si="39"/>
        <v/>
      </c>
      <c r="V70" t="str">
        <f t="shared" si="39"/>
        <v/>
      </c>
      <c r="W70" t="str">
        <f t="shared" si="39"/>
        <v/>
      </c>
      <c r="X70" t="str">
        <f t="shared" si="39"/>
        <v/>
      </c>
      <c r="Y70" t="str">
        <f t="shared" si="39"/>
        <v/>
      </c>
      <c r="Z70" t="str">
        <f t="shared" si="39"/>
        <v/>
      </c>
      <c r="AB70" s="1" t="str">
        <f t="shared" si="47"/>
        <v/>
      </c>
      <c r="AC70" s="1" t="str">
        <f t="shared" si="48"/>
        <v/>
      </c>
      <c r="AD70" s="1" t="str">
        <f t="shared" si="49"/>
        <v/>
      </c>
      <c r="AE70" s="1" t="str">
        <f t="shared" si="50"/>
        <v/>
      </c>
      <c r="AF70" s="1" t="str">
        <f t="shared" si="51"/>
        <v/>
      </c>
      <c r="AG70" s="1" t="str">
        <f t="shared" si="52"/>
        <v/>
      </c>
      <c r="AH70" s="1" t="str">
        <f t="shared" si="53"/>
        <v/>
      </c>
      <c r="AI70" s="1" t="str">
        <f t="shared" si="54"/>
        <v/>
      </c>
      <c r="AJ70" s="1" t="str">
        <f t="shared" si="55"/>
        <v/>
      </c>
      <c r="AK70" s="1" t="str">
        <f t="shared" si="56"/>
        <v/>
      </c>
      <c r="AM70" s="1" t="str">
        <f t="shared" si="57"/>
        <v>-</v>
      </c>
      <c r="AN70" s="1" t="str">
        <f t="shared" si="58"/>
        <v>-</v>
      </c>
      <c r="AO70" s="1" t="str">
        <f t="shared" si="59"/>
        <v>-</v>
      </c>
      <c r="AP70" s="1" t="str">
        <f t="shared" si="60"/>
        <v>-</v>
      </c>
      <c r="AQ70" s="1" t="str">
        <f t="shared" si="61"/>
        <v>-</v>
      </c>
      <c r="AR70" s="1" t="str">
        <f t="shared" si="62"/>
        <v>-</v>
      </c>
      <c r="AS70" s="1" t="str">
        <f t="shared" si="63"/>
        <v>-</v>
      </c>
      <c r="AT70" s="1" t="str">
        <f t="shared" si="64"/>
        <v>-</v>
      </c>
      <c r="AU70" s="1" t="str">
        <f t="shared" si="65"/>
        <v>-</v>
      </c>
      <c r="AV70" s="1" t="str">
        <f t="shared" si="66"/>
        <v>-</v>
      </c>
      <c r="AX70" s="1">
        <f t="shared" si="41"/>
        <v>0</v>
      </c>
      <c r="AY70" s="1">
        <f t="shared" si="42"/>
        <v>0</v>
      </c>
      <c r="AZ70" s="1">
        <f t="shared" si="67"/>
        <v>0</v>
      </c>
      <c r="BA70" s="1">
        <f t="shared" si="68"/>
        <v>0</v>
      </c>
      <c r="BB70" t="str">
        <f t="shared" si="43"/>
        <v>-</v>
      </c>
      <c r="BC70" s="1" t="str">
        <f t="shared" si="69"/>
        <v>X</v>
      </c>
      <c r="BD70" t="str">
        <f t="shared" si="70"/>
        <v/>
      </c>
    </row>
    <row r="71" spans="1:56">
      <c r="A71" t="str">
        <f>IFERROR(INDEX('Reporte de Juicios (SOFIA)'!$B$14:$B$1000,MATCH(0, INDEX(COUNTIF($A$1:A70, 'Reporte de Juicios (SOFIA)'!$B$14:$B$1000), 0, 0), 0)), "dato autom")</f>
        <v>dato autom</v>
      </c>
      <c r="D71" t="str">
        <f>IFERROR(VLOOKUP($A71,'Reporte de Juicios (SOFIA)'!$B$14:$D$1000,2,FALSE),"Reporte de Juicios")</f>
        <v>Reporte de Juicios</v>
      </c>
      <c r="E71" t="str">
        <f>IFERROR(VLOOKUP($A71,'Reporte de Juicios (SOFIA)'!$B$14:$D$1000,3,FALSE),"Automático tras")</f>
        <v>Automático tras</v>
      </c>
      <c r="F71" t="str">
        <f t="shared" si="44"/>
        <v>Automático tras Reporte de Juicios</v>
      </c>
      <c r="I71" t="str">
        <f>IFERROR(VLOOKUP($A71,'Reporte de Juicios (SOFIA)'!$B$14:$E$1000,4,FALSE),"-")</f>
        <v>-</v>
      </c>
      <c r="K71" t="str">
        <f t="shared" si="45"/>
        <v/>
      </c>
      <c r="L71" t="str">
        <f t="shared" si="46"/>
        <v/>
      </c>
      <c r="N71" t="str">
        <f>'Reporte de Juicios (SOFIA)'!$B83&amp;'Reporte de Juicios (SOFIA)'!$G83</f>
        <v/>
      </c>
      <c r="O71">
        <f>'Reporte de Juicios (SOFIA)'!$H83</f>
        <v>0</v>
      </c>
      <c r="Q71" t="str">
        <f t="shared" si="40"/>
        <v/>
      </c>
      <c r="R71" t="str">
        <f t="shared" si="40"/>
        <v/>
      </c>
      <c r="S71" t="str">
        <f t="shared" si="40"/>
        <v/>
      </c>
      <c r="T71" t="str">
        <f t="shared" si="39"/>
        <v/>
      </c>
      <c r="U71" t="str">
        <f t="shared" si="39"/>
        <v/>
      </c>
      <c r="V71" t="str">
        <f t="shared" si="39"/>
        <v/>
      </c>
      <c r="W71" t="str">
        <f t="shared" si="39"/>
        <v/>
      </c>
      <c r="X71" t="str">
        <f t="shared" si="39"/>
        <v/>
      </c>
      <c r="Y71" t="str">
        <f t="shared" si="39"/>
        <v/>
      </c>
      <c r="Z71" t="str">
        <f t="shared" si="39"/>
        <v/>
      </c>
      <c r="AB71" s="1" t="str">
        <f t="shared" si="47"/>
        <v/>
      </c>
      <c r="AC71" s="1" t="str">
        <f t="shared" si="48"/>
        <v/>
      </c>
      <c r="AD71" s="1" t="str">
        <f t="shared" si="49"/>
        <v/>
      </c>
      <c r="AE71" s="1" t="str">
        <f t="shared" si="50"/>
        <v/>
      </c>
      <c r="AF71" s="1" t="str">
        <f t="shared" si="51"/>
        <v/>
      </c>
      <c r="AG71" s="1" t="str">
        <f t="shared" si="52"/>
        <v/>
      </c>
      <c r="AH71" s="1" t="str">
        <f t="shared" si="53"/>
        <v/>
      </c>
      <c r="AI71" s="1" t="str">
        <f t="shared" si="54"/>
        <v/>
      </c>
      <c r="AJ71" s="1" t="str">
        <f t="shared" si="55"/>
        <v/>
      </c>
      <c r="AK71" s="1" t="str">
        <f t="shared" si="56"/>
        <v/>
      </c>
      <c r="AM71" s="1" t="str">
        <f t="shared" si="57"/>
        <v>-</v>
      </c>
      <c r="AN71" s="1" t="str">
        <f t="shared" si="58"/>
        <v>-</v>
      </c>
      <c r="AO71" s="1" t="str">
        <f t="shared" si="59"/>
        <v>-</v>
      </c>
      <c r="AP71" s="1" t="str">
        <f t="shared" si="60"/>
        <v>-</v>
      </c>
      <c r="AQ71" s="1" t="str">
        <f t="shared" si="61"/>
        <v>-</v>
      </c>
      <c r="AR71" s="1" t="str">
        <f t="shared" si="62"/>
        <v>-</v>
      </c>
      <c r="AS71" s="1" t="str">
        <f t="shared" si="63"/>
        <v>-</v>
      </c>
      <c r="AT71" s="1" t="str">
        <f t="shared" si="64"/>
        <v>-</v>
      </c>
      <c r="AU71" s="1" t="str">
        <f t="shared" si="65"/>
        <v>-</v>
      </c>
      <c r="AV71" s="1" t="str">
        <f t="shared" si="66"/>
        <v>-</v>
      </c>
      <c r="AX71" s="1">
        <f t="shared" si="41"/>
        <v>0</v>
      </c>
      <c r="AY71" s="1">
        <f t="shared" si="42"/>
        <v>0</v>
      </c>
      <c r="AZ71" s="1">
        <f t="shared" si="67"/>
        <v>0</v>
      </c>
      <c r="BA71" s="1">
        <f t="shared" si="68"/>
        <v>0</v>
      </c>
      <c r="BB71" t="str">
        <f t="shared" si="43"/>
        <v>-</v>
      </c>
      <c r="BC71" s="1" t="str">
        <f t="shared" si="69"/>
        <v>X</v>
      </c>
      <c r="BD71" t="str">
        <f t="shared" si="70"/>
        <v/>
      </c>
    </row>
    <row r="72" spans="1:56">
      <c r="A72" t="str">
        <f>IFERROR(INDEX('Reporte de Juicios (SOFIA)'!$B$14:$B$1000,MATCH(0, INDEX(COUNTIF($A$1:A71, 'Reporte de Juicios (SOFIA)'!$B$14:$B$1000), 0, 0), 0)), "dato autom")</f>
        <v>dato autom</v>
      </c>
      <c r="D72" t="str">
        <f>IFERROR(VLOOKUP($A72,'Reporte de Juicios (SOFIA)'!$B$14:$D$1000,2,FALSE),"Reporte de Juicios")</f>
        <v>Reporte de Juicios</v>
      </c>
      <c r="E72" t="str">
        <f>IFERROR(VLOOKUP($A72,'Reporte de Juicios (SOFIA)'!$B$14:$D$1000,3,FALSE),"Automático tras")</f>
        <v>Automático tras</v>
      </c>
      <c r="F72" t="str">
        <f t="shared" si="44"/>
        <v>Automático tras Reporte de Juicios</v>
      </c>
      <c r="I72" t="str">
        <f>IFERROR(VLOOKUP($A72,'Reporte de Juicios (SOFIA)'!$B$14:$E$1000,4,FALSE),"-")</f>
        <v>-</v>
      </c>
      <c r="K72" t="str">
        <f t="shared" si="45"/>
        <v/>
      </c>
      <c r="L72" t="str">
        <f t="shared" si="46"/>
        <v/>
      </c>
      <c r="N72" t="str">
        <f>'Reporte de Juicios (SOFIA)'!$B84&amp;'Reporte de Juicios (SOFIA)'!$G84</f>
        <v/>
      </c>
      <c r="O72">
        <f>'Reporte de Juicios (SOFIA)'!$H84</f>
        <v>0</v>
      </c>
      <c r="Q72" t="str">
        <f t="shared" si="40"/>
        <v/>
      </c>
      <c r="R72" t="str">
        <f t="shared" si="40"/>
        <v/>
      </c>
      <c r="S72" t="str">
        <f t="shared" si="40"/>
        <v/>
      </c>
      <c r="T72" t="str">
        <f t="shared" si="39"/>
        <v/>
      </c>
      <c r="U72" t="str">
        <f t="shared" si="39"/>
        <v/>
      </c>
      <c r="V72" t="str">
        <f t="shared" si="39"/>
        <v/>
      </c>
      <c r="W72" t="str">
        <f t="shared" si="39"/>
        <v/>
      </c>
      <c r="X72" t="str">
        <f t="shared" si="39"/>
        <v/>
      </c>
      <c r="Y72" t="str">
        <f t="shared" si="39"/>
        <v/>
      </c>
      <c r="Z72" t="str">
        <f t="shared" si="39"/>
        <v/>
      </c>
      <c r="AB72" s="1" t="str">
        <f t="shared" si="47"/>
        <v/>
      </c>
      <c r="AC72" s="1" t="str">
        <f t="shared" si="48"/>
        <v/>
      </c>
      <c r="AD72" s="1" t="str">
        <f t="shared" si="49"/>
        <v/>
      </c>
      <c r="AE72" s="1" t="str">
        <f t="shared" si="50"/>
        <v/>
      </c>
      <c r="AF72" s="1" t="str">
        <f t="shared" si="51"/>
        <v/>
      </c>
      <c r="AG72" s="1" t="str">
        <f t="shared" si="52"/>
        <v/>
      </c>
      <c r="AH72" s="1" t="str">
        <f t="shared" si="53"/>
        <v/>
      </c>
      <c r="AI72" s="1" t="str">
        <f t="shared" si="54"/>
        <v/>
      </c>
      <c r="AJ72" s="1" t="str">
        <f t="shared" si="55"/>
        <v/>
      </c>
      <c r="AK72" s="1" t="str">
        <f t="shared" si="56"/>
        <v/>
      </c>
      <c r="AM72" s="1" t="str">
        <f t="shared" si="57"/>
        <v>-</v>
      </c>
      <c r="AN72" s="1" t="str">
        <f t="shared" si="58"/>
        <v>-</v>
      </c>
      <c r="AO72" s="1" t="str">
        <f t="shared" si="59"/>
        <v>-</v>
      </c>
      <c r="AP72" s="1" t="str">
        <f t="shared" si="60"/>
        <v>-</v>
      </c>
      <c r="AQ72" s="1" t="str">
        <f t="shared" si="61"/>
        <v>-</v>
      </c>
      <c r="AR72" s="1" t="str">
        <f t="shared" si="62"/>
        <v>-</v>
      </c>
      <c r="AS72" s="1" t="str">
        <f t="shared" si="63"/>
        <v>-</v>
      </c>
      <c r="AT72" s="1" t="str">
        <f t="shared" si="64"/>
        <v>-</v>
      </c>
      <c r="AU72" s="1" t="str">
        <f t="shared" si="65"/>
        <v>-</v>
      </c>
      <c r="AV72" s="1" t="str">
        <f t="shared" si="66"/>
        <v>-</v>
      </c>
      <c r="AX72" s="1">
        <f t="shared" si="41"/>
        <v>0</v>
      </c>
      <c r="AY72" s="1">
        <f t="shared" si="42"/>
        <v>0</v>
      </c>
      <c r="AZ72" s="1">
        <f t="shared" si="67"/>
        <v>0</v>
      </c>
      <c r="BA72" s="1">
        <f t="shared" si="68"/>
        <v>0</v>
      </c>
      <c r="BB72" t="str">
        <f t="shared" si="43"/>
        <v>-</v>
      </c>
      <c r="BC72" s="1" t="str">
        <f t="shared" si="69"/>
        <v>X</v>
      </c>
      <c r="BD72" t="str">
        <f t="shared" si="70"/>
        <v/>
      </c>
    </row>
    <row r="73" spans="1:56">
      <c r="A73" t="str">
        <f>IFERROR(INDEX('Reporte de Juicios (SOFIA)'!$B$14:$B$1000,MATCH(0, INDEX(COUNTIF($A$1:A72, 'Reporte de Juicios (SOFIA)'!$B$14:$B$1000), 0, 0), 0)), "dato autom")</f>
        <v>dato autom</v>
      </c>
      <c r="D73" t="str">
        <f>IFERROR(VLOOKUP($A73,'Reporte de Juicios (SOFIA)'!$B$14:$D$1000,2,FALSE),"Reporte de Juicios")</f>
        <v>Reporte de Juicios</v>
      </c>
      <c r="E73" t="str">
        <f>IFERROR(VLOOKUP($A73,'Reporte de Juicios (SOFIA)'!$B$14:$D$1000,3,FALSE),"Automático tras")</f>
        <v>Automático tras</v>
      </c>
      <c r="F73" t="str">
        <f t="shared" si="44"/>
        <v>Automático tras Reporte de Juicios</v>
      </c>
      <c r="I73" t="str">
        <f>IFERROR(VLOOKUP($A73,'Reporte de Juicios (SOFIA)'!$B$14:$E$1000,4,FALSE),"-")</f>
        <v>-</v>
      </c>
      <c r="K73" t="str">
        <f t="shared" si="45"/>
        <v/>
      </c>
      <c r="L73" t="str">
        <f t="shared" si="46"/>
        <v/>
      </c>
      <c r="N73" t="str">
        <f>'Reporte de Juicios (SOFIA)'!$B85&amp;'Reporte de Juicios (SOFIA)'!$G85</f>
        <v/>
      </c>
      <c r="O73">
        <f>'Reporte de Juicios (SOFIA)'!$H85</f>
        <v>0</v>
      </c>
      <c r="Q73" t="str">
        <f t="shared" si="40"/>
        <v/>
      </c>
      <c r="R73" t="str">
        <f t="shared" si="40"/>
        <v/>
      </c>
      <c r="S73" t="str">
        <f t="shared" si="40"/>
        <v/>
      </c>
      <c r="T73" t="str">
        <f t="shared" si="39"/>
        <v/>
      </c>
      <c r="U73" t="str">
        <f t="shared" si="39"/>
        <v/>
      </c>
      <c r="V73" t="str">
        <f t="shared" si="39"/>
        <v/>
      </c>
      <c r="W73" t="str">
        <f t="shared" si="39"/>
        <v/>
      </c>
      <c r="X73" t="str">
        <f t="shared" si="39"/>
        <v/>
      </c>
      <c r="Y73" t="str">
        <f t="shared" si="39"/>
        <v/>
      </c>
      <c r="Z73" t="str">
        <f t="shared" si="39"/>
        <v/>
      </c>
      <c r="AB73" s="1" t="str">
        <f t="shared" si="47"/>
        <v/>
      </c>
      <c r="AC73" s="1" t="str">
        <f t="shared" si="48"/>
        <v/>
      </c>
      <c r="AD73" s="1" t="str">
        <f t="shared" si="49"/>
        <v/>
      </c>
      <c r="AE73" s="1" t="str">
        <f t="shared" si="50"/>
        <v/>
      </c>
      <c r="AF73" s="1" t="str">
        <f t="shared" si="51"/>
        <v/>
      </c>
      <c r="AG73" s="1" t="str">
        <f t="shared" si="52"/>
        <v/>
      </c>
      <c r="AH73" s="1" t="str">
        <f t="shared" si="53"/>
        <v/>
      </c>
      <c r="AI73" s="1" t="str">
        <f t="shared" si="54"/>
        <v/>
      </c>
      <c r="AJ73" s="1" t="str">
        <f t="shared" si="55"/>
        <v/>
      </c>
      <c r="AK73" s="1" t="str">
        <f t="shared" si="56"/>
        <v/>
      </c>
      <c r="AM73" s="1" t="str">
        <f t="shared" si="57"/>
        <v>-</v>
      </c>
      <c r="AN73" s="1" t="str">
        <f t="shared" si="58"/>
        <v>-</v>
      </c>
      <c r="AO73" s="1" t="str">
        <f t="shared" si="59"/>
        <v>-</v>
      </c>
      <c r="AP73" s="1" t="str">
        <f t="shared" si="60"/>
        <v>-</v>
      </c>
      <c r="AQ73" s="1" t="str">
        <f t="shared" si="61"/>
        <v>-</v>
      </c>
      <c r="AR73" s="1" t="str">
        <f t="shared" si="62"/>
        <v>-</v>
      </c>
      <c r="AS73" s="1" t="str">
        <f t="shared" si="63"/>
        <v>-</v>
      </c>
      <c r="AT73" s="1" t="str">
        <f t="shared" si="64"/>
        <v>-</v>
      </c>
      <c r="AU73" s="1" t="str">
        <f t="shared" si="65"/>
        <v>-</v>
      </c>
      <c r="AV73" s="1" t="str">
        <f t="shared" si="66"/>
        <v>-</v>
      </c>
      <c r="AX73" s="1">
        <f t="shared" si="41"/>
        <v>0</v>
      </c>
      <c r="AY73" s="1">
        <f t="shared" si="42"/>
        <v>0</v>
      </c>
      <c r="AZ73" s="1">
        <f t="shared" si="67"/>
        <v>0</v>
      </c>
      <c r="BA73" s="1">
        <f t="shared" si="68"/>
        <v>0</v>
      </c>
      <c r="BB73" t="str">
        <f t="shared" si="43"/>
        <v>-</v>
      </c>
      <c r="BC73" s="1" t="str">
        <f t="shared" si="69"/>
        <v>X</v>
      </c>
      <c r="BD73" t="str">
        <f t="shared" si="70"/>
        <v/>
      </c>
    </row>
    <row r="74" spans="1:56">
      <c r="A74" t="str">
        <f>IFERROR(INDEX('Reporte de Juicios (SOFIA)'!$B$14:$B$1000,MATCH(0, INDEX(COUNTIF($A$1:A73, 'Reporte de Juicios (SOFIA)'!$B$14:$B$1000), 0, 0), 0)), "dato autom")</f>
        <v>dato autom</v>
      </c>
      <c r="D74" t="str">
        <f>IFERROR(VLOOKUP($A74,'Reporte de Juicios (SOFIA)'!$B$14:$D$1000,2,FALSE),"Reporte de Juicios")</f>
        <v>Reporte de Juicios</v>
      </c>
      <c r="E74" t="str">
        <f>IFERROR(VLOOKUP($A74,'Reporte de Juicios (SOFIA)'!$B$14:$D$1000,3,FALSE),"Automático tras")</f>
        <v>Automático tras</v>
      </c>
      <c r="F74" t="str">
        <f t="shared" si="44"/>
        <v>Automático tras Reporte de Juicios</v>
      </c>
      <c r="I74" t="str">
        <f>IFERROR(VLOOKUP($A74,'Reporte de Juicios (SOFIA)'!$B$14:$E$1000,4,FALSE),"-")</f>
        <v>-</v>
      </c>
      <c r="K74" t="str">
        <f t="shared" si="45"/>
        <v/>
      </c>
      <c r="L74" t="str">
        <f t="shared" si="46"/>
        <v/>
      </c>
      <c r="N74" t="str">
        <f>'Reporte de Juicios (SOFIA)'!$B86&amp;'Reporte de Juicios (SOFIA)'!$G86</f>
        <v/>
      </c>
      <c r="O74">
        <f>'Reporte de Juicios (SOFIA)'!$H86</f>
        <v>0</v>
      </c>
      <c r="Q74" t="str">
        <f t="shared" si="40"/>
        <v/>
      </c>
      <c r="R74" t="str">
        <f t="shared" si="40"/>
        <v/>
      </c>
      <c r="S74" t="str">
        <f t="shared" si="40"/>
        <v/>
      </c>
      <c r="T74" t="str">
        <f t="shared" si="39"/>
        <v/>
      </c>
      <c r="U74" t="str">
        <f t="shared" si="39"/>
        <v/>
      </c>
      <c r="V74" t="str">
        <f t="shared" si="39"/>
        <v/>
      </c>
      <c r="W74" t="str">
        <f t="shared" si="39"/>
        <v/>
      </c>
      <c r="X74" t="str">
        <f t="shared" si="39"/>
        <v/>
      </c>
      <c r="Y74" t="str">
        <f t="shared" si="39"/>
        <v/>
      </c>
      <c r="Z74" t="str">
        <f t="shared" si="39"/>
        <v/>
      </c>
      <c r="AB74" s="1" t="str">
        <f t="shared" si="47"/>
        <v/>
      </c>
      <c r="AC74" s="1" t="str">
        <f t="shared" si="48"/>
        <v/>
      </c>
      <c r="AD74" s="1" t="str">
        <f t="shared" si="49"/>
        <v/>
      </c>
      <c r="AE74" s="1" t="str">
        <f t="shared" si="50"/>
        <v/>
      </c>
      <c r="AF74" s="1" t="str">
        <f t="shared" si="51"/>
        <v/>
      </c>
      <c r="AG74" s="1" t="str">
        <f t="shared" si="52"/>
        <v/>
      </c>
      <c r="AH74" s="1" t="str">
        <f t="shared" si="53"/>
        <v/>
      </c>
      <c r="AI74" s="1" t="str">
        <f t="shared" si="54"/>
        <v/>
      </c>
      <c r="AJ74" s="1" t="str">
        <f t="shared" si="55"/>
        <v/>
      </c>
      <c r="AK74" s="1" t="str">
        <f t="shared" si="56"/>
        <v/>
      </c>
      <c r="AM74" s="1" t="str">
        <f t="shared" si="57"/>
        <v>-</v>
      </c>
      <c r="AN74" s="1" t="str">
        <f t="shared" si="58"/>
        <v>-</v>
      </c>
      <c r="AO74" s="1" t="str">
        <f t="shared" si="59"/>
        <v>-</v>
      </c>
      <c r="AP74" s="1" t="str">
        <f t="shared" si="60"/>
        <v>-</v>
      </c>
      <c r="AQ74" s="1" t="str">
        <f t="shared" si="61"/>
        <v>-</v>
      </c>
      <c r="AR74" s="1" t="str">
        <f t="shared" si="62"/>
        <v>-</v>
      </c>
      <c r="AS74" s="1" t="str">
        <f t="shared" si="63"/>
        <v>-</v>
      </c>
      <c r="AT74" s="1" t="str">
        <f t="shared" si="64"/>
        <v>-</v>
      </c>
      <c r="AU74" s="1" t="str">
        <f t="shared" si="65"/>
        <v>-</v>
      </c>
      <c r="AV74" s="1" t="str">
        <f t="shared" si="66"/>
        <v>-</v>
      </c>
      <c r="AX74" s="1">
        <f t="shared" si="41"/>
        <v>0</v>
      </c>
      <c r="AY74" s="1">
        <f t="shared" si="42"/>
        <v>0</v>
      </c>
      <c r="AZ74" s="1">
        <f t="shared" si="67"/>
        <v>0</v>
      </c>
      <c r="BA74" s="1">
        <f t="shared" si="68"/>
        <v>0</v>
      </c>
      <c r="BB74" t="str">
        <f t="shared" si="43"/>
        <v>-</v>
      </c>
      <c r="BC74" s="1" t="str">
        <f t="shared" si="69"/>
        <v>X</v>
      </c>
      <c r="BD74" t="str">
        <f t="shared" si="70"/>
        <v/>
      </c>
    </row>
    <row r="75" spans="1:56">
      <c r="A75" t="str">
        <f>IFERROR(INDEX('Reporte de Juicios (SOFIA)'!$B$14:$B$1000,MATCH(0, INDEX(COUNTIF($A$1:A74, 'Reporte de Juicios (SOFIA)'!$B$14:$B$1000), 0, 0), 0)), "dato autom")</f>
        <v>dato autom</v>
      </c>
      <c r="D75" t="str">
        <f>IFERROR(VLOOKUP($A75,'Reporte de Juicios (SOFIA)'!$B$14:$D$1000,2,FALSE),"Reporte de Juicios")</f>
        <v>Reporte de Juicios</v>
      </c>
      <c r="E75" t="str">
        <f>IFERROR(VLOOKUP($A75,'Reporte de Juicios (SOFIA)'!$B$14:$D$1000,3,FALSE),"Automático tras")</f>
        <v>Automático tras</v>
      </c>
      <c r="F75" t="str">
        <f t="shared" si="44"/>
        <v>Automático tras Reporte de Juicios</v>
      </c>
      <c r="I75" t="str">
        <f>IFERROR(VLOOKUP($A75,'Reporte de Juicios (SOFIA)'!$B$14:$E$1000,4,FALSE),"-")</f>
        <v>-</v>
      </c>
      <c r="K75" t="str">
        <f t="shared" si="45"/>
        <v/>
      </c>
      <c r="L75" t="str">
        <f t="shared" si="46"/>
        <v/>
      </c>
      <c r="N75" t="str">
        <f>'Reporte de Juicios (SOFIA)'!$B87&amp;'Reporte de Juicios (SOFIA)'!$G87</f>
        <v/>
      </c>
      <c r="O75">
        <f>'Reporte de Juicios (SOFIA)'!$H87</f>
        <v>0</v>
      </c>
      <c r="Q75" t="str">
        <f t="shared" si="40"/>
        <v/>
      </c>
      <c r="R75" t="str">
        <f t="shared" si="40"/>
        <v/>
      </c>
      <c r="S75" t="str">
        <f t="shared" si="40"/>
        <v/>
      </c>
      <c r="T75" t="str">
        <f t="shared" si="39"/>
        <v/>
      </c>
      <c r="U75" t="str">
        <f t="shared" si="39"/>
        <v/>
      </c>
      <c r="V75" t="str">
        <f t="shared" si="39"/>
        <v/>
      </c>
      <c r="W75" t="str">
        <f t="shared" si="39"/>
        <v/>
      </c>
      <c r="X75" t="str">
        <f t="shared" si="39"/>
        <v/>
      </c>
      <c r="Y75" t="str">
        <f t="shared" si="39"/>
        <v/>
      </c>
      <c r="Z75" t="str">
        <f t="shared" si="39"/>
        <v/>
      </c>
      <c r="AB75" s="1" t="str">
        <f t="shared" si="47"/>
        <v/>
      </c>
      <c r="AC75" s="1" t="str">
        <f t="shared" si="48"/>
        <v/>
      </c>
      <c r="AD75" s="1" t="str">
        <f t="shared" si="49"/>
        <v/>
      </c>
      <c r="AE75" s="1" t="str">
        <f t="shared" si="50"/>
        <v/>
      </c>
      <c r="AF75" s="1" t="str">
        <f t="shared" si="51"/>
        <v/>
      </c>
      <c r="AG75" s="1" t="str">
        <f t="shared" si="52"/>
        <v/>
      </c>
      <c r="AH75" s="1" t="str">
        <f t="shared" si="53"/>
        <v/>
      </c>
      <c r="AI75" s="1" t="str">
        <f t="shared" si="54"/>
        <v/>
      </c>
      <c r="AJ75" s="1" t="str">
        <f t="shared" si="55"/>
        <v/>
      </c>
      <c r="AK75" s="1" t="str">
        <f t="shared" si="56"/>
        <v/>
      </c>
      <c r="AM75" s="1" t="str">
        <f t="shared" si="57"/>
        <v>-</v>
      </c>
      <c r="AN75" s="1" t="str">
        <f t="shared" si="58"/>
        <v>-</v>
      </c>
      <c r="AO75" s="1" t="str">
        <f t="shared" si="59"/>
        <v>-</v>
      </c>
      <c r="AP75" s="1" t="str">
        <f t="shared" si="60"/>
        <v>-</v>
      </c>
      <c r="AQ75" s="1" t="str">
        <f t="shared" si="61"/>
        <v>-</v>
      </c>
      <c r="AR75" s="1" t="str">
        <f t="shared" si="62"/>
        <v>-</v>
      </c>
      <c r="AS75" s="1" t="str">
        <f t="shared" si="63"/>
        <v>-</v>
      </c>
      <c r="AT75" s="1" t="str">
        <f t="shared" si="64"/>
        <v>-</v>
      </c>
      <c r="AU75" s="1" t="str">
        <f t="shared" si="65"/>
        <v>-</v>
      </c>
      <c r="AV75" s="1" t="str">
        <f t="shared" si="66"/>
        <v>-</v>
      </c>
      <c r="AX75" s="1">
        <f t="shared" si="41"/>
        <v>0</v>
      </c>
      <c r="AY75" s="1">
        <f t="shared" si="42"/>
        <v>0</v>
      </c>
      <c r="AZ75" s="1">
        <f t="shared" si="67"/>
        <v>0</v>
      </c>
      <c r="BA75" s="1">
        <f t="shared" si="68"/>
        <v>0</v>
      </c>
      <c r="BB75" t="str">
        <f t="shared" si="43"/>
        <v>-</v>
      </c>
      <c r="BC75" s="1" t="str">
        <f t="shared" si="69"/>
        <v>X</v>
      </c>
      <c r="BD75" t="str">
        <f t="shared" si="70"/>
        <v/>
      </c>
    </row>
    <row r="76" spans="1:56">
      <c r="A76" t="str">
        <f>IFERROR(INDEX('Reporte de Juicios (SOFIA)'!$B$14:$B$1000,MATCH(0, INDEX(COUNTIF($A$1:A75, 'Reporte de Juicios (SOFIA)'!$B$14:$B$1000), 0, 0), 0)), "dato autom")</f>
        <v>dato autom</v>
      </c>
      <c r="D76" t="str">
        <f>IFERROR(VLOOKUP($A76,'Reporte de Juicios (SOFIA)'!$B$14:$D$1000,2,FALSE),"Reporte de Juicios")</f>
        <v>Reporte de Juicios</v>
      </c>
      <c r="E76" t="str">
        <f>IFERROR(VLOOKUP($A76,'Reporte de Juicios (SOFIA)'!$B$14:$D$1000,3,FALSE),"Automático tras")</f>
        <v>Automático tras</v>
      </c>
      <c r="F76" t="str">
        <f t="shared" si="44"/>
        <v>Automático tras Reporte de Juicios</v>
      </c>
      <c r="I76" t="str">
        <f>IFERROR(VLOOKUP($A76,'Reporte de Juicios (SOFIA)'!$B$14:$E$1000,4,FALSE),"-")</f>
        <v>-</v>
      </c>
      <c r="K76" t="str">
        <f t="shared" si="45"/>
        <v/>
      </c>
      <c r="L76" t="str">
        <f t="shared" si="46"/>
        <v/>
      </c>
      <c r="N76" t="str">
        <f>'Reporte de Juicios (SOFIA)'!$B88&amp;'Reporte de Juicios (SOFIA)'!$G88</f>
        <v/>
      </c>
      <c r="O76">
        <f>'Reporte de Juicios (SOFIA)'!$H88</f>
        <v>0</v>
      </c>
      <c r="Q76" t="str">
        <f t="shared" si="40"/>
        <v/>
      </c>
      <c r="R76" t="str">
        <f t="shared" si="40"/>
        <v/>
      </c>
      <c r="S76" t="str">
        <f t="shared" si="40"/>
        <v/>
      </c>
      <c r="T76" t="str">
        <f t="shared" si="39"/>
        <v/>
      </c>
      <c r="U76" t="str">
        <f t="shared" si="39"/>
        <v/>
      </c>
      <c r="V76" t="str">
        <f t="shared" si="39"/>
        <v/>
      </c>
      <c r="W76" t="str">
        <f t="shared" si="39"/>
        <v/>
      </c>
      <c r="X76" t="str">
        <f t="shared" si="39"/>
        <v/>
      </c>
      <c r="Y76" t="str">
        <f t="shared" si="39"/>
        <v/>
      </c>
      <c r="Z76" t="str">
        <f t="shared" si="39"/>
        <v/>
      </c>
      <c r="AB76" s="1" t="str">
        <f t="shared" si="47"/>
        <v/>
      </c>
      <c r="AC76" s="1" t="str">
        <f t="shared" si="48"/>
        <v/>
      </c>
      <c r="AD76" s="1" t="str">
        <f t="shared" si="49"/>
        <v/>
      </c>
      <c r="AE76" s="1" t="str">
        <f t="shared" si="50"/>
        <v/>
      </c>
      <c r="AF76" s="1" t="str">
        <f t="shared" si="51"/>
        <v/>
      </c>
      <c r="AG76" s="1" t="str">
        <f t="shared" si="52"/>
        <v/>
      </c>
      <c r="AH76" s="1" t="str">
        <f t="shared" si="53"/>
        <v/>
      </c>
      <c r="AI76" s="1" t="str">
        <f t="shared" si="54"/>
        <v/>
      </c>
      <c r="AJ76" s="1" t="str">
        <f t="shared" si="55"/>
        <v/>
      </c>
      <c r="AK76" s="1" t="str">
        <f t="shared" si="56"/>
        <v/>
      </c>
      <c r="AM76" s="1" t="str">
        <f t="shared" si="57"/>
        <v>-</v>
      </c>
      <c r="AN76" s="1" t="str">
        <f t="shared" si="58"/>
        <v>-</v>
      </c>
      <c r="AO76" s="1" t="str">
        <f t="shared" si="59"/>
        <v>-</v>
      </c>
      <c r="AP76" s="1" t="str">
        <f t="shared" si="60"/>
        <v>-</v>
      </c>
      <c r="AQ76" s="1" t="str">
        <f t="shared" si="61"/>
        <v>-</v>
      </c>
      <c r="AR76" s="1" t="str">
        <f t="shared" si="62"/>
        <v>-</v>
      </c>
      <c r="AS76" s="1" t="str">
        <f t="shared" si="63"/>
        <v>-</v>
      </c>
      <c r="AT76" s="1" t="str">
        <f t="shared" si="64"/>
        <v>-</v>
      </c>
      <c r="AU76" s="1" t="str">
        <f t="shared" si="65"/>
        <v>-</v>
      </c>
      <c r="AV76" s="1" t="str">
        <f t="shared" si="66"/>
        <v>-</v>
      </c>
      <c r="AX76" s="1">
        <f t="shared" si="41"/>
        <v>0</v>
      </c>
      <c r="AY76" s="1">
        <f t="shared" si="42"/>
        <v>0</v>
      </c>
      <c r="AZ76" s="1">
        <f t="shared" si="67"/>
        <v>0</v>
      </c>
      <c r="BA76" s="1">
        <f t="shared" si="68"/>
        <v>0</v>
      </c>
      <c r="BB76" t="str">
        <f t="shared" si="43"/>
        <v>-</v>
      </c>
      <c r="BC76" s="1" t="str">
        <f t="shared" si="69"/>
        <v>X</v>
      </c>
      <c r="BD76" t="str">
        <f t="shared" si="70"/>
        <v/>
      </c>
    </row>
    <row r="77" spans="1:56">
      <c r="A77" t="str">
        <f>IFERROR(INDEX('Reporte de Juicios (SOFIA)'!$B$14:$B$1000,MATCH(0, INDEX(COUNTIF($A$1:A76, 'Reporte de Juicios (SOFIA)'!$B$14:$B$1000), 0, 0), 0)), "dato autom")</f>
        <v>dato autom</v>
      </c>
      <c r="D77" t="str">
        <f>IFERROR(VLOOKUP($A77,'Reporte de Juicios (SOFIA)'!$B$14:$D$1000,2,FALSE),"Reporte de Juicios")</f>
        <v>Reporte de Juicios</v>
      </c>
      <c r="E77" t="str">
        <f>IFERROR(VLOOKUP($A77,'Reporte de Juicios (SOFIA)'!$B$14:$D$1000,3,FALSE),"Automático tras")</f>
        <v>Automático tras</v>
      </c>
      <c r="F77" t="str">
        <f t="shared" si="44"/>
        <v>Automático tras Reporte de Juicios</v>
      </c>
      <c r="I77" t="str">
        <f>IFERROR(VLOOKUP($A77,'Reporte de Juicios (SOFIA)'!$B$14:$E$1000,4,FALSE),"-")</f>
        <v>-</v>
      </c>
      <c r="K77" t="str">
        <f t="shared" si="45"/>
        <v/>
      </c>
      <c r="L77" t="str">
        <f t="shared" si="46"/>
        <v/>
      </c>
      <c r="N77" t="str">
        <f>'Reporte de Juicios (SOFIA)'!$B89&amp;'Reporte de Juicios (SOFIA)'!$G89</f>
        <v/>
      </c>
      <c r="O77">
        <f>'Reporte de Juicios (SOFIA)'!$H89</f>
        <v>0</v>
      </c>
      <c r="Q77" t="str">
        <f t="shared" si="40"/>
        <v/>
      </c>
      <c r="R77" t="str">
        <f t="shared" si="40"/>
        <v/>
      </c>
      <c r="S77" t="str">
        <f t="shared" si="40"/>
        <v/>
      </c>
      <c r="T77" t="str">
        <f t="shared" si="39"/>
        <v/>
      </c>
      <c r="U77" t="str">
        <f t="shared" si="39"/>
        <v/>
      </c>
      <c r="V77" t="str">
        <f t="shared" si="39"/>
        <v/>
      </c>
      <c r="W77" t="str">
        <f t="shared" si="39"/>
        <v/>
      </c>
      <c r="X77" t="str">
        <f t="shared" si="39"/>
        <v/>
      </c>
      <c r="Y77" t="str">
        <f t="shared" si="39"/>
        <v/>
      </c>
      <c r="Z77" t="str">
        <f t="shared" si="39"/>
        <v/>
      </c>
      <c r="AB77" s="1" t="str">
        <f t="shared" si="47"/>
        <v/>
      </c>
      <c r="AC77" s="1" t="str">
        <f t="shared" si="48"/>
        <v/>
      </c>
      <c r="AD77" s="1" t="str">
        <f t="shared" si="49"/>
        <v/>
      </c>
      <c r="AE77" s="1" t="str">
        <f t="shared" si="50"/>
        <v/>
      </c>
      <c r="AF77" s="1" t="str">
        <f t="shared" si="51"/>
        <v/>
      </c>
      <c r="AG77" s="1" t="str">
        <f t="shared" si="52"/>
        <v/>
      </c>
      <c r="AH77" s="1" t="str">
        <f t="shared" si="53"/>
        <v/>
      </c>
      <c r="AI77" s="1" t="str">
        <f t="shared" si="54"/>
        <v/>
      </c>
      <c r="AJ77" s="1" t="str">
        <f t="shared" si="55"/>
        <v/>
      </c>
      <c r="AK77" s="1" t="str">
        <f t="shared" si="56"/>
        <v/>
      </c>
      <c r="AM77" s="1" t="str">
        <f t="shared" si="57"/>
        <v>-</v>
      </c>
      <c r="AN77" s="1" t="str">
        <f t="shared" si="58"/>
        <v>-</v>
      </c>
      <c r="AO77" s="1" t="str">
        <f t="shared" si="59"/>
        <v>-</v>
      </c>
      <c r="AP77" s="1" t="str">
        <f t="shared" si="60"/>
        <v>-</v>
      </c>
      <c r="AQ77" s="1" t="str">
        <f t="shared" si="61"/>
        <v>-</v>
      </c>
      <c r="AR77" s="1" t="str">
        <f t="shared" si="62"/>
        <v>-</v>
      </c>
      <c r="AS77" s="1" t="str">
        <f t="shared" si="63"/>
        <v>-</v>
      </c>
      <c r="AT77" s="1" t="str">
        <f t="shared" si="64"/>
        <v>-</v>
      </c>
      <c r="AU77" s="1" t="str">
        <f t="shared" si="65"/>
        <v>-</v>
      </c>
      <c r="AV77" s="1" t="str">
        <f t="shared" si="66"/>
        <v>-</v>
      </c>
      <c r="AX77" s="1">
        <f t="shared" si="41"/>
        <v>0</v>
      </c>
      <c r="AY77" s="1">
        <f t="shared" si="42"/>
        <v>0</v>
      </c>
      <c r="AZ77" s="1">
        <f t="shared" si="67"/>
        <v>0</v>
      </c>
      <c r="BA77" s="1">
        <f t="shared" si="68"/>
        <v>0</v>
      </c>
      <c r="BB77" t="str">
        <f t="shared" si="43"/>
        <v>-</v>
      </c>
      <c r="BC77" s="1" t="str">
        <f t="shared" si="69"/>
        <v>X</v>
      </c>
      <c r="BD77" t="str">
        <f t="shared" si="70"/>
        <v/>
      </c>
    </row>
    <row r="78" spans="1:56">
      <c r="A78" t="str">
        <f>IFERROR(INDEX('Reporte de Juicios (SOFIA)'!$B$14:$B$1000,MATCH(0, INDEX(COUNTIF($A$1:A77, 'Reporte de Juicios (SOFIA)'!$B$14:$B$1000), 0, 0), 0)), "dato autom")</f>
        <v>dato autom</v>
      </c>
      <c r="D78" t="str">
        <f>IFERROR(VLOOKUP($A78,'Reporte de Juicios (SOFIA)'!$B$14:$D$1000,2,FALSE),"Reporte de Juicios")</f>
        <v>Reporte de Juicios</v>
      </c>
      <c r="E78" t="str">
        <f>IFERROR(VLOOKUP($A78,'Reporte de Juicios (SOFIA)'!$B$14:$D$1000,3,FALSE),"Automático tras")</f>
        <v>Automático tras</v>
      </c>
      <c r="F78" t="str">
        <f t="shared" si="44"/>
        <v>Automático tras Reporte de Juicios</v>
      </c>
      <c r="I78" t="str">
        <f>IFERROR(VLOOKUP($A78,'Reporte de Juicios (SOFIA)'!$B$14:$E$1000,4,FALSE),"-")</f>
        <v>-</v>
      </c>
      <c r="K78" t="str">
        <f t="shared" si="45"/>
        <v/>
      </c>
      <c r="L78" t="str">
        <f t="shared" si="46"/>
        <v/>
      </c>
      <c r="N78" t="str">
        <f>'Reporte de Juicios (SOFIA)'!$B90&amp;'Reporte de Juicios (SOFIA)'!$G90</f>
        <v/>
      </c>
      <c r="O78">
        <f>'Reporte de Juicios (SOFIA)'!$H90</f>
        <v>0</v>
      </c>
      <c r="Q78" t="str">
        <f t="shared" si="40"/>
        <v/>
      </c>
      <c r="R78" t="str">
        <f t="shared" si="40"/>
        <v/>
      </c>
      <c r="S78" t="str">
        <f t="shared" si="40"/>
        <v/>
      </c>
      <c r="T78" t="str">
        <f t="shared" si="39"/>
        <v/>
      </c>
      <c r="U78" t="str">
        <f t="shared" si="39"/>
        <v/>
      </c>
      <c r="V78" t="str">
        <f t="shared" si="39"/>
        <v/>
      </c>
      <c r="W78" t="str">
        <f t="shared" si="39"/>
        <v/>
      </c>
      <c r="X78" t="str">
        <f t="shared" si="39"/>
        <v/>
      </c>
      <c r="Y78" t="str">
        <f t="shared" si="39"/>
        <v/>
      </c>
      <c r="Z78" t="str">
        <f t="shared" si="39"/>
        <v/>
      </c>
      <c r="AB78" s="1" t="str">
        <f t="shared" si="47"/>
        <v/>
      </c>
      <c r="AC78" s="1" t="str">
        <f t="shared" si="48"/>
        <v/>
      </c>
      <c r="AD78" s="1" t="str">
        <f t="shared" si="49"/>
        <v/>
      </c>
      <c r="AE78" s="1" t="str">
        <f t="shared" si="50"/>
        <v/>
      </c>
      <c r="AF78" s="1" t="str">
        <f t="shared" si="51"/>
        <v/>
      </c>
      <c r="AG78" s="1" t="str">
        <f t="shared" si="52"/>
        <v/>
      </c>
      <c r="AH78" s="1" t="str">
        <f t="shared" si="53"/>
        <v/>
      </c>
      <c r="AI78" s="1" t="str">
        <f t="shared" si="54"/>
        <v/>
      </c>
      <c r="AJ78" s="1" t="str">
        <f t="shared" si="55"/>
        <v/>
      </c>
      <c r="AK78" s="1" t="str">
        <f t="shared" si="56"/>
        <v/>
      </c>
      <c r="AM78" s="1" t="str">
        <f t="shared" si="57"/>
        <v>-</v>
      </c>
      <c r="AN78" s="1" t="str">
        <f t="shared" si="58"/>
        <v>-</v>
      </c>
      <c r="AO78" s="1" t="str">
        <f t="shared" si="59"/>
        <v>-</v>
      </c>
      <c r="AP78" s="1" t="str">
        <f t="shared" si="60"/>
        <v>-</v>
      </c>
      <c r="AQ78" s="1" t="str">
        <f t="shared" si="61"/>
        <v>-</v>
      </c>
      <c r="AR78" s="1" t="str">
        <f t="shared" si="62"/>
        <v>-</v>
      </c>
      <c r="AS78" s="1" t="str">
        <f t="shared" si="63"/>
        <v>-</v>
      </c>
      <c r="AT78" s="1" t="str">
        <f t="shared" si="64"/>
        <v>-</v>
      </c>
      <c r="AU78" s="1" t="str">
        <f t="shared" si="65"/>
        <v>-</v>
      </c>
      <c r="AV78" s="1" t="str">
        <f t="shared" si="66"/>
        <v>-</v>
      </c>
      <c r="AX78" s="1">
        <f t="shared" si="41"/>
        <v>0</v>
      </c>
      <c r="AY78" s="1">
        <f t="shared" si="42"/>
        <v>0</v>
      </c>
      <c r="AZ78" s="1">
        <f t="shared" si="67"/>
        <v>0</v>
      </c>
      <c r="BA78" s="1">
        <f t="shared" si="68"/>
        <v>0</v>
      </c>
      <c r="BB78" t="str">
        <f t="shared" si="43"/>
        <v>-</v>
      </c>
      <c r="BC78" s="1" t="str">
        <f t="shared" si="69"/>
        <v>X</v>
      </c>
      <c r="BD78" t="str">
        <f t="shared" si="70"/>
        <v/>
      </c>
    </row>
    <row r="79" spans="1:56">
      <c r="A79" t="str">
        <f>IFERROR(INDEX('Reporte de Juicios (SOFIA)'!$B$14:$B$1000,MATCH(0, INDEX(COUNTIF($A$1:A78, 'Reporte de Juicios (SOFIA)'!$B$14:$B$1000), 0, 0), 0)), "dato autom")</f>
        <v>dato autom</v>
      </c>
      <c r="D79" t="str">
        <f>IFERROR(VLOOKUP($A79,'Reporte de Juicios (SOFIA)'!$B$14:$D$1000,2,FALSE),"Reporte de Juicios")</f>
        <v>Reporte de Juicios</v>
      </c>
      <c r="E79" t="str">
        <f>IFERROR(VLOOKUP($A79,'Reporte de Juicios (SOFIA)'!$B$14:$D$1000,3,FALSE),"Automático tras")</f>
        <v>Automático tras</v>
      </c>
      <c r="F79" t="str">
        <f t="shared" si="44"/>
        <v>Automático tras Reporte de Juicios</v>
      </c>
      <c r="I79" t="str">
        <f>IFERROR(VLOOKUP($A79,'Reporte de Juicios (SOFIA)'!$B$14:$E$1000,4,FALSE),"-")</f>
        <v>-</v>
      </c>
      <c r="K79" t="str">
        <f t="shared" si="45"/>
        <v/>
      </c>
      <c r="L79" t="str">
        <f t="shared" si="46"/>
        <v/>
      </c>
      <c r="N79" t="str">
        <f>'Reporte de Juicios (SOFIA)'!$B91&amp;'Reporte de Juicios (SOFIA)'!$G91</f>
        <v/>
      </c>
      <c r="O79">
        <f>'Reporte de Juicios (SOFIA)'!$H91</f>
        <v>0</v>
      </c>
      <c r="Q79" t="str">
        <f t="shared" si="40"/>
        <v/>
      </c>
      <c r="R79" t="str">
        <f t="shared" si="40"/>
        <v/>
      </c>
      <c r="S79" t="str">
        <f t="shared" si="40"/>
        <v/>
      </c>
      <c r="T79" t="str">
        <f t="shared" si="39"/>
        <v/>
      </c>
      <c r="U79" t="str">
        <f t="shared" si="39"/>
        <v/>
      </c>
      <c r="V79" t="str">
        <f t="shared" si="39"/>
        <v/>
      </c>
      <c r="W79" t="str">
        <f t="shared" si="39"/>
        <v/>
      </c>
      <c r="X79" t="str">
        <f t="shared" si="39"/>
        <v/>
      </c>
      <c r="Y79" t="str">
        <f t="shared" si="39"/>
        <v/>
      </c>
      <c r="Z79" t="str">
        <f t="shared" si="39"/>
        <v/>
      </c>
      <c r="AB79" s="1" t="str">
        <f t="shared" si="47"/>
        <v/>
      </c>
      <c r="AC79" s="1" t="str">
        <f t="shared" si="48"/>
        <v/>
      </c>
      <c r="AD79" s="1" t="str">
        <f t="shared" si="49"/>
        <v/>
      </c>
      <c r="AE79" s="1" t="str">
        <f t="shared" si="50"/>
        <v/>
      </c>
      <c r="AF79" s="1" t="str">
        <f t="shared" si="51"/>
        <v/>
      </c>
      <c r="AG79" s="1" t="str">
        <f t="shared" si="52"/>
        <v/>
      </c>
      <c r="AH79" s="1" t="str">
        <f t="shared" si="53"/>
        <v/>
      </c>
      <c r="AI79" s="1" t="str">
        <f t="shared" si="54"/>
        <v/>
      </c>
      <c r="AJ79" s="1" t="str">
        <f t="shared" si="55"/>
        <v/>
      </c>
      <c r="AK79" s="1" t="str">
        <f t="shared" si="56"/>
        <v/>
      </c>
      <c r="AM79" s="1" t="str">
        <f t="shared" si="57"/>
        <v>-</v>
      </c>
      <c r="AN79" s="1" t="str">
        <f t="shared" si="58"/>
        <v>-</v>
      </c>
      <c r="AO79" s="1" t="str">
        <f t="shared" si="59"/>
        <v>-</v>
      </c>
      <c r="AP79" s="1" t="str">
        <f t="shared" si="60"/>
        <v>-</v>
      </c>
      <c r="AQ79" s="1" t="str">
        <f t="shared" si="61"/>
        <v>-</v>
      </c>
      <c r="AR79" s="1" t="str">
        <f t="shared" si="62"/>
        <v>-</v>
      </c>
      <c r="AS79" s="1" t="str">
        <f t="shared" si="63"/>
        <v>-</v>
      </c>
      <c r="AT79" s="1" t="str">
        <f t="shared" si="64"/>
        <v>-</v>
      </c>
      <c r="AU79" s="1" t="str">
        <f t="shared" si="65"/>
        <v>-</v>
      </c>
      <c r="AV79" s="1" t="str">
        <f t="shared" si="66"/>
        <v>-</v>
      </c>
      <c r="AX79" s="1">
        <f t="shared" si="41"/>
        <v>0</v>
      </c>
      <c r="AY79" s="1">
        <f t="shared" si="42"/>
        <v>0</v>
      </c>
      <c r="AZ79" s="1">
        <f t="shared" si="67"/>
        <v>0</v>
      </c>
      <c r="BA79" s="1">
        <f t="shared" si="68"/>
        <v>0</v>
      </c>
      <c r="BB79" t="str">
        <f t="shared" si="43"/>
        <v>-</v>
      </c>
      <c r="BC79" s="1" t="str">
        <f t="shared" si="69"/>
        <v>X</v>
      </c>
      <c r="BD79" t="str">
        <f t="shared" si="70"/>
        <v/>
      </c>
    </row>
    <row r="80" spans="1:56">
      <c r="A80" t="str">
        <f>IFERROR(INDEX('Reporte de Juicios (SOFIA)'!$B$14:$B$1000,MATCH(0, INDEX(COUNTIF($A$1:A79, 'Reporte de Juicios (SOFIA)'!$B$14:$B$1000), 0, 0), 0)), "dato autom")</f>
        <v>dato autom</v>
      </c>
      <c r="D80" t="str">
        <f>IFERROR(VLOOKUP($A80,'Reporte de Juicios (SOFIA)'!$B$14:$D$1000,2,FALSE),"Reporte de Juicios")</f>
        <v>Reporte de Juicios</v>
      </c>
      <c r="E80" t="str">
        <f>IFERROR(VLOOKUP($A80,'Reporte de Juicios (SOFIA)'!$B$14:$D$1000,3,FALSE),"Automático tras")</f>
        <v>Automático tras</v>
      </c>
      <c r="F80" t="str">
        <f t="shared" si="44"/>
        <v>Automático tras Reporte de Juicios</v>
      </c>
      <c r="I80" t="str">
        <f>IFERROR(VLOOKUP($A80,'Reporte de Juicios (SOFIA)'!$B$14:$E$1000,4,FALSE),"-")</f>
        <v>-</v>
      </c>
      <c r="K80" t="str">
        <f t="shared" si="45"/>
        <v/>
      </c>
      <c r="L80" t="str">
        <f t="shared" si="46"/>
        <v/>
      </c>
      <c r="N80" t="str">
        <f>'Reporte de Juicios (SOFIA)'!$B92&amp;'Reporte de Juicios (SOFIA)'!$G92</f>
        <v/>
      </c>
      <c r="O80">
        <f>'Reporte de Juicios (SOFIA)'!$H92</f>
        <v>0</v>
      </c>
      <c r="Q80" t="str">
        <f t="shared" si="40"/>
        <v/>
      </c>
      <c r="R80" t="str">
        <f t="shared" si="40"/>
        <v/>
      </c>
      <c r="S80" t="str">
        <f t="shared" si="40"/>
        <v/>
      </c>
      <c r="T80" t="str">
        <f t="shared" si="39"/>
        <v/>
      </c>
      <c r="U80" t="str">
        <f t="shared" si="39"/>
        <v/>
      </c>
      <c r="V80" t="str">
        <f t="shared" si="39"/>
        <v/>
      </c>
      <c r="W80" t="str">
        <f t="shared" si="39"/>
        <v/>
      </c>
      <c r="X80" t="str">
        <f t="shared" si="39"/>
        <v/>
      </c>
      <c r="Y80" t="str">
        <f t="shared" si="39"/>
        <v/>
      </c>
      <c r="Z80" t="str">
        <f t="shared" si="39"/>
        <v/>
      </c>
      <c r="AB80" s="1" t="str">
        <f t="shared" si="47"/>
        <v/>
      </c>
      <c r="AC80" s="1" t="str">
        <f t="shared" si="48"/>
        <v/>
      </c>
      <c r="AD80" s="1" t="str">
        <f t="shared" si="49"/>
        <v/>
      </c>
      <c r="AE80" s="1" t="str">
        <f t="shared" si="50"/>
        <v/>
      </c>
      <c r="AF80" s="1" t="str">
        <f t="shared" si="51"/>
        <v/>
      </c>
      <c r="AG80" s="1" t="str">
        <f t="shared" si="52"/>
        <v/>
      </c>
      <c r="AH80" s="1" t="str">
        <f t="shared" si="53"/>
        <v/>
      </c>
      <c r="AI80" s="1" t="str">
        <f t="shared" si="54"/>
        <v/>
      </c>
      <c r="AJ80" s="1" t="str">
        <f t="shared" si="55"/>
        <v/>
      </c>
      <c r="AK80" s="1" t="str">
        <f t="shared" si="56"/>
        <v/>
      </c>
      <c r="AM80" s="1" t="str">
        <f t="shared" si="57"/>
        <v>-</v>
      </c>
      <c r="AN80" s="1" t="str">
        <f t="shared" si="58"/>
        <v>-</v>
      </c>
      <c r="AO80" s="1" t="str">
        <f t="shared" si="59"/>
        <v>-</v>
      </c>
      <c r="AP80" s="1" t="str">
        <f t="shared" si="60"/>
        <v>-</v>
      </c>
      <c r="AQ80" s="1" t="str">
        <f t="shared" si="61"/>
        <v>-</v>
      </c>
      <c r="AR80" s="1" t="str">
        <f t="shared" si="62"/>
        <v>-</v>
      </c>
      <c r="AS80" s="1" t="str">
        <f t="shared" si="63"/>
        <v>-</v>
      </c>
      <c r="AT80" s="1" t="str">
        <f t="shared" si="64"/>
        <v>-</v>
      </c>
      <c r="AU80" s="1" t="str">
        <f t="shared" si="65"/>
        <v>-</v>
      </c>
      <c r="AV80" s="1" t="str">
        <f t="shared" si="66"/>
        <v>-</v>
      </c>
      <c r="AX80" s="1">
        <f t="shared" si="41"/>
        <v>0</v>
      </c>
      <c r="AY80" s="1">
        <f t="shared" si="42"/>
        <v>0</v>
      </c>
      <c r="AZ80" s="1">
        <f t="shared" si="67"/>
        <v>0</v>
      </c>
      <c r="BA80" s="1">
        <f t="shared" si="68"/>
        <v>0</v>
      </c>
      <c r="BB80" t="str">
        <f t="shared" si="43"/>
        <v>-</v>
      </c>
      <c r="BC80" s="1" t="str">
        <f t="shared" si="69"/>
        <v>X</v>
      </c>
      <c r="BD80" t="str">
        <f t="shared" si="70"/>
        <v/>
      </c>
    </row>
    <row r="81" spans="1:56">
      <c r="A81" t="str">
        <f>IFERROR(INDEX('Reporte de Juicios (SOFIA)'!$B$14:$B$1000,MATCH(0, INDEX(COUNTIF($A$1:A80, 'Reporte de Juicios (SOFIA)'!$B$14:$B$1000), 0, 0), 0)), "dato autom")</f>
        <v>dato autom</v>
      </c>
      <c r="D81" t="str">
        <f>IFERROR(VLOOKUP($A81,'Reporte de Juicios (SOFIA)'!$B$14:$D$1000,2,FALSE),"Reporte de Juicios")</f>
        <v>Reporte de Juicios</v>
      </c>
      <c r="E81" t="str">
        <f>IFERROR(VLOOKUP($A81,'Reporte de Juicios (SOFIA)'!$B$14:$D$1000,3,FALSE),"Automático tras")</f>
        <v>Automático tras</v>
      </c>
      <c r="F81" t="str">
        <f t="shared" si="44"/>
        <v>Automático tras Reporte de Juicios</v>
      </c>
      <c r="I81" t="str">
        <f>IFERROR(VLOOKUP($A81,'Reporte de Juicios (SOFIA)'!$B$14:$E$1000,4,FALSE),"-")</f>
        <v>-</v>
      </c>
      <c r="K81" t="str">
        <f t="shared" si="45"/>
        <v/>
      </c>
      <c r="L81" t="str">
        <f t="shared" si="46"/>
        <v/>
      </c>
      <c r="N81" t="str">
        <f>'Reporte de Juicios (SOFIA)'!$B93&amp;'Reporte de Juicios (SOFIA)'!$G93</f>
        <v/>
      </c>
      <c r="O81">
        <f>'Reporte de Juicios (SOFIA)'!$H93</f>
        <v>0</v>
      </c>
      <c r="Q81" t="str">
        <f t="shared" si="40"/>
        <v/>
      </c>
      <c r="R81" t="str">
        <f t="shared" si="40"/>
        <v/>
      </c>
      <c r="S81" t="str">
        <f t="shared" si="40"/>
        <v/>
      </c>
      <c r="T81" t="str">
        <f t="shared" si="39"/>
        <v/>
      </c>
      <c r="U81" t="str">
        <f t="shared" si="39"/>
        <v/>
      </c>
      <c r="V81" t="str">
        <f t="shared" si="39"/>
        <v/>
      </c>
      <c r="W81" t="str">
        <f t="shared" si="39"/>
        <v/>
      </c>
      <c r="X81" t="str">
        <f t="shared" si="39"/>
        <v/>
      </c>
      <c r="Y81" t="str">
        <f t="shared" si="39"/>
        <v/>
      </c>
      <c r="Z81" t="str">
        <f t="shared" si="39"/>
        <v/>
      </c>
      <c r="AB81" s="1" t="str">
        <f t="shared" si="47"/>
        <v/>
      </c>
      <c r="AC81" s="1" t="str">
        <f t="shared" si="48"/>
        <v/>
      </c>
      <c r="AD81" s="1" t="str">
        <f t="shared" si="49"/>
        <v/>
      </c>
      <c r="AE81" s="1" t="str">
        <f t="shared" si="50"/>
        <v/>
      </c>
      <c r="AF81" s="1" t="str">
        <f t="shared" si="51"/>
        <v/>
      </c>
      <c r="AG81" s="1" t="str">
        <f t="shared" si="52"/>
        <v/>
      </c>
      <c r="AH81" s="1" t="str">
        <f t="shared" si="53"/>
        <v/>
      </c>
      <c r="AI81" s="1" t="str">
        <f t="shared" si="54"/>
        <v/>
      </c>
      <c r="AJ81" s="1" t="str">
        <f t="shared" si="55"/>
        <v/>
      </c>
      <c r="AK81" s="1" t="str">
        <f t="shared" si="56"/>
        <v/>
      </c>
      <c r="AM81" s="1" t="str">
        <f t="shared" si="57"/>
        <v>-</v>
      </c>
      <c r="AN81" s="1" t="str">
        <f t="shared" si="58"/>
        <v>-</v>
      </c>
      <c r="AO81" s="1" t="str">
        <f t="shared" si="59"/>
        <v>-</v>
      </c>
      <c r="AP81" s="1" t="str">
        <f t="shared" si="60"/>
        <v>-</v>
      </c>
      <c r="AQ81" s="1" t="str">
        <f t="shared" si="61"/>
        <v>-</v>
      </c>
      <c r="AR81" s="1" t="str">
        <f t="shared" si="62"/>
        <v>-</v>
      </c>
      <c r="AS81" s="1" t="str">
        <f t="shared" si="63"/>
        <v>-</v>
      </c>
      <c r="AT81" s="1" t="str">
        <f t="shared" si="64"/>
        <v>-</v>
      </c>
      <c r="AU81" s="1" t="str">
        <f t="shared" si="65"/>
        <v>-</v>
      </c>
      <c r="AV81" s="1" t="str">
        <f t="shared" si="66"/>
        <v>-</v>
      </c>
      <c r="AX81" s="1">
        <f t="shared" si="41"/>
        <v>0</v>
      </c>
      <c r="AY81" s="1">
        <f t="shared" si="42"/>
        <v>0</v>
      </c>
      <c r="AZ81" s="1">
        <f t="shared" si="67"/>
        <v>0</v>
      </c>
      <c r="BA81" s="1">
        <f t="shared" si="68"/>
        <v>0</v>
      </c>
      <c r="BB81" t="str">
        <f t="shared" si="43"/>
        <v>-</v>
      </c>
      <c r="BC81" s="1" t="str">
        <f t="shared" si="69"/>
        <v>X</v>
      </c>
      <c r="BD81" t="str">
        <f t="shared" si="70"/>
        <v/>
      </c>
    </row>
    <row r="82" spans="1:56">
      <c r="N82" t="str">
        <f>'Reporte de Juicios (SOFIA)'!$B94&amp;'Reporte de Juicios (SOFIA)'!$G94</f>
        <v/>
      </c>
      <c r="O82">
        <f>'Reporte de Juicios (SOFIA)'!$H94</f>
        <v>0</v>
      </c>
    </row>
    <row r="83" spans="1:56">
      <c r="N83" t="str">
        <f>'Reporte de Juicios (SOFIA)'!$B95&amp;'Reporte de Juicios (SOFIA)'!$G95</f>
        <v/>
      </c>
      <c r="O83">
        <f>'Reporte de Juicios (SOFIA)'!$H95</f>
        <v>0</v>
      </c>
    </row>
    <row r="84" spans="1:56">
      <c r="N84" t="str">
        <f>'Reporte de Juicios (SOFIA)'!$B96&amp;'Reporte de Juicios (SOFIA)'!$G96</f>
        <v/>
      </c>
      <c r="O84">
        <f>'Reporte de Juicios (SOFIA)'!$H96</f>
        <v>0</v>
      </c>
    </row>
    <row r="85" spans="1:56">
      <c r="N85" t="str">
        <f>'Reporte de Juicios (SOFIA)'!$B97&amp;'Reporte de Juicios (SOFIA)'!$G97</f>
        <v/>
      </c>
      <c r="O85">
        <f>'Reporte de Juicios (SOFIA)'!$H97</f>
        <v>0</v>
      </c>
    </row>
    <row r="86" spans="1:56">
      <c r="N86" t="str">
        <f>'Reporte de Juicios (SOFIA)'!$B98&amp;'Reporte de Juicios (SOFIA)'!$G98</f>
        <v/>
      </c>
      <c r="O86">
        <f>'Reporte de Juicios (SOFIA)'!$H98</f>
        <v>0</v>
      </c>
    </row>
    <row r="87" spans="1:56">
      <c r="N87" t="str">
        <f>'Reporte de Juicios (SOFIA)'!$B99&amp;'Reporte de Juicios (SOFIA)'!$G99</f>
        <v/>
      </c>
      <c r="O87">
        <f>'Reporte de Juicios (SOFIA)'!$H99</f>
        <v>0</v>
      </c>
    </row>
    <row r="88" spans="1:56">
      <c r="N88" t="str">
        <f>'Reporte de Juicios (SOFIA)'!$B100&amp;'Reporte de Juicios (SOFIA)'!$G100</f>
        <v/>
      </c>
      <c r="O88">
        <f>'Reporte de Juicios (SOFIA)'!$H100</f>
        <v>0</v>
      </c>
    </row>
    <row r="89" spans="1:56">
      <c r="N89" t="str">
        <f>'Reporte de Juicios (SOFIA)'!$B101&amp;'Reporte de Juicios (SOFIA)'!$G101</f>
        <v/>
      </c>
      <c r="O89">
        <f>'Reporte de Juicios (SOFIA)'!$H101</f>
        <v>0</v>
      </c>
    </row>
    <row r="90" spans="1:56">
      <c r="N90" t="str">
        <f>'Reporte de Juicios (SOFIA)'!$B102&amp;'Reporte de Juicios (SOFIA)'!$G102</f>
        <v/>
      </c>
      <c r="O90">
        <f>'Reporte de Juicios (SOFIA)'!$H102</f>
        <v>0</v>
      </c>
    </row>
    <row r="91" spans="1:56">
      <c r="N91" t="str">
        <f>'Reporte de Juicios (SOFIA)'!$B103&amp;'Reporte de Juicios (SOFIA)'!$G103</f>
        <v/>
      </c>
      <c r="O91">
        <f>'Reporte de Juicios (SOFIA)'!$H103</f>
        <v>0</v>
      </c>
    </row>
    <row r="92" spans="1:56">
      <c r="N92" t="str">
        <f>'Reporte de Juicios (SOFIA)'!$B104&amp;'Reporte de Juicios (SOFIA)'!$G104</f>
        <v/>
      </c>
      <c r="O92">
        <f>'Reporte de Juicios (SOFIA)'!$H104</f>
        <v>0</v>
      </c>
    </row>
    <row r="93" spans="1:56">
      <c r="N93" t="str">
        <f>'Reporte de Juicios (SOFIA)'!$B105&amp;'Reporte de Juicios (SOFIA)'!$G105</f>
        <v/>
      </c>
      <c r="O93">
        <f>'Reporte de Juicios (SOFIA)'!$H105</f>
        <v>0</v>
      </c>
    </row>
    <row r="94" spans="1:56">
      <c r="N94" t="str">
        <f>'Reporte de Juicios (SOFIA)'!$B106&amp;'Reporte de Juicios (SOFIA)'!$G106</f>
        <v/>
      </c>
      <c r="O94">
        <f>'Reporte de Juicios (SOFIA)'!$H106</f>
        <v>0</v>
      </c>
    </row>
    <row r="95" spans="1:56">
      <c r="N95" t="str">
        <f>'Reporte de Juicios (SOFIA)'!$B107&amp;'Reporte de Juicios (SOFIA)'!$G107</f>
        <v/>
      </c>
      <c r="O95">
        <f>'Reporte de Juicios (SOFIA)'!$H107</f>
        <v>0</v>
      </c>
    </row>
    <row r="96" spans="1:56">
      <c r="N96" t="str">
        <f>'Reporte de Juicios (SOFIA)'!$B108&amp;'Reporte de Juicios (SOFIA)'!$G108</f>
        <v/>
      </c>
      <c r="O96">
        <f>'Reporte de Juicios (SOFIA)'!$H108</f>
        <v>0</v>
      </c>
    </row>
    <row r="97" spans="14:15">
      <c r="N97" t="str">
        <f>'Reporte de Juicios (SOFIA)'!$B109&amp;'Reporte de Juicios (SOFIA)'!$G109</f>
        <v/>
      </c>
      <c r="O97">
        <f>'Reporte de Juicios (SOFIA)'!$H109</f>
        <v>0</v>
      </c>
    </row>
    <row r="98" spans="14:15">
      <c r="N98" t="str">
        <f>'Reporte de Juicios (SOFIA)'!$B110&amp;'Reporte de Juicios (SOFIA)'!$G110</f>
        <v/>
      </c>
      <c r="O98">
        <f>'Reporte de Juicios (SOFIA)'!$H110</f>
        <v>0</v>
      </c>
    </row>
    <row r="99" spans="14:15">
      <c r="N99" t="str">
        <f>'Reporte de Juicios (SOFIA)'!$B111&amp;'Reporte de Juicios (SOFIA)'!$G111</f>
        <v/>
      </c>
      <c r="O99">
        <f>'Reporte de Juicios (SOFIA)'!$H111</f>
        <v>0</v>
      </c>
    </row>
    <row r="100" spans="14:15">
      <c r="N100" t="str">
        <f>'Reporte de Juicios (SOFIA)'!$B112&amp;'Reporte de Juicios (SOFIA)'!$G112</f>
        <v/>
      </c>
      <c r="O100">
        <f>'Reporte de Juicios (SOFIA)'!$H112</f>
        <v>0</v>
      </c>
    </row>
    <row r="101" spans="14:15">
      <c r="N101" t="str">
        <f>'Reporte de Juicios (SOFIA)'!$B113&amp;'Reporte de Juicios (SOFIA)'!$G113</f>
        <v/>
      </c>
      <c r="O101">
        <f>'Reporte de Juicios (SOFIA)'!$H113</f>
        <v>0</v>
      </c>
    </row>
    <row r="102" spans="14:15">
      <c r="N102" t="str">
        <f>'Reporte de Juicios (SOFIA)'!$B114&amp;'Reporte de Juicios (SOFIA)'!$G114</f>
        <v/>
      </c>
      <c r="O102">
        <f>'Reporte de Juicios (SOFIA)'!$H114</f>
        <v>0</v>
      </c>
    </row>
    <row r="103" spans="14:15">
      <c r="N103" t="str">
        <f>'Reporte de Juicios (SOFIA)'!$B115&amp;'Reporte de Juicios (SOFIA)'!$G115</f>
        <v/>
      </c>
      <c r="O103">
        <f>'Reporte de Juicios (SOFIA)'!$H115</f>
        <v>0</v>
      </c>
    </row>
    <row r="104" spans="14:15">
      <c r="N104" t="str">
        <f>'Reporte de Juicios (SOFIA)'!$B116&amp;'Reporte de Juicios (SOFIA)'!$G116</f>
        <v/>
      </c>
      <c r="O104">
        <f>'Reporte de Juicios (SOFIA)'!$H116</f>
        <v>0</v>
      </c>
    </row>
    <row r="105" spans="14:15">
      <c r="N105" t="str">
        <f>'Reporte de Juicios (SOFIA)'!$B117&amp;'Reporte de Juicios (SOFIA)'!$G117</f>
        <v/>
      </c>
      <c r="O105">
        <f>'Reporte de Juicios (SOFIA)'!$H117</f>
        <v>0</v>
      </c>
    </row>
    <row r="106" spans="14:15">
      <c r="N106" t="str">
        <f>'Reporte de Juicios (SOFIA)'!$B118&amp;'Reporte de Juicios (SOFIA)'!$G118</f>
        <v/>
      </c>
      <c r="O106">
        <f>'Reporte de Juicios (SOFIA)'!$H118</f>
        <v>0</v>
      </c>
    </row>
    <row r="107" spans="14:15">
      <c r="N107" t="str">
        <f>'Reporte de Juicios (SOFIA)'!$B119&amp;'Reporte de Juicios (SOFIA)'!$G119</f>
        <v/>
      </c>
      <c r="O107">
        <f>'Reporte de Juicios (SOFIA)'!$H119</f>
        <v>0</v>
      </c>
    </row>
    <row r="108" spans="14:15">
      <c r="N108" t="str">
        <f>'Reporte de Juicios (SOFIA)'!$B120&amp;'Reporte de Juicios (SOFIA)'!$G120</f>
        <v/>
      </c>
      <c r="O108">
        <f>'Reporte de Juicios (SOFIA)'!$H120</f>
        <v>0</v>
      </c>
    </row>
    <row r="109" spans="14:15">
      <c r="N109" t="str">
        <f>'Reporte de Juicios (SOFIA)'!$B121&amp;'Reporte de Juicios (SOFIA)'!$G121</f>
        <v/>
      </c>
      <c r="O109">
        <f>'Reporte de Juicios (SOFIA)'!$H121</f>
        <v>0</v>
      </c>
    </row>
    <row r="110" spans="14:15">
      <c r="N110" t="str">
        <f>'Reporte de Juicios (SOFIA)'!$B122&amp;'Reporte de Juicios (SOFIA)'!$G122</f>
        <v/>
      </c>
      <c r="O110">
        <f>'Reporte de Juicios (SOFIA)'!$H122</f>
        <v>0</v>
      </c>
    </row>
    <row r="111" spans="14:15">
      <c r="N111" t="str">
        <f>'Reporte de Juicios (SOFIA)'!$B123&amp;'Reporte de Juicios (SOFIA)'!$G123</f>
        <v/>
      </c>
      <c r="O111">
        <f>'Reporte de Juicios (SOFIA)'!$H123</f>
        <v>0</v>
      </c>
    </row>
    <row r="112" spans="14:15">
      <c r="N112" t="str">
        <f>'Reporte de Juicios (SOFIA)'!$B124&amp;'Reporte de Juicios (SOFIA)'!$G124</f>
        <v/>
      </c>
      <c r="O112">
        <f>'Reporte de Juicios (SOFIA)'!$H124</f>
        <v>0</v>
      </c>
    </row>
    <row r="113" spans="14:15">
      <c r="N113" t="str">
        <f>'Reporte de Juicios (SOFIA)'!$B125&amp;'Reporte de Juicios (SOFIA)'!$G125</f>
        <v/>
      </c>
      <c r="O113">
        <f>'Reporte de Juicios (SOFIA)'!$H125</f>
        <v>0</v>
      </c>
    </row>
    <row r="114" spans="14:15">
      <c r="N114" t="str">
        <f>'Reporte de Juicios (SOFIA)'!$B126&amp;'Reporte de Juicios (SOFIA)'!$G126</f>
        <v/>
      </c>
      <c r="O114">
        <f>'Reporte de Juicios (SOFIA)'!$H126</f>
        <v>0</v>
      </c>
    </row>
    <row r="115" spans="14:15">
      <c r="N115" t="str">
        <f>'Reporte de Juicios (SOFIA)'!$B127&amp;'Reporte de Juicios (SOFIA)'!$G127</f>
        <v/>
      </c>
      <c r="O115">
        <f>'Reporte de Juicios (SOFIA)'!$H127</f>
        <v>0</v>
      </c>
    </row>
    <row r="116" spans="14:15">
      <c r="N116" t="str">
        <f>'Reporte de Juicios (SOFIA)'!$B128&amp;'Reporte de Juicios (SOFIA)'!$G128</f>
        <v/>
      </c>
      <c r="O116">
        <f>'Reporte de Juicios (SOFIA)'!$H128</f>
        <v>0</v>
      </c>
    </row>
    <row r="117" spans="14:15">
      <c r="N117" t="str">
        <f>'Reporte de Juicios (SOFIA)'!$B129&amp;'Reporte de Juicios (SOFIA)'!$G129</f>
        <v/>
      </c>
      <c r="O117">
        <f>'Reporte de Juicios (SOFIA)'!$H129</f>
        <v>0</v>
      </c>
    </row>
    <row r="118" spans="14:15">
      <c r="N118" t="str">
        <f>'Reporte de Juicios (SOFIA)'!$B130&amp;'Reporte de Juicios (SOFIA)'!$G130</f>
        <v/>
      </c>
      <c r="O118">
        <f>'Reporte de Juicios (SOFIA)'!$H130</f>
        <v>0</v>
      </c>
    </row>
    <row r="119" spans="14:15">
      <c r="N119" t="str">
        <f>'Reporte de Juicios (SOFIA)'!$B131&amp;'Reporte de Juicios (SOFIA)'!$G131</f>
        <v/>
      </c>
      <c r="O119">
        <f>'Reporte de Juicios (SOFIA)'!$H131</f>
        <v>0</v>
      </c>
    </row>
    <row r="120" spans="14:15">
      <c r="N120" t="str">
        <f>'Reporte de Juicios (SOFIA)'!$B132&amp;'Reporte de Juicios (SOFIA)'!$G132</f>
        <v/>
      </c>
      <c r="O120">
        <f>'Reporte de Juicios (SOFIA)'!$H132</f>
        <v>0</v>
      </c>
    </row>
    <row r="121" spans="14:15">
      <c r="N121" t="str">
        <f>'Reporte de Juicios (SOFIA)'!$B133&amp;'Reporte de Juicios (SOFIA)'!$G133</f>
        <v/>
      </c>
      <c r="O121">
        <f>'Reporte de Juicios (SOFIA)'!$H133</f>
        <v>0</v>
      </c>
    </row>
    <row r="122" spans="14:15">
      <c r="N122" t="str">
        <f>'Reporte de Juicios (SOFIA)'!$B134&amp;'Reporte de Juicios (SOFIA)'!$G134</f>
        <v/>
      </c>
      <c r="O122">
        <f>'Reporte de Juicios (SOFIA)'!$H134</f>
        <v>0</v>
      </c>
    </row>
    <row r="123" spans="14:15">
      <c r="N123" t="str">
        <f>'Reporte de Juicios (SOFIA)'!$B135&amp;'Reporte de Juicios (SOFIA)'!$G135</f>
        <v/>
      </c>
      <c r="O123">
        <f>'Reporte de Juicios (SOFIA)'!$H135</f>
        <v>0</v>
      </c>
    </row>
    <row r="124" spans="14:15">
      <c r="N124" t="str">
        <f>'Reporte de Juicios (SOFIA)'!$B136&amp;'Reporte de Juicios (SOFIA)'!$G136</f>
        <v/>
      </c>
      <c r="O124">
        <f>'Reporte de Juicios (SOFIA)'!$H136</f>
        <v>0</v>
      </c>
    </row>
    <row r="125" spans="14:15">
      <c r="N125" t="str">
        <f>'Reporte de Juicios (SOFIA)'!$B137&amp;'Reporte de Juicios (SOFIA)'!$G137</f>
        <v/>
      </c>
      <c r="O125">
        <f>'Reporte de Juicios (SOFIA)'!$H137</f>
        <v>0</v>
      </c>
    </row>
    <row r="126" spans="14:15">
      <c r="N126" t="str">
        <f>'Reporte de Juicios (SOFIA)'!$B138&amp;'Reporte de Juicios (SOFIA)'!$G138</f>
        <v/>
      </c>
      <c r="O126">
        <f>'Reporte de Juicios (SOFIA)'!$H138</f>
        <v>0</v>
      </c>
    </row>
    <row r="127" spans="14:15">
      <c r="N127" t="str">
        <f>'Reporte de Juicios (SOFIA)'!$B139&amp;'Reporte de Juicios (SOFIA)'!$G139</f>
        <v/>
      </c>
      <c r="O127">
        <f>'Reporte de Juicios (SOFIA)'!$H139</f>
        <v>0</v>
      </c>
    </row>
    <row r="128" spans="14:15">
      <c r="N128" t="str">
        <f>'Reporte de Juicios (SOFIA)'!$B140&amp;'Reporte de Juicios (SOFIA)'!$G140</f>
        <v/>
      </c>
      <c r="O128">
        <f>'Reporte de Juicios (SOFIA)'!$H140</f>
        <v>0</v>
      </c>
    </row>
    <row r="129" spans="14:15">
      <c r="N129" t="str">
        <f>'Reporte de Juicios (SOFIA)'!$B141&amp;'Reporte de Juicios (SOFIA)'!$G141</f>
        <v/>
      </c>
      <c r="O129">
        <f>'Reporte de Juicios (SOFIA)'!$H141</f>
        <v>0</v>
      </c>
    </row>
    <row r="130" spans="14:15">
      <c r="N130" t="str">
        <f>'Reporte de Juicios (SOFIA)'!$B142&amp;'Reporte de Juicios (SOFIA)'!$G142</f>
        <v/>
      </c>
      <c r="O130">
        <f>'Reporte de Juicios (SOFIA)'!$H142</f>
        <v>0</v>
      </c>
    </row>
    <row r="131" spans="14:15">
      <c r="N131" t="str">
        <f>'Reporte de Juicios (SOFIA)'!$B143&amp;'Reporte de Juicios (SOFIA)'!$G143</f>
        <v/>
      </c>
      <c r="O131">
        <f>'Reporte de Juicios (SOFIA)'!$H143</f>
        <v>0</v>
      </c>
    </row>
    <row r="132" spans="14:15">
      <c r="N132" t="str">
        <f>'Reporte de Juicios (SOFIA)'!$B144&amp;'Reporte de Juicios (SOFIA)'!$G144</f>
        <v/>
      </c>
      <c r="O132">
        <f>'Reporte de Juicios (SOFIA)'!$H144</f>
        <v>0</v>
      </c>
    </row>
    <row r="133" spans="14:15">
      <c r="N133" t="str">
        <f>'Reporte de Juicios (SOFIA)'!$B145&amp;'Reporte de Juicios (SOFIA)'!$G145</f>
        <v/>
      </c>
      <c r="O133">
        <f>'Reporte de Juicios (SOFIA)'!$H145</f>
        <v>0</v>
      </c>
    </row>
    <row r="134" spans="14:15">
      <c r="N134" t="str">
        <f>'Reporte de Juicios (SOFIA)'!$B146&amp;'Reporte de Juicios (SOFIA)'!$G146</f>
        <v/>
      </c>
      <c r="O134">
        <f>'Reporte de Juicios (SOFIA)'!$H146</f>
        <v>0</v>
      </c>
    </row>
    <row r="135" spans="14:15">
      <c r="N135" t="str">
        <f>'Reporte de Juicios (SOFIA)'!$B147&amp;'Reporte de Juicios (SOFIA)'!$G147</f>
        <v/>
      </c>
      <c r="O135">
        <f>'Reporte de Juicios (SOFIA)'!$H147</f>
        <v>0</v>
      </c>
    </row>
    <row r="136" spans="14:15">
      <c r="N136" t="str">
        <f>'Reporte de Juicios (SOFIA)'!$B148&amp;'Reporte de Juicios (SOFIA)'!$G148</f>
        <v/>
      </c>
      <c r="O136">
        <f>'Reporte de Juicios (SOFIA)'!$H148</f>
        <v>0</v>
      </c>
    </row>
    <row r="137" spans="14:15">
      <c r="N137" t="str">
        <f>'Reporte de Juicios (SOFIA)'!$B149&amp;'Reporte de Juicios (SOFIA)'!$G149</f>
        <v/>
      </c>
      <c r="O137">
        <f>'Reporte de Juicios (SOFIA)'!$H149</f>
        <v>0</v>
      </c>
    </row>
    <row r="138" spans="14:15">
      <c r="N138" t="str">
        <f>'Reporte de Juicios (SOFIA)'!$B150&amp;'Reporte de Juicios (SOFIA)'!$G150</f>
        <v/>
      </c>
      <c r="O138">
        <f>'Reporte de Juicios (SOFIA)'!$H150</f>
        <v>0</v>
      </c>
    </row>
    <row r="139" spans="14:15">
      <c r="N139" t="str">
        <f>'Reporte de Juicios (SOFIA)'!$B151&amp;'Reporte de Juicios (SOFIA)'!$G151</f>
        <v/>
      </c>
      <c r="O139">
        <f>'Reporte de Juicios (SOFIA)'!$H151</f>
        <v>0</v>
      </c>
    </row>
    <row r="140" spans="14:15">
      <c r="N140" t="str">
        <f>'Reporte de Juicios (SOFIA)'!$B152&amp;'Reporte de Juicios (SOFIA)'!$G152</f>
        <v/>
      </c>
      <c r="O140">
        <f>'Reporte de Juicios (SOFIA)'!$H152</f>
        <v>0</v>
      </c>
    </row>
    <row r="141" spans="14:15">
      <c r="N141" t="str">
        <f>'Reporte de Juicios (SOFIA)'!$B153&amp;'Reporte de Juicios (SOFIA)'!$G153</f>
        <v/>
      </c>
      <c r="O141">
        <f>'Reporte de Juicios (SOFIA)'!$H153</f>
        <v>0</v>
      </c>
    </row>
    <row r="142" spans="14:15">
      <c r="N142" t="str">
        <f>'Reporte de Juicios (SOFIA)'!$B154&amp;'Reporte de Juicios (SOFIA)'!$G154</f>
        <v/>
      </c>
      <c r="O142">
        <f>'Reporte de Juicios (SOFIA)'!$H154</f>
        <v>0</v>
      </c>
    </row>
    <row r="143" spans="14:15">
      <c r="N143" t="str">
        <f>'Reporte de Juicios (SOFIA)'!$B155&amp;'Reporte de Juicios (SOFIA)'!$G155</f>
        <v/>
      </c>
      <c r="O143">
        <f>'Reporte de Juicios (SOFIA)'!$H155</f>
        <v>0</v>
      </c>
    </row>
    <row r="144" spans="14:15">
      <c r="N144" t="str">
        <f>'Reporte de Juicios (SOFIA)'!$B156&amp;'Reporte de Juicios (SOFIA)'!$G156</f>
        <v/>
      </c>
      <c r="O144">
        <f>'Reporte de Juicios (SOFIA)'!$H156</f>
        <v>0</v>
      </c>
    </row>
    <row r="145" spans="14:15">
      <c r="N145" t="str">
        <f>'Reporte de Juicios (SOFIA)'!$B157&amp;'Reporte de Juicios (SOFIA)'!$G157</f>
        <v/>
      </c>
      <c r="O145">
        <f>'Reporte de Juicios (SOFIA)'!$H157</f>
        <v>0</v>
      </c>
    </row>
    <row r="146" spans="14:15">
      <c r="N146" t="str">
        <f>'Reporte de Juicios (SOFIA)'!$B158&amp;'Reporte de Juicios (SOFIA)'!$G158</f>
        <v/>
      </c>
      <c r="O146">
        <f>'Reporte de Juicios (SOFIA)'!$H158</f>
        <v>0</v>
      </c>
    </row>
    <row r="147" spans="14:15">
      <c r="N147" t="str">
        <f>'Reporte de Juicios (SOFIA)'!$B159&amp;'Reporte de Juicios (SOFIA)'!$G159</f>
        <v/>
      </c>
      <c r="O147">
        <f>'Reporte de Juicios (SOFIA)'!$H159</f>
        <v>0</v>
      </c>
    </row>
    <row r="148" spans="14:15">
      <c r="N148" t="str">
        <f>'Reporte de Juicios (SOFIA)'!$B160&amp;'Reporte de Juicios (SOFIA)'!$G160</f>
        <v/>
      </c>
      <c r="O148">
        <f>'Reporte de Juicios (SOFIA)'!$H160</f>
        <v>0</v>
      </c>
    </row>
    <row r="149" spans="14:15">
      <c r="N149" t="str">
        <f>'Reporte de Juicios (SOFIA)'!$B161&amp;'Reporte de Juicios (SOFIA)'!$G161</f>
        <v/>
      </c>
      <c r="O149">
        <f>'Reporte de Juicios (SOFIA)'!$H161</f>
        <v>0</v>
      </c>
    </row>
    <row r="150" spans="14:15">
      <c r="N150" t="str">
        <f>'Reporte de Juicios (SOFIA)'!$B162&amp;'Reporte de Juicios (SOFIA)'!$G162</f>
        <v/>
      </c>
      <c r="O150">
        <f>'Reporte de Juicios (SOFIA)'!$H162</f>
        <v>0</v>
      </c>
    </row>
    <row r="151" spans="14:15">
      <c r="N151" t="str">
        <f>'Reporte de Juicios (SOFIA)'!$B163&amp;'Reporte de Juicios (SOFIA)'!$G163</f>
        <v/>
      </c>
      <c r="O151">
        <f>'Reporte de Juicios (SOFIA)'!$H163</f>
        <v>0</v>
      </c>
    </row>
    <row r="152" spans="14:15">
      <c r="N152" t="str">
        <f>'Reporte de Juicios (SOFIA)'!$B164&amp;'Reporte de Juicios (SOFIA)'!$G164</f>
        <v/>
      </c>
      <c r="O152">
        <f>'Reporte de Juicios (SOFIA)'!$H164</f>
        <v>0</v>
      </c>
    </row>
    <row r="153" spans="14:15">
      <c r="N153" t="str">
        <f>'Reporte de Juicios (SOFIA)'!$B165&amp;'Reporte de Juicios (SOFIA)'!$G165</f>
        <v/>
      </c>
      <c r="O153">
        <f>'Reporte de Juicios (SOFIA)'!$H165</f>
        <v>0</v>
      </c>
    </row>
    <row r="154" spans="14:15">
      <c r="N154" t="str">
        <f>'Reporte de Juicios (SOFIA)'!$B166&amp;'Reporte de Juicios (SOFIA)'!$G166</f>
        <v/>
      </c>
      <c r="O154">
        <f>'Reporte de Juicios (SOFIA)'!$H166</f>
        <v>0</v>
      </c>
    </row>
    <row r="155" spans="14:15">
      <c r="N155" t="str">
        <f>'Reporte de Juicios (SOFIA)'!$B167&amp;'Reporte de Juicios (SOFIA)'!$G167</f>
        <v/>
      </c>
      <c r="O155">
        <f>'Reporte de Juicios (SOFIA)'!$H167</f>
        <v>0</v>
      </c>
    </row>
    <row r="156" spans="14:15">
      <c r="N156" t="str">
        <f>'Reporte de Juicios (SOFIA)'!$B168&amp;'Reporte de Juicios (SOFIA)'!$G168</f>
        <v/>
      </c>
      <c r="O156">
        <f>'Reporte de Juicios (SOFIA)'!$H168</f>
        <v>0</v>
      </c>
    </row>
    <row r="157" spans="14:15">
      <c r="N157" t="str">
        <f>'Reporte de Juicios (SOFIA)'!$B169&amp;'Reporte de Juicios (SOFIA)'!$G169</f>
        <v/>
      </c>
      <c r="O157">
        <f>'Reporte de Juicios (SOFIA)'!$H169</f>
        <v>0</v>
      </c>
    </row>
    <row r="158" spans="14:15">
      <c r="N158" t="str">
        <f>'Reporte de Juicios (SOFIA)'!$B170&amp;'Reporte de Juicios (SOFIA)'!$G170</f>
        <v/>
      </c>
      <c r="O158">
        <f>'Reporte de Juicios (SOFIA)'!$H170</f>
        <v>0</v>
      </c>
    </row>
    <row r="159" spans="14:15">
      <c r="N159" t="str">
        <f>'Reporte de Juicios (SOFIA)'!$B171&amp;'Reporte de Juicios (SOFIA)'!$G171</f>
        <v/>
      </c>
      <c r="O159">
        <f>'Reporte de Juicios (SOFIA)'!$H171</f>
        <v>0</v>
      </c>
    </row>
    <row r="160" spans="14:15">
      <c r="N160" t="str">
        <f>'Reporte de Juicios (SOFIA)'!$B172&amp;'Reporte de Juicios (SOFIA)'!$G172</f>
        <v/>
      </c>
      <c r="O160">
        <f>'Reporte de Juicios (SOFIA)'!$H172</f>
        <v>0</v>
      </c>
    </row>
    <row r="161" spans="14:15">
      <c r="N161" t="str">
        <f>'Reporte de Juicios (SOFIA)'!$B173&amp;'Reporte de Juicios (SOFIA)'!$G173</f>
        <v/>
      </c>
      <c r="O161">
        <f>'Reporte de Juicios (SOFIA)'!$H173</f>
        <v>0</v>
      </c>
    </row>
    <row r="162" spans="14:15">
      <c r="N162" t="str">
        <f>'Reporte de Juicios (SOFIA)'!$B174&amp;'Reporte de Juicios (SOFIA)'!$G174</f>
        <v/>
      </c>
      <c r="O162">
        <f>'Reporte de Juicios (SOFIA)'!$H174</f>
        <v>0</v>
      </c>
    </row>
    <row r="163" spans="14:15">
      <c r="N163" t="str">
        <f>'Reporte de Juicios (SOFIA)'!$B175&amp;'Reporte de Juicios (SOFIA)'!$G175</f>
        <v/>
      </c>
      <c r="O163">
        <f>'Reporte de Juicios (SOFIA)'!$H175</f>
        <v>0</v>
      </c>
    </row>
    <row r="164" spans="14:15">
      <c r="N164" t="str">
        <f>'Reporte de Juicios (SOFIA)'!$B176&amp;'Reporte de Juicios (SOFIA)'!$G176</f>
        <v/>
      </c>
      <c r="O164">
        <f>'Reporte de Juicios (SOFIA)'!$H176</f>
        <v>0</v>
      </c>
    </row>
    <row r="165" spans="14:15">
      <c r="N165" t="str">
        <f>'Reporte de Juicios (SOFIA)'!$B177&amp;'Reporte de Juicios (SOFIA)'!$G177</f>
        <v/>
      </c>
      <c r="O165">
        <f>'Reporte de Juicios (SOFIA)'!$H177</f>
        <v>0</v>
      </c>
    </row>
    <row r="166" spans="14:15">
      <c r="N166" t="str">
        <f>'Reporte de Juicios (SOFIA)'!$B178&amp;'Reporte de Juicios (SOFIA)'!$G178</f>
        <v/>
      </c>
      <c r="O166">
        <f>'Reporte de Juicios (SOFIA)'!$H178</f>
        <v>0</v>
      </c>
    </row>
    <row r="167" spans="14:15">
      <c r="N167" t="str">
        <f>'Reporte de Juicios (SOFIA)'!$B179&amp;'Reporte de Juicios (SOFIA)'!$G179</f>
        <v/>
      </c>
      <c r="O167">
        <f>'Reporte de Juicios (SOFIA)'!$H179</f>
        <v>0</v>
      </c>
    </row>
    <row r="168" spans="14:15">
      <c r="N168" t="str">
        <f>'Reporte de Juicios (SOFIA)'!$B180&amp;'Reporte de Juicios (SOFIA)'!$G180</f>
        <v/>
      </c>
      <c r="O168">
        <f>'Reporte de Juicios (SOFIA)'!$H180</f>
        <v>0</v>
      </c>
    </row>
    <row r="169" spans="14:15">
      <c r="N169" t="str">
        <f>'Reporte de Juicios (SOFIA)'!$B181&amp;'Reporte de Juicios (SOFIA)'!$G181</f>
        <v/>
      </c>
      <c r="O169">
        <f>'Reporte de Juicios (SOFIA)'!$H181</f>
        <v>0</v>
      </c>
    </row>
    <row r="170" spans="14:15">
      <c r="N170" t="str">
        <f>'Reporte de Juicios (SOFIA)'!$B182&amp;'Reporte de Juicios (SOFIA)'!$G182</f>
        <v/>
      </c>
      <c r="O170">
        <f>'Reporte de Juicios (SOFIA)'!$H182</f>
        <v>0</v>
      </c>
    </row>
    <row r="171" spans="14:15">
      <c r="N171" t="str">
        <f>'Reporte de Juicios (SOFIA)'!$B183&amp;'Reporte de Juicios (SOFIA)'!$G183</f>
        <v/>
      </c>
      <c r="O171">
        <f>'Reporte de Juicios (SOFIA)'!$H183</f>
        <v>0</v>
      </c>
    </row>
    <row r="172" spans="14:15">
      <c r="N172" t="str">
        <f>'Reporte de Juicios (SOFIA)'!$B184&amp;'Reporte de Juicios (SOFIA)'!$G184</f>
        <v/>
      </c>
      <c r="O172">
        <f>'Reporte de Juicios (SOFIA)'!$H184</f>
        <v>0</v>
      </c>
    </row>
    <row r="173" spans="14:15">
      <c r="N173" t="str">
        <f>'Reporte de Juicios (SOFIA)'!$B185&amp;'Reporte de Juicios (SOFIA)'!$G185</f>
        <v/>
      </c>
      <c r="O173">
        <f>'Reporte de Juicios (SOFIA)'!$H185</f>
        <v>0</v>
      </c>
    </row>
    <row r="174" spans="14:15">
      <c r="N174" t="str">
        <f>'Reporte de Juicios (SOFIA)'!$B186&amp;'Reporte de Juicios (SOFIA)'!$G186</f>
        <v/>
      </c>
      <c r="O174">
        <f>'Reporte de Juicios (SOFIA)'!$H186</f>
        <v>0</v>
      </c>
    </row>
    <row r="175" spans="14:15">
      <c r="N175" t="str">
        <f>'Reporte de Juicios (SOFIA)'!$B187&amp;'Reporte de Juicios (SOFIA)'!$G187</f>
        <v/>
      </c>
      <c r="O175">
        <f>'Reporte de Juicios (SOFIA)'!$H187</f>
        <v>0</v>
      </c>
    </row>
    <row r="176" spans="14:15">
      <c r="N176" t="str">
        <f>'Reporte de Juicios (SOFIA)'!$B188&amp;'Reporte de Juicios (SOFIA)'!$G188</f>
        <v/>
      </c>
      <c r="O176">
        <f>'Reporte de Juicios (SOFIA)'!$H188</f>
        <v>0</v>
      </c>
    </row>
    <row r="177" spans="14:15">
      <c r="N177" t="str">
        <f>'Reporte de Juicios (SOFIA)'!$B189&amp;'Reporte de Juicios (SOFIA)'!$G189</f>
        <v/>
      </c>
      <c r="O177">
        <f>'Reporte de Juicios (SOFIA)'!$H189</f>
        <v>0</v>
      </c>
    </row>
    <row r="178" spans="14:15">
      <c r="N178" t="str">
        <f>'Reporte de Juicios (SOFIA)'!$B190&amp;'Reporte de Juicios (SOFIA)'!$G190</f>
        <v/>
      </c>
      <c r="O178">
        <f>'Reporte de Juicios (SOFIA)'!$H190</f>
        <v>0</v>
      </c>
    </row>
    <row r="179" spans="14:15">
      <c r="N179" t="str">
        <f>'Reporte de Juicios (SOFIA)'!$B191&amp;'Reporte de Juicios (SOFIA)'!$G191</f>
        <v/>
      </c>
      <c r="O179">
        <f>'Reporte de Juicios (SOFIA)'!$H191</f>
        <v>0</v>
      </c>
    </row>
    <row r="180" spans="14:15">
      <c r="N180" t="str">
        <f>'Reporte de Juicios (SOFIA)'!$B192&amp;'Reporte de Juicios (SOFIA)'!$G192</f>
        <v/>
      </c>
      <c r="O180">
        <f>'Reporte de Juicios (SOFIA)'!$H192</f>
        <v>0</v>
      </c>
    </row>
    <row r="181" spans="14:15">
      <c r="N181" t="str">
        <f>'Reporte de Juicios (SOFIA)'!$B193&amp;'Reporte de Juicios (SOFIA)'!$G193</f>
        <v/>
      </c>
      <c r="O181">
        <f>'Reporte de Juicios (SOFIA)'!$H193</f>
        <v>0</v>
      </c>
    </row>
    <row r="182" spans="14:15">
      <c r="N182" t="str">
        <f>'Reporte de Juicios (SOFIA)'!$B194&amp;'Reporte de Juicios (SOFIA)'!$G194</f>
        <v/>
      </c>
      <c r="O182">
        <f>'Reporte de Juicios (SOFIA)'!$H194</f>
        <v>0</v>
      </c>
    </row>
    <row r="183" spans="14:15">
      <c r="N183" t="str">
        <f>'Reporte de Juicios (SOFIA)'!$B195&amp;'Reporte de Juicios (SOFIA)'!$G195</f>
        <v/>
      </c>
      <c r="O183">
        <f>'Reporte de Juicios (SOFIA)'!$H195</f>
        <v>0</v>
      </c>
    </row>
    <row r="184" spans="14:15">
      <c r="N184" t="str">
        <f>'Reporte de Juicios (SOFIA)'!$B196&amp;'Reporte de Juicios (SOFIA)'!$G196</f>
        <v/>
      </c>
      <c r="O184">
        <f>'Reporte de Juicios (SOFIA)'!$H196</f>
        <v>0</v>
      </c>
    </row>
    <row r="185" spans="14:15">
      <c r="N185" t="str">
        <f>'Reporte de Juicios (SOFIA)'!$B197&amp;'Reporte de Juicios (SOFIA)'!$G197</f>
        <v/>
      </c>
      <c r="O185">
        <f>'Reporte de Juicios (SOFIA)'!$H197</f>
        <v>0</v>
      </c>
    </row>
    <row r="186" spans="14:15">
      <c r="N186" t="str">
        <f>'Reporte de Juicios (SOFIA)'!$B198&amp;'Reporte de Juicios (SOFIA)'!$G198</f>
        <v/>
      </c>
      <c r="O186">
        <f>'Reporte de Juicios (SOFIA)'!$H198</f>
        <v>0</v>
      </c>
    </row>
    <row r="187" spans="14:15">
      <c r="N187" t="str">
        <f>'Reporte de Juicios (SOFIA)'!$B199&amp;'Reporte de Juicios (SOFIA)'!$G199</f>
        <v/>
      </c>
      <c r="O187">
        <f>'Reporte de Juicios (SOFIA)'!$H199</f>
        <v>0</v>
      </c>
    </row>
    <row r="188" spans="14:15">
      <c r="N188" t="str">
        <f>'Reporte de Juicios (SOFIA)'!$B200&amp;'Reporte de Juicios (SOFIA)'!$G200</f>
        <v/>
      </c>
      <c r="O188">
        <f>'Reporte de Juicios (SOFIA)'!$H200</f>
        <v>0</v>
      </c>
    </row>
    <row r="189" spans="14:15">
      <c r="N189" t="str">
        <f>'Reporte de Juicios (SOFIA)'!$B201&amp;'Reporte de Juicios (SOFIA)'!$G201</f>
        <v/>
      </c>
      <c r="O189">
        <f>'Reporte de Juicios (SOFIA)'!$H201</f>
        <v>0</v>
      </c>
    </row>
    <row r="190" spans="14:15">
      <c r="N190" t="str">
        <f>'Reporte de Juicios (SOFIA)'!$B202&amp;'Reporte de Juicios (SOFIA)'!$G202</f>
        <v/>
      </c>
      <c r="O190">
        <f>'Reporte de Juicios (SOFIA)'!$H202</f>
        <v>0</v>
      </c>
    </row>
    <row r="191" spans="14:15">
      <c r="N191" t="str">
        <f>'Reporte de Juicios (SOFIA)'!$B203&amp;'Reporte de Juicios (SOFIA)'!$G203</f>
        <v/>
      </c>
      <c r="O191">
        <f>'Reporte de Juicios (SOFIA)'!$H203</f>
        <v>0</v>
      </c>
    </row>
    <row r="192" spans="14:15">
      <c r="N192" t="str">
        <f>'Reporte de Juicios (SOFIA)'!$B204&amp;'Reporte de Juicios (SOFIA)'!$G204</f>
        <v/>
      </c>
      <c r="O192">
        <f>'Reporte de Juicios (SOFIA)'!$H204</f>
        <v>0</v>
      </c>
    </row>
    <row r="193" spans="14:15">
      <c r="N193" t="str">
        <f>'Reporte de Juicios (SOFIA)'!$B205&amp;'Reporte de Juicios (SOFIA)'!$G205</f>
        <v/>
      </c>
      <c r="O193">
        <f>'Reporte de Juicios (SOFIA)'!$H205</f>
        <v>0</v>
      </c>
    </row>
    <row r="194" spans="14:15">
      <c r="N194" t="str">
        <f>'Reporte de Juicios (SOFIA)'!$B206&amp;'Reporte de Juicios (SOFIA)'!$G206</f>
        <v/>
      </c>
      <c r="O194">
        <f>'Reporte de Juicios (SOFIA)'!$H206</f>
        <v>0</v>
      </c>
    </row>
    <row r="195" spans="14:15">
      <c r="N195" t="str">
        <f>'Reporte de Juicios (SOFIA)'!$B207&amp;'Reporte de Juicios (SOFIA)'!$G207</f>
        <v/>
      </c>
      <c r="O195">
        <f>'Reporte de Juicios (SOFIA)'!$H207</f>
        <v>0</v>
      </c>
    </row>
    <row r="196" spans="14:15">
      <c r="N196" t="str">
        <f>'Reporte de Juicios (SOFIA)'!$B208&amp;'Reporte de Juicios (SOFIA)'!$G208</f>
        <v/>
      </c>
      <c r="O196">
        <f>'Reporte de Juicios (SOFIA)'!$H208</f>
        <v>0</v>
      </c>
    </row>
    <row r="197" spans="14:15">
      <c r="N197" t="str">
        <f>'Reporte de Juicios (SOFIA)'!$B209&amp;'Reporte de Juicios (SOFIA)'!$G209</f>
        <v/>
      </c>
      <c r="O197">
        <f>'Reporte de Juicios (SOFIA)'!$H209</f>
        <v>0</v>
      </c>
    </row>
    <row r="198" spans="14:15">
      <c r="N198" t="str">
        <f>'Reporte de Juicios (SOFIA)'!$B210&amp;'Reporte de Juicios (SOFIA)'!$G210</f>
        <v/>
      </c>
      <c r="O198">
        <f>'Reporte de Juicios (SOFIA)'!$H210</f>
        <v>0</v>
      </c>
    </row>
    <row r="199" spans="14:15">
      <c r="N199" t="str">
        <f>'Reporte de Juicios (SOFIA)'!$B211&amp;'Reporte de Juicios (SOFIA)'!$G211</f>
        <v/>
      </c>
      <c r="O199">
        <f>'Reporte de Juicios (SOFIA)'!$H211</f>
        <v>0</v>
      </c>
    </row>
    <row r="200" spans="14:15">
      <c r="N200" t="str">
        <f>'Reporte de Juicios (SOFIA)'!$B212&amp;'Reporte de Juicios (SOFIA)'!$G212</f>
        <v/>
      </c>
      <c r="O200">
        <f>'Reporte de Juicios (SOFIA)'!$H212</f>
        <v>0</v>
      </c>
    </row>
    <row r="201" spans="14:15">
      <c r="N201" t="str">
        <f>'Reporte de Juicios (SOFIA)'!$B213&amp;'Reporte de Juicios (SOFIA)'!$G213</f>
        <v/>
      </c>
      <c r="O201">
        <f>'Reporte de Juicios (SOFIA)'!$H213</f>
        <v>0</v>
      </c>
    </row>
    <row r="202" spans="14:15">
      <c r="N202" t="str">
        <f>'Reporte de Juicios (SOFIA)'!$B214&amp;'Reporte de Juicios (SOFIA)'!$G214</f>
        <v/>
      </c>
      <c r="O202">
        <f>'Reporte de Juicios (SOFIA)'!$H214</f>
        <v>0</v>
      </c>
    </row>
    <row r="203" spans="14:15">
      <c r="N203" t="str">
        <f>'Reporte de Juicios (SOFIA)'!$B215&amp;'Reporte de Juicios (SOFIA)'!$G215</f>
        <v/>
      </c>
      <c r="O203">
        <f>'Reporte de Juicios (SOFIA)'!$H215</f>
        <v>0</v>
      </c>
    </row>
    <row r="204" spans="14:15">
      <c r="N204" t="str">
        <f>'Reporte de Juicios (SOFIA)'!$B216&amp;'Reporte de Juicios (SOFIA)'!$G216</f>
        <v/>
      </c>
      <c r="O204">
        <f>'Reporte de Juicios (SOFIA)'!$H216</f>
        <v>0</v>
      </c>
    </row>
    <row r="205" spans="14:15">
      <c r="N205" t="str">
        <f>'Reporte de Juicios (SOFIA)'!$B217&amp;'Reporte de Juicios (SOFIA)'!$G217</f>
        <v/>
      </c>
      <c r="O205">
        <f>'Reporte de Juicios (SOFIA)'!$H217</f>
        <v>0</v>
      </c>
    </row>
    <row r="206" spans="14:15">
      <c r="N206" t="str">
        <f>'Reporte de Juicios (SOFIA)'!$B218&amp;'Reporte de Juicios (SOFIA)'!$G218</f>
        <v/>
      </c>
      <c r="O206">
        <f>'Reporte de Juicios (SOFIA)'!$H218</f>
        <v>0</v>
      </c>
    </row>
    <row r="207" spans="14:15">
      <c r="N207" t="str">
        <f>'Reporte de Juicios (SOFIA)'!$B219&amp;'Reporte de Juicios (SOFIA)'!$G219</f>
        <v/>
      </c>
      <c r="O207">
        <f>'Reporte de Juicios (SOFIA)'!$H219</f>
        <v>0</v>
      </c>
    </row>
    <row r="208" spans="14:15">
      <c r="N208" t="str">
        <f>'Reporte de Juicios (SOFIA)'!$B220&amp;'Reporte de Juicios (SOFIA)'!$G220</f>
        <v/>
      </c>
      <c r="O208">
        <f>'Reporte de Juicios (SOFIA)'!$H220</f>
        <v>0</v>
      </c>
    </row>
    <row r="209" spans="14:15">
      <c r="N209" t="str">
        <f>'Reporte de Juicios (SOFIA)'!$B221&amp;'Reporte de Juicios (SOFIA)'!$G221</f>
        <v/>
      </c>
      <c r="O209">
        <f>'Reporte de Juicios (SOFIA)'!$H221</f>
        <v>0</v>
      </c>
    </row>
    <row r="210" spans="14:15">
      <c r="N210" t="str">
        <f>'Reporte de Juicios (SOFIA)'!$B222&amp;'Reporte de Juicios (SOFIA)'!$G222</f>
        <v/>
      </c>
      <c r="O210">
        <f>'Reporte de Juicios (SOFIA)'!$H222</f>
        <v>0</v>
      </c>
    </row>
    <row r="211" spans="14:15">
      <c r="N211" t="str">
        <f>'Reporte de Juicios (SOFIA)'!$B223&amp;'Reporte de Juicios (SOFIA)'!$G223</f>
        <v/>
      </c>
      <c r="O211">
        <f>'Reporte de Juicios (SOFIA)'!$H223</f>
        <v>0</v>
      </c>
    </row>
    <row r="212" spans="14:15">
      <c r="N212" t="str">
        <f>'Reporte de Juicios (SOFIA)'!$B224&amp;'Reporte de Juicios (SOFIA)'!$G224</f>
        <v/>
      </c>
      <c r="O212">
        <f>'Reporte de Juicios (SOFIA)'!$H224</f>
        <v>0</v>
      </c>
    </row>
    <row r="213" spans="14:15">
      <c r="N213" t="str">
        <f>'Reporte de Juicios (SOFIA)'!$B225&amp;'Reporte de Juicios (SOFIA)'!$G225</f>
        <v/>
      </c>
      <c r="O213">
        <f>'Reporte de Juicios (SOFIA)'!$H225</f>
        <v>0</v>
      </c>
    </row>
    <row r="214" spans="14:15">
      <c r="N214" t="str">
        <f>'Reporte de Juicios (SOFIA)'!$B226&amp;'Reporte de Juicios (SOFIA)'!$G226</f>
        <v/>
      </c>
      <c r="O214">
        <f>'Reporte de Juicios (SOFIA)'!$H226</f>
        <v>0</v>
      </c>
    </row>
    <row r="215" spans="14:15">
      <c r="N215" t="str">
        <f>'Reporte de Juicios (SOFIA)'!$B227&amp;'Reporte de Juicios (SOFIA)'!$G227</f>
        <v/>
      </c>
      <c r="O215">
        <f>'Reporte de Juicios (SOFIA)'!$H227</f>
        <v>0</v>
      </c>
    </row>
    <row r="216" spans="14:15">
      <c r="N216" t="str">
        <f>'Reporte de Juicios (SOFIA)'!$B228&amp;'Reporte de Juicios (SOFIA)'!$G228</f>
        <v/>
      </c>
      <c r="O216">
        <f>'Reporte de Juicios (SOFIA)'!$H228</f>
        <v>0</v>
      </c>
    </row>
    <row r="217" spans="14:15">
      <c r="N217" t="str">
        <f>'Reporte de Juicios (SOFIA)'!$B229&amp;'Reporte de Juicios (SOFIA)'!$G229</f>
        <v/>
      </c>
      <c r="O217">
        <f>'Reporte de Juicios (SOFIA)'!$H229</f>
        <v>0</v>
      </c>
    </row>
    <row r="218" spans="14:15">
      <c r="N218" t="str">
        <f>'Reporte de Juicios (SOFIA)'!$B230&amp;'Reporte de Juicios (SOFIA)'!$G230</f>
        <v/>
      </c>
      <c r="O218">
        <f>'Reporte de Juicios (SOFIA)'!$H230</f>
        <v>0</v>
      </c>
    </row>
    <row r="219" spans="14:15">
      <c r="N219" t="str">
        <f>'Reporte de Juicios (SOFIA)'!$B231&amp;'Reporte de Juicios (SOFIA)'!$G231</f>
        <v/>
      </c>
      <c r="O219">
        <f>'Reporte de Juicios (SOFIA)'!$H231</f>
        <v>0</v>
      </c>
    </row>
    <row r="220" spans="14:15">
      <c r="N220" t="str">
        <f>'Reporte de Juicios (SOFIA)'!$B232&amp;'Reporte de Juicios (SOFIA)'!$G232</f>
        <v/>
      </c>
      <c r="O220">
        <f>'Reporte de Juicios (SOFIA)'!$H232</f>
        <v>0</v>
      </c>
    </row>
    <row r="221" spans="14:15">
      <c r="N221" t="str">
        <f>'Reporte de Juicios (SOFIA)'!$B233&amp;'Reporte de Juicios (SOFIA)'!$G233</f>
        <v/>
      </c>
      <c r="O221">
        <f>'Reporte de Juicios (SOFIA)'!$H233</f>
        <v>0</v>
      </c>
    </row>
    <row r="222" spans="14:15">
      <c r="N222" t="str">
        <f>'Reporte de Juicios (SOFIA)'!$B234&amp;'Reporte de Juicios (SOFIA)'!$G234</f>
        <v/>
      </c>
      <c r="O222">
        <f>'Reporte de Juicios (SOFIA)'!$H234</f>
        <v>0</v>
      </c>
    </row>
    <row r="223" spans="14:15">
      <c r="N223" t="str">
        <f>'Reporte de Juicios (SOFIA)'!$B235&amp;'Reporte de Juicios (SOFIA)'!$G235</f>
        <v/>
      </c>
      <c r="O223">
        <f>'Reporte de Juicios (SOFIA)'!$H235</f>
        <v>0</v>
      </c>
    </row>
    <row r="224" spans="14:15">
      <c r="N224" t="str">
        <f>'Reporte de Juicios (SOFIA)'!$B236&amp;'Reporte de Juicios (SOFIA)'!$G236</f>
        <v/>
      </c>
      <c r="O224">
        <f>'Reporte de Juicios (SOFIA)'!$H236</f>
        <v>0</v>
      </c>
    </row>
    <row r="225" spans="14:15">
      <c r="N225" t="str">
        <f>'Reporte de Juicios (SOFIA)'!$B237&amp;'Reporte de Juicios (SOFIA)'!$G237</f>
        <v/>
      </c>
      <c r="O225">
        <f>'Reporte de Juicios (SOFIA)'!$H237</f>
        <v>0</v>
      </c>
    </row>
    <row r="226" spans="14:15">
      <c r="N226" t="str">
        <f>'Reporte de Juicios (SOFIA)'!$B238&amp;'Reporte de Juicios (SOFIA)'!$G238</f>
        <v/>
      </c>
      <c r="O226">
        <f>'Reporte de Juicios (SOFIA)'!$H238</f>
        <v>0</v>
      </c>
    </row>
    <row r="227" spans="14:15">
      <c r="N227" t="str">
        <f>'Reporte de Juicios (SOFIA)'!$B239&amp;'Reporte de Juicios (SOFIA)'!$G239</f>
        <v/>
      </c>
      <c r="O227">
        <f>'Reporte de Juicios (SOFIA)'!$H239</f>
        <v>0</v>
      </c>
    </row>
    <row r="228" spans="14:15">
      <c r="N228" t="str">
        <f>'Reporte de Juicios (SOFIA)'!$B240&amp;'Reporte de Juicios (SOFIA)'!$G240</f>
        <v/>
      </c>
      <c r="O228">
        <f>'Reporte de Juicios (SOFIA)'!$H240</f>
        <v>0</v>
      </c>
    </row>
    <row r="229" spans="14:15">
      <c r="N229" t="str">
        <f>'Reporte de Juicios (SOFIA)'!$B241&amp;'Reporte de Juicios (SOFIA)'!$G241</f>
        <v/>
      </c>
      <c r="O229">
        <f>'Reporte de Juicios (SOFIA)'!$H241</f>
        <v>0</v>
      </c>
    </row>
    <row r="230" spans="14:15">
      <c r="N230" t="str">
        <f>'Reporte de Juicios (SOFIA)'!$B242&amp;'Reporte de Juicios (SOFIA)'!$G242</f>
        <v/>
      </c>
      <c r="O230">
        <f>'Reporte de Juicios (SOFIA)'!$H242</f>
        <v>0</v>
      </c>
    </row>
    <row r="231" spans="14:15">
      <c r="N231" t="str">
        <f>'Reporte de Juicios (SOFIA)'!$B243&amp;'Reporte de Juicios (SOFIA)'!$G243</f>
        <v/>
      </c>
      <c r="O231">
        <f>'Reporte de Juicios (SOFIA)'!$H243</f>
        <v>0</v>
      </c>
    </row>
    <row r="232" spans="14:15">
      <c r="N232" t="str">
        <f>'Reporte de Juicios (SOFIA)'!$B244&amp;'Reporte de Juicios (SOFIA)'!$G244</f>
        <v/>
      </c>
      <c r="O232">
        <f>'Reporte de Juicios (SOFIA)'!$H244</f>
        <v>0</v>
      </c>
    </row>
    <row r="233" spans="14:15">
      <c r="N233" t="str">
        <f>'Reporte de Juicios (SOFIA)'!$B245&amp;'Reporte de Juicios (SOFIA)'!$G245</f>
        <v/>
      </c>
      <c r="O233">
        <f>'Reporte de Juicios (SOFIA)'!$H245</f>
        <v>0</v>
      </c>
    </row>
    <row r="234" spans="14:15">
      <c r="N234" t="str">
        <f>'Reporte de Juicios (SOFIA)'!$B246&amp;'Reporte de Juicios (SOFIA)'!$G246</f>
        <v/>
      </c>
      <c r="O234">
        <f>'Reporte de Juicios (SOFIA)'!$H246</f>
        <v>0</v>
      </c>
    </row>
    <row r="235" spans="14:15">
      <c r="N235" t="str">
        <f>'Reporte de Juicios (SOFIA)'!$B247&amp;'Reporte de Juicios (SOFIA)'!$G247</f>
        <v/>
      </c>
      <c r="O235">
        <f>'Reporte de Juicios (SOFIA)'!$H247</f>
        <v>0</v>
      </c>
    </row>
    <row r="236" spans="14:15">
      <c r="N236" t="str">
        <f>'Reporte de Juicios (SOFIA)'!$B248&amp;'Reporte de Juicios (SOFIA)'!$G248</f>
        <v/>
      </c>
      <c r="O236">
        <f>'Reporte de Juicios (SOFIA)'!$H248</f>
        <v>0</v>
      </c>
    </row>
    <row r="237" spans="14:15">
      <c r="N237" t="str">
        <f>'Reporte de Juicios (SOFIA)'!$B249&amp;'Reporte de Juicios (SOFIA)'!$G249</f>
        <v/>
      </c>
      <c r="O237">
        <f>'Reporte de Juicios (SOFIA)'!$H249</f>
        <v>0</v>
      </c>
    </row>
    <row r="238" spans="14:15">
      <c r="N238" t="str">
        <f>'Reporte de Juicios (SOFIA)'!$B250&amp;'Reporte de Juicios (SOFIA)'!$G250</f>
        <v/>
      </c>
      <c r="O238">
        <f>'Reporte de Juicios (SOFIA)'!$H250</f>
        <v>0</v>
      </c>
    </row>
    <row r="239" spans="14:15">
      <c r="N239" t="str">
        <f>'Reporte de Juicios (SOFIA)'!$B251&amp;'Reporte de Juicios (SOFIA)'!$G251</f>
        <v/>
      </c>
      <c r="O239">
        <f>'Reporte de Juicios (SOFIA)'!$H251</f>
        <v>0</v>
      </c>
    </row>
    <row r="240" spans="14:15">
      <c r="N240" t="str">
        <f>'Reporte de Juicios (SOFIA)'!$B252&amp;'Reporte de Juicios (SOFIA)'!$G252</f>
        <v/>
      </c>
      <c r="O240">
        <f>'Reporte de Juicios (SOFIA)'!$H252</f>
        <v>0</v>
      </c>
    </row>
    <row r="241" spans="14:15">
      <c r="N241" t="str">
        <f>'Reporte de Juicios (SOFIA)'!$B253&amp;'Reporte de Juicios (SOFIA)'!$G253</f>
        <v/>
      </c>
      <c r="O241">
        <f>'Reporte de Juicios (SOFIA)'!$H253</f>
        <v>0</v>
      </c>
    </row>
    <row r="242" spans="14:15">
      <c r="N242" t="str">
        <f>'Reporte de Juicios (SOFIA)'!$B254&amp;'Reporte de Juicios (SOFIA)'!$G254</f>
        <v/>
      </c>
      <c r="O242">
        <f>'Reporte de Juicios (SOFIA)'!$H254</f>
        <v>0</v>
      </c>
    </row>
    <row r="243" spans="14:15">
      <c r="N243" t="str">
        <f>'Reporte de Juicios (SOFIA)'!$B255&amp;'Reporte de Juicios (SOFIA)'!$G255</f>
        <v/>
      </c>
      <c r="O243">
        <f>'Reporte de Juicios (SOFIA)'!$H255</f>
        <v>0</v>
      </c>
    </row>
    <row r="244" spans="14:15">
      <c r="N244" t="str">
        <f>'Reporte de Juicios (SOFIA)'!$B256&amp;'Reporte de Juicios (SOFIA)'!$G256</f>
        <v/>
      </c>
      <c r="O244">
        <f>'Reporte de Juicios (SOFIA)'!$H256</f>
        <v>0</v>
      </c>
    </row>
    <row r="245" spans="14:15">
      <c r="N245" t="str">
        <f>'Reporte de Juicios (SOFIA)'!$B257&amp;'Reporte de Juicios (SOFIA)'!$G257</f>
        <v/>
      </c>
      <c r="O245">
        <f>'Reporte de Juicios (SOFIA)'!$H257</f>
        <v>0</v>
      </c>
    </row>
    <row r="246" spans="14:15">
      <c r="N246" t="str">
        <f>'Reporte de Juicios (SOFIA)'!$B258&amp;'Reporte de Juicios (SOFIA)'!$G258</f>
        <v/>
      </c>
      <c r="O246">
        <f>'Reporte de Juicios (SOFIA)'!$H258</f>
        <v>0</v>
      </c>
    </row>
    <row r="247" spans="14:15">
      <c r="N247" t="str">
        <f>'Reporte de Juicios (SOFIA)'!$B259&amp;'Reporte de Juicios (SOFIA)'!$G259</f>
        <v/>
      </c>
      <c r="O247">
        <f>'Reporte de Juicios (SOFIA)'!$H259</f>
        <v>0</v>
      </c>
    </row>
    <row r="248" spans="14:15">
      <c r="N248" t="str">
        <f>'Reporte de Juicios (SOFIA)'!$B260&amp;'Reporte de Juicios (SOFIA)'!$G260</f>
        <v/>
      </c>
      <c r="O248">
        <f>'Reporte de Juicios (SOFIA)'!$H260</f>
        <v>0</v>
      </c>
    </row>
    <row r="249" spans="14:15">
      <c r="N249" t="str">
        <f>'Reporte de Juicios (SOFIA)'!$B261&amp;'Reporte de Juicios (SOFIA)'!$G261</f>
        <v/>
      </c>
      <c r="O249">
        <f>'Reporte de Juicios (SOFIA)'!$H261</f>
        <v>0</v>
      </c>
    </row>
    <row r="250" spans="14:15">
      <c r="N250" t="str">
        <f>'Reporte de Juicios (SOFIA)'!$B262&amp;'Reporte de Juicios (SOFIA)'!$G262</f>
        <v/>
      </c>
      <c r="O250">
        <f>'Reporte de Juicios (SOFIA)'!$H262</f>
        <v>0</v>
      </c>
    </row>
    <row r="251" spans="14:15">
      <c r="N251" t="str">
        <f>'Reporte de Juicios (SOFIA)'!$B263&amp;'Reporte de Juicios (SOFIA)'!$G263</f>
        <v/>
      </c>
      <c r="O251">
        <f>'Reporte de Juicios (SOFIA)'!$H263</f>
        <v>0</v>
      </c>
    </row>
    <row r="252" spans="14:15">
      <c r="N252" t="str">
        <f>'Reporte de Juicios (SOFIA)'!$B264&amp;'Reporte de Juicios (SOFIA)'!$G264</f>
        <v/>
      </c>
      <c r="O252">
        <f>'Reporte de Juicios (SOFIA)'!$H264</f>
        <v>0</v>
      </c>
    </row>
    <row r="253" spans="14:15">
      <c r="N253" t="str">
        <f>'Reporte de Juicios (SOFIA)'!$B265&amp;'Reporte de Juicios (SOFIA)'!$G265</f>
        <v/>
      </c>
      <c r="O253">
        <f>'Reporte de Juicios (SOFIA)'!$H265</f>
        <v>0</v>
      </c>
    </row>
    <row r="254" spans="14:15">
      <c r="N254" t="str">
        <f>'Reporte de Juicios (SOFIA)'!$B266&amp;'Reporte de Juicios (SOFIA)'!$G266</f>
        <v/>
      </c>
      <c r="O254">
        <f>'Reporte de Juicios (SOFIA)'!$H266</f>
        <v>0</v>
      </c>
    </row>
    <row r="255" spans="14:15">
      <c r="N255" t="str">
        <f>'Reporte de Juicios (SOFIA)'!$B267&amp;'Reporte de Juicios (SOFIA)'!$G267</f>
        <v/>
      </c>
      <c r="O255">
        <f>'Reporte de Juicios (SOFIA)'!$H267</f>
        <v>0</v>
      </c>
    </row>
    <row r="256" spans="14:15">
      <c r="N256" t="str">
        <f>'Reporte de Juicios (SOFIA)'!$B268&amp;'Reporte de Juicios (SOFIA)'!$G268</f>
        <v/>
      </c>
      <c r="O256">
        <f>'Reporte de Juicios (SOFIA)'!$H268</f>
        <v>0</v>
      </c>
    </row>
    <row r="257" spans="14:15">
      <c r="N257" t="str">
        <f>'Reporte de Juicios (SOFIA)'!$B269&amp;'Reporte de Juicios (SOFIA)'!$G269</f>
        <v/>
      </c>
      <c r="O257">
        <f>'Reporte de Juicios (SOFIA)'!$H269</f>
        <v>0</v>
      </c>
    </row>
    <row r="258" spans="14:15">
      <c r="N258" t="str">
        <f>'Reporte de Juicios (SOFIA)'!$B270&amp;'Reporte de Juicios (SOFIA)'!$G270</f>
        <v/>
      </c>
      <c r="O258">
        <f>'Reporte de Juicios (SOFIA)'!$H270</f>
        <v>0</v>
      </c>
    </row>
    <row r="259" spans="14:15">
      <c r="N259" t="str">
        <f>'Reporte de Juicios (SOFIA)'!$B271&amp;'Reporte de Juicios (SOFIA)'!$G271</f>
        <v/>
      </c>
      <c r="O259">
        <f>'Reporte de Juicios (SOFIA)'!$H271</f>
        <v>0</v>
      </c>
    </row>
    <row r="260" spans="14:15">
      <c r="N260" t="str">
        <f>'Reporte de Juicios (SOFIA)'!$B272&amp;'Reporte de Juicios (SOFIA)'!$G272</f>
        <v/>
      </c>
      <c r="O260">
        <f>'Reporte de Juicios (SOFIA)'!$H272</f>
        <v>0</v>
      </c>
    </row>
    <row r="261" spans="14:15">
      <c r="N261" t="str">
        <f>'Reporte de Juicios (SOFIA)'!$B273&amp;'Reporte de Juicios (SOFIA)'!$G273</f>
        <v/>
      </c>
      <c r="O261">
        <f>'Reporte de Juicios (SOFIA)'!$H273</f>
        <v>0</v>
      </c>
    </row>
    <row r="262" spans="14:15">
      <c r="N262" t="str">
        <f>'Reporte de Juicios (SOFIA)'!$B274&amp;'Reporte de Juicios (SOFIA)'!$G274</f>
        <v/>
      </c>
      <c r="O262">
        <f>'Reporte de Juicios (SOFIA)'!$H274</f>
        <v>0</v>
      </c>
    </row>
    <row r="263" spans="14:15">
      <c r="N263" t="str">
        <f>'Reporte de Juicios (SOFIA)'!$B275&amp;'Reporte de Juicios (SOFIA)'!$G275</f>
        <v/>
      </c>
      <c r="O263">
        <f>'Reporte de Juicios (SOFIA)'!$H275</f>
        <v>0</v>
      </c>
    </row>
    <row r="264" spans="14:15">
      <c r="N264" t="str">
        <f>'Reporte de Juicios (SOFIA)'!$B276&amp;'Reporte de Juicios (SOFIA)'!$G276</f>
        <v/>
      </c>
      <c r="O264">
        <f>'Reporte de Juicios (SOFIA)'!$H276</f>
        <v>0</v>
      </c>
    </row>
    <row r="265" spans="14:15">
      <c r="N265" t="str">
        <f>'Reporte de Juicios (SOFIA)'!$B277&amp;'Reporte de Juicios (SOFIA)'!$G277</f>
        <v/>
      </c>
      <c r="O265">
        <f>'Reporte de Juicios (SOFIA)'!$H277</f>
        <v>0</v>
      </c>
    </row>
    <row r="266" spans="14:15">
      <c r="N266" t="str">
        <f>'Reporte de Juicios (SOFIA)'!$B278&amp;'Reporte de Juicios (SOFIA)'!$G278</f>
        <v/>
      </c>
      <c r="O266">
        <f>'Reporte de Juicios (SOFIA)'!$H278</f>
        <v>0</v>
      </c>
    </row>
    <row r="267" spans="14:15">
      <c r="N267" t="str">
        <f>'Reporte de Juicios (SOFIA)'!$B279&amp;'Reporte de Juicios (SOFIA)'!$G279</f>
        <v/>
      </c>
      <c r="O267">
        <f>'Reporte de Juicios (SOFIA)'!$H279</f>
        <v>0</v>
      </c>
    </row>
    <row r="268" spans="14:15">
      <c r="N268" t="str">
        <f>'Reporte de Juicios (SOFIA)'!$B280&amp;'Reporte de Juicios (SOFIA)'!$G280</f>
        <v/>
      </c>
      <c r="O268">
        <f>'Reporte de Juicios (SOFIA)'!$H280</f>
        <v>0</v>
      </c>
    </row>
    <row r="269" spans="14:15">
      <c r="N269" t="str">
        <f>'Reporte de Juicios (SOFIA)'!$B281&amp;'Reporte de Juicios (SOFIA)'!$G281</f>
        <v/>
      </c>
      <c r="O269">
        <f>'Reporte de Juicios (SOFIA)'!$H281</f>
        <v>0</v>
      </c>
    </row>
    <row r="270" spans="14:15">
      <c r="N270" t="str">
        <f>'Reporte de Juicios (SOFIA)'!$B282&amp;'Reporte de Juicios (SOFIA)'!$G282</f>
        <v/>
      </c>
      <c r="O270">
        <f>'Reporte de Juicios (SOFIA)'!$H282</f>
        <v>0</v>
      </c>
    </row>
    <row r="271" spans="14:15">
      <c r="N271" t="str">
        <f>'Reporte de Juicios (SOFIA)'!$B283&amp;'Reporte de Juicios (SOFIA)'!$G283</f>
        <v/>
      </c>
      <c r="O271">
        <f>'Reporte de Juicios (SOFIA)'!$H283</f>
        <v>0</v>
      </c>
    </row>
    <row r="272" spans="14:15">
      <c r="N272" t="str">
        <f>'Reporte de Juicios (SOFIA)'!$B284&amp;'Reporte de Juicios (SOFIA)'!$G284</f>
        <v/>
      </c>
      <c r="O272">
        <f>'Reporte de Juicios (SOFIA)'!$H284</f>
        <v>0</v>
      </c>
    </row>
    <row r="273" spans="14:15">
      <c r="N273" t="str">
        <f>'Reporte de Juicios (SOFIA)'!$B285&amp;'Reporte de Juicios (SOFIA)'!$G285</f>
        <v/>
      </c>
      <c r="O273">
        <f>'Reporte de Juicios (SOFIA)'!$H285</f>
        <v>0</v>
      </c>
    </row>
    <row r="274" spans="14:15">
      <c r="N274" t="str">
        <f>'Reporte de Juicios (SOFIA)'!$B286&amp;'Reporte de Juicios (SOFIA)'!$G286</f>
        <v/>
      </c>
      <c r="O274">
        <f>'Reporte de Juicios (SOFIA)'!$H286</f>
        <v>0</v>
      </c>
    </row>
    <row r="275" spans="14:15">
      <c r="N275" t="str">
        <f>'Reporte de Juicios (SOFIA)'!$B287&amp;'Reporte de Juicios (SOFIA)'!$G287</f>
        <v/>
      </c>
      <c r="O275">
        <f>'Reporte de Juicios (SOFIA)'!$H287</f>
        <v>0</v>
      </c>
    </row>
    <row r="276" spans="14:15">
      <c r="N276" t="str">
        <f>'Reporte de Juicios (SOFIA)'!$B288&amp;'Reporte de Juicios (SOFIA)'!$G288</f>
        <v/>
      </c>
      <c r="O276">
        <f>'Reporte de Juicios (SOFIA)'!$H288</f>
        <v>0</v>
      </c>
    </row>
    <row r="277" spans="14:15">
      <c r="N277" t="str">
        <f>'Reporte de Juicios (SOFIA)'!$B289&amp;'Reporte de Juicios (SOFIA)'!$G289</f>
        <v/>
      </c>
      <c r="O277">
        <f>'Reporte de Juicios (SOFIA)'!$H289</f>
        <v>0</v>
      </c>
    </row>
    <row r="278" spans="14:15">
      <c r="N278" t="str">
        <f>'Reporte de Juicios (SOFIA)'!$B290&amp;'Reporte de Juicios (SOFIA)'!$G290</f>
        <v/>
      </c>
      <c r="O278">
        <f>'Reporte de Juicios (SOFIA)'!$H290</f>
        <v>0</v>
      </c>
    </row>
    <row r="279" spans="14:15">
      <c r="N279" t="str">
        <f>'Reporte de Juicios (SOFIA)'!$B291&amp;'Reporte de Juicios (SOFIA)'!$G291</f>
        <v/>
      </c>
      <c r="O279">
        <f>'Reporte de Juicios (SOFIA)'!$H291</f>
        <v>0</v>
      </c>
    </row>
    <row r="280" spans="14:15">
      <c r="N280" t="str">
        <f>'Reporte de Juicios (SOFIA)'!$B292&amp;'Reporte de Juicios (SOFIA)'!$G292</f>
        <v/>
      </c>
      <c r="O280">
        <f>'Reporte de Juicios (SOFIA)'!$H292</f>
        <v>0</v>
      </c>
    </row>
    <row r="281" spans="14:15">
      <c r="N281" t="str">
        <f>'Reporte de Juicios (SOFIA)'!$B293&amp;'Reporte de Juicios (SOFIA)'!$G293</f>
        <v/>
      </c>
      <c r="O281">
        <f>'Reporte de Juicios (SOFIA)'!$H293</f>
        <v>0</v>
      </c>
    </row>
    <row r="282" spans="14:15">
      <c r="N282" t="str">
        <f>'Reporte de Juicios (SOFIA)'!$B294&amp;'Reporte de Juicios (SOFIA)'!$G294</f>
        <v/>
      </c>
      <c r="O282">
        <f>'Reporte de Juicios (SOFIA)'!$H294</f>
        <v>0</v>
      </c>
    </row>
    <row r="283" spans="14:15">
      <c r="N283" t="str">
        <f>'Reporte de Juicios (SOFIA)'!$B295&amp;'Reporte de Juicios (SOFIA)'!$G295</f>
        <v/>
      </c>
      <c r="O283">
        <f>'Reporte de Juicios (SOFIA)'!$H295</f>
        <v>0</v>
      </c>
    </row>
    <row r="284" spans="14:15">
      <c r="N284" t="str">
        <f>'Reporte de Juicios (SOFIA)'!$B296&amp;'Reporte de Juicios (SOFIA)'!$G296</f>
        <v/>
      </c>
      <c r="O284">
        <f>'Reporte de Juicios (SOFIA)'!$H296</f>
        <v>0</v>
      </c>
    </row>
    <row r="285" spans="14:15">
      <c r="N285" t="str">
        <f>'Reporte de Juicios (SOFIA)'!$B297&amp;'Reporte de Juicios (SOFIA)'!$G297</f>
        <v/>
      </c>
      <c r="O285">
        <f>'Reporte de Juicios (SOFIA)'!$H297</f>
        <v>0</v>
      </c>
    </row>
    <row r="286" spans="14:15">
      <c r="N286" t="str">
        <f>'Reporte de Juicios (SOFIA)'!$B298&amp;'Reporte de Juicios (SOFIA)'!$G298</f>
        <v/>
      </c>
      <c r="O286">
        <f>'Reporte de Juicios (SOFIA)'!$H298</f>
        <v>0</v>
      </c>
    </row>
    <row r="287" spans="14:15">
      <c r="N287" t="str">
        <f>'Reporte de Juicios (SOFIA)'!$B299&amp;'Reporte de Juicios (SOFIA)'!$G299</f>
        <v/>
      </c>
      <c r="O287">
        <f>'Reporte de Juicios (SOFIA)'!$H299</f>
        <v>0</v>
      </c>
    </row>
    <row r="288" spans="14:15">
      <c r="N288" t="str">
        <f>'Reporte de Juicios (SOFIA)'!$B300&amp;'Reporte de Juicios (SOFIA)'!$G300</f>
        <v/>
      </c>
      <c r="O288">
        <f>'Reporte de Juicios (SOFIA)'!$H300</f>
        <v>0</v>
      </c>
    </row>
    <row r="289" spans="14:15">
      <c r="N289" t="str">
        <f>'Reporte de Juicios (SOFIA)'!$B301&amp;'Reporte de Juicios (SOFIA)'!$G301</f>
        <v/>
      </c>
      <c r="O289">
        <f>'Reporte de Juicios (SOFIA)'!$H301</f>
        <v>0</v>
      </c>
    </row>
    <row r="290" spans="14:15">
      <c r="N290" t="str">
        <f>'Reporte de Juicios (SOFIA)'!$B302&amp;'Reporte de Juicios (SOFIA)'!$G302</f>
        <v/>
      </c>
      <c r="O290">
        <f>'Reporte de Juicios (SOFIA)'!$H302</f>
        <v>0</v>
      </c>
    </row>
    <row r="291" spans="14:15">
      <c r="N291" t="str">
        <f>'Reporte de Juicios (SOFIA)'!$B303&amp;'Reporte de Juicios (SOFIA)'!$G303</f>
        <v/>
      </c>
      <c r="O291">
        <f>'Reporte de Juicios (SOFIA)'!$H303</f>
        <v>0</v>
      </c>
    </row>
    <row r="292" spans="14:15">
      <c r="N292" t="str">
        <f>'Reporte de Juicios (SOFIA)'!$B304&amp;'Reporte de Juicios (SOFIA)'!$G304</f>
        <v/>
      </c>
      <c r="O292">
        <f>'Reporte de Juicios (SOFIA)'!$H304</f>
        <v>0</v>
      </c>
    </row>
    <row r="293" spans="14:15">
      <c r="N293" t="str">
        <f>'Reporte de Juicios (SOFIA)'!$B305&amp;'Reporte de Juicios (SOFIA)'!$G305</f>
        <v/>
      </c>
      <c r="O293">
        <f>'Reporte de Juicios (SOFIA)'!$H305</f>
        <v>0</v>
      </c>
    </row>
    <row r="294" spans="14:15">
      <c r="N294" t="str">
        <f>'Reporte de Juicios (SOFIA)'!$B306&amp;'Reporte de Juicios (SOFIA)'!$G306</f>
        <v/>
      </c>
      <c r="O294">
        <f>'Reporte de Juicios (SOFIA)'!$H306</f>
        <v>0</v>
      </c>
    </row>
    <row r="295" spans="14:15">
      <c r="N295" t="str">
        <f>'Reporte de Juicios (SOFIA)'!$B307&amp;'Reporte de Juicios (SOFIA)'!$G307</f>
        <v/>
      </c>
      <c r="O295">
        <f>'Reporte de Juicios (SOFIA)'!$H307</f>
        <v>0</v>
      </c>
    </row>
    <row r="296" spans="14:15">
      <c r="N296" t="str">
        <f>'Reporte de Juicios (SOFIA)'!$B308&amp;'Reporte de Juicios (SOFIA)'!$G308</f>
        <v/>
      </c>
      <c r="O296">
        <f>'Reporte de Juicios (SOFIA)'!$H308</f>
        <v>0</v>
      </c>
    </row>
    <row r="297" spans="14:15">
      <c r="N297" t="str">
        <f>'Reporte de Juicios (SOFIA)'!$B309&amp;'Reporte de Juicios (SOFIA)'!$G309</f>
        <v/>
      </c>
      <c r="O297">
        <f>'Reporte de Juicios (SOFIA)'!$H309</f>
        <v>0</v>
      </c>
    </row>
    <row r="298" spans="14:15">
      <c r="N298" t="str">
        <f>'Reporte de Juicios (SOFIA)'!$B310&amp;'Reporte de Juicios (SOFIA)'!$G310</f>
        <v/>
      </c>
      <c r="O298">
        <f>'Reporte de Juicios (SOFIA)'!$H310</f>
        <v>0</v>
      </c>
    </row>
    <row r="299" spans="14:15">
      <c r="N299" t="str">
        <f>'Reporte de Juicios (SOFIA)'!$B311&amp;'Reporte de Juicios (SOFIA)'!$G311</f>
        <v/>
      </c>
      <c r="O299">
        <f>'Reporte de Juicios (SOFIA)'!$H311</f>
        <v>0</v>
      </c>
    </row>
    <row r="300" spans="14:15">
      <c r="N300" t="str">
        <f>'Reporte de Juicios (SOFIA)'!$B312&amp;'Reporte de Juicios (SOFIA)'!$G312</f>
        <v/>
      </c>
      <c r="O300">
        <f>'Reporte de Juicios (SOFIA)'!$H312</f>
        <v>0</v>
      </c>
    </row>
    <row r="301" spans="14:15">
      <c r="N301" t="str">
        <f>'Reporte de Juicios (SOFIA)'!$B313&amp;'Reporte de Juicios (SOFIA)'!$G313</f>
        <v/>
      </c>
      <c r="O301">
        <f>'Reporte de Juicios (SOFIA)'!$H313</f>
        <v>0</v>
      </c>
    </row>
    <row r="302" spans="14:15">
      <c r="N302" t="str">
        <f>'Reporte de Juicios (SOFIA)'!$B314&amp;'Reporte de Juicios (SOFIA)'!$G314</f>
        <v/>
      </c>
      <c r="O302">
        <f>'Reporte de Juicios (SOFIA)'!$H314</f>
        <v>0</v>
      </c>
    </row>
    <row r="303" spans="14:15">
      <c r="N303" t="str">
        <f>'Reporte de Juicios (SOFIA)'!$B315&amp;'Reporte de Juicios (SOFIA)'!$G315</f>
        <v/>
      </c>
      <c r="O303">
        <f>'Reporte de Juicios (SOFIA)'!$H315</f>
        <v>0</v>
      </c>
    </row>
    <row r="304" spans="14:15">
      <c r="N304" t="str">
        <f>'Reporte de Juicios (SOFIA)'!$B316&amp;'Reporte de Juicios (SOFIA)'!$G316</f>
        <v/>
      </c>
      <c r="O304">
        <f>'Reporte de Juicios (SOFIA)'!$H316</f>
        <v>0</v>
      </c>
    </row>
    <row r="305" spans="14:15">
      <c r="N305" t="str">
        <f>'Reporte de Juicios (SOFIA)'!$B317&amp;'Reporte de Juicios (SOFIA)'!$G317</f>
        <v/>
      </c>
      <c r="O305">
        <f>'Reporte de Juicios (SOFIA)'!$H317</f>
        <v>0</v>
      </c>
    </row>
    <row r="306" spans="14:15">
      <c r="N306" t="str">
        <f>'Reporte de Juicios (SOFIA)'!$B318&amp;'Reporte de Juicios (SOFIA)'!$G318</f>
        <v/>
      </c>
      <c r="O306">
        <f>'Reporte de Juicios (SOFIA)'!$H318</f>
        <v>0</v>
      </c>
    </row>
    <row r="307" spans="14:15">
      <c r="N307" t="str">
        <f>'Reporte de Juicios (SOFIA)'!$B319&amp;'Reporte de Juicios (SOFIA)'!$G319</f>
        <v/>
      </c>
      <c r="O307">
        <f>'Reporte de Juicios (SOFIA)'!$H319</f>
        <v>0</v>
      </c>
    </row>
    <row r="308" spans="14:15">
      <c r="N308" t="str">
        <f>'Reporte de Juicios (SOFIA)'!$B320&amp;'Reporte de Juicios (SOFIA)'!$G320</f>
        <v/>
      </c>
      <c r="O308">
        <f>'Reporte de Juicios (SOFIA)'!$H320</f>
        <v>0</v>
      </c>
    </row>
    <row r="309" spans="14:15">
      <c r="N309" t="str">
        <f>'Reporte de Juicios (SOFIA)'!$B321&amp;'Reporte de Juicios (SOFIA)'!$G321</f>
        <v/>
      </c>
      <c r="O309">
        <f>'Reporte de Juicios (SOFIA)'!$H321</f>
        <v>0</v>
      </c>
    </row>
    <row r="310" spans="14:15">
      <c r="N310" t="str">
        <f>'Reporte de Juicios (SOFIA)'!$B322&amp;'Reporte de Juicios (SOFIA)'!$G322</f>
        <v/>
      </c>
      <c r="O310">
        <f>'Reporte de Juicios (SOFIA)'!$H322</f>
        <v>0</v>
      </c>
    </row>
    <row r="311" spans="14:15">
      <c r="N311" t="str">
        <f>'Reporte de Juicios (SOFIA)'!$B323&amp;'Reporte de Juicios (SOFIA)'!$G323</f>
        <v/>
      </c>
      <c r="O311">
        <f>'Reporte de Juicios (SOFIA)'!$H323</f>
        <v>0</v>
      </c>
    </row>
    <row r="312" spans="14:15">
      <c r="N312" t="str">
        <f>'Reporte de Juicios (SOFIA)'!$B324&amp;'Reporte de Juicios (SOFIA)'!$G324</f>
        <v/>
      </c>
      <c r="O312">
        <f>'Reporte de Juicios (SOFIA)'!$H324</f>
        <v>0</v>
      </c>
    </row>
    <row r="313" spans="14:15">
      <c r="N313" t="str">
        <f>'Reporte de Juicios (SOFIA)'!$B325&amp;'Reporte de Juicios (SOFIA)'!$G325</f>
        <v/>
      </c>
      <c r="O313">
        <f>'Reporte de Juicios (SOFIA)'!$H325</f>
        <v>0</v>
      </c>
    </row>
    <row r="314" spans="14:15">
      <c r="N314" t="str">
        <f>'Reporte de Juicios (SOFIA)'!$B326&amp;'Reporte de Juicios (SOFIA)'!$G326</f>
        <v/>
      </c>
      <c r="O314">
        <f>'Reporte de Juicios (SOFIA)'!$H326</f>
        <v>0</v>
      </c>
    </row>
    <row r="315" spans="14:15">
      <c r="N315" t="str">
        <f>'Reporte de Juicios (SOFIA)'!$B327&amp;'Reporte de Juicios (SOFIA)'!$G327</f>
        <v/>
      </c>
      <c r="O315">
        <f>'Reporte de Juicios (SOFIA)'!$H327</f>
        <v>0</v>
      </c>
    </row>
    <row r="316" spans="14:15">
      <c r="N316" t="str">
        <f>'Reporte de Juicios (SOFIA)'!$B328&amp;'Reporte de Juicios (SOFIA)'!$G328</f>
        <v/>
      </c>
      <c r="O316">
        <f>'Reporte de Juicios (SOFIA)'!$H328</f>
        <v>0</v>
      </c>
    </row>
    <row r="317" spans="14:15">
      <c r="N317" t="str">
        <f>'Reporte de Juicios (SOFIA)'!$B329&amp;'Reporte de Juicios (SOFIA)'!$G329</f>
        <v/>
      </c>
      <c r="O317">
        <f>'Reporte de Juicios (SOFIA)'!$H329</f>
        <v>0</v>
      </c>
    </row>
    <row r="318" spans="14:15">
      <c r="N318" t="str">
        <f>'Reporte de Juicios (SOFIA)'!$B330&amp;'Reporte de Juicios (SOFIA)'!$G330</f>
        <v/>
      </c>
      <c r="O318">
        <f>'Reporte de Juicios (SOFIA)'!$H330</f>
        <v>0</v>
      </c>
    </row>
    <row r="319" spans="14:15">
      <c r="N319" t="str">
        <f>'Reporte de Juicios (SOFIA)'!$B331&amp;'Reporte de Juicios (SOFIA)'!$G331</f>
        <v/>
      </c>
      <c r="O319">
        <f>'Reporte de Juicios (SOFIA)'!$H331</f>
        <v>0</v>
      </c>
    </row>
    <row r="320" spans="14:15">
      <c r="N320" t="str">
        <f>'Reporte de Juicios (SOFIA)'!$B332&amp;'Reporte de Juicios (SOFIA)'!$G332</f>
        <v/>
      </c>
      <c r="O320">
        <f>'Reporte de Juicios (SOFIA)'!$H332</f>
        <v>0</v>
      </c>
    </row>
    <row r="321" spans="14:15">
      <c r="N321" t="str">
        <f>'Reporte de Juicios (SOFIA)'!$B333&amp;'Reporte de Juicios (SOFIA)'!$G333</f>
        <v/>
      </c>
      <c r="O321">
        <f>'Reporte de Juicios (SOFIA)'!$H333</f>
        <v>0</v>
      </c>
    </row>
    <row r="322" spans="14:15">
      <c r="N322" t="str">
        <f>'Reporte de Juicios (SOFIA)'!$B334&amp;'Reporte de Juicios (SOFIA)'!$G334</f>
        <v/>
      </c>
      <c r="O322">
        <f>'Reporte de Juicios (SOFIA)'!$H334</f>
        <v>0</v>
      </c>
    </row>
    <row r="323" spans="14:15">
      <c r="N323" t="str">
        <f>'Reporte de Juicios (SOFIA)'!$B335&amp;'Reporte de Juicios (SOFIA)'!$G335</f>
        <v/>
      </c>
      <c r="O323">
        <f>'Reporte de Juicios (SOFIA)'!$H335</f>
        <v>0</v>
      </c>
    </row>
    <row r="324" spans="14:15">
      <c r="N324" t="str">
        <f>'Reporte de Juicios (SOFIA)'!$B336&amp;'Reporte de Juicios (SOFIA)'!$G336</f>
        <v/>
      </c>
      <c r="O324">
        <f>'Reporte de Juicios (SOFIA)'!$H336</f>
        <v>0</v>
      </c>
    </row>
    <row r="325" spans="14:15">
      <c r="N325" t="str">
        <f>'Reporte de Juicios (SOFIA)'!$B337&amp;'Reporte de Juicios (SOFIA)'!$G337</f>
        <v/>
      </c>
      <c r="O325">
        <f>'Reporte de Juicios (SOFIA)'!$H337</f>
        <v>0</v>
      </c>
    </row>
    <row r="326" spans="14:15">
      <c r="N326" t="str">
        <f>'Reporte de Juicios (SOFIA)'!$B338&amp;'Reporte de Juicios (SOFIA)'!$G338</f>
        <v/>
      </c>
      <c r="O326">
        <f>'Reporte de Juicios (SOFIA)'!$H338</f>
        <v>0</v>
      </c>
    </row>
    <row r="327" spans="14:15">
      <c r="N327" t="str">
        <f>'Reporte de Juicios (SOFIA)'!$B339&amp;'Reporte de Juicios (SOFIA)'!$G339</f>
        <v/>
      </c>
      <c r="O327">
        <f>'Reporte de Juicios (SOFIA)'!$H339</f>
        <v>0</v>
      </c>
    </row>
    <row r="328" spans="14:15">
      <c r="N328" t="str">
        <f>'Reporte de Juicios (SOFIA)'!$B340&amp;'Reporte de Juicios (SOFIA)'!$G340</f>
        <v/>
      </c>
      <c r="O328">
        <f>'Reporte de Juicios (SOFIA)'!$H340</f>
        <v>0</v>
      </c>
    </row>
    <row r="329" spans="14:15">
      <c r="N329" t="str">
        <f>'Reporte de Juicios (SOFIA)'!$B341&amp;'Reporte de Juicios (SOFIA)'!$G341</f>
        <v/>
      </c>
      <c r="O329">
        <f>'Reporte de Juicios (SOFIA)'!$H341</f>
        <v>0</v>
      </c>
    </row>
    <row r="330" spans="14:15">
      <c r="N330" t="str">
        <f>'Reporte de Juicios (SOFIA)'!$B342&amp;'Reporte de Juicios (SOFIA)'!$G342</f>
        <v/>
      </c>
      <c r="O330">
        <f>'Reporte de Juicios (SOFIA)'!$H342</f>
        <v>0</v>
      </c>
    </row>
    <row r="331" spans="14:15">
      <c r="N331" t="str">
        <f>'Reporte de Juicios (SOFIA)'!$B343&amp;'Reporte de Juicios (SOFIA)'!$G343</f>
        <v/>
      </c>
      <c r="O331">
        <f>'Reporte de Juicios (SOFIA)'!$H343</f>
        <v>0</v>
      </c>
    </row>
    <row r="332" spans="14:15">
      <c r="N332" t="str">
        <f>'Reporte de Juicios (SOFIA)'!$B344&amp;'Reporte de Juicios (SOFIA)'!$G344</f>
        <v/>
      </c>
      <c r="O332">
        <f>'Reporte de Juicios (SOFIA)'!$H344</f>
        <v>0</v>
      </c>
    </row>
    <row r="333" spans="14:15">
      <c r="N333" t="str">
        <f>'Reporte de Juicios (SOFIA)'!$B345&amp;'Reporte de Juicios (SOFIA)'!$G345</f>
        <v/>
      </c>
      <c r="O333">
        <f>'Reporte de Juicios (SOFIA)'!$H345</f>
        <v>0</v>
      </c>
    </row>
    <row r="334" spans="14:15">
      <c r="N334" t="str">
        <f>'Reporte de Juicios (SOFIA)'!$B346&amp;'Reporte de Juicios (SOFIA)'!$G346</f>
        <v/>
      </c>
      <c r="O334">
        <f>'Reporte de Juicios (SOFIA)'!$H346</f>
        <v>0</v>
      </c>
    </row>
    <row r="335" spans="14:15">
      <c r="N335" t="str">
        <f>'Reporte de Juicios (SOFIA)'!$B347&amp;'Reporte de Juicios (SOFIA)'!$G347</f>
        <v/>
      </c>
      <c r="O335">
        <f>'Reporte de Juicios (SOFIA)'!$H347</f>
        <v>0</v>
      </c>
    </row>
    <row r="336" spans="14:15">
      <c r="N336" t="str">
        <f>'Reporte de Juicios (SOFIA)'!$B348&amp;'Reporte de Juicios (SOFIA)'!$G348</f>
        <v/>
      </c>
      <c r="O336">
        <f>'Reporte de Juicios (SOFIA)'!$H348</f>
        <v>0</v>
      </c>
    </row>
    <row r="337" spans="14:15">
      <c r="N337" t="str">
        <f>'Reporte de Juicios (SOFIA)'!$B349&amp;'Reporte de Juicios (SOFIA)'!$G349</f>
        <v/>
      </c>
      <c r="O337">
        <f>'Reporte de Juicios (SOFIA)'!$H349</f>
        <v>0</v>
      </c>
    </row>
    <row r="338" spans="14:15">
      <c r="N338" t="str">
        <f>'Reporte de Juicios (SOFIA)'!$B350&amp;'Reporte de Juicios (SOFIA)'!$G350</f>
        <v/>
      </c>
      <c r="O338">
        <f>'Reporte de Juicios (SOFIA)'!$H350</f>
        <v>0</v>
      </c>
    </row>
    <row r="339" spans="14:15">
      <c r="N339" t="str">
        <f>'Reporte de Juicios (SOFIA)'!$B351&amp;'Reporte de Juicios (SOFIA)'!$G351</f>
        <v/>
      </c>
      <c r="O339">
        <f>'Reporte de Juicios (SOFIA)'!$H351</f>
        <v>0</v>
      </c>
    </row>
    <row r="340" spans="14:15">
      <c r="N340" t="str">
        <f>'Reporte de Juicios (SOFIA)'!$B352&amp;'Reporte de Juicios (SOFIA)'!$G352</f>
        <v/>
      </c>
      <c r="O340">
        <f>'Reporte de Juicios (SOFIA)'!$H352</f>
        <v>0</v>
      </c>
    </row>
    <row r="341" spans="14:15">
      <c r="N341" t="str">
        <f>'Reporte de Juicios (SOFIA)'!$B353&amp;'Reporte de Juicios (SOFIA)'!$G353</f>
        <v/>
      </c>
      <c r="O341">
        <f>'Reporte de Juicios (SOFIA)'!$H353</f>
        <v>0</v>
      </c>
    </row>
    <row r="342" spans="14:15">
      <c r="N342" t="str">
        <f>'Reporte de Juicios (SOFIA)'!$B354&amp;'Reporte de Juicios (SOFIA)'!$G354</f>
        <v/>
      </c>
      <c r="O342">
        <f>'Reporte de Juicios (SOFIA)'!$H354</f>
        <v>0</v>
      </c>
    </row>
    <row r="343" spans="14:15">
      <c r="N343" t="str">
        <f>'Reporte de Juicios (SOFIA)'!$B355&amp;'Reporte de Juicios (SOFIA)'!$G355</f>
        <v/>
      </c>
      <c r="O343">
        <f>'Reporte de Juicios (SOFIA)'!$H355</f>
        <v>0</v>
      </c>
    </row>
    <row r="344" spans="14:15">
      <c r="N344" t="str">
        <f>'Reporte de Juicios (SOFIA)'!$B356&amp;'Reporte de Juicios (SOFIA)'!$G356</f>
        <v/>
      </c>
      <c r="O344">
        <f>'Reporte de Juicios (SOFIA)'!$H356</f>
        <v>0</v>
      </c>
    </row>
    <row r="345" spans="14:15">
      <c r="N345" t="str">
        <f>'Reporte de Juicios (SOFIA)'!$B357&amp;'Reporte de Juicios (SOFIA)'!$G357</f>
        <v/>
      </c>
      <c r="O345">
        <f>'Reporte de Juicios (SOFIA)'!$H357</f>
        <v>0</v>
      </c>
    </row>
    <row r="346" spans="14:15">
      <c r="N346" t="str">
        <f>'Reporte de Juicios (SOFIA)'!$B358&amp;'Reporte de Juicios (SOFIA)'!$G358</f>
        <v/>
      </c>
      <c r="O346">
        <f>'Reporte de Juicios (SOFIA)'!$H358</f>
        <v>0</v>
      </c>
    </row>
    <row r="347" spans="14:15">
      <c r="N347" t="str">
        <f>'Reporte de Juicios (SOFIA)'!$B359&amp;'Reporte de Juicios (SOFIA)'!$G359</f>
        <v/>
      </c>
      <c r="O347">
        <f>'Reporte de Juicios (SOFIA)'!$H359</f>
        <v>0</v>
      </c>
    </row>
    <row r="348" spans="14:15">
      <c r="N348" t="str">
        <f>'Reporte de Juicios (SOFIA)'!$B360&amp;'Reporte de Juicios (SOFIA)'!$G360</f>
        <v/>
      </c>
      <c r="O348">
        <f>'Reporte de Juicios (SOFIA)'!$H360</f>
        <v>0</v>
      </c>
    </row>
    <row r="349" spans="14:15">
      <c r="N349" t="str">
        <f>'Reporte de Juicios (SOFIA)'!$B361&amp;'Reporte de Juicios (SOFIA)'!$G361</f>
        <v/>
      </c>
      <c r="O349">
        <f>'Reporte de Juicios (SOFIA)'!$H361</f>
        <v>0</v>
      </c>
    </row>
    <row r="350" spans="14:15">
      <c r="N350" t="str">
        <f>'Reporte de Juicios (SOFIA)'!$B362&amp;'Reporte de Juicios (SOFIA)'!$G362</f>
        <v/>
      </c>
      <c r="O350">
        <f>'Reporte de Juicios (SOFIA)'!$H362</f>
        <v>0</v>
      </c>
    </row>
    <row r="351" spans="14:15">
      <c r="N351" t="str">
        <f>'Reporte de Juicios (SOFIA)'!$B363&amp;'Reporte de Juicios (SOFIA)'!$G363</f>
        <v/>
      </c>
      <c r="O351">
        <f>'Reporte de Juicios (SOFIA)'!$H363</f>
        <v>0</v>
      </c>
    </row>
    <row r="352" spans="14:15">
      <c r="N352" t="str">
        <f>'Reporte de Juicios (SOFIA)'!$B364&amp;'Reporte de Juicios (SOFIA)'!$G364</f>
        <v/>
      </c>
      <c r="O352">
        <f>'Reporte de Juicios (SOFIA)'!$H364</f>
        <v>0</v>
      </c>
    </row>
    <row r="353" spans="14:15">
      <c r="N353" t="str">
        <f>'Reporte de Juicios (SOFIA)'!$B365&amp;'Reporte de Juicios (SOFIA)'!$G365</f>
        <v/>
      </c>
      <c r="O353">
        <f>'Reporte de Juicios (SOFIA)'!$H365</f>
        <v>0</v>
      </c>
    </row>
    <row r="354" spans="14:15">
      <c r="N354" t="str">
        <f>'Reporte de Juicios (SOFIA)'!$B366&amp;'Reporte de Juicios (SOFIA)'!$G366</f>
        <v/>
      </c>
      <c r="O354">
        <f>'Reporte de Juicios (SOFIA)'!$H366</f>
        <v>0</v>
      </c>
    </row>
    <row r="355" spans="14:15">
      <c r="N355" t="str">
        <f>'Reporte de Juicios (SOFIA)'!$B367&amp;'Reporte de Juicios (SOFIA)'!$G367</f>
        <v/>
      </c>
      <c r="O355">
        <f>'Reporte de Juicios (SOFIA)'!$H367</f>
        <v>0</v>
      </c>
    </row>
    <row r="356" spans="14:15">
      <c r="N356" t="str">
        <f>'Reporte de Juicios (SOFIA)'!$B368&amp;'Reporte de Juicios (SOFIA)'!$G368</f>
        <v/>
      </c>
      <c r="O356">
        <f>'Reporte de Juicios (SOFIA)'!$H368</f>
        <v>0</v>
      </c>
    </row>
    <row r="357" spans="14:15">
      <c r="N357" t="str">
        <f>'Reporte de Juicios (SOFIA)'!$B369&amp;'Reporte de Juicios (SOFIA)'!$G369</f>
        <v/>
      </c>
      <c r="O357">
        <f>'Reporte de Juicios (SOFIA)'!$H369</f>
        <v>0</v>
      </c>
    </row>
    <row r="358" spans="14:15">
      <c r="N358" t="str">
        <f>'Reporte de Juicios (SOFIA)'!$B370&amp;'Reporte de Juicios (SOFIA)'!$G370</f>
        <v/>
      </c>
      <c r="O358">
        <f>'Reporte de Juicios (SOFIA)'!$H370</f>
        <v>0</v>
      </c>
    </row>
    <row r="359" spans="14:15">
      <c r="N359" t="str">
        <f>'Reporte de Juicios (SOFIA)'!$B371&amp;'Reporte de Juicios (SOFIA)'!$G371</f>
        <v/>
      </c>
      <c r="O359">
        <f>'Reporte de Juicios (SOFIA)'!$H371</f>
        <v>0</v>
      </c>
    </row>
    <row r="360" spans="14:15">
      <c r="N360" t="str">
        <f>'Reporte de Juicios (SOFIA)'!$B372&amp;'Reporte de Juicios (SOFIA)'!$G372</f>
        <v/>
      </c>
      <c r="O360">
        <f>'Reporte de Juicios (SOFIA)'!$H372</f>
        <v>0</v>
      </c>
    </row>
    <row r="361" spans="14:15">
      <c r="N361" t="str">
        <f>'Reporte de Juicios (SOFIA)'!$B373&amp;'Reporte de Juicios (SOFIA)'!$G373</f>
        <v/>
      </c>
      <c r="O361">
        <f>'Reporte de Juicios (SOFIA)'!$H373</f>
        <v>0</v>
      </c>
    </row>
    <row r="362" spans="14:15">
      <c r="N362" t="str">
        <f>'Reporte de Juicios (SOFIA)'!$B374&amp;'Reporte de Juicios (SOFIA)'!$G374</f>
        <v/>
      </c>
      <c r="O362">
        <f>'Reporte de Juicios (SOFIA)'!$H374</f>
        <v>0</v>
      </c>
    </row>
    <row r="363" spans="14:15">
      <c r="N363" t="str">
        <f>'Reporte de Juicios (SOFIA)'!$B375&amp;'Reporte de Juicios (SOFIA)'!$G375</f>
        <v/>
      </c>
      <c r="O363">
        <f>'Reporte de Juicios (SOFIA)'!$H375</f>
        <v>0</v>
      </c>
    </row>
    <row r="364" spans="14:15">
      <c r="N364" t="str">
        <f>'Reporte de Juicios (SOFIA)'!$B376&amp;'Reporte de Juicios (SOFIA)'!$G376</f>
        <v/>
      </c>
      <c r="O364">
        <f>'Reporte de Juicios (SOFIA)'!$H376</f>
        <v>0</v>
      </c>
    </row>
    <row r="365" spans="14:15">
      <c r="N365" t="str">
        <f>'Reporte de Juicios (SOFIA)'!$B377&amp;'Reporte de Juicios (SOFIA)'!$G377</f>
        <v/>
      </c>
      <c r="O365">
        <f>'Reporte de Juicios (SOFIA)'!$H377</f>
        <v>0</v>
      </c>
    </row>
    <row r="366" spans="14:15">
      <c r="N366" t="str">
        <f>'Reporte de Juicios (SOFIA)'!$B378&amp;'Reporte de Juicios (SOFIA)'!$G378</f>
        <v/>
      </c>
      <c r="O366">
        <f>'Reporte de Juicios (SOFIA)'!$H378</f>
        <v>0</v>
      </c>
    </row>
    <row r="367" spans="14:15">
      <c r="N367" t="str">
        <f>'Reporte de Juicios (SOFIA)'!$B379&amp;'Reporte de Juicios (SOFIA)'!$G379</f>
        <v/>
      </c>
      <c r="O367">
        <f>'Reporte de Juicios (SOFIA)'!$H379</f>
        <v>0</v>
      </c>
    </row>
    <row r="368" spans="14:15">
      <c r="N368" t="str">
        <f>'Reporte de Juicios (SOFIA)'!$B380&amp;'Reporte de Juicios (SOFIA)'!$G380</f>
        <v/>
      </c>
      <c r="O368">
        <f>'Reporte de Juicios (SOFIA)'!$H380</f>
        <v>0</v>
      </c>
    </row>
    <row r="369" spans="14:15">
      <c r="N369" t="str">
        <f>'Reporte de Juicios (SOFIA)'!$B381&amp;'Reporte de Juicios (SOFIA)'!$G381</f>
        <v/>
      </c>
      <c r="O369">
        <f>'Reporte de Juicios (SOFIA)'!$H381</f>
        <v>0</v>
      </c>
    </row>
    <row r="370" spans="14:15">
      <c r="N370" t="str">
        <f>'Reporte de Juicios (SOFIA)'!$B382&amp;'Reporte de Juicios (SOFIA)'!$G382</f>
        <v/>
      </c>
      <c r="O370">
        <f>'Reporte de Juicios (SOFIA)'!$H382</f>
        <v>0</v>
      </c>
    </row>
    <row r="371" spans="14:15">
      <c r="N371" t="str">
        <f>'Reporte de Juicios (SOFIA)'!$B383&amp;'Reporte de Juicios (SOFIA)'!$G383</f>
        <v/>
      </c>
      <c r="O371">
        <f>'Reporte de Juicios (SOFIA)'!$H383</f>
        <v>0</v>
      </c>
    </row>
    <row r="372" spans="14:15">
      <c r="N372" t="str">
        <f>'Reporte de Juicios (SOFIA)'!$B384&amp;'Reporte de Juicios (SOFIA)'!$G384</f>
        <v/>
      </c>
      <c r="O372">
        <f>'Reporte de Juicios (SOFIA)'!$H384</f>
        <v>0</v>
      </c>
    </row>
    <row r="373" spans="14:15">
      <c r="N373" t="str">
        <f>'Reporte de Juicios (SOFIA)'!$B385&amp;'Reporte de Juicios (SOFIA)'!$G385</f>
        <v/>
      </c>
      <c r="O373">
        <f>'Reporte de Juicios (SOFIA)'!$H385</f>
        <v>0</v>
      </c>
    </row>
    <row r="374" spans="14:15">
      <c r="N374" t="str">
        <f>'Reporte de Juicios (SOFIA)'!$B386&amp;'Reporte de Juicios (SOFIA)'!$G386</f>
        <v/>
      </c>
      <c r="O374">
        <f>'Reporte de Juicios (SOFIA)'!$H386</f>
        <v>0</v>
      </c>
    </row>
    <row r="375" spans="14:15">
      <c r="N375" t="str">
        <f>'Reporte de Juicios (SOFIA)'!$B387&amp;'Reporte de Juicios (SOFIA)'!$G387</f>
        <v/>
      </c>
      <c r="O375">
        <f>'Reporte de Juicios (SOFIA)'!$H387</f>
        <v>0</v>
      </c>
    </row>
    <row r="376" spans="14:15">
      <c r="N376" t="str">
        <f>'Reporte de Juicios (SOFIA)'!$B388&amp;'Reporte de Juicios (SOFIA)'!$G388</f>
        <v/>
      </c>
      <c r="O376">
        <f>'Reporte de Juicios (SOFIA)'!$H388</f>
        <v>0</v>
      </c>
    </row>
    <row r="377" spans="14:15">
      <c r="N377" t="str">
        <f>'Reporte de Juicios (SOFIA)'!$B389&amp;'Reporte de Juicios (SOFIA)'!$G389</f>
        <v/>
      </c>
      <c r="O377">
        <f>'Reporte de Juicios (SOFIA)'!$H389</f>
        <v>0</v>
      </c>
    </row>
    <row r="378" spans="14:15">
      <c r="N378" t="str">
        <f>'Reporte de Juicios (SOFIA)'!$B390&amp;'Reporte de Juicios (SOFIA)'!$G390</f>
        <v/>
      </c>
      <c r="O378">
        <f>'Reporte de Juicios (SOFIA)'!$H390</f>
        <v>0</v>
      </c>
    </row>
    <row r="379" spans="14:15">
      <c r="N379" t="str">
        <f>'Reporte de Juicios (SOFIA)'!$B391&amp;'Reporte de Juicios (SOFIA)'!$G391</f>
        <v/>
      </c>
      <c r="O379">
        <f>'Reporte de Juicios (SOFIA)'!$H391</f>
        <v>0</v>
      </c>
    </row>
    <row r="380" spans="14:15">
      <c r="N380" t="str">
        <f>'Reporte de Juicios (SOFIA)'!$B392&amp;'Reporte de Juicios (SOFIA)'!$G392</f>
        <v/>
      </c>
      <c r="O380">
        <f>'Reporte de Juicios (SOFIA)'!$H392</f>
        <v>0</v>
      </c>
    </row>
    <row r="381" spans="14:15">
      <c r="N381" t="str">
        <f>'Reporte de Juicios (SOFIA)'!$B393&amp;'Reporte de Juicios (SOFIA)'!$G393</f>
        <v/>
      </c>
      <c r="O381">
        <f>'Reporte de Juicios (SOFIA)'!$H393</f>
        <v>0</v>
      </c>
    </row>
    <row r="382" spans="14:15">
      <c r="N382" t="str">
        <f>'Reporte de Juicios (SOFIA)'!$B394&amp;'Reporte de Juicios (SOFIA)'!$G394</f>
        <v/>
      </c>
      <c r="O382">
        <f>'Reporte de Juicios (SOFIA)'!$H394</f>
        <v>0</v>
      </c>
    </row>
    <row r="383" spans="14:15">
      <c r="N383" t="str">
        <f>'Reporte de Juicios (SOFIA)'!$B395&amp;'Reporte de Juicios (SOFIA)'!$G395</f>
        <v/>
      </c>
      <c r="O383">
        <f>'Reporte de Juicios (SOFIA)'!$H395</f>
        <v>0</v>
      </c>
    </row>
    <row r="384" spans="14:15">
      <c r="N384" t="str">
        <f>'Reporte de Juicios (SOFIA)'!$B396&amp;'Reporte de Juicios (SOFIA)'!$G396</f>
        <v/>
      </c>
      <c r="O384">
        <f>'Reporte de Juicios (SOFIA)'!$H396</f>
        <v>0</v>
      </c>
    </row>
    <row r="385" spans="14:15">
      <c r="N385" t="str">
        <f>'Reporte de Juicios (SOFIA)'!$B397&amp;'Reporte de Juicios (SOFIA)'!$G397</f>
        <v/>
      </c>
      <c r="O385">
        <f>'Reporte de Juicios (SOFIA)'!$H397</f>
        <v>0</v>
      </c>
    </row>
    <row r="386" spans="14:15">
      <c r="N386" t="str">
        <f>'Reporte de Juicios (SOFIA)'!$B398&amp;'Reporte de Juicios (SOFIA)'!$G398</f>
        <v/>
      </c>
      <c r="O386">
        <f>'Reporte de Juicios (SOFIA)'!$H398</f>
        <v>0</v>
      </c>
    </row>
    <row r="387" spans="14:15">
      <c r="N387" t="str">
        <f>'Reporte de Juicios (SOFIA)'!$B399&amp;'Reporte de Juicios (SOFIA)'!$G399</f>
        <v/>
      </c>
      <c r="O387">
        <f>'Reporte de Juicios (SOFIA)'!$H399</f>
        <v>0</v>
      </c>
    </row>
    <row r="388" spans="14:15">
      <c r="N388" t="str">
        <f>'Reporte de Juicios (SOFIA)'!$B400&amp;'Reporte de Juicios (SOFIA)'!$G400</f>
        <v/>
      </c>
      <c r="O388">
        <f>'Reporte de Juicios (SOFIA)'!$H400</f>
        <v>0</v>
      </c>
    </row>
    <row r="389" spans="14:15">
      <c r="N389" t="str">
        <f>'Reporte de Juicios (SOFIA)'!$B401&amp;'Reporte de Juicios (SOFIA)'!$G401</f>
        <v/>
      </c>
      <c r="O389">
        <f>'Reporte de Juicios (SOFIA)'!$H401</f>
        <v>0</v>
      </c>
    </row>
    <row r="390" spans="14:15">
      <c r="N390" t="str">
        <f>'Reporte de Juicios (SOFIA)'!$B402&amp;'Reporte de Juicios (SOFIA)'!$G402</f>
        <v/>
      </c>
      <c r="O390">
        <f>'Reporte de Juicios (SOFIA)'!$H402</f>
        <v>0</v>
      </c>
    </row>
    <row r="391" spans="14:15">
      <c r="N391" t="str">
        <f>'Reporte de Juicios (SOFIA)'!$B403&amp;'Reporte de Juicios (SOFIA)'!$G403</f>
        <v/>
      </c>
      <c r="O391">
        <f>'Reporte de Juicios (SOFIA)'!$H403</f>
        <v>0</v>
      </c>
    </row>
    <row r="392" spans="14:15">
      <c r="N392" t="str">
        <f>'Reporte de Juicios (SOFIA)'!$B404&amp;'Reporte de Juicios (SOFIA)'!$G404</f>
        <v/>
      </c>
      <c r="O392">
        <f>'Reporte de Juicios (SOFIA)'!$H404</f>
        <v>0</v>
      </c>
    </row>
    <row r="393" spans="14:15">
      <c r="N393" t="str">
        <f>'Reporte de Juicios (SOFIA)'!$B405&amp;'Reporte de Juicios (SOFIA)'!$G405</f>
        <v/>
      </c>
      <c r="O393">
        <f>'Reporte de Juicios (SOFIA)'!$H405</f>
        <v>0</v>
      </c>
    </row>
    <row r="394" spans="14:15">
      <c r="N394" t="str">
        <f>'Reporte de Juicios (SOFIA)'!$B406&amp;'Reporte de Juicios (SOFIA)'!$G406</f>
        <v/>
      </c>
      <c r="O394">
        <f>'Reporte de Juicios (SOFIA)'!$H406</f>
        <v>0</v>
      </c>
    </row>
    <row r="395" spans="14:15">
      <c r="N395" t="str">
        <f>'Reporte de Juicios (SOFIA)'!$B407&amp;'Reporte de Juicios (SOFIA)'!$G407</f>
        <v/>
      </c>
      <c r="O395">
        <f>'Reporte de Juicios (SOFIA)'!$H407</f>
        <v>0</v>
      </c>
    </row>
    <row r="396" spans="14:15">
      <c r="N396" t="str">
        <f>'Reporte de Juicios (SOFIA)'!$B408&amp;'Reporte de Juicios (SOFIA)'!$G408</f>
        <v/>
      </c>
      <c r="O396">
        <f>'Reporte de Juicios (SOFIA)'!$H408</f>
        <v>0</v>
      </c>
    </row>
    <row r="397" spans="14:15">
      <c r="N397" t="str">
        <f>'Reporte de Juicios (SOFIA)'!$B409&amp;'Reporte de Juicios (SOFIA)'!$G409</f>
        <v/>
      </c>
      <c r="O397">
        <f>'Reporte de Juicios (SOFIA)'!$H409</f>
        <v>0</v>
      </c>
    </row>
    <row r="398" spans="14:15">
      <c r="N398" t="str">
        <f>'Reporte de Juicios (SOFIA)'!$B410&amp;'Reporte de Juicios (SOFIA)'!$G410</f>
        <v/>
      </c>
      <c r="O398">
        <f>'Reporte de Juicios (SOFIA)'!$H410</f>
        <v>0</v>
      </c>
    </row>
    <row r="399" spans="14:15">
      <c r="N399" t="str">
        <f>'Reporte de Juicios (SOFIA)'!$B411&amp;'Reporte de Juicios (SOFIA)'!$G411</f>
        <v/>
      </c>
      <c r="O399">
        <f>'Reporte de Juicios (SOFIA)'!$H411</f>
        <v>0</v>
      </c>
    </row>
    <row r="400" spans="14:15">
      <c r="N400" t="str">
        <f>'Reporte de Juicios (SOFIA)'!$B412&amp;'Reporte de Juicios (SOFIA)'!$G412</f>
        <v/>
      </c>
      <c r="O400">
        <f>'Reporte de Juicios (SOFIA)'!$H412</f>
        <v>0</v>
      </c>
    </row>
    <row r="401" spans="14:15">
      <c r="N401" t="str">
        <f>'Reporte de Juicios (SOFIA)'!$B413&amp;'Reporte de Juicios (SOFIA)'!$G413</f>
        <v/>
      </c>
      <c r="O401">
        <f>'Reporte de Juicios (SOFIA)'!$H413</f>
        <v>0</v>
      </c>
    </row>
    <row r="402" spans="14:15">
      <c r="N402" t="str">
        <f>'Reporte de Juicios (SOFIA)'!$B414&amp;'Reporte de Juicios (SOFIA)'!$G414</f>
        <v/>
      </c>
      <c r="O402">
        <f>'Reporte de Juicios (SOFIA)'!$H414</f>
        <v>0</v>
      </c>
    </row>
    <row r="403" spans="14:15">
      <c r="N403" t="str">
        <f>'Reporte de Juicios (SOFIA)'!$B415&amp;'Reporte de Juicios (SOFIA)'!$G415</f>
        <v/>
      </c>
      <c r="O403">
        <f>'Reporte de Juicios (SOFIA)'!$H415</f>
        <v>0</v>
      </c>
    </row>
    <row r="404" spans="14:15">
      <c r="N404" t="str">
        <f>'Reporte de Juicios (SOFIA)'!$B416&amp;'Reporte de Juicios (SOFIA)'!$G416</f>
        <v/>
      </c>
      <c r="O404">
        <f>'Reporte de Juicios (SOFIA)'!$H416</f>
        <v>0</v>
      </c>
    </row>
    <row r="405" spans="14:15">
      <c r="N405" t="str">
        <f>'Reporte de Juicios (SOFIA)'!$B417&amp;'Reporte de Juicios (SOFIA)'!$G417</f>
        <v/>
      </c>
      <c r="O405">
        <f>'Reporte de Juicios (SOFIA)'!$H417</f>
        <v>0</v>
      </c>
    </row>
    <row r="406" spans="14:15">
      <c r="N406" t="str">
        <f>'Reporte de Juicios (SOFIA)'!$B418&amp;'Reporte de Juicios (SOFIA)'!$G418</f>
        <v/>
      </c>
      <c r="O406">
        <f>'Reporte de Juicios (SOFIA)'!$H418</f>
        <v>0</v>
      </c>
    </row>
    <row r="407" spans="14:15">
      <c r="N407" t="str">
        <f>'Reporte de Juicios (SOFIA)'!$B419&amp;'Reporte de Juicios (SOFIA)'!$G419</f>
        <v/>
      </c>
      <c r="O407">
        <f>'Reporte de Juicios (SOFIA)'!$H419</f>
        <v>0</v>
      </c>
    </row>
    <row r="408" spans="14:15">
      <c r="N408" t="str">
        <f>'Reporte de Juicios (SOFIA)'!$B420&amp;'Reporte de Juicios (SOFIA)'!$G420</f>
        <v/>
      </c>
      <c r="O408">
        <f>'Reporte de Juicios (SOFIA)'!$H420</f>
        <v>0</v>
      </c>
    </row>
    <row r="409" spans="14:15">
      <c r="N409" t="str">
        <f>'Reporte de Juicios (SOFIA)'!$B421&amp;'Reporte de Juicios (SOFIA)'!$G421</f>
        <v/>
      </c>
      <c r="O409">
        <f>'Reporte de Juicios (SOFIA)'!$H421</f>
        <v>0</v>
      </c>
    </row>
    <row r="410" spans="14:15">
      <c r="N410" t="str">
        <f>'Reporte de Juicios (SOFIA)'!$B422&amp;'Reporte de Juicios (SOFIA)'!$G422</f>
        <v/>
      </c>
      <c r="O410">
        <f>'Reporte de Juicios (SOFIA)'!$H422</f>
        <v>0</v>
      </c>
    </row>
    <row r="411" spans="14:15">
      <c r="N411" t="str">
        <f>'Reporte de Juicios (SOFIA)'!$B423&amp;'Reporte de Juicios (SOFIA)'!$G423</f>
        <v/>
      </c>
      <c r="O411">
        <f>'Reporte de Juicios (SOFIA)'!$H423</f>
        <v>0</v>
      </c>
    </row>
    <row r="412" spans="14:15">
      <c r="N412" t="str">
        <f>'Reporte de Juicios (SOFIA)'!$B424&amp;'Reporte de Juicios (SOFIA)'!$G424</f>
        <v/>
      </c>
      <c r="O412">
        <f>'Reporte de Juicios (SOFIA)'!$H424</f>
        <v>0</v>
      </c>
    </row>
    <row r="413" spans="14:15">
      <c r="N413" t="str">
        <f>'Reporte de Juicios (SOFIA)'!$B425&amp;'Reporte de Juicios (SOFIA)'!$G425</f>
        <v/>
      </c>
      <c r="O413">
        <f>'Reporte de Juicios (SOFIA)'!$H425</f>
        <v>0</v>
      </c>
    </row>
    <row r="414" spans="14:15">
      <c r="N414" t="str">
        <f>'Reporte de Juicios (SOFIA)'!$B426&amp;'Reporte de Juicios (SOFIA)'!$G426</f>
        <v/>
      </c>
      <c r="O414">
        <f>'Reporte de Juicios (SOFIA)'!$H426</f>
        <v>0</v>
      </c>
    </row>
    <row r="415" spans="14:15">
      <c r="N415" t="str">
        <f>'Reporte de Juicios (SOFIA)'!$B427&amp;'Reporte de Juicios (SOFIA)'!$G427</f>
        <v/>
      </c>
      <c r="O415">
        <f>'Reporte de Juicios (SOFIA)'!$H427</f>
        <v>0</v>
      </c>
    </row>
    <row r="416" spans="14:15">
      <c r="N416" t="str">
        <f>'Reporte de Juicios (SOFIA)'!$B428&amp;'Reporte de Juicios (SOFIA)'!$G428</f>
        <v/>
      </c>
      <c r="O416">
        <f>'Reporte de Juicios (SOFIA)'!$H428</f>
        <v>0</v>
      </c>
    </row>
    <row r="417" spans="14:15">
      <c r="N417" t="str">
        <f>'Reporte de Juicios (SOFIA)'!$B429&amp;'Reporte de Juicios (SOFIA)'!$G429</f>
        <v/>
      </c>
      <c r="O417">
        <f>'Reporte de Juicios (SOFIA)'!$H429</f>
        <v>0</v>
      </c>
    </row>
    <row r="418" spans="14:15">
      <c r="N418" t="str">
        <f>'Reporte de Juicios (SOFIA)'!$B430&amp;'Reporte de Juicios (SOFIA)'!$G430</f>
        <v/>
      </c>
      <c r="O418">
        <f>'Reporte de Juicios (SOFIA)'!$H430</f>
        <v>0</v>
      </c>
    </row>
    <row r="419" spans="14:15">
      <c r="N419" t="str">
        <f>'Reporte de Juicios (SOFIA)'!$B431&amp;'Reporte de Juicios (SOFIA)'!$G431</f>
        <v/>
      </c>
      <c r="O419">
        <f>'Reporte de Juicios (SOFIA)'!$H431</f>
        <v>0</v>
      </c>
    </row>
    <row r="420" spans="14:15">
      <c r="N420" t="str">
        <f>'Reporte de Juicios (SOFIA)'!$B432&amp;'Reporte de Juicios (SOFIA)'!$G432</f>
        <v/>
      </c>
      <c r="O420">
        <f>'Reporte de Juicios (SOFIA)'!$H432</f>
        <v>0</v>
      </c>
    </row>
    <row r="421" spans="14:15">
      <c r="N421" t="str">
        <f>'Reporte de Juicios (SOFIA)'!$B433&amp;'Reporte de Juicios (SOFIA)'!$G433</f>
        <v/>
      </c>
      <c r="O421">
        <f>'Reporte de Juicios (SOFIA)'!$H433</f>
        <v>0</v>
      </c>
    </row>
    <row r="422" spans="14:15">
      <c r="N422" t="str">
        <f>'Reporte de Juicios (SOFIA)'!$B434&amp;'Reporte de Juicios (SOFIA)'!$G434</f>
        <v/>
      </c>
      <c r="O422">
        <f>'Reporte de Juicios (SOFIA)'!$H434</f>
        <v>0</v>
      </c>
    </row>
    <row r="423" spans="14:15">
      <c r="N423" t="str">
        <f>'Reporte de Juicios (SOFIA)'!$B435&amp;'Reporte de Juicios (SOFIA)'!$G435</f>
        <v/>
      </c>
      <c r="O423">
        <f>'Reporte de Juicios (SOFIA)'!$H435</f>
        <v>0</v>
      </c>
    </row>
    <row r="424" spans="14:15">
      <c r="N424" t="str">
        <f>'Reporte de Juicios (SOFIA)'!$B436&amp;'Reporte de Juicios (SOFIA)'!$G436</f>
        <v/>
      </c>
      <c r="O424">
        <f>'Reporte de Juicios (SOFIA)'!$H436</f>
        <v>0</v>
      </c>
    </row>
    <row r="425" spans="14:15">
      <c r="N425" t="str">
        <f>'Reporte de Juicios (SOFIA)'!$B437&amp;'Reporte de Juicios (SOFIA)'!$G437</f>
        <v/>
      </c>
      <c r="O425">
        <f>'Reporte de Juicios (SOFIA)'!$H437</f>
        <v>0</v>
      </c>
    </row>
    <row r="426" spans="14:15">
      <c r="N426" t="str">
        <f>'Reporte de Juicios (SOFIA)'!$B438&amp;'Reporte de Juicios (SOFIA)'!$G438</f>
        <v/>
      </c>
      <c r="O426">
        <f>'Reporte de Juicios (SOFIA)'!$H438</f>
        <v>0</v>
      </c>
    </row>
    <row r="427" spans="14:15">
      <c r="N427" t="str">
        <f>'Reporte de Juicios (SOFIA)'!$B439&amp;'Reporte de Juicios (SOFIA)'!$G439</f>
        <v/>
      </c>
      <c r="O427">
        <f>'Reporte de Juicios (SOFIA)'!$H439</f>
        <v>0</v>
      </c>
    </row>
    <row r="428" spans="14:15">
      <c r="N428" t="str">
        <f>'Reporte de Juicios (SOFIA)'!$B440&amp;'Reporte de Juicios (SOFIA)'!$G440</f>
        <v/>
      </c>
      <c r="O428">
        <f>'Reporte de Juicios (SOFIA)'!$H440</f>
        <v>0</v>
      </c>
    </row>
    <row r="429" spans="14:15">
      <c r="N429" t="str">
        <f>'Reporte de Juicios (SOFIA)'!$B441&amp;'Reporte de Juicios (SOFIA)'!$G441</f>
        <v/>
      </c>
      <c r="O429">
        <f>'Reporte de Juicios (SOFIA)'!$H441</f>
        <v>0</v>
      </c>
    </row>
    <row r="430" spans="14:15">
      <c r="N430" t="str">
        <f>'Reporte de Juicios (SOFIA)'!$B442&amp;'Reporte de Juicios (SOFIA)'!$G442</f>
        <v/>
      </c>
      <c r="O430">
        <f>'Reporte de Juicios (SOFIA)'!$H442</f>
        <v>0</v>
      </c>
    </row>
    <row r="431" spans="14:15">
      <c r="N431" t="str">
        <f>'Reporte de Juicios (SOFIA)'!$B443&amp;'Reporte de Juicios (SOFIA)'!$G443</f>
        <v/>
      </c>
      <c r="O431">
        <f>'Reporte de Juicios (SOFIA)'!$H443</f>
        <v>0</v>
      </c>
    </row>
    <row r="432" spans="14:15">
      <c r="N432" t="str">
        <f>'Reporte de Juicios (SOFIA)'!$B444&amp;'Reporte de Juicios (SOFIA)'!$G444</f>
        <v/>
      </c>
      <c r="O432">
        <f>'Reporte de Juicios (SOFIA)'!$H444</f>
        <v>0</v>
      </c>
    </row>
    <row r="433" spans="14:15">
      <c r="N433" t="str">
        <f>'Reporte de Juicios (SOFIA)'!$B445&amp;'Reporte de Juicios (SOFIA)'!$G445</f>
        <v/>
      </c>
      <c r="O433">
        <f>'Reporte de Juicios (SOFIA)'!$H445</f>
        <v>0</v>
      </c>
    </row>
    <row r="434" spans="14:15">
      <c r="N434" t="str">
        <f>'Reporte de Juicios (SOFIA)'!$B446&amp;'Reporte de Juicios (SOFIA)'!$G446</f>
        <v/>
      </c>
      <c r="O434">
        <f>'Reporte de Juicios (SOFIA)'!$H446</f>
        <v>0</v>
      </c>
    </row>
    <row r="435" spans="14:15">
      <c r="N435" t="str">
        <f>'Reporte de Juicios (SOFIA)'!$B447&amp;'Reporte de Juicios (SOFIA)'!$G447</f>
        <v/>
      </c>
      <c r="O435">
        <f>'Reporte de Juicios (SOFIA)'!$H447</f>
        <v>0</v>
      </c>
    </row>
    <row r="436" spans="14:15">
      <c r="N436" t="str">
        <f>'Reporte de Juicios (SOFIA)'!$B448&amp;'Reporte de Juicios (SOFIA)'!$G448</f>
        <v/>
      </c>
      <c r="O436">
        <f>'Reporte de Juicios (SOFIA)'!$H448</f>
        <v>0</v>
      </c>
    </row>
    <row r="437" spans="14:15">
      <c r="N437" t="str">
        <f>'Reporte de Juicios (SOFIA)'!$B449&amp;'Reporte de Juicios (SOFIA)'!$G449</f>
        <v/>
      </c>
      <c r="O437">
        <f>'Reporte de Juicios (SOFIA)'!$H449</f>
        <v>0</v>
      </c>
    </row>
    <row r="438" spans="14:15">
      <c r="N438" t="str">
        <f>'Reporte de Juicios (SOFIA)'!$B450&amp;'Reporte de Juicios (SOFIA)'!$G450</f>
        <v/>
      </c>
      <c r="O438">
        <f>'Reporte de Juicios (SOFIA)'!$H450</f>
        <v>0</v>
      </c>
    </row>
    <row r="439" spans="14:15">
      <c r="N439" t="str">
        <f>'Reporte de Juicios (SOFIA)'!$B451&amp;'Reporte de Juicios (SOFIA)'!$G451</f>
        <v/>
      </c>
      <c r="O439">
        <f>'Reporte de Juicios (SOFIA)'!$H451</f>
        <v>0</v>
      </c>
    </row>
    <row r="440" spans="14:15">
      <c r="N440" t="str">
        <f>'Reporte de Juicios (SOFIA)'!$B452&amp;'Reporte de Juicios (SOFIA)'!$G452</f>
        <v/>
      </c>
      <c r="O440">
        <f>'Reporte de Juicios (SOFIA)'!$H452</f>
        <v>0</v>
      </c>
    </row>
    <row r="441" spans="14:15">
      <c r="N441" t="str">
        <f>'Reporte de Juicios (SOFIA)'!$B453&amp;'Reporte de Juicios (SOFIA)'!$G453</f>
        <v/>
      </c>
      <c r="O441">
        <f>'Reporte de Juicios (SOFIA)'!$H453</f>
        <v>0</v>
      </c>
    </row>
    <row r="442" spans="14:15">
      <c r="N442" t="str">
        <f>'Reporte de Juicios (SOFIA)'!$B454&amp;'Reporte de Juicios (SOFIA)'!$G454</f>
        <v/>
      </c>
      <c r="O442">
        <f>'Reporte de Juicios (SOFIA)'!$H454</f>
        <v>0</v>
      </c>
    </row>
    <row r="443" spans="14:15">
      <c r="N443" t="str">
        <f>'Reporte de Juicios (SOFIA)'!$B455&amp;'Reporte de Juicios (SOFIA)'!$G455</f>
        <v/>
      </c>
      <c r="O443">
        <f>'Reporte de Juicios (SOFIA)'!$H455</f>
        <v>0</v>
      </c>
    </row>
    <row r="444" spans="14:15">
      <c r="N444" t="str">
        <f>'Reporte de Juicios (SOFIA)'!$B456&amp;'Reporte de Juicios (SOFIA)'!$G456</f>
        <v/>
      </c>
      <c r="O444">
        <f>'Reporte de Juicios (SOFIA)'!$H456</f>
        <v>0</v>
      </c>
    </row>
    <row r="445" spans="14:15">
      <c r="N445" t="str">
        <f>'Reporte de Juicios (SOFIA)'!$B457&amp;'Reporte de Juicios (SOFIA)'!$G457</f>
        <v/>
      </c>
      <c r="O445">
        <f>'Reporte de Juicios (SOFIA)'!$H457</f>
        <v>0</v>
      </c>
    </row>
    <row r="446" spans="14:15">
      <c r="N446" t="str">
        <f>'Reporte de Juicios (SOFIA)'!$B458&amp;'Reporte de Juicios (SOFIA)'!$G458</f>
        <v/>
      </c>
      <c r="O446">
        <f>'Reporte de Juicios (SOFIA)'!$H458</f>
        <v>0</v>
      </c>
    </row>
    <row r="447" spans="14:15">
      <c r="N447" t="str">
        <f>'Reporte de Juicios (SOFIA)'!$B459&amp;'Reporte de Juicios (SOFIA)'!$G459</f>
        <v/>
      </c>
      <c r="O447">
        <f>'Reporte de Juicios (SOFIA)'!$H459</f>
        <v>0</v>
      </c>
    </row>
    <row r="448" spans="14:15">
      <c r="N448" t="str">
        <f>'Reporte de Juicios (SOFIA)'!$B460&amp;'Reporte de Juicios (SOFIA)'!$G460</f>
        <v/>
      </c>
      <c r="O448">
        <f>'Reporte de Juicios (SOFIA)'!$H460</f>
        <v>0</v>
      </c>
    </row>
    <row r="449" spans="14:15">
      <c r="N449" t="str">
        <f>'Reporte de Juicios (SOFIA)'!$B461&amp;'Reporte de Juicios (SOFIA)'!$G461</f>
        <v/>
      </c>
      <c r="O449">
        <f>'Reporte de Juicios (SOFIA)'!$H461</f>
        <v>0</v>
      </c>
    </row>
    <row r="450" spans="14:15">
      <c r="N450" t="str">
        <f>'Reporte de Juicios (SOFIA)'!$B462&amp;'Reporte de Juicios (SOFIA)'!$G462</f>
        <v/>
      </c>
      <c r="O450">
        <f>'Reporte de Juicios (SOFIA)'!$H462</f>
        <v>0</v>
      </c>
    </row>
    <row r="451" spans="14:15">
      <c r="N451" t="str">
        <f>'Reporte de Juicios (SOFIA)'!$B463&amp;'Reporte de Juicios (SOFIA)'!$G463</f>
        <v/>
      </c>
      <c r="O451">
        <f>'Reporte de Juicios (SOFIA)'!$H463</f>
        <v>0</v>
      </c>
    </row>
    <row r="452" spans="14:15">
      <c r="N452" t="str">
        <f>'Reporte de Juicios (SOFIA)'!$B464&amp;'Reporte de Juicios (SOFIA)'!$G464</f>
        <v/>
      </c>
      <c r="O452">
        <f>'Reporte de Juicios (SOFIA)'!$H464</f>
        <v>0</v>
      </c>
    </row>
    <row r="453" spans="14:15">
      <c r="N453" t="str">
        <f>'Reporte de Juicios (SOFIA)'!$B465&amp;'Reporte de Juicios (SOFIA)'!$G465</f>
        <v/>
      </c>
      <c r="O453">
        <f>'Reporte de Juicios (SOFIA)'!$H465</f>
        <v>0</v>
      </c>
    </row>
    <row r="454" spans="14:15">
      <c r="N454" t="str">
        <f>'Reporte de Juicios (SOFIA)'!$B466&amp;'Reporte de Juicios (SOFIA)'!$G466</f>
        <v/>
      </c>
      <c r="O454">
        <f>'Reporte de Juicios (SOFIA)'!$H466</f>
        <v>0</v>
      </c>
    </row>
    <row r="455" spans="14:15">
      <c r="N455" t="str">
        <f>'Reporte de Juicios (SOFIA)'!$B467&amp;'Reporte de Juicios (SOFIA)'!$G467</f>
        <v/>
      </c>
      <c r="O455">
        <f>'Reporte de Juicios (SOFIA)'!$H467</f>
        <v>0</v>
      </c>
    </row>
    <row r="456" spans="14:15">
      <c r="N456" t="str">
        <f>'Reporte de Juicios (SOFIA)'!$B468&amp;'Reporte de Juicios (SOFIA)'!$G468</f>
        <v/>
      </c>
      <c r="O456">
        <f>'Reporte de Juicios (SOFIA)'!$H468</f>
        <v>0</v>
      </c>
    </row>
    <row r="457" spans="14:15">
      <c r="N457" t="str">
        <f>'Reporte de Juicios (SOFIA)'!$B469&amp;'Reporte de Juicios (SOFIA)'!$G469</f>
        <v/>
      </c>
      <c r="O457">
        <f>'Reporte de Juicios (SOFIA)'!$H469</f>
        <v>0</v>
      </c>
    </row>
    <row r="458" spans="14:15">
      <c r="N458" t="str">
        <f>'Reporte de Juicios (SOFIA)'!$B470&amp;'Reporte de Juicios (SOFIA)'!$G470</f>
        <v/>
      </c>
      <c r="O458">
        <f>'Reporte de Juicios (SOFIA)'!$H470</f>
        <v>0</v>
      </c>
    </row>
    <row r="459" spans="14:15">
      <c r="N459" t="str">
        <f>'Reporte de Juicios (SOFIA)'!$B471&amp;'Reporte de Juicios (SOFIA)'!$G471</f>
        <v/>
      </c>
      <c r="O459">
        <f>'Reporte de Juicios (SOFIA)'!$H471</f>
        <v>0</v>
      </c>
    </row>
    <row r="460" spans="14:15">
      <c r="N460" t="str">
        <f>'Reporte de Juicios (SOFIA)'!$B472&amp;'Reporte de Juicios (SOFIA)'!$G472</f>
        <v/>
      </c>
      <c r="O460">
        <f>'Reporte de Juicios (SOFIA)'!$H472</f>
        <v>0</v>
      </c>
    </row>
    <row r="461" spans="14:15">
      <c r="N461" t="str">
        <f>'Reporte de Juicios (SOFIA)'!$B473&amp;'Reporte de Juicios (SOFIA)'!$G473</f>
        <v/>
      </c>
      <c r="O461">
        <f>'Reporte de Juicios (SOFIA)'!$H473</f>
        <v>0</v>
      </c>
    </row>
    <row r="462" spans="14:15">
      <c r="N462" t="str">
        <f>'Reporte de Juicios (SOFIA)'!$B474&amp;'Reporte de Juicios (SOFIA)'!$G474</f>
        <v/>
      </c>
      <c r="O462">
        <f>'Reporte de Juicios (SOFIA)'!$H474</f>
        <v>0</v>
      </c>
    </row>
    <row r="463" spans="14:15">
      <c r="N463" t="str">
        <f>'Reporte de Juicios (SOFIA)'!$B475&amp;'Reporte de Juicios (SOFIA)'!$G475</f>
        <v/>
      </c>
      <c r="O463">
        <f>'Reporte de Juicios (SOFIA)'!$H475</f>
        <v>0</v>
      </c>
    </row>
    <row r="464" spans="14:15">
      <c r="N464" t="str">
        <f>'Reporte de Juicios (SOFIA)'!$B476&amp;'Reporte de Juicios (SOFIA)'!$G476</f>
        <v/>
      </c>
      <c r="O464">
        <f>'Reporte de Juicios (SOFIA)'!$H476</f>
        <v>0</v>
      </c>
    </row>
    <row r="465" spans="14:15">
      <c r="N465" t="str">
        <f>'Reporte de Juicios (SOFIA)'!$B477&amp;'Reporte de Juicios (SOFIA)'!$G477</f>
        <v/>
      </c>
      <c r="O465">
        <f>'Reporte de Juicios (SOFIA)'!$H477</f>
        <v>0</v>
      </c>
    </row>
    <row r="466" spans="14:15">
      <c r="N466" t="str">
        <f>'Reporte de Juicios (SOFIA)'!$B478&amp;'Reporte de Juicios (SOFIA)'!$G478</f>
        <v/>
      </c>
      <c r="O466">
        <f>'Reporte de Juicios (SOFIA)'!$H478</f>
        <v>0</v>
      </c>
    </row>
    <row r="467" spans="14:15">
      <c r="N467" t="str">
        <f>'Reporte de Juicios (SOFIA)'!$B479&amp;'Reporte de Juicios (SOFIA)'!$G479</f>
        <v/>
      </c>
      <c r="O467">
        <f>'Reporte de Juicios (SOFIA)'!$H479</f>
        <v>0</v>
      </c>
    </row>
    <row r="468" spans="14:15">
      <c r="N468" t="str">
        <f>'Reporte de Juicios (SOFIA)'!$B480&amp;'Reporte de Juicios (SOFIA)'!$G480</f>
        <v/>
      </c>
      <c r="O468">
        <f>'Reporte de Juicios (SOFIA)'!$H480</f>
        <v>0</v>
      </c>
    </row>
    <row r="469" spans="14:15">
      <c r="N469" t="str">
        <f>'Reporte de Juicios (SOFIA)'!$B481&amp;'Reporte de Juicios (SOFIA)'!$G481</f>
        <v/>
      </c>
      <c r="O469">
        <f>'Reporte de Juicios (SOFIA)'!$H481</f>
        <v>0</v>
      </c>
    </row>
    <row r="470" spans="14:15">
      <c r="N470" t="str">
        <f>'Reporte de Juicios (SOFIA)'!$B482&amp;'Reporte de Juicios (SOFIA)'!$G482</f>
        <v/>
      </c>
      <c r="O470">
        <f>'Reporte de Juicios (SOFIA)'!$H482</f>
        <v>0</v>
      </c>
    </row>
    <row r="471" spans="14:15">
      <c r="N471" t="str">
        <f>'Reporte de Juicios (SOFIA)'!$B483&amp;'Reporte de Juicios (SOFIA)'!$G483</f>
        <v/>
      </c>
      <c r="O471">
        <f>'Reporte de Juicios (SOFIA)'!$H483</f>
        <v>0</v>
      </c>
    </row>
    <row r="472" spans="14:15">
      <c r="N472" t="str">
        <f>'Reporte de Juicios (SOFIA)'!$B484&amp;'Reporte de Juicios (SOFIA)'!$G484</f>
        <v/>
      </c>
      <c r="O472">
        <f>'Reporte de Juicios (SOFIA)'!$H484</f>
        <v>0</v>
      </c>
    </row>
    <row r="473" spans="14:15">
      <c r="N473" t="str">
        <f>'Reporte de Juicios (SOFIA)'!$B485&amp;'Reporte de Juicios (SOFIA)'!$G485</f>
        <v/>
      </c>
      <c r="O473">
        <f>'Reporte de Juicios (SOFIA)'!$H485</f>
        <v>0</v>
      </c>
    </row>
    <row r="474" spans="14:15">
      <c r="N474" t="str">
        <f>'Reporte de Juicios (SOFIA)'!$B486&amp;'Reporte de Juicios (SOFIA)'!$G486</f>
        <v/>
      </c>
      <c r="O474">
        <f>'Reporte de Juicios (SOFIA)'!$H486</f>
        <v>0</v>
      </c>
    </row>
    <row r="475" spans="14:15">
      <c r="N475" t="str">
        <f>'Reporte de Juicios (SOFIA)'!$B487&amp;'Reporte de Juicios (SOFIA)'!$G487</f>
        <v/>
      </c>
      <c r="O475">
        <f>'Reporte de Juicios (SOFIA)'!$H487</f>
        <v>0</v>
      </c>
    </row>
    <row r="476" spans="14:15">
      <c r="N476" t="str">
        <f>'Reporte de Juicios (SOFIA)'!$B488&amp;'Reporte de Juicios (SOFIA)'!$G488</f>
        <v/>
      </c>
      <c r="O476">
        <f>'Reporte de Juicios (SOFIA)'!$H488</f>
        <v>0</v>
      </c>
    </row>
    <row r="477" spans="14:15">
      <c r="N477" t="str">
        <f>'Reporte de Juicios (SOFIA)'!$B489&amp;'Reporte de Juicios (SOFIA)'!$G489</f>
        <v/>
      </c>
      <c r="O477">
        <f>'Reporte de Juicios (SOFIA)'!$H489</f>
        <v>0</v>
      </c>
    </row>
    <row r="478" spans="14:15">
      <c r="N478" t="str">
        <f>'Reporte de Juicios (SOFIA)'!$B490&amp;'Reporte de Juicios (SOFIA)'!$G490</f>
        <v/>
      </c>
      <c r="O478">
        <f>'Reporte de Juicios (SOFIA)'!$H490</f>
        <v>0</v>
      </c>
    </row>
    <row r="479" spans="14:15">
      <c r="N479" t="str">
        <f>'Reporte de Juicios (SOFIA)'!$B491&amp;'Reporte de Juicios (SOFIA)'!$G491</f>
        <v/>
      </c>
      <c r="O479">
        <f>'Reporte de Juicios (SOFIA)'!$H491</f>
        <v>0</v>
      </c>
    </row>
    <row r="480" spans="14:15">
      <c r="N480" t="str">
        <f>'Reporte de Juicios (SOFIA)'!$B492&amp;'Reporte de Juicios (SOFIA)'!$G492</f>
        <v/>
      </c>
      <c r="O480">
        <f>'Reporte de Juicios (SOFIA)'!$H492</f>
        <v>0</v>
      </c>
    </row>
    <row r="481" spans="14:15">
      <c r="N481" t="str">
        <f>'Reporte de Juicios (SOFIA)'!$B493&amp;'Reporte de Juicios (SOFIA)'!$G493</f>
        <v/>
      </c>
      <c r="O481">
        <f>'Reporte de Juicios (SOFIA)'!$H493</f>
        <v>0</v>
      </c>
    </row>
    <row r="482" spans="14:15">
      <c r="N482" t="str">
        <f>'Reporte de Juicios (SOFIA)'!$B494&amp;'Reporte de Juicios (SOFIA)'!$G494</f>
        <v/>
      </c>
      <c r="O482">
        <f>'Reporte de Juicios (SOFIA)'!$H494</f>
        <v>0</v>
      </c>
    </row>
    <row r="483" spans="14:15">
      <c r="N483" t="str">
        <f>'Reporte de Juicios (SOFIA)'!$B495&amp;'Reporte de Juicios (SOFIA)'!$G495</f>
        <v/>
      </c>
      <c r="O483">
        <f>'Reporte de Juicios (SOFIA)'!$H495</f>
        <v>0</v>
      </c>
    </row>
    <row r="484" spans="14:15">
      <c r="N484" t="str">
        <f>'Reporte de Juicios (SOFIA)'!$B496&amp;'Reporte de Juicios (SOFIA)'!$G496</f>
        <v/>
      </c>
      <c r="O484">
        <f>'Reporte de Juicios (SOFIA)'!$H496</f>
        <v>0</v>
      </c>
    </row>
    <row r="485" spans="14:15">
      <c r="N485" t="str">
        <f>'Reporte de Juicios (SOFIA)'!$B497&amp;'Reporte de Juicios (SOFIA)'!$G497</f>
        <v/>
      </c>
      <c r="O485">
        <f>'Reporte de Juicios (SOFIA)'!$H497</f>
        <v>0</v>
      </c>
    </row>
    <row r="486" spans="14:15">
      <c r="N486" t="str">
        <f>'Reporte de Juicios (SOFIA)'!$B498&amp;'Reporte de Juicios (SOFIA)'!$G498</f>
        <v/>
      </c>
      <c r="O486">
        <f>'Reporte de Juicios (SOFIA)'!$H498</f>
        <v>0</v>
      </c>
    </row>
    <row r="487" spans="14:15">
      <c r="N487" t="str">
        <f>'Reporte de Juicios (SOFIA)'!$B499&amp;'Reporte de Juicios (SOFIA)'!$G499</f>
        <v/>
      </c>
      <c r="O487">
        <f>'Reporte de Juicios (SOFIA)'!$H499</f>
        <v>0</v>
      </c>
    </row>
    <row r="488" spans="14:15">
      <c r="N488" t="str">
        <f>'Reporte de Juicios (SOFIA)'!$B500&amp;'Reporte de Juicios (SOFIA)'!$G500</f>
        <v/>
      </c>
      <c r="O488">
        <f>'Reporte de Juicios (SOFIA)'!$H500</f>
        <v>0</v>
      </c>
    </row>
    <row r="489" spans="14:15">
      <c r="N489" t="str">
        <f>'Reporte de Juicios (SOFIA)'!$B501&amp;'Reporte de Juicios (SOFIA)'!$G501</f>
        <v/>
      </c>
      <c r="O489">
        <f>'Reporte de Juicios (SOFIA)'!$H501</f>
        <v>0</v>
      </c>
    </row>
    <row r="490" spans="14:15">
      <c r="N490" t="str">
        <f>'Reporte de Juicios (SOFIA)'!$B502&amp;'Reporte de Juicios (SOFIA)'!$G502</f>
        <v/>
      </c>
      <c r="O490">
        <f>'Reporte de Juicios (SOFIA)'!$H502</f>
        <v>0</v>
      </c>
    </row>
    <row r="491" spans="14:15">
      <c r="N491" t="str">
        <f>'Reporte de Juicios (SOFIA)'!$B503&amp;'Reporte de Juicios (SOFIA)'!$G503</f>
        <v/>
      </c>
      <c r="O491">
        <f>'Reporte de Juicios (SOFIA)'!$H503</f>
        <v>0</v>
      </c>
    </row>
    <row r="492" spans="14:15">
      <c r="N492" t="str">
        <f>'Reporte de Juicios (SOFIA)'!$B504&amp;'Reporte de Juicios (SOFIA)'!$G504</f>
        <v/>
      </c>
      <c r="O492">
        <f>'Reporte de Juicios (SOFIA)'!$H504</f>
        <v>0</v>
      </c>
    </row>
    <row r="493" spans="14:15">
      <c r="N493" t="str">
        <f>'Reporte de Juicios (SOFIA)'!$B505&amp;'Reporte de Juicios (SOFIA)'!$G505</f>
        <v/>
      </c>
      <c r="O493">
        <f>'Reporte de Juicios (SOFIA)'!$H505</f>
        <v>0</v>
      </c>
    </row>
    <row r="494" spans="14:15">
      <c r="N494" t="str">
        <f>'Reporte de Juicios (SOFIA)'!$B506&amp;'Reporte de Juicios (SOFIA)'!$G506</f>
        <v/>
      </c>
      <c r="O494">
        <f>'Reporte de Juicios (SOFIA)'!$H506</f>
        <v>0</v>
      </c>
    </row>
    <row r="495" spans="14:15">
      <c r="N495" t="str">
        <f>'Reporte de Juicios (SOFIA)'!$B507&amp;'Reporte de Juicios (SOFIA)'!$G507</f>
        <v/>
      </c>
      <c r="O495">
        <f>'Reporte de Juicios (SOFIA)'!$H507</f>
        <v>0</v>
      </c>
    </row>
    <row r="496" spans="14:15">
      <c r="N496" t="str">
        <f>'Reporte de Juicios (SOFIA)'!$B508&amp;'Reporte de Juicios (SOFIA)'!$G508</f>
        <v/>
      </c>
      <c r="O496">
        <f>'Reporte de Juicios (SOFIA)'!$H508</f>
        <v>0</v>
      </c>
    </row>
    <row r="497" spans="14:15">
      <c r="N497" t="str">
        <f>'Reporte de Juicios (SOFIA)'!$B509&amp;'Reporte de Juicios (SOFIA)'!$G509</f>
        <v/>
      </c>
      <c r="O497">
        <f>'Reporte de Juicios (SOFIA)'!$H509</f>
        <v>0</v>
      </c>
    </row>
    <row r="498" spans="14:15">
      <c r="N498" t="str">
        <f>'Reporte de Juicios (SOFIA)'!$B510&amp;'Reporte de Juicios (SOFIA)'!$G510</f>
        <v/>
      </c>
      <c r="O498">
        <f>'Reporte de Juicios (SOFIA)'!$H510</f>
        <v>0</v>
      </c>
    </row>
    <row r="499" spans="14:15">
      <c r="N499" t="str">
        <f>'Reporte de Juicios (SOFIA)'!$B511&amp;'Reporte de Juicios (SOFIA)'!$G511</f>
        <v/>
      </c>
      <c r="O499">
        <f>'Reporte de Juicios (SOFIA)'!$H511</f>
        <v>0</v>
      </c>
    </row>
    <row r="500" spans="14:15">
      <c r="N500" t="str">
        <f>'Reporte de Juicios (SOFIA)'!$B512&amp;'Reporte de Juicios (SOFIA)'!$G512</f>
        <v/>
      </c>
      <c r="O500">
        <f>'Reporte de Juicios (SOFIA)'!$H512</f>
        <v>0</v>
      </c>
    </row>
    <row r="501" spans="14:15">
      <c r="N501" t="str">
        <f>'Reporte de Juicios (SOFIA)'!$B513&amp;'Reporte de Juicios (SOFIA)'!$G513</f>
        <v/>
      </c>
      <c r="O501">
        <f>'Reporte de Juicios (SOFIA)'!$H513</f>
        <v>0</v>
      </c>
    </row>
    <row r="502" spans="14:15">
      <c r="N502" t="str">
        <f>'Reporte de Juicios (SOFIA)'!$B514&amp;'Reporte de Juicios (SOFIA)'!$G514</f>
        <v/>
      </c>
      <c r="O502">
        <f>'Reporte de Juicios (SOFIA)'!$H514</f>
        <v>0</v>
      </c>
    </row>
    <row r="503" spans="14:15">
      <c r="N503" t="str">
        <f>'Reporte de Juicios (SOFIA)'!$B515&amp;'Reporte de Juicios (SOFIA)'!$G515</f>
        <v/>
      </c>
      <c r="O503">
        <f>'Reporte de Juicios (SOFIA)'!$H515</f>
        <v>0</v>
      </c>
    </row>
    <row r="504" spans="14:15">
      <c r="N504" t="str">
        <f>'Reporte de Juicios (SOFIA)'!$B516&amp;'Reporte de Juicios (SOFIA)'!$G516</f>
        <v/>
      </c>
      <c r="O504">
        <f>'Reporte de Juicios (SOFIA)'!$H516</f>
        <v>0</v>
      </c>
    </row>
    <row r="505" spans="14:15">
      <c r="N505" t="str">
        <f>'Reporte de Juicios (SOFIA)'!$B517&amp;'Reporte de Juicios (SOFIA)'!$G517</f>
        <v/>
      </c>
      <c r="O505">
        <f>'Reporte de Juicios (SOFIA)'!$H517</f>
        <v>0</v>
      </c>
    </row>
    <row r="506" spans="14:15">
      <c r="N506" t="str">
        <f>'Reporte de Juicios (SOFIA)'!$B518&amp;'Reporte de Juicios (SOFIA)'!$G518</f>
        <v/>
      </c>
      <c r="O506">
        <f>'Reporte de Juicios (SOFIA)'!$H518</f>
        <v>0</v>
      </c>
    </row>
    <row r="507" spans="14:15">
      <c r="N507" t="str">
        <f>'Reporte de Juicios (SOFIA)'!$B519&amp;'Reporte de Juicios (SOFIA)'!$G519</f>
        <v/>
      </c>
      <c r="O507">
        <f>'Reporte de Juicios (SOFIA)'!$H519</f>
        <v>0</v>
      </c>
    </row>
    <row r="508" spans="14:15">
      <c r="N508" t="str">
        <f>'Reporte de Juicios (SOFIA)'!$B520&amp;'Reporte de Juicios (SOFIA)'!$G520</f>
        <v/>
      </c>
      <c r="O508">
        <f>'Reporte de Juicios (SOFIA)'!$H520</f>
        <v>0</v>
      </c>
    </row>
    <row r="509" spans="14:15">
      <c r="N509" t="str">
        <f>'Reporte de Juicios (SOFIA)'!$B521&amp;'Reporte de Juicios (SOFIA)'!$G521</f>
        <v/>
      </c>
      <c r="O509">
        <f>'Reporte de Juicios (SOFIA)'!$H521</f>
        <v>0</v>
      </c>
    </row>
    <row r="510" spans="14:15">
      <c r="N510" t="str">
        <f>'Reporte de Juicios (SOFIA)'!$B522&amp;'Reporte de Juicios (SOFIA)'!$G522</f>
        <v/>
      </c>
      <c r="O510">
        <f>'Reporte de Juicios (SOFIA)'!$H522</f>
        <v>0</v>
      </c>
    </row>
    <row r="511" spans="14:15">
      <c r="N511" t="str">
        <f>'Reporte de Juicios (SOFIA)'!$B523&amp;'Reporte de Juicios (SOFIA)'!$G523</f>
        <v/>
      </c>
      <c r="O511">
        <f>'Reporte de Juicios (SOFIA)'!$H523</f>
        <v>0</v>
      </c>
    </row>
    <row r="512" spans="14:15">
      <c r="N512" t="str">
        <f>'Reporte de Juicios (SOFIA)'!$B524&amp;'Reporte de Juicios (SOFIA)'!$G524</f>
        <v/>
      </c>
      <c r="O512">
        <f>'Reporte de Juicios (SOFIA)'!$H524</f>
        <v>0</v>
      </c>
    </row>
    <row r="513" spans="14:15">
      <c r="N513" t="str">
        <f>'Reporte de Juicios (SOFIA)'!$B525&amp;'Reporte de Juicios (SOFIA)'!$G525</f>
        <v/>
      </c>
      <c r="O513">
        <f>'Reporte de Juicios (SOFIA)'!$H525</f>
        <v>0</v>
      </c>
    </row>
    <row r="514" spans="14:15">
      <c r="N514" t="str">
        <f>'Reporte de Juicios (SOFIA)'!$B526&amp;'Reporte de Juicios (SOFIA)'!$G526</f>
        <v/>
      </c>
      <c r="O514">
        <f>'Reporte de Juicios (SOFIA)'!$H526</f>
        <v>0</v>
      </c>
    </row>
    <row r="515" spans="14:15">
      <c r="N515" t="str">
        <f>'Reporte de Juicios (SOFIA)'!$B527&amp;'Reporte de Juicios (SOFIA)'!$G527</f>
        <v/>
      </c>
      <c r="O515">
        <f>'Reporte de Juicios (SOFIA)'!$H527</f>
        <v>0</v>
      </c>
    </row>
    <row r="516" spans="14:15">
      <c r="N516" t="str">
        <f>'Reporte de Juicios (SOFIA)'!$B528&amp;'Reporte de Juicios (SOFIA)'!$G528</f>
        <v/>
      </c>
      <c r="O516">
        <f>'Reporte de Juicios (SOFIA)'!$H528</f>
        <v>0</v>
      </c>
    </row>
    <row r="517" spans="14:15">
      <c r="N517" t="str">
        <f>'Reporte de Juicios (SOFIA)'!$B529&amp;'Reporte de Juicios (SOFIA)'!$G529</f>
        <v/>
      </c>
      <c r="O517">
        <f>'Reporte de Juicios (SOFIA)'!$H529</f>
        <v>0</v>
      </c>
    </row>
    <row r="518" spans="14:15">
      <c r="N518" t="str">
        <f>'Reporte de Juicios (SOFIA)'!$B530&amp;'Reporte de Juicios (SOFIA)'!$G530</f>
        <v/>
      </c>
      <c r="O518">
        <f>'Reporte de Juicios (SOFIA)'!$H530</f>
        <v>0</v>
      </c>
    </row>
    <row r="519" spans="14:15">
      <c r="N519" t="str">
        <f>'Reporte de Juicios (SOFIA)'!$B531&amp;'Reporte de Juicios (SOFIA)'!$G531</f>
        <v/>
      </c>
      <c r="O519">
        <f>'Reporte de Juicios (SOFIA)'!$H531</f>
        <v>0</v>
      </c>
    </row>
    <row r="520" spans="14:15">
      <c r="N520" t="str">
        <f>'Reporte de Juicios (SOFIA)'!$B532&amp;'Reporte de Juicios (SOFIA)'!$G532</f>
        <v/>
      </c>
      <c r="O520">
        <f>'Reporte de Juicios (SOFIA)'!$H532</f>
        <v>0</v>
      </c>
    </row>
    <row r="521" spans="14:15">
      <c r="N521" t="str">
        <f>'Reporte de Juicios (SOFIA)'!$B533&amp;'Reporte de Juicios (SOFIA)'!$G533</f>
        <v/>
      </c>
      <c r="O521">
        <f>'Reporte de Juicios (SOFIA)'!$H533</f>
        <v>0</v>
      </c>
    </row>
    <row r="522" spans="14:15">
      <c r="N522" t="str">
        <f>'Reporte de Juicios (SOFIA)'!$B534&amp;'Reporte de Juicios (SOFIA)'!$G534</f>
        <v/>
      </c>
      <c r="O522">
        <f>'Reporte de Juicios (SOFIA)'!$H534</f>
        <v>0</v>
      </c>
    </row>
    <row r="523" spans="14:15">
      <c r="N523" t="str">
        <f>'Reporte de Juicios (SOFIA)'!$B535&amp;'Reporte de Juicios (SOFIA)'!$G535</f>
        <v/>
      </c>
      <c r="O523">
        <f>'Reporte de Juicios (SOFIA)'!$H535</f>
        <v>0</v>
      </c>
    </row>
    <row r="524" spans="14:15">
      <c r="N524" t="str">
        <f>'Reporte de Juicios (SOFIA)'!$B536&amp;'Reporte de Juicios (SOFIA)'!$G536</f>
        <v/>
      </c>
      <c r="O524">
        <f>'Reporte de Juicios (SOFIA)'!$H536</f>
        <v>0</v>
      </c>
    </row>
    <row r="525" spans="14:15">
      <c r="N525" t="str">
        <f>'Reporte de Juicios (SOFIA)'!$B537&amp;'Reporte de Juicios (SOFIA)'!$G537</f>
        <v/>
      </c>
      <c r="O525">
        <f>'Reporte de Juicios (SOFIA)'!$H537</f>
        <v>0</v>
      </c>
    </row>
    <row r="526" spans="14:15">
      <c r="N526" t="str">
        <f>'Reporte de Juicios (SOFIA)'!$B538&amp;'Reporte de Juicios (SOFIA)'!$G538</f>
        <v/>
      </c>
      <c r="O526">
        <f>'Reporte de Juicios (SOFIA)'!$H538</f>
        <v>0</v>
      </c>
    </row>
    <row r="527" spans="14:15">
      <c r="N527" t="str">
        <f>'Reporte de Juicios (SOFIA)'!$B539&amp;'Reporte de Juicios (SOFIA)'!$G539</f>
        <v/>
      </c>
      <c r="O527">
        <f>'Reporte de Juicios (SOFIA)'!$H539</f>
        <v>0</v>
      </c>
    </row>
    <row r="528" spans="14:15">
      <c r="N528" t="str">
        <f>'Reporte de Juicios (SOFIA)'!$B540&amp;'Reporte de Juicios (SOFIA)'!$G540</f>
        <v/>
      </c>
      <c r="O528">
        <f>'Reporte de Juicios (SOFIA)'!$H540</f>
        <v>0</v>
      </c>
    </row>
    <row r="529" spans="14:15">
      <c r="N529" t="str">
        <f>'Reporte de Juicios (SOFIA)'!$B541&amp;'Reporte de Juicios (SOFIA)'!$G541</f>
        <v/>
      </c>
      <c r="O529">
        <f>'Reporte de Juicios (SOFIA)'!$H541</f>
        <v>0</v>
      </c>
    </row>
    <row r="530" spans="14:15">
      <c r="N530" t="str">
        <f>'Reporte de Juicios (SOFIA)'!$B542&amp;'Reporte de Juicios (SOFIA)'!$G542</f>
        <v/>
      </c>
      <c r="O530">
        <f>'Reporte de Juicios (SOFIA)'!$H542</f>
        <v>0</v>
      </c>
    </row>
    <row r="531" spans="14:15">
      <c r="N531" t="str">
        <f>'Reporte de Juicios (SOFIA)'!$B543&amp;'Reporte de Juicios (SOFIA)'!$G543</f>
        <v/>
      </c>
      <c r="O531">
        <f>'Reporte de Juicios (SOFIA)'!$H543</f>
        <v>0</v>
      </c>
    </row>
    <row r="532" spans="14:15">
      <c r="N532" t="str">
        <f>'Reporte de Juicios (SOFIA)'!$B544&amp;'Reporte de Juicios (SOFIA)'!$G544</f>
        <v/>
      </c>
      <c r="O532">
        <f>'Reporte de Juicios (SOFIA)'!$H544</f>
        <v>0</v>
      </c>
    </row>
    <row r="533" spans="14:15">
      <c r="N533" t="str">
        <f>'Reporte de Juicios (SOFIA)'!$B545&amp;'Reporte de Juicios (SOFIA)'!$G545</f>
        <v/>
      </c>
      <c r="O533">
        <f>'Reporte de Juicios (SOFIA)'!$H545</f>
        <v>0</v>
      </c>
    </row>
    <row r="534" spans="14:15">
      <c r="N534" t="str">
        <f>'Reporte de Juicios (SOFIA)'!$B546&amp;'Reporte de Juicios (SOFIA)'!$G546</f>
        <v/>
      </c>
      <c r="O534">
        <f>'Reporte de Juicios (SOFIA)'!$H546</f>
        <v>0</v>
      </c>
    </row>
    <row r="535" spans="14:15">
      <c r="N535" t="str">
        <f>'Reporte de Juicios (SOFIA)'!$B547&amp;'Reporte de Juicios (SOFIA)'!$G547</f>
        <v/>
      </c>
      <c r="O535">
        <f>'Reporte de Juicios (SOFIA)'!$H547</f>
        <v>0</v>
      </c>
    </row>
    <row r="536" spans="14:15">
      <c r="N536" t="str">
        <f>'Reporte de Juicios (SOFIA)'!$B548&amp;'Reporte de Juicios (SOFIA)'!$G548</f>
        <v/>
      </c>
      <c r="O536">
        <f>'Reporte de Juicios (SOFIA)'!$H548</f>
        <v>0</v>
      </c>
    </row>
    <row r="537" spans="14:15">
      <c r="N537" t="str">
        <f>'Reporte de Juicios (SOFIA)'!$B549&amp;'Reporte de Juicios (SOFIA)'!$G549</f>
        <v/>
      </c>
      <c r="O537">
        <f>'Reporte de Juicios (SOFIA)'!$H549</f>
        <v>0</v>
      </c>
    </row>
    <row r="538" spans="14:15">
      <c r="N538" t="str">
        <f>'Reporte de Juicios (SOFIA)'!$B550&amp;'Reporte de Juicios (SOFIA)'!$G550</f>
        <v/>
      </c>
      <c r="O538">
        <f>'Reporte de Juicios (SOFIA)'!$H550</f>
        <v>0</v>
      </c>
    </row>
    <row r="539" spans="14:15">
      <c r="N539" t="str">
        <f>'Reporte de Juicios (SOFIA)'!$B551&amp;'Reporte de Juicios (SOFIA)'!$G551</f>
        <v/>
      </c>
      <c r="O539">
        <f>'Reporte de Juicios (SOFIA)'!$H551</f>
        <v>0</v>
      </c>
    </row>
    <row r="540" spans="14:15">
      <c r="N540" t="str">
        <f>'Reporte de Juicios (SOFIA)'!$B552&amp;'Reporte de Juicios (SOFIA)'!$G552</f>
        <v/>
      </c>
      <c r="O540">
        <f>'Reporte de Juicios (SOFIA)'!$H552</f>
        <v>0</v>
      </c>
    </row>
    <row r="541" spans="14:15">
      <c r="N541" t="str">
        <f>'Reporte de Juicios (SOFIA)'!$B553&amp;'Reporte de Juicios (SOFIA)'!$G553</f>
        <v/>
      </c>
      <c r="O541">
        <f>'Reporte de Juicios (SOFIA)'!$H553</f>
        <v>0</v>
      </c>
    </row>
    <row r="542" spans="14:15">
      <c r="N542" t="str">
        <f>'Reporte de Juicios (SOFIA)'!$B554&amp;'Reporte de Juicios (SOFIA)'!$G554</f>
        <v/>
      </c>
      <c r="O542">
        <f>'Reporte de Juicios (SOFIA)'!$H554</f>
        <v>0</v>
      </c>
    </row>
    <row r="543" spans="14:15">
      <c r="N543" t="str">
        <f>'Reporte de Juicios (SOFIA)'!$B555&amp;'Reporte de Juicios (SOFIA)'!$G555</f>
        <v/>
      </c>
      <c r="O543">
        <f>'Reporte de Juicios (SOFIA)'!$H555</f>
        <v>0</v>
      </c>
    </row>
    <row r="544" spans="14:15">
      <c r="N544" t="str">
        <f>'Reporte de Juicios (SOFIA)'!$B556&amp;'Reporte de Juicios (SOFIA)'!$G556</f>
        <v/>
      </c>
      <c r="O544">
        <f>'Reporte de Juicios (SOFIA)'!$H556</f>
        <v>0</v>
      </c>
    </row>
    <row r="545" spans="14:15">
      <c r="N545" t="str">
        <f>'Reporte de Juicios (SOFIA)'!$B557&amp;'Reporte de Juicios (SOFIA)'!$G557</f>
        <v/>
      </c>
      <c r="O545">
        <f>'Reporte de Juicios (SOFIA)'!$H557</f>
        <v>0</v>
      </c>
    </row>
    <row r="546" spans="14:15">
      <c r="N546" t="str">
        <f>'Reporte de Juicios (SOFIA)'!$B558&amp;'Reporte de Juicios (SOFIA)'!$G558</f>
        <v/>
      </c>
      <c r="O546">
        <f>'Reporte de Juicios (SOFIA)'!$H558</f>
        <v>0</v>
      </c>
    </row>
    <row r="547" spans="14:15">
      <c r="N547" t="str">
        <f>'Reporte de Juicios (SOFIA)'!$B559&amp;'Reporte de Juicios (SOFIA)'!$G559</f>
        <v/>
      </c>
      <c r="O547">
        <f>'Reporte de Juicios (SOFIA)'!$H559</f>
        <v>0</v>
      </c>
    </row>
    <row r="548" spans="14:15">
      <c r="N548" t="str">
        <f>'Reporte de Juicios (SOFIA)'!$B560&amp;'Reporte de Juicios (SOFIA)'!$G560</f>
        <v/>
      </c>
      <c r="O548">
        <f>'Reporte de Juicios (SOFIA)'!$H560</f>
        <v>0</v>
      </c>
    </row>
    <row r="549" spans="14:15">
      <c r="N549" t="str">
        <f>'Reporte de Juicios (SOFIA)'!$B561&amp;'Reporte de Juicios (SOFIA)'!$G561</f>
        <v/>
      </c>
      <c r="O549">
        <f>'Reporte de Juicios (SOFIA)'!$H561</f>
        <v>0</v>
      </c>
    </row>
    <row r="550" spans="14:15">
      <c r="N550" t="str">
        <f>'Reporte de Juicios (SOFIA)'!$B562&amp;'Reporte de Juicios (SOFIA)'!$G562</f>
        <v/>
      </c>
      <c r="O550">
        <f>'Reporte de Juicios (SOFIA)'!$H562</f>
        <v>0</v>
      </c>
    </row>
    <row r="551" spans="14:15">
      <c r="N551" t="str">
        <f>'Reporte de Juicios (SOFIA)'!$B563&amp;'Reporte de Juicios (SOFIA)'!$G563</f>
        <v/>
      </c>
      <c r="O551">
        <f>'Reporte de Juicios (SOFIA)'!$H563</f>
        <v>0</v>
      </c>
    </row>
    <row r="552" spans="14:15">
      <c r="N552" t="str">
        <f>'Reporte de Juicios (SOFIA)'!$B564&amp;'Reporte de Juicios (SOFIA)'!$G564</f>
        <v/>
      </c>
      <c r="O552">
        <f>'Reporte de Juicios (SOFIA)'!$H564</f>
        <v>0</v>
      </c>
    </row>
    <row r="553" spans="14:15">
      <c r="N553" t="str">
        <f>'Reporte de Juicios (SOFIA)'!$B565&amp;'Reporte de Juicios (SOFIA)'!$G565</f>
        <v/>
      </c>
      <c r="O553">
        <f>'Reporte de Juicios (SOFIA)'!$H565</f>
        <v>0</v>
      </c>
    </row>
    <row r="554" spans="14:15">
      <c r="N554" t="str">
        <f>'Reporte de Juicios (SOFIA)'!$B566&amp;'Reporte de Juicios (SOFIA)'!$G566</f>
        <v/>
      </c>
      <c r="O554">
        <f>'Reporte de Juicios (SOFIA)'!$H566</f>
        <v>0</v>
      </c>
    </row>
    <row r="555" spans="14:15">
      <c r="N555" t="str">
        <f>'Reporte de Juicios (SOFIA)'!$B567&amp;'Reporte de Juicios (SOFIA)'!$G567</f>
        <v/>
      </c>
      <c r="O555">
        <f>'Reporte de Juicios (SOFIA)'!$H567</f>
        <v>0</v>
      </c>
    </row>
    <row r="556" spans="14:15">
      <c r="N556" t="str">
        <f>'Reporte de Juicios (SOFIA)'!$B568&amp;'Reporte de Juicios (SOFIA)'!$G568</f>
        <v/>
      </c>
      <c r="O556">
        <f>'Reporte de Juicios (SOFIA)'!$H568</f>
        <v>0</v>
      </c>
    </row>
    <row r="557" spans="14:15">
      <c r="N557" t="str">
        <f>'Reporte de Juicios (SOFIA)'!$B569&amp;'Reporte de Juicios (SOFIA)'!$G569</f>
        <v/>
      </c>
      <c r="O557">
        <f>'Reporte de Juicios (SOFIA)'!$H569</f>
        <v>0</v>
      </c>
    </row>
    <row r="558" spans="14:15">
      <c r="N558" t="str">
        <f>'Reporte de Juicios (SOFIA)'!$B570&amp;'Reporte de Juicios (SOFIA)'!$G570</f>
        <v/>
      </c>
      <c r="O558">
        <f>'Reporte de Juicios (SOFIA)'!$H570</f>
        <v>0</v>
      </c>
    </row>
    <row r="559" spans="14:15">
      <c r="N559" t="str">
        <f>'Reporte de Juicios (SOFIA)'!$B571&amp;'Reporte de Juicios (SOFIA)'!$G571</f>
        <v/>
      </c>
      <c r="O559">
        <f>'Reporte de Juicios (SOFIA)'!$H571</f>
        <v>0</v>
      </c>
    </row>
    <row r="560" spans="14:15">
      <c r="N560" t="str">
        <f>'Reporte de Juicios (SOFIA)'!$B572&amp;'Reporte de Juicios (SOFIA)'!$G572</f>
        <v/>
      </c>
      <c r="O560">
        <f>'Reporte de Juicios (SOFIA)'!$H572</f>
        <v>0</v>
      </c>
    </row>
    <row r="561" spans="14:15">
      <c r="N561" t="str">
        <f>'Reporte de Juicios (SOFIA)'!$B573&amp;'Reporte de Juicios (SOFIA)'!$G573</f>
        <v/>
      </c>
      <c r="O561">
        <f>'Reporte de Juicios (SOFIA)'!$H573</f>
        <v>0</v>
      </c>
    </row>
    <row r="562" spans="14:15">
      <c r="N562" t="str">
        <f>'Reporte de Juicios (SOFIA)'!$B574&amp;'Reporte de Juicios (SOFIA)'!$G574</f>
        <v/>
      </c>
      <c r="O562">
        <f>'Reporte de Juicios (SOFIA)'!$H574</f>
        <v>0</v>
      </c>
    </row>
    <row r="563" spans="14:15">
      <c r="N563" t="str">
        <f>'Reporte de Juicios (SOFIA)'!$B575&amp;'Reporte de Juicios (SOFIA)'!$G575</f>
        <v/>
      </c>
      <c r="O563">
        <f>'Reporte de Juicios (SOFIA)'!$H575</f>
        <v>0</v>
      </c>
    </row>
    <row r="564" spans="14:15">
      <c r="N564" t="str">
        <f>'Reporte de Juicios (SOFIA)'!$B576&amp;'Reporte de Juicios (SOFIA)'!$G576</f>
        <v/>
      </c>
      <c r="O564">
        <f>'Reporte de Juicios (SOFIA)'!$H576</f>
        <v>0</v>
      </c>
    </row>
    <row r="565" spans="14:15">
      <c r="N565" t="str">
        <f>'Reporte de Juicios (SOFIA)'!$B577&amp;'Reporte de Juicios (SOFIA)'!$G577</f>
        <v/>
      </c>
      <c r="O565">
        <f>'Reporte de Juicios (SOFIA)'!$H577</f>
        <v>0</v>
      </c>
    </row>
    <row r="566" spans="14:15">
      <c r="N566" t="str">
        <f>'Reporte de Juicios (SOFIA)'!$B578&amp;'Reporte de Juicios (SOFIA)'!$G578</f>
        <v/>
      </c>
      <c r="O566">
        <f>'Reporte de Juicios (SOFIA)'!$H578</f>
        <v>0</v>
      </c>
    </row>
    <row r="567" spans="14:15">
      <c r="N567" t="str">
        <f>'Reporte de Juicios (SOFIA)'!$B579&amp;'Reporte de Juicios (SOFIA)'!$G579</f>
        <v/>
      </c>
      <c r="O567">
        <f>'Reporte de Juicios (SOFIA)'!$H579</f>
        <v>0</v>
      </c>
    </row>
    <row r="568" spans="14:15">
      <c r="N568" t="str">
        <f>'Reporte de Juicios (SOFIA)'!$B580&amp;'Reporte de Juicios (SOFIA)'!$G580</f>
        <v/>
      </c>
      <c r="O568">
        <f>'Reporte de Juicios (SOFIA)'!$H580</f>
        <v>0</v>
      </c>
    </row>
    <row r="569" spans="14:15">
      <c r="N569" t="str">
        <f>'Reporte de Juicios (SOFIA)'!$B581&amp;'Reporte de Juicios (SOFIA)'!$G581</f>
        <v/>
      </c>
      <c r="O569">
        <f>'Reporte de Juicios (SOFIA)'!$H581</f>
        <v>0</v>
      </c>
    </row>
    <row r="570" spans="14:15">
      <c r="N570" t="str">
        <f>'Reporte de Juicios (SOFIA)'!$B582&amp;'Reporte de Juicios (SOFIA)'!$G582</f>
        <v/>
      </c>
      <c r="O570">
        <f>'Reporte de Juicios (SOFIA)'!$H582</f>
        <v>0</v>
      </c>
    </row>
    <row r="571" spans="14:15">
      <c r="N571" t="str">
        <f>'Reporte de Juicios (SOFIA)'!$B583&amp;'Reporte de Juicios (SOFIA)'!$G583</f>
        <v/>
      </c>
      <c r="O571">
        <f>'Reporte de Juicios (SOFIA)'!$H583</f>
        <v>0</v>
      </c>
    </row>
    <row r="572" spans="14:15">
      <c r="N572" t="str">
        <f>'Reporte de Juicios (SOFIA)'!$B584&amp;'Reporte de Juicios (SOFIA)'!$G584</f>
        <v/>
      </c>
      <c r="O572">
        <f>'Reporte de Juicios (SOFIA)'!$H584</f>
        <v>0</v>
      </c>
    </row>
    <row r="573" spans="14:15">
      <c r="N573" t="str">
        <f>'Reporte de Juicios (SOFIA)'!$B585&amp;'Reporte de Juicios (SOFIA)'!$G585</f>
        <v/>
      </c>
      <c r="O573">
        <f>'Reporte de Juicios (SOFIA)'!$H585</f>
        <v>0</v>
      </c>
    </row>
    <row r="574" spans="14:15">
      <c r="N574" t="str">
        <f>'Reporte de Juicios (SOFIA)'!$B586&amp;'Reporte de Juicios (SOFIA)'!$G586</f>
        <v/>
      </c>
      <c r="O574">
        <f>'Reporte de Juicios (SOFIA)'!$H586</f>
        <v>0</v>
      </c>
    </row>
    <row r="575" spans="14:15">
      <c r="N575" t="str">
        <f>'Reporte de Juicios (SOFIA)'!$B587&amp;'Reporte de Juicios (SOFIA)'!$G587</f>
        <v/>
      </c>
      <c r="O575">
        <f>'Reporte de Juicios (SOFIA)'!$H587</f>
        <v>0</v>
      </c>
    </row>
    <row r="576" spans="14:15">
      <c r="N576" t="str">
        <f>'Reporte de Juicios (SOFIA)'!$B588&amp;'Reporte de Juicios (SOFIA)'!$G588</f>
        <v/>
      </c>
      <c r="O576">
        <f>'Reporte de Juicios (SOFIA)'!$H588</f>
        <v>0</v>
      </c>
    </row>
    <row r="577" spans="14:15">
      <c r="N577" t="str">
        <f>'Reporte de Juicios (SOFIA)'!$B589&amp;'Reporte de Juicios (SOFIA)'!$G589</f>
        <v/>
      </c>
      <c r="O577">
        <f>'Reporte de Juicios (SOFIA)'!$H589</f>
        <v>0</v>
      </c>
    </row>
    <row r="578" spans="14:15">
      <c r="N578" t="str">
        <f>'Reporte de Juicios (SOFIA)'!$B590&amp;'Reporte de Juicios (SOFIA)'!$G590</f>
        <v/>
      </c>
      <c r="O578">
        <f>'Reporte de Juicios (SOFIA)'!$H590</f>
        <v>0</v>
      </c>
    </row>
    <row r="579" spans="14:15">
      <c r="N579" t="str">
        <f>'Reporte de Juicios (SOFIA)'!$B591&amp;'Reporte de Juicios (SOFIA)'!$G591</f>
        <v/>
      </c>
      <c r="O579">
        <f>'Reporte de Juicios (SOFIA)'!$H591</f>
        <v>0</v>
      </c>
    </row>
    <row r="580" spans="14:15">
      <c r="N580" t="str">
        <f>'Reporte de Juicios (SOFIA)'!$B592&amp;'Reporte de Juicios (SOFIA)'!$G592</f>
        <v/>
      </c>
      <c r="O580">
        <f>'Reporte de Juicios (SOFIA)'!$H592</f>
        <v>0</v>
      </c>
    </row>
    <row r="581" spans="14:15">
      <c r="N581" t="str">
        <f>'Reporte de Juicios (SOFIA)'!$B593&amp;'Reporte de Juicios (SOFIA)'!$G593</f>
        <v/>
      </c>
      <c r="O581">
        <f>'Reporte de Juicios (SOFIA)'!$H593</f>
        <v>0</v>
      </c>
    </row>
    <row r="582" spans="14:15">
      <c r="N582" t="str">
        <f>'Reporte de Juicios (SOFIA)'!$B594&amp;'Reporte de Juicios (SOFIA)'!$G594</f>
        <v/>
      </c>
      <c r="O582">
        <f>'Reporte de Juicios (SOFIA)'!$H594</f>
        <v>0</v>
      </c>
    </row>
    <row r="583" spans="14:15">
      <c r="N583" t="str">
        <f>'Reporte de Juicios (SOFIA)'!$B595&amp;'Reporte de Juicios (SOFIA)'!$G595</f>
        <v/>
      </c>
      <c r="O583">
        <f>'Reporte de Juicios (SOFIA)'!$H595</f>
        <v>0</v>
      </c>
    </row>
    <row r="584" spans="14:15">
      <c r="N584" t="str">
        <f>'Reporte de Juicios (SOFIA)'!$B596&amp;'Reporte de Juicios (SOFIA)'!$G596</f>
        <v/>
      </c>
      <c r="O584">
        <f>'Reporte de Juicios (SOFIA)'!$H596</f>
        <v>0</v>
      </c>
    </row>
    <row r="585" spans="14:15">
      <c r="N585" t="str">
        <f>'Reporte de Juicios (SOFIA)'!$B597&amp;'Reporte de Juicios (SOFIA)'!$G597</f>
        <v/>
      </c>
      <c r="O585">
        <f>'Reporte de Juicios (SOFIA)'!$H597</f>
        <v>0</v>
      </c>
    </row>
    <row r="586" spans="14:15">
      <c r="N586" t="str">
        <f>'Reporte de Juicios (SOFIA)'!$B598&amp;'Reporte de Juicios (SOFIA)'!$G598</f>
        <v/>
      </c>
      <c r="O586">
        <f>'Reporte de Juicios (SOFIA)'!$H598</f>
        <v>0</v>
      </c>
    </row>
    <row r="587" spans="14:15">
      <c r="N587" t="str">
        <f>'Reporte de Juicios (SOFIA)'!$B599&amp;'Reporte de Juicios (SOFIA)'!$G599</f>
        <v/>
      </c>
      <c r="O587">
        <f>'Reporte de Juicios (SOFIA)'!$H599</f>
        <v>0</v>
      </c>
    </row>
    <row r="588" spans="14:15">
      <c r="N588" t="str">
        <f>'Reporte de Juicios (SOFIA)'!$B600&amp;'Reporte de Juicios (SOFIA)'!$G600</f>
        <v/>
      </c>
      <c r="O588">
        <f>'Reporte de Juicios (SOFIA)'!$H600</f>
        <v>0</v>
      </c>
    </row>
    <row r="589" spans="14:15">
      <c r="N589" t="str">
        <f>'Reporte de Juicios (SOFIA)'!$B601&amp;'Reporte de Juicios (SOFIA)'!$G601</f>
        <v/>
      </c>
      <c r="O589">
        <f>'Reporte de Juicios (SOFIA)'!$H601</f>
        <v>0</v>
      </c>
    </row>
    <row r="590" spans="14:15">
      <c r="N590" t="str">
        <f>'Reporte de Juicios (SOFIA)'!$B602&amp;'Reporte de Juicios (SOFIA)'!$G602</f>
        <v/>
      </c>
      <c r="O590">
        <f>'Reporte de Juicios (SOFIA)'!$H602</f>
        <v>0</v>
      </c>
    </row>
    <row r="591" spans="14:15">
      <c r="N591" t="str">
        <f>'Reporte de Juicios (SOFIA)'!$B603&amp;'Reporte de Juicios (SOFIA)'!$G603</f>
        <v/>
      </c>
      <c r="O591">
        <f>'Reporte de Juicios (SOFIA)'!$H603</f>
        <v>0</v>
      </c>
    </row>
    <row r="592" spans="14:15">
      <c r="N592" t="str">
        <f>'Reporte de Juicios (SOFIA)'!$B604&amp;'Reporte de Juicios (SOFIA)'!$G604</f>
        <v/>
      </c>
      <c r="O592">
        <f>'Reporte de Juicios (SOFIA)'!$H604</f>
        <v>0</v>
      </c>
    </row>
    <row r="593" spans="14:15">
      <c r="N593" t="str">
        <f>'Reporte de Juicios (SOFIA)'!$B605&amp;'Reporte de Juicios (SOFIA)'!$G605</f>
        <v/>
      </c>
      <c r="O593">
        <f>'Reporte de Juicios (SOFIA)'!$H605</f>
        <v>0</v>
      </c>
    </row>
    <row r="594" spans="14:15">
      <c r="N594" t="str">
        <f>'Reporte de Juicios (SOFIA)'!$B606&amp;'Reporte de Juicios (SOFIA)'!$G606</f>
        <v/>
      </c>
      <c r="O594">
        <f>'Reporte de Juicios (SOFIA)'!$H606</f>
        <v>0</v>
      </c>
    </row>
    <row r="595" spans="14:15">
      <c r="N595" t="str">
        <f>'Reporte de Juicios (SOFIA)'!$B607&amp;'Reporte de Juicios (SOFIA)'!$G607</f>
        <v/>
      </c>
      <c r="O595">
        <f>'Reporte de Juicios (SOFIA)'!$H607</f>
        <v>0</v>
      </c>
    </row>
    <row r="596" spans="14:15">
      <c r="N596" t="str">
        <f>'Reporte de Juicios (SOFIA)'!$B608&amp;'Reporte de Juicios (SOFIA)'!$G608</f>
        <v/>
      </c>
      <c r="O596">
        <f>'Reporte de Juicios (SOFIA)'!$H608</f>
        <v>0</v>
      </c>
    </row>
    <row r="597" spans="14:15">
      <c r="N597" t="str">
        <f>'Reporte de Juicios (SOFIA)'!$B609&amp;'Reporte de Juicios (SOFIA)'!$G609</f>
        <v/>
      </c>
      <c r="O597">
        <f>'Reporte de Juicios (SOFIA)'!$H609</f>
        <v>0</v>
      </c>
    </row>
    <row r="598" spans="14:15">
      <c r="N598" t="str">
        <f>'Reporte de Juicios (SOFIA)'!$B610&amp;'Reporte de Juicios (SOFIA)'!$G610</f>
        <v/>
      </c>
      <c r="O598">
        <f>'Reporte de Juicios (SOFIA)'!$H610</f>
        <v>0</v>
      </c>
    </row>
    <row r="599" spans="14:15">
      <c r="N599" t="str">
        <f>'Reporte de Juicios (SOFIA)'!$B611&amp;'Reporte de Juicios (SOFIA)'!$G611</f>
        <v/>
      </c>
      <c r="O599">
        <f>'Reporte de Juicios (SOFIA)'!$H611</f>
        <v>0</v>
      </c>
    </row>
    <row r="600" spans="14:15">
      <c r="N600" t="str">
        <f>'Reporte de Juicios (SOFIA)'!$B612&amp;'Reporte de Juicios (SOFIA)'!$G612</f>
        <v/>
      </c>
      <c r="O600">
        <f>'Reporte de Juicios (SOFIA)'!$H612</f>
        <v>0</v>
      </c>
    </row>
    <row r="601" spans="14:15">
      <c r="N601" t="str">
        <f>'Reporte de Juicios (SOFIA)'!$B613&amp;'Reporte de Juicios (SOFIA)'!$G613</f>
        <v/>
      </c>
      <c r="O601">
        <f>'Reporte de Juicios (SOFIA)'!$H613</f>
        <v>0</v>
      </c>
    </row>
    <row r="602" spans="14:15">
      <c r="N602" t="str">
        <f>'Reporte de Juicios (SOFIA)'!$B614&amp;'Reporte de Juicios (SOFIA)'!$G614</f>
        <v/>
      </c>
      <c r="O602">
        <f>'Reporte de Juicios (SOFIA)'!$H614</f>
        <v>0</v>
      </c>
    </row>
    <row r="603" spans="14:15">
      <c r="N603" t="str">
        <f>'Reporte de Juicios (SOFIA)'!$B615&amp;'Reporte de Juicios (SOFIA)'!$G615</f>
        <v/>
      </c>
      <c r="O603">
        <f>'Reporte de Juicios (SOFIA)'!$H615</f>
        <v>0</v>
      </c>
    </row>
    <row r="604" spans="14:15">
      <c r="N604" t="str">
        <f>'Reporte de Juicios (SOFIA)'!$B616&amp;'Reporte de Juicios (SOFIA)'!$G616</f>
        <v/>
      </c>
      <c r="O604">
        <f>'Reporte de Juicios (SOFIA)'!$H616</f>
        <v>0</v>
      </c>
    </row>
    <row r="605" spans="14:15">
      <c r="N605" t="str">
        <f>'Reporte de Juicios (SOFIA)'!$B617&amp;'Reporte de Juicios (SOFIA)'!$G617</f>
        <v/>
      </c>
      <c r="O605">
        <f>'Reporte de Juicios (SOFIA)'!$H617</f>
        <v>0</v>
      </c>
    </row>
    <row r="606" spans="14:15">
      <c r="N606" t="str">
        <f>'Reporte de Juicios (SOFIA)'!$B618&amp;'Reporte de Juicios (SOFIA)'!$G618</f>
        <v/>
      </c>
      <c r="O606">
        <f>'Reporte de Juicios (SOFIA)'!$H618</f>
        <v>0</v>
      </c>
    </row>
    <row r="607" spans="14:15">
      <c r="N607" t="str">
        <f>'Reporte de Juicios (SOFIA)'!$B619&amp;'Reporte de Juicios (SOFIA)'!$G619</f>
        <v/>
      </c>
      <c r="O607">
        <f>'Reporte de Juicios (SOFIA)'!$H619</f>
        <v>0</v>
      </c>
    </row>
    <row r="608" spans="14:15">
      <c r="N608" t="str">
        <f>'Reporte de Juicios (SOFIA)'!$B620&amp;'Reporte de Juicios (SOFIA)'!$G620</f>
        <v/>
      </c>
      <c r="O608">
        <f>'Reporte de Juicios (SOFIA)'!$H620</f>
        <v>0</v>
      </c>
    </row>
    <row r="609" spans="14:15">
      <c r="N609" t="str">
        <f>'Reporte de Juicios (SOFIA)'!$B621&amp;'Reporte de Juicios (SOFIA)'!$G621</f>
        <v/>
      </c>
      <c r="O609">
        <f>'Reporte de Juicios (SOFIA)'!$H621</f>
        <v>0</v>
      </c>
    </row>
    <row r="610" spans="14:15">
      <c r="N610" t="str">
        <f>'Reporte de Juicios (SOFIA)'!$B622&amp;'Reporte de Juicios (SOFIA)'!$G622</f>
        <v/>
      </c>
      <c r="O610">
        <f>'Reporte de Juicios (SOFIA)'!$H622</f>
        <v>0</v>
      </c>
    </row>
    <row r="611" spans="14:15">
      <c r="N611" t="str">
        <f>'Reporte de Juicios (SOFIA)'!$B623&amp;'Reporte de Juicios (SOFIA)'!$G623</f>
        <v/>
      </c>
      <c r="O611">
        <f>'Reporte de Juicios (SOFIA)'!$H623</f>
        <v>0</v>
      </c>
    </row>
    <row r="612" spans="14:15">
      <c r="N612" t="str">
        <f>'Reporte de Juicios (SOFIA)'!$B624&amp;'Reporte de Juicios (SOFIA)'!$G624</f>
        <v/>
      </c>
      <c r="O612">
        <f>'Reporte de Juicios (SOFIA)'!$H624</f>
        <v>0</v>
      </c>
    </row>
    <row r="613" spans="14:15">
      <c r="N613" t="str">
        <f>'Reporte de Juicios (SOFIA)'!$B625&amp;'Reporte de Juicios (SOFIA)'!$G625</f>
        <v/>
      </c>
      <c r="O613">
        <f>'Reporte de Juicios (SOFIA)'!$H625</f>
        <v>0</v>
      </c>
    </row>
    <row r="614" spans="14:15">
      <c r="N614" t="str">
        <f>'Reporte de Juicios (SOFIA)'!$B626&amp;'Reporte de Juicios (SOFIA)'!$G626</f>
        <v/>
      </c>
      <c r="O614">
        <f>'Reporte de Juicios (SOFIA)'!$H626</f>
        <v>0</v>
      </c>
    </row>
    <row r="615" spans="14:15">
      <c r="N615" t="str">
        <f>'Reporte de Juicios (SOFIA)'!$B627&amp;'Reporte de Juicios (SOFIA)'!$G627</f>
        <v/>
      </c>
      <c r="O615">
        <f>'Reporte de Juicios (SOFIA)'!$H627</f>
        <v>0</v>
      </c>
    </row>
    <row r="616" spans="14:15">
      <c r="N616" t="str">
        <f>'Reporte de Juicios (SOFIA)'!$B628&amp;'Reporte de Juicios (SOFIA)'!$G628</f>
        <v/>
      </c>
      <c r="O616">
        <f>'Reporte de Juicios (SOFIA)'!$H628</f>
        <v>0</v>
      </c>
    </row>
    <row r="617" spans="14:15">
      <c r="N617" t="str">
        <f>'Reporte de Juicios (SOFIA)'!$B629&amp;'Reporte de Juicios (SOFIA)'!$G629</f>
        <v/>
      </c>
      <c r="O617">
        <f>'Reporte de Juicios (SOFIA)'!$H629</f>
        <v>0</v>
      </c>
    </row>
    <row r="618" spans="14:15">
      <c r="N618" t="str">
        <f>'Reporte de Juicios (SOFIA)'!$B630&amp;'Reporte de Juicios (SOFIA)'!$G630</f>
        <v/>
      </c>
      <c r="O618">
        <f>'Reporte de Juicios (SOFIA)'!$H630</f>
        <v>0</v>
      </c>
    </row>
    <row r="619" spans="14:15">
      <c r="N619" t="str">
        <f>'Reporte de Juicios (SOFIA)'!$B631&amp;'Reporte de Juicios (SOFIA)'!$G631</f>
        <v/>
      </c>
      <c r="O619">
        <f>'Reporte de Juicios (SOFIA)'!$H631</f>
        <v>0</v>
      </c>
    </row>
    <row r="620" spans="14:15">
      <c r="N620" t="str">
        <f>'Reporte de Juicios (SOFIA)'!$B632&amp;'Reporte de Juicios (SOFIA)'!$G632</f>
        <v/>
      </c>
      <c r="O620">
        <f>'Reporte de Juicios (SOFIA)'!$H632</f>
        <v>0</v>
      </c>
    </row>
    <row r="621" spans="14:15">
      <c r="N621" t="str">
        <f>'Reporte de Juicios (SOFIA)'!$B633&amp;'Reporte de Juicios (SOFIA)'!$G633</f>
        <v/>
      </c>
      <c r="O621">
        <f>'Reporte de Juicios (SOFIA)'!$H633</f>
        <v>0</v>
      </c>
    </row>
    <row r="622" spans="14:15">
      <c r="N622" t="str">
        <f>'Reporte de Juicios (SOFIA)'!$B634&amp;'Reporte de Juicios (SOFIA)'!$G634</f>
        <v/>
      </c>
      <c r="O622">
        <f>'Reporte de Juicios (SOFIA)'!$H634</f>
        <v>0</v>
      </c>
    </row>
    <row r="623" spans="14:15">
      <c r="N623" t="str">
        <f>'Reporte de Juicios (SOFIA)'!$B635&amp;'Reporte de Juicios (SOFIA)'!$G635</f>
        <v/>
      </c>
      <c r="O623">
        <f>'Reporte de Juicios (SOFIA)'!$H635</f>
        <v>0</v>
      </c>
    </row>
    <row r="624" spans="14:15">
      <c r="N624" t="str">
        <f>'Reporte de Juicios (SOFIA)'!$B636&amp;'Reporte de Juicios (SOFIA)'!$G636</f>
        <v/>
      </c>
      <c r="O624">
        <f>'Reporte de Juicios (SOFIA)'!$H636</f>
        <v>0</v>
      </c>
    </row>
    <row r="625" spans="14:15">
      <c r="N625" t="str">
        <f>'Reporte de Juicios (SOFIA)'!$B637&amp;'Reporte de Juicios (SOFIA)'!$G637</f>
        <v/>
      </c>
      <c r="O625">
        <f>'Reporte de Juicios (SOFIA)'!$H637</f>
        <v>0</v>
      </c>
    </row>
    <row r="626" spans="14:15">
      <c r="N626" t="str">
        <f>'Reporte de Juicios (SOFIA)'!$B638&amp;'Reporte de Juicios (SOFIA)'!$G638</f>
        <v/>
      </c>
      <c r="O626">
        <f>'Reporte de Juicios (SOFIA)'!$H638</f>
        <v>0</v>
      </c>
    </row>
    <row r="627" spans="14:15">
      <c r="N627" t="str">
        <f>'Reporte de Juicios (SOFIA)'!$B639&amp;'Reporte de Juicios (SOFIA)'!$G639</f>
        <v/>
      </c>
      <c r="O627">
        <f>'Reporte de Juicios (SOFIA)'!$H639</f>
        <v>0</v>
      </c>
    </row>
    <row r="628" spans="14:15">
      <c r="N628" t="str">
        <f>'Reporte de Juicios (SOFIA)'!$B640&amp;'Reporte de Juicios (SOFIA)'!$G640</f>
        <v/>
      </c>
      <c r="O628">
        <f>'Reporte de Juicios (SOFIA)'!$H640</f>
        <v>0</v>
      </c>
    </row>
    <row r="629" spans="14:15">
      <c r="N629" t="str">
        <f>'Reporte de Juicios (SOFIA)'!$B641&amp;'Reporte de Juicios (SOFIA)'!$G641</f>
        <v/>
      </c>
      <c r="O629">
        <f>'Reporte de Juicios (SOFIA)'!$H641</f>
        <v>0</v>
      </c>
    </row>
    <row r="630" spans="14:15">
      <c r="N630" t="str">
        <f>'Reporte de Juicios (SOFIA)'!$B642&amp;'Reporte de Juicios (SOFIA)'!$G642</f>
        <v/>
      </c>
      <c r="O630">
        <f>'Reporte de Juicios (SOFIA)'!$H642</f>
        <v>0</v>
      </c>
    </row>
    <row r="631" spans="14:15">
      <c r="N631" t="str">
        <f>'Reporte de Juicios (SOFIA)'!$B643&amp;'Reporte de Juicios (SOFIA)'!$G643</f>
        <v/>
      </c>
      <c r="O631">
        <f>'Reporte de Juicios (SOFIA)'!$H643</f>
        <v>0</v>
      </c>
    </row>
    <row r="632" spans="14:15">
      <c r="N632" t="str">
        <f>'Reporte de Juicios (SOFIA)'!$B644&amp;'Reporte de Juicios (SOFIA)'!$G644</f>
        <v/>
      </c>
      <c r="O632">
        <f>'Reporte de Juicios (SOFIA)'!$H644</f>
        <v>0</v>
      </c>
    </row>
    <row r="633" spans="14:15">
      <c r="N633" t="str">
        <f>'Reporte de Juicios (SOFIA)'!$B645&amp;'Reporte de Juicios (SOFIA)'!$G645</f>
        <v/>
      </c>
      <c r="O633">
        <f>'Reporte de Juicios (SOFIA)'!$H645</f>
        <v>0</v>
      </c>
    </row>
    <row r="634" spans="14:15">
      <c r="N634" t="str">
        <f>'Reporte de Juicios (SOFIA)'!$B646&amp;'Reporte de Juicios (SOFIA)'!$G646</f>
        <v/>
      </c>
      <c r="O634">
        <f>'Reporte de Juicios (SOFIA)'!$H646</f>
        <v>0</v>
      </c>
    </row>
    <row r="635" spans="14:15">
      <c r="N635" t="str">
        <f>'Reporte de Juicios (SOFIA)'!$B647&amp;'Reporte de Juicios (SOFIA)'!$G647</f>
        <v/>
      </c>
      <c r="O635">
        <f>'Reporte de Juicios (SOFIA)'!$H647</f>
        <v>0</v>
      </c>
    </row>
    <row r="636" spans="14:15">
      <c r="N636" t="str">
        <f>'Reporte de Juicios (SOFIA)'!$B648&amp;'Reporte de Juicios (SOFIA)'!$G648</f>
        <v/>
      </c>
      <c r="O636">
        <f>'Reporte de Juicios (SOFIA)'!$H648</f>
        <v>0</v>
      </c>
    </row>
    <row r="637" spans="14:15">
      <c r="N637" t="str">
        <f>'Reporte de Juicios (SOFIA)'!$B649&amp;'Reporte de Juicios (SOFIA)'!$G649</f>
        <v/>
      </c>
      <c r="O637">
        <f>'Reporte de Juicios (SOFIA)'!$H649</f>
        <v>0</v>
      </c>
    </row>
    <row r="638" spans="14:15">
      <c r="N638" t="str">
        <f>'Reporte de Juicios (SOFIA)'!$B650&amp;'Reporte de Juicios (SOFIA)'!$G650</f>
        <v/>
      </c>
      <c r="O638">
        <f>'Reporte de Juicios (SOFIA)'!$H650</f>
        <v>0</v>
      </c>
    </row>
    <row r="639" spans="14:15">
      <c r="N639" t="str">
        <f>'Reporte de Juicios (SOFIA)'!$B651&amp;'Reporte de Juicios (SOFIA)'!$G651</f>
        <v/>
      </c>
      <c r="O639">
        <f>'Reporte de Juicios (SOFIA)'!$H651</f>
        <v>0</v>
      </c>
    </row>
    <row r="640" spans="14:15">
      <c r="N640" t="str">
        <f>'Reporte de Juicios (SOFIA)'!$B652&amp;'Reporte de Juicios (SOFIA)'!$G652</f>
        <v/>
      </c>
      <c r="O640">
        <f>'Reporte de Juicios (SOFIA)'!$H652</f>
        <v>0</v>
      </c>
    </row>
    <row r="641" spans="14:15">
      <c r="N641" t="str">
        <f>'Reporte de Juicios (SOFIA)'!$B653&amp;'Reporte de Juicios (SOFIA)'!$G653</f>
        <v/>
      </c>
      <c r="O641">
        <f>'Reporte de Juicios (SOFIA)'!$H653</f>
        <v>0</v>
      </c>
    </row>
    <row r="642" spans="14:15">
      <c r="N642" t="str">
        <f>'Reporte de Juicios (SOFIA)'!$B654&amp;'Reporte de Juicios (SOFIA)'!$G654</f>
        <v/>
      </c>
      <c r="O642">
        <f>'Reporte de Juicios (SOFIA)'!$H654</f>
        <v>0</v>
      </c>
    </row>
    <row r="643" spans="14:15">
      <c r="N643" t="str">
        <f>'Reporte de Juicios (SOFIA)'!$B655&amp;'Reporte de Juicios (SOFIA)'!$G655</f>
        <v/>
      </c>
      <c r="O643">
        <f>'Reporte de Juicios (SOFIA)'!$H655</f>
        <v>0</v>
      </c>
    </row>
    <row r="644" spans="14:15">
      <c r="N644" t="str">
        <f>'Reporte de Juicios (SOFIA)'!$B656&amp;'Reporte de Juicios (SOFIA)'!$G656</f>
        <v/>
      </c>
      <c r="O644">
        <f>'Reporte de Juicios (SOFIA)'!$H656</f>
        <v>0</v>
      </c>
    </row>
    <row r="645" spans="14:15">
      <c r="N645" t="str">
        <f>'Reporte de Juicios (SOFIA)'!$B657&amp;'Reporte de Juicios (SOFIA)'!$G657</f>
        <v/>
      </c>
      <c r="O645">
        <f>'Reporte de Juicios (SOFIA)'!$H657</f>
        <v>0</v>
      </c>
    </row>
    <row r="646" spans="14:15">
      <c r="N646" t="str">
        <f>'Reporte de Juicios (SOFIA)'!$B658&amp;'Reporte de Juicios (SOFIA)'!$G658</f>
        <v/>
      </c>
      <c r="O646">
        <f>'Reporte de Juicios (SOFIA)'!$H658</f>
        <v>0</v>
      </c>
    </row>
    <row r="647" spans="14:15">
      <c r="N647" t="str">
        <f>'Reporte de Juicios (SOFIA)'!$B659&amp;'Reporte de Juicios (SOFIA)'!$G659</f>
        <v/>
      </c>
      <c r="O647">
        <f>'Reporte de Juicios (SOFIA)'!$H659</f>
        <v>0</v>
      </c>
    </row>
    <row r="648" spans="14:15">
      <c r="N648" t="str">
        <f>'Reporte de Juicios (SOFIA)'!$B660&amp;'Reporte de Juicios (SOFIA)'!$G660</f>
        <v/>
      </c>
      <c r="O648">
        <f>'Reporte de Juicios (SOFIA)'!$H660</f>
        <v>0</v>
      </c>
    </row>
    <row r="649" spans="14:15">
      <c r="N649" t="str">
        <f>'Reporte de Juicios (SOFIA)'!$B661&amp;'Reporte de Juicios (SOFIA)'!$G661</f>
        <v/>
      </c>
      <c r="O649">
        <f>'Reporte de Juicios (SOFIA)'!$H661</f>
        <v>0</v>
      </c>
    </row>
    <row r="650" spans="14:15">
      <c r="N650" t="str">
        <f>'Reporte de Juicios (SOFIA)'!$B662&amp;'Reporte de Juicios (SOFIA)'!$G662</f>
        <v/>
      </c>
      <c r="O650">
        <f>'Reporte de Juicios (SOFIA)'!$H662</f>
        <v>0</v>
      </c>
    </row>
    <row r="651" spans="14:15">
      <c r="N651" t="str">
        <f>'Reporte de Juicios (SOFIA)'!$B663&amp;'Reporte de Juicios (SOFIA)'!$G663</f>
        <v/>
      </c>
      <c r="O651">
        <f>'Reporte de Juicios (SOFIA)'!$H663</f>
        <v>0</v>
      </c>
    </row>
    <row r="652" spans="14:15">
      <c r="N652" t="str">
        <f>'Reporte de Juicios (SOFIA)'!$B664&amp;'Reporte de Juicios (SOFIA)'!$G664</f>
        <v/>
      </c>
      <c r="O652">
        <f>'Reporte de Juicios (SOFIA)'!$H664</f>
        <v>0</v>
      </c>
    </row>
    <row r="653" spans="14:15">
      <c r="N653" t="str">
        <f>'Reporte de Juicios (SOFIA)'!$B665&amp;'Reporte de Juicios (SOFIA)'!$G665</f>
        <v/>
      </c>
      <c r="O653">
        <f>'Reporte de Juicios (SOFIA)'!$H665</f>
        <v>0</v>
      </c>
    </row>
    <row r="654" spans="14:15">
      <c r="N654" t="str">
        <f>'Reporte de Juicios (SOFIA)'!$B666&amp;'Reporte de Juicios (SOFIA)'!$G666</f>
        <v/>
      </c>
      <c r="O654">
        <f>'Reporte de Juicios (SOFIA)'!$H666</f>
        <v>0</v>
      </c>
    </row>
    <row r="655" spans="14:15">
      <c r="N655" t="str">
        <f>'Reporte de Juicios (SOFIA)'!$B667&amp;'Reporte de Juicios (SOFIA)'!$G667</f>
        <v/>
      </c>
      <c r="O655">
        <f>'Reporte de Juicios (SOFIA)'!$H667</f>
        <v>0</v>
      </c>
    </row>
    <row r="656" spans="14:15">
      <c r="N656" t="str">
        <f>'Reporte de Juicios (SOFIA)'!$B668&amp;'Reporte de Juicios (SOFIA)'!$G668</f>
        <v/>
      </c>
      <c r="O656">
        <f>'Reporte de Juicios (SOFIA)'!$H668</f>
        <v>0</v>
      </c>
    </row>
    <row r="657" spans="14:15">
      <c r="N657" t="str">
        <f>'Reporte de Juicios (SOFIA)'!$B669&amp;'Reporte de Juicios (SOFIA)'!$G669</f>
        <v/>
      </c>
      <c r="O657">
        <f>'Reporte de Juicios (SOFIA)'!$H669</f>
        <v>0</v>
      </c>
    </row>
    <row r="658" spans="14:15">
      <c r="N658" t="str">
        <f>'Reporte de Juicios (SOFIA)'!$B670&amp;'Reporte de Juicios (SOFIA)'!$G670</f>
        <v/>
      </c>
      <c r="O658">
        <f>'Reporte de Juicios (SOFIA)'!$H670</f>
        <v>0</v>
      </c>
    </row>
    <row r="659" spans="14:15">
      <c r="N659" t="str">
        <f>'Reporte de Juicios (SOFIA)'!$B671&amp;'Reporte de Juicios (SOFIA)'!$G671</f>
        <v/>
      </c>
      <c r="O659">
        <f>'Reporte de Juicios (SOFIA)'!$H671</f>
        <v>0</v>
      </c>
    </row>
    <row r="660" spans="14:15">
      <c r="N660" t="str">
        <f>'Reporte de Juicios (SOFIA)'!$B672&amp;'Reporte de Juicios (SOFIA)'!$G672</f>
        <v/>
      </c>
      <c r="O660">
        <f>'Reporte de Juicios (SOFIA)'!$H672</f>
        <v>0</v>
      </c>
    </row>
    <row r="661" spans="14:15">
      <c r="N661" t="str">
        <f>'Reporte de Juicios (SOFIA)'!$B673&amp;'Reporte de Juicios (SOFIA)'!$G673</f>
        <v/>
      </c>
      <c r="O661">
        <f>'Reporte de Juicios (SOFIA)'!$H673</f>
        <v>0</v>
      </c>
    </row>
    <row r="662" spans="14:15">
      <c r="N662" t="str">
        <f>'Reporte de Juicios (SOFIA)'!$B674&amp;'Reporte de Juicios (SOFIA)'!$G674</f>
        <v/>
      </c>
      <c r="O662">
        <f>'Reporte de Juicios (SOFIA)'!$H674</f>
        <v>0</v>
      </c>
    </row>
    <row r="663" spans="14:15">
      <c r="N663" t="str">
        <f>'Reporte de Juicios (SOFIA)'!$B675&amp;'Reporte de Juicios (SOFIA)'!$G675</f>
        <v/>
      </c>
      <c r="O663">
        <f>'Reporte de Juicios (SOFIA)'!$H675</f>
        <v>0</v>
      </c>
    </row>
    <row r="664" spans="14:15">
      <c r="N664" t="str">
        <f>'Reporte de Juicios (SOFIA)'!$B676&amp;'Reporte de Juicios (SOFIA)'!$G676</f>
        <v/>
      </c>
      <c r="O664">
        <f>'Reporte de Juicios (SOFIA)'!$H676</f>
        <v>0</v>
      </c>
    </row>
    <row r="665" spans="14:15">
      <c r="N665" t="str">
        <f>'Reporte de Juicios (SOFIA)'!$B677&amp;'Reporte de Juicios (SOFIA)'!$G677</f>
        <v/>
      </c>
      <c r="O665">
        <f>'Reporte de Juicios (SOFIA)'!$H677</f>
        <v>0</v>
      </c>
    </row>
    <row r="666" spans="14:15">
      <c r="N666" t="str">
        <f>'Reporte de Juicios (SOFIA)'!$B678&amp;'Reporte de Juicios (SOFIA)'!$G678</f>
        <v/>
      </c>
      <c r="O666">
        <f>'Reporte de Juicios (SOFIA)'!$H678</f>
        <v>0</v>
      </c>
    </row>
    <row r="667" spans="14:15">
      <c r="N667" t="str">
        <f>'Reporte de Juicios (SOFIA)'!$B679&amp;'Reporte de Juicios (SOFIA)'!$G679</f>
        <v/>
      </c>
      <c r="O667">
        <f>'Reporte de Juicios (SOFIA)'!$H679</f>
        <v>0</v>
      </c>
    </row>
    <row r="668" spans="14:15">
      <c r="N668" t="str">
        <f>'Reporte de Juicios (SOFIA)'!$B680&amp;'Reporte de Juicios (SOFIA)'!$G680</f>
        <v/>
      </c>
      <c r="O668">
        <f>'Reporte de Juicios (SOFIA)'!$H680</f>
        <v>0</v>
      </c>
    </row>
    <row r="669" spans="14:15">
      <c r="N669" t="str">
        <f>'Reporte de Juicios (SOFIA)'!$B681&amp;'Reporte de Juicios (SOFIA)'!$G681</f>
        <v/>
      </c>
      <c r="O669">
        <f>'Reporte de Juicios (SOFIA)'!$H681</f>
        <v>0</v>
      </c>
    </row>
    <row r="670" spans="14:15">
      <c r="N670" t="str">
        <f>'Reporte de Juicios (SOFIA)'!$B682&amp;'Reporte de Juicios (SOFIA)'!$G682</f>
        <v/>
      </c>
      <c r="O670">
        <f>'Reporte de Juicios (SOFIA)'!$H682</f>
        <v>0</v>
      </c>
    </row>
    <row r="671" spans="14:15">
      <c r="N671" t="str">
        <f>'Reporte de Juicios (SOFIA)'!$B683&amp;'Reporte de Juicios (SOFIA)'!$G683</f>
        <v/>
      </c>
      <c r="O671">
        <f>'Reporte de Juicios (SOFIA)'!$H683</f>
        <v>0</v>
      </c>
    </row>
    <row r="672" spans="14:15">
      <c r="N672" t="str">
        <f>'Reporte de Juicios (SOFIA)'!$B684&amp;'Reporte de Juicios (SOFIA)'!$G684</f>
        <v/>
      </c>
      <c r="O672">
        <f>'Reporte de Juicios (SOFIA)'!$H684</f>
        <v>0</v>
      </c>
    </row>
    <row r="673" spans="14:15">
      <c r="N673" t="str">
        <f>'Reporte de Juicios (SOFIA)'!$B685&amp;'Reporte de Juicios (SOFIA)'!$G685</f>
        <v/>
      </c>
      <c r="O673">
        <f>'Reporte de Juicios (SOFIA)'!$H685</f>
        <v>0</v>
      </c>
    </row>
    <row r="674" spans="14:15">
      <c r="N674" t="str">
        <f>'Reporte de Juicios (SOFIA)'!$B686&amp;'Reporte de Juicios (SOFIA)'!$G686</f>
        <v/>
      </c>
      <c r="O674">
        <f>'Reporte de Juicios (SOFIA)'!$H686</f>
        <v>0</v>
      </c>
    </row>
    <row r="675" spans="14:15">
      <c r="N675" t="str">
        <f>'Reporte de Juicios (SOFIA)'!$B687&amp;'Reporte de Juicios (SOFIA)'!$G687</f>
        <v/>
      </c>
      <c r="O675">
        <f>'Reporte de Juicios (SOFIA)'!$H687</f>
        <v>0</v>
      </c>
    </row>
    <row r="676" spans="14:15">
      <c r="N676" t="str">
        <f>'Reporte de Juicios (SOFIA)'!$B688&amp;'Reporte de Juicios (SOFIA)'!$G688</f>
        <v/>
      </c>
      <c r="O676">
        <f>'Reporte de Juicios (SOFIA)'!$H688</f>
        <v>0</v>
      </c>
    </row>
    <row r="677" spans="14:15">
      <c r="N677" t="str">
        <f>'Reporte de Juicios (SOFIA)'!$B689&amp;'Reporte de Juicios (SOFIA)'!$G689</f>
        <v/>
      </c>
      <c r="O677">
        <f>'Reporte de Juicios (SOFIA)'!$H689</f>
        <v>0</v>
      </c>
    </row>
    <row r="678" spans="14:15">
      <c r="N678" t="str">
        <f>'Reporte de Juicios (SOFIA)'!$B690&amp;'Reporte de Juicios (SOFIA)'!$G690</f>
        <v/>
      </c>
      <c r="O678">
        <f>'Reporte de Juicios (SOFIA)'!$H690</f>
        <v>0</v>
      </c>
    </row>
    <row r="679" spans="14:15">
      <c r="N679" t="str">
        <f>'Reporte de Juicios (SOFIA)'!$B691&amp;'Reporte de Juicios (SOFIA)'!$G691</f>
        <v/>
      </c>
      <c r="O679">
        <f>'Reporte de Juicios (SOFIA)'!$H691</f>
        <v>0</v>
      </c>
    </row>
    <row r="680" spans="14:15">
      <c r="N680" t="str">
        <f>'Reporte de Juicios (SOFIA)'!$B692&amp;'Reporte de Juicios (SOFIA)'!$G692</f>
        <v/>
      </c>
      <c r="O680">
        <f>'Reporte de Juicios (SOFIA)'!$H692</f>
        <v>0</v>
      </c>
    </row>
    <row r="681" spans="14:15">
      <c r="N681" t="str">
        <f>'Reporte de Juicios (SOFIA)'!$B693&amp;'Reporte de Juicios (SOFIA)'!$G693</f>
        <v/>
      </c>
      <c r="O681">
        <f>'Reporte de Juicios (SOFIA)'!$H693</f>
        <v>0</v>
      </c>
    </row>
    <row r="682" spans="14:15">
      <c r="N682" t="str">
        <f>'Reporte de Juicios (SOFIA)'!$B694&amp;'Reporte de Juicios (SOFIA)'!$G694</f>
        <v/>
      </c>
      <c r="O682">
        <f>'Reporte de Juicios (SOFIA)'!$H694</f>
        <v>0</v>
      </c>
    </row>
    <row r="683" spans="14:15">
      <c r="N683" t="str">
        <f>'Reporte de Juicios (SOFIA)'!$B695&amp;'Reporte de Juicios (SOFIA)'!$G695</f>
        <v/>
      </c>
      <c r="O683">
        <f>'Reporte de Juicios (SOFIA)'!$H695</f>
        <v>0</v>
      </c>
    </row>
    <row r="684" spans="14:15">
      <c r="N684" t="str">
        <f>'Reporte de Juicios (SOFIA)'!$B696&amp;'Reporte de Juicios (SOFIA)'!$G696</f>
        <v/>
      </c>
      <c r="O684">
        <f>'Reporte de Juicios (SOFIA)'!$H696</f>
        <v>0</v>
      </c>
    </row>
    <row r="685" spans="14:15">
      <c r="N685" t="str">
        <f>'Reporte de Juicios (SOFIA)'!$B697&amp;'Reporte de Juicios (SOFIA)'!$G697</f>
        <v/>
      </c>
      <c r="O685">
        <f>'Reporte de Juicios (SOFIA)'!$H697</f>
        <v>0</v>
      </c>
    </row>
    <row r="686" spans="14:15">
      <c r="N686" t="str">
        <f>'Reporte de Juicios (SOFIA)'!$B698&amp;'Reporte de Juicios (SOFIA)'!$G698</f>
        <v/>
      </c>
      <c r="O686">
        <f>'Reporte de Juicios (SOFIA)'!$H698</f>
        <v>0</v>
      </c>
    </row>
    <row r="687" spans="14:15">
      <c r="N687" t="str">
        <f>'Reporte de Juicios (SOFIA)'!$B699&amp;'Reporte de Juicios (SOFIA)'!$G699</f>
        <v/>
      </c>
      <c r="O687">
        <f>'Reporte de Juicios (SOFIA)'!$H699</f>
        <v>0</v>
      </c>
    </row>
    <row r="688" spans="14:15">
      <c r="N688" t="str">
        <f>'Reporte de Juicios (SOFIA)'!$B700&amp;'Reporte de Juicios (SOFIA)'!$G700</f>
        <v/>
      </c>
      <c r="O688">
        <f>'Reporte de Juicios (SOFIA)'!$H700</f>
        <v>0</v>
      </c>
    </row>
    <row r="689" spans="14:15">
      <c r="N689" t="str">
        <f>'Reporte de Juicios (SOFIA)'!$B701&amp;'Reporte de Juicios (SOFIA)'!$G701</f>
        <v/>
      </c>
      <c r="O689">
        <f>'Reporte de Juicios (SOFIA)'!$H701</f>
        <v>0</v>
      </c>
    </row>
    <row r="690" spans="14:15">
      <c r="N690" t="str">
        <f>'Reporte de Juicios (SOFIA)'!$B702&amp;'Reporte de Juicios (SOFIA)'!$G702</f>
        <v/>
      </c>
      <c r="O690">
        <f>'Reporte de Juicios (SOFIA)'!$H702</f>
        <v>0</v>
      </c>
    </row>
    <row r="691" spans="14:15">
      <c r="N691" t="str">
        <f>'Reporte de Juicios (SOFIA)'!$B703&amp;'Reporte de Juicios (SOFIA)'!$G703</f>
        <v/>
      </c>
      <c r="O691">
        <f>'Reporte de Juicios (SOFIA)'!$H703</f>
        <v>0</v>
      </c>
    </row>
    <row r="692" spans="14:15">
      <c r="N692" t="str">
        <f>'Reporte de Juicios (SOFIA)'!$B704&amp;'Reporte de Juicios (SOFIA)'!$G704</f>
        <v/>
      </c>
      <c r="O692">
        <f>'Reporte de Juicios (SOFIA)'!$H704</f>
        <v>0</v>
      </c>
    </row>
    <row r="693" spans="14:15">
      <c r="N693" t="str">
        <f>'Reporte de Juicios (SOFIA)'!$B705&amp;'Reporte de Juicios (SOFIA)'!$G705</f>
        <v/>
      </c>
      <c r="O693">
        <f>'Reporte de Juicios (SOFIA)'!$H705</f>
        <v>0</v>
      </c>
    </row>
    <row r="694" spans="14:15">
      <c r="N694" t="str">
        <f>'Reporte de Juicios (SOFIA)'!$B706&amp;'Reporte de Juicios (SOFIA)'!$G706</f>
        <v/>
      </c>
      <c r="O694">
        <f>'Reporte de Juicios (SOFIA)'!$H706</f>
        <v>0</v>
      </c>
    </row>
    <row r="695" spans="14:15">
      <c r="N695" t="str">
        <f>'Reporte de Juicios (SOFIA)'!$B707&amp;'Reporte de Juicios (SOFIA)'!$G707</f>
        <v/>
      </c>
      <c r="O695">
        <f>'Reporte de Juicios (SOFIA)'!$H707</f>
        <v>0</v>
      </c>
    </row>
    <row r="696" spans="14:15">
      <c r="N696" t="str">
        <f>'Reporte de Juicios (SOFIA)'!$B708&amp;'Reporte de Juicios (SOFIA)'!$G708</f>
        <v/>
      </c>
      <c r="O696">
        <f>'Reporte de Juicios (SOFIA)'!$H708</f>
        <v>0</v>
      </c>
    </row>
    <row r="697" spans="14:15">
      <c r="N697" t="str">
        <f>'Reporte de Juicios (SOFIA)'!$B709&amp;'Reporte de Juicios (SOFIA)'!$G709</f>
        <v/>
      </c>
      <c r="O697">
        <f>'Reporte de Juicios (SOFIA)'!$H709</f>
        <v>0</v>
      </c>
    </row>
    <row r="698" spans="14:15">
      <c r="N698" t="str">
        <f>'Reporte de Juicios (SOFIA)'!$B710&amp;'Reporte de Juicios (SOFIA)'!$G710</f>
        <v/>
      </c>
      <c r="O698">
        <f>'Reporte de Juicios (SOFIA)'!$H710</f>
        <v>0</v>
      </c>
    </row>
    <row r="699" spans="14:15">
      <c r="N699" t="str">
        <f>'Reporte de Juicios (SOFIA)'!$B711&amp;'Reporte de Juicios (SOFIA)'!$G711</f>
        <v/>
      </c>
      <c r="O699">
        <f>'Reporte de Juicios (SOFIA)'!$H711</f>
        <v>0</v>
      </c>
    </row>
    <row r="700" spans="14:15">
      <c r="N700" t="str">
        <f>'Reporte de Juicios (SOFIA)'!$B712&amp;'Reporte de Juicios (SOFIA)'!$G712</f>
        <v/>
      </c>
      <c r="O700">
        <f>'Reporte de Juicios (SOFIA)'!$H712</f>
        <v>0</v>
      </c>
    </row>
    <row r="701" spans="14:15">
      <c r="N701" t="str">
        <f>'Reporte de Juicios (SOFIA)'!$B713&amp;'Reporte de Juicios (SOFIA)'!$G713</f>
        <v/>
      </c>
      <c r="O701">
        <f>'Reporte de Juicios (SOFIA)'!$H713</f>
        <v>0</v>
      </c>
    </row>
    <row r="702" spans="14:15">
      <c r="N702" t="str">
        <f>'Reporte de Juicios (SOFIA)'!$B714&amp;'Reporte de Juicios (SOFIA)'!$G714</f>
        <v/>
      </c>
      <c r="O702">
        <f>'Reporte de Juicios (SOFIA)'!$H714</f>
        <v>0</v>
      </c>
    </row>
    <row r="703" spans="14:15">
      <c r="N703" t="str">
        <f>'Reporte de Juicios (SOFIA)'!$B715&amp;'Reporte de Juicios (SOFIA)'!$G715</f>
        <v/>
      </c>
      <c r="O703">
        <f>'Reporte de Juicios (SOFIA)'!$H715</f>
        <v>0</v>
      </c>
    </row>
    <row r="704" spans="14:15">
      <c r="N704" t="str">
        <f>'Reporte de Juicios (SOFIA)'!$B716&amp;'Reporte de Juicios (SOFIA)'!$G716</f>
        <v/>
      </c>
      <c r="O704">
        <f>'Reporte de Juicios (SOFIA)'!$H716</f>
        <v>0</v>
      </c>
    </row>
    <row r="705" spans="14:15">
      <c r="N705" t="str">
        <f>'Reporte de Juicios (SOFIA)'!$B717&amp;'Reporte de Juicios (SOFIA)'!$G717</f>
        <v/>
      </c>
      <c r="O705">
        <f>'Reporte de Juicios (SOFIA)'!$H717</f>
        <v>0</v>
      </c>
    </row>
    <row r="706" spans="14:15">
      <c r="N706" t="str">
        <f>'Reporte de Juicios (SOFIA)'!$B718&amp;'Reporte de Juicios (SOFIA)'!$G718</f>
        <v/>
      </c>
      <c r="O706">
        <f>'Reporte de Juicios (SOFIA)'!$H718</f>
        <v>0</v>
      </c>
    </row>
    <row r="707" spans="14:15">
      <c r="N707" t="str">
        <f>'Reporte de Juicios (SOFIA)'!$B719&amp;'Reporte de Juicios (SOFIA)'!$G719</f>
        <v/>
      </c>
      <c r="O707">
        <f>'Reporte de Juicios (SOFIA)'!$H719</f>
        <v>0</v>
      </c>
    </row>
    <row r="708" spans="14:15">
      <c r="N708" t="str">
        <f>'Reporte de Juicios (SOFIA)'!$B720&amp;'Reporte de Juicios (SOFIA)'!$G720</f>
        <v/>
      </c>
      <c r="O708">
        <f>'Reporte de Juicios (SOFIA)'!$H720</f>
        <v>0</v>
      </c>
    </row>
    <row r="709" spans="14:15">
      <c r="N709" t="str">
        <f>'Reporte de Juicios (SOFIA)'!$B721&amp;'Reporte de Juicios (SOFIA)'!$G721</f>
        <v/>
      </c>
      <c r="O709">
        <f>'Reporte de Juicios (SOFIA)'!$H721</f>
        <v>0</v>
      </c>
    </row>
    <row r="710" spans="14:15">
      <c r="N710" t="str">
        <f>'Reporte de Juicios (SOFIA)'!$B722&amp;'Reporte de Juicios (SOFIA)'!$G722</f>
        <v/>
      </c>
      <c r="O710">
        <f>'Reporte de Juicios (SOFIA)'!$H722</f>
        <v>0</v>
      </c>
    </row>
    <row r="711" spans="14:15">
      <c r="N711" t="str">
        <f>'Reporte de Juicios (SOFIA)'!$B723&amp;'Reporte de Juicios (SOFIA)'!$G723</f>
        <v/>
      </c>
      <c r="O711">
        <f>'Reporte de Juicios (SOFIA)'!$H723</f>
        <v>0</v>
      </c>
    </row>
    <row r="712" spans="14:15">
      <c r="N712" t="str">
        <f>'Reporte de Juicios (SOFIA)'!$B724&amp;'Reporte de Juicios (SOFIA)'!$G724</f>
        <v/>
      </c>
      <c r="O712">
        <f>'Reporte de Juicios (SOFIA)'!$H724</f>
        <v>0</v>
      </c>
    </row>
    <row r="713" spans="14:15">
      <c r="N713" t="str">
        <f>'Reporte de Juicios (SOFIA)'!$B725&amp;'Reporte de Juicios (SOFIA)'!$G725</f>
        <v/>
      </c>
      <c r="O713">
        <f>'Reporte de Juicios (SOFIA)'!$H725</f>
        <v>0</v>
      </c>
    </row>
    <row r="714" spans="14:15">
      <c r="N714" t="str">
        <f>'Reporte de Juicios (SOFIA)'!$B726&amp;'Reporte de Juicios (SOFIA)'!$G726</f>
        <v/>
      </c>
      <c r="O714">
        <f>'Reporte de Juicios (SOFIA)'!$H726</f>
        <v>0</v>
      </c>
    </row>
    <row r="715" spans="14:15">
      <c r="N715" t="str">
        <f>'Reporte de Juicios (SOFIA)'!$B727&amp;'Reporte de Juicios (SOFIA)'!$G727</f>
        <v/>
      </c>
      <c r="O715">
        <f>'Reporte de Juicios (SOFIA)'!$H727</f>
        <v>0</v>
      </c>
    </row>
    <row r="716" spans="14:15">
      <c r="N716" t="str">
        <f>'Reporte de Juicios (SOFIA)'!$B728&amp;'Reporte de Juicios (SOFIA)'!$G728</f>
        <v/>
      </c>
      <c r="O716">
        <f>'Reporte de Juicios (SOFIA)'!$H728</f>
        <v>0</v>
      </c>
    </row>
    <row r="717" spans="14:15">
      <c r="N717" t="str">
        <f>'Reporte de Juicios (SOFIA)'!$B729&amp;'Reporte de Juicios (SOFIA)'!$G729</f>
        <v/>
      </c>
      <c r="O717">
        <f>'Reporte de Juicios (SOFIA)'!$H729</f>
        <v>0</v>
      </c>
    </row>
    <row r="718" spans="14:15">
      <c r="N718" t="str">
        <f>'Reporte de Juicios (SOFIA)'!$B730&amp;'Reporte de Juicios (SOFIA)'!$G730</f>
        <v/>
      </c>
      <c r="O718">
        <f>'Reporte de Juicios (SOFIA)'!$H730</f>
        <v>0</v>
      </c>
    </row>
    <row r="719" spans="14:15">
      <c r="N719" t="str">
        <f>'Reporte de Juicios (SOFIA)'!$B731&amp;'Reporte de Juicios (SOFIA)'!$G731</f>
        <v/>
      </c>
      <c r="O719">
        <f>'Reporte de Juicios (SOFIA)'!$H731</f>
        <v>0</v>
      </c>
    </row>
    <row r="720" spans="14:15">
      <c r="N720" t="str">
        <f>'Reporte de Juicios (SOFIA)'!$B732&amp;'Reporte de Juicios (SOFIA)'!$G732</f>
        <v/>
      </c>
      <c r="O720">
        <f>'Reporte de Juicios (SOFIA)'!$H732</f>
        <v>0</v>
      </c>
    </row>
    <row r="721" spans="14:15">
      <c r="N721" t="str">
        <f>'Reporte de Juicios (SOFIA)'!$B733&amp;'Reporte de Juicios (SOFIA)'!$G733</f>
        <v/>
      </c>
      <c r="O721">
        <f>'Reporte de Juicios (SOFIA)'!$H733</f>
        <v>0</v>
      </c>
    </row>
    <row r="722" spans="14:15">
      <c r="N722" t="str">
        <f>'Reporte de Juicios (SOFIA)'!$B734&amp;'Reporte de Juicios (SOFIA)'!$G734</f>
        <v/>
      </c>
      <c r="O722">
        <f>'Reporte de Juicios (SOFIA)'!$H734</f>
        <v>0</v>
      </c>
    </row>
    <row r="723" spans="14:15">
      <c r="N723" t="str">
        <f>'Reporte de Juicios (SOFIA)'!$B735&amp;'Reporte de Juicios (SOFIA)'!$G735</f>
        <v/>
      </c>
      <c r="O723">
        <f>'Reporte de Juicios (SOFIA)'!$H735</f>
        <v>0</v>
      </c>
    </row>
    <row r="724" spans="14:15">
      <c r="N724" t="str">
        <f>'Reporte de Juicios (SOFIA)'!$B736&amp;'Reporte de Juicios (SOFIA)'!$G736</f>
        <v/>
      </c>
      <c r="O724">
        <f>'Reporte de Juicios (SOFIA)'!$H736</f>
        <v>0</v>
      </c>
    </row>
    <row r="725" spans="14:15">
      <c r="N725" t="str">
        <f>'Reporte de Juicios (SOFIA)'!$B737&amp;'Reporte de Juicios (SOFIA)'!$G737</f>
        <v/>
      </c>
      <c r="O725">
        <f>'Reporte de Juicios (SOFIA)'!$H737</f>
        <v>0</v>
      </c>
    </row>
    <row r="726" spans="14:15">
      <c r="N726" t="str">
        <f>'Reporte de Juicios (SOFIA)'!$B738&amp;'Reporte de Juicios (SOFIA)'!$G738</f>
        <v/>
      </c>
      <c r="O726">
        <f>'Reporte de Juicios (SOFIA)'!$H738</f>
        <v>0</v>
      </c>
    </row>
    <row r="727" spans="14:15">
      <c r="N727" t="str">
        <f>'Reporte de Juicios (SOFIA)'!$B739&amp;'Reporte de Juicios (SOFIA)'!$G739</f>
        <v/>
      </c>
      <c r="O727">
        <f>'Reporte de Juicios (SOFIA)'!$H739</f>
        <v>0</v>
      </c>
    </row>
    <row r="728" spans="14:15">
      <c r="N728" t="str">
        <f>'Reporte de Juicios (SOFIA)'!$B740&amp;'Reporte de Juicios (SOFIA)'!$G740</f>
        <v/>
      </c>
      <c r="O728">
        <f>'Reporte de Juicios (SOFIA)'!$H740</f>
        <v>0</v>
      </c>
    </row>
    <row r="729" spans="14:15">
      <c r="N729" t="str">
        <f>'Reporte de Juicios (SOFIA)'!$B741&amp;'Reporte de Juicios (SOFIA)'!$G741</f>
        <v/>
      </c>
      <c r="O729">
        <f>'Reporte de Juicios (SOFIA)'!$H741</f>
        <v>0</v>
      </c>
    </row>
    <row r="730" spans="14:15">
      <c r="N730" t="str">
        <f>'Reporte de Juicios (SOFIA)'!$B742&amp;'Reporte de Juicios (SOFIA)'!$G742</f>
        <v/>
      </c>
      <c r="O730">
        <f>'Reporte de Juicios (SOFIA)'!$H742</f>
        <v>0</v>
      </c>
    </row>
    <row r="731" spans="14:15">
      <c r="N731" t="str">
        <f>'Reporte de Juicios (SOFIA)'!$B743&amp;'Reporte de Juicios (SOFIA)'!$G743</f>
        <v/>
      </c>
      <c r="O731">
        <f>'Reporte de Juicios (SOFIA)'!$H743</f>
        <v>0</v>
      </c>
    </row>
    <row r="732" spans="14:15">
      <c r="N732" t="str">
        <f>'Reporte de Juicios (SOFIA)'!$B744&amp;'Reporte de Juicios (SOFIA)'!$G744</f>
        <v/>
      </c>
      <c r="O732">
        <f>'Reporte de Juicios (SOFIA)'!$H744</f>
        <v>0</v>
      </c>
    </row>
    <row r="733" spans="14:15">
      <c r="N733" t="str">
        <f>'Reporte de Juicios (SOFIA)'!$B745&amp;'Reporte de Juicios (SOFIA)'!$G745</f>
        <v/>
      </c>
      <c r="O733">
        <f>'Reporte de Juicios (SOFIA)'!$H745</f>
        <v>0</v>
      </c>
    </row>
    <row r="734" spans="14:15">
      <c r="N734" t="str">
        <f>'Reporte de Juicios (SOFIA)'!$B746&amp;'Reporte de Juicios (SOFIA)'!$G746</f>
        <v/>
      </c>
      <c r="O734">
        <f>'Reporte de Juicios (SOFIA)'!$H746</f>
        <v>0</v>
      </c>
    </row>
    <row r="735" spans="14:15">
      <c r="N735" t="str">
        <f>'Reporte de Juicios (SOFIA)'!$B747&amp;'Reporte de Juicios (SOFIA)'!$G747</f>
        <v/>
      </c>
      <c r="O735">
        <f>'Reporte de Juicios (SOFIA)'!$H747</f>
        <v>0</v>
      </c>
    </row>
    <row r="736" spans="14:15">
      <c r="N736" t="str">
        <f>'Reporte de Juicios (SOFIA)'!$B748&amp;'Reporte de Juicios (SOFIA)'!$G748</f>
        <v/>
      </c>
      <c r="O736">
        <f>'Reporte de Juicios (SOFIA)'!$H748</f>
        <v>0</v>
      </c>
    </row>
    <row r="737" spans="14:15">
      <c r="N737" t="str">
        <f>'Reporte de Juicios (SOFIA)'!$B749&amp;'Reporte de Juicios (SOFIA)'!$G749</f>
        <v/>
      </c>
      <c r="O737">
        <f>'Reporte de Juicios (SOFIA)'!$H749</f>
        <v>0</v>
      </c>
    </row>
    <row r="738" spans="14:15">
      <c r="N738" t="str">
        <f>'Reporte de Juicios (SOFIA)'!$B750&amp;'Reporte de Juicios (SOFIA)'!$G750</f>
        <v/>
      </c>
      <c r="O738">
        <f>'Reporte de Juicios (SOFIA)'!$H750</f>
        <v>0</v>
      </c>
    </row>
    <row r="739" spans="14:15">
      <c r="N739" t="str">
        <f>'Reporte de Juicios (SOFIA)'!$B751&amp;'Reporte de Juicios (SOFIA)'!$G751</f>
        <v/>
      </c>
      <c r="O739">
        <f>'Reporte de Juicios (SOFIA)'!$H751</f>
        <v>0</v>
      </c>
    </row>
    <row r="740" spans="14:15">
      <c r="N740" t="str">
        <f>'Reporte de Juicios (SOFIA)'!$B752&amp;'Reporte de Juicios (SOFIA)'!$G752</f>
        <v/>
      </c>
      <c r="O740">
        <f>'Reporte de Juicios (SOFIA)'!$H752</f>
        <v>0</v>
      </c>
    </row>
    <row r="741" spans="14:15">
      <c r="N741" t="str">
        <f>'Reporte de Juicios (SOFIA)'!$B753&amp;'Reporte de Juicios (SOFIA)'!$G753</f>
        <v/>
      </c>
      <c r="O741">
        <f>'Reporte de Juicios (SOFIA)'!$H753</f>
        <v>0</v>
      </c>
    </row>
    <row r="742" spans="14:15">
      <c r="N742" t="str">
        <f>'Reporte de Juicios (SOFIA)'!$B754&amp;'Reporte de Juicios (SOFIA)'!$G754</f>
        <v/>
      </c>
      <c r="O742">
        <f>'Reporte de Juicios (SOFIA)'!$H754</f>
        <v>0</v>
      </c>
    </row>
    <row r="743" spans="14:15">
      <c r="N743" t="str">
        <f>'Reporte de Juicios (SOFIA)'!$B755&amp;'Reporte de Juicios (SOFIA)'!$G755</f>
        <v/>
      </c>
      <c r="O743">
        <f>'Reporte de Juicios (SOFIA)'!$H755</f>
        <v>0</v>
      </c>
    </row>
    <row r="744" spans="14:15">
      <c r="N744" t="str">
        <f>'Reporte de Juicios (SOFIA)'!$B756&amp;'Reporte de Juicios (SOFIA)'!$G756</f>
        <v/>
      </c>
      <c r="O744">
        <f>'Reporte de Juicios (SOFIA)'!$H756</f>
        <v>0</v>
      </c>
    </row>
    <row r="745" spans="14:15">
      <c r="N745" t="str">
        <f>'Reporte de Juicios (SOFIA)'!$B757&amp;'Reporte de Juicios (SOFIA)'!$G757</f>
        <v/>
      </c>
      <c r="O745">
        <f>'Reporte de Juicios (SOFIA)'!$H757</f>
        <v>0</v>
      </c>
    </row>
    <row r="746" spans="14:15">
      <c r="N746" t="str">
        <f>'Reporte de Juicios (SOFIA)'!$B758&amp;'Reporte de Juicios (SOFIA)'!$G758</f>
        <v/>
      </c>
      <c r="O746">
        <f>'Reporte de Juicios (SOFIA)'!$H758</f>
        <v>0</v>
      </c>
    </row>
    <row r="747" spans="14:15">
      <c r="N747" t="str">
        <f>'Reporte de Juicios (SOFIA)'!$B759&amp;'Reporte de Juicios (SOFIA)'!$G759</f>
        <v/>
      </c>
      <c r="O747">
        <f>'Reporte de Juicios (SOFIA)'!$H759</f>
        <v>0</v>
      </c>
    </row>
    <row r="748" spans="14:15">
      <c r="N748" t="str">
        <f>'Reporte de Juicios (SOFIA)'!$B760&amp;'Reporte de Juicios (SOFIA)'!$G760</f>
        <v/>
      </c>
      <c r="O748">
        <f>'Reporte de Juicios (SOFIA)'!$H760</f>
        <v>0</v>
      </c>
    </row>
    <row r="749" spans="14:15">
      <c r="N749" t="str">
        <f>'Reporte de Juicios (SOFIA)'!$B761&amp;'Reporte de Juicios (SOFIA)'!$G761</f>
        <v/>
      </c>
      <c r="O749">
        <f>'Reporte de Juicios (SOFIA)'!$H761</f>
        <v>0</v>
      </c>
    </row>
    <row r="750" spans="14:15">
      <c r="N750" t="str">
        <f>'Reporte de Juicios (SOFIA)'!$B762&amp;'Reporte de Juicios (SOFIA)'!$G762</f>
        <v/>
      </c>
      <c r="O750">
        <f>'Reporte de Juicios (SOFIA)'!$H762</f>
        <v>0</v>
      </c>
    </row>
    <row r="751" spans="14:15">
      <c r="N751" t="str">
        <f>'Reporte de Juicios (SOFIA)'!$B763&amp;'Reporte de Juicios (SOFIA)'!$G763</f>
        <v/>
      </c>
      <c r="O751">
        <f>'Reporte de Juicios (SOFIA)'!$H763</f>
        <v>0</v>
      </c>
    </row>
    <row r="752" spans="14:15">
      <c r="N752" t="str">
        <f>'Reporte de Juicios (SOFIA)'!$B764&amp;'Reporte de Juicios (SOFIA)'!$G764</f>
        <v/>
      </c>
      <c r="O752">
        <f>'Reporte de Juicios (SOFIA)'!$H764</f>
        <v>0</v>
      </c>
    </row>
    <row r="753" spans="14:15">
      <c r="N753" t="str">
        <f>'Reporte de Juicios (SOFIA)'!$B765&amp;'Reporte de Juicios (SOFIA)'!$G765</f>
        <v/>
      </c>
      <c r="O753">
        <f>'Reporte de Juicios (SOFIA)'!$H765</f>
        <v>0</v>
      </c>
    </row>
    <row r="754" spans="14:15">
      <c r="N754" t="str">
        <f>'Reporte de Juicios (SOFIA)'!$B766&amp;'Reporte de Juicios (SOFIA)'!$G766</f>
        <v/>
      </c>
      <c r="O754">
        <f>'Reporte de Juicios (SOFIA)'!$H766</f>
        <v>0</v>
      </c>
    </row>
    <row r="755" spans="14:15">
      <c r="N755" t="str">
        <f>'Reporte de Juicios (SOFIA)'!$B767&amp;'Reporte de Juicios (SOFIA)'!$G767</f>
        <v/>
      </c>
      <c r="O755">
        <f>'Reporte de Juicios (SOFIA)'!$H767</f>
        <v>0</v>
      </c>
    </row>
    <row r="756" spans="14:15">
      <c r="N756" t="str">
        <f>'Reporte de Juicios (SOFIA)'!$B768&amp;'Reporte de Juicios (SOFIA)'!$G768</f>
        <v/>
      </c>
      <c r="O756">
        <f>'Reporte de Juicios (SOFIA)'!$H768</f>
        <v>0</v>
      </c>
    </row>
    <row r="757" spans="14:15">
      <c r="N757" t="str">
        <f>'Reporte de Juicios (SOFIA)'!$B769&amp;'Reporte de Juicios (SOFIA)'!$G769</f>
        <v/>
      </c>
      <c r="O757">
        <f>'Reporte de Juicios (SOFIA)'!$H769</f>
        <v>0</v>
      </c>
    </row>
    <row r="758" spans="14:15">
      <c r="N758" t="str">
        <f>'Reporte de Juicios (SOFIA)'!$B770&amp;'Reporte de Juicios (SOFIA)'!$G770</f>
        <v/>
      </c>
      <c r="O758">
        <f>'Reporte de Juicios (SOFIA)'!$H770</f>
        <v>0</v>
      </c>
    </row>
    <row r="759" spans="14:15">
      <c r="N759" t="str">
        <f>'Reporte de Juicios (SOFIA)'!$B771&amp;'Reporte de Juicios (SOFIA)'!$G771</f>
        <v/>
      </c>
      <c r="O759">
        <f>'Reporte de Juicios (SOFIA)'!$H771</f>
        <v>0</v>
      </c>
    </row>
    <row r="760" spans="14:15">
      <c r="N760" t="str">
        <f>'Reporte de Juicios (SOFIA)'!$B772&amp;'Reporte de Juicios (SOFIA)'!$G772</f>
        <v/>
      </c>
      <c r="O760">
        <f>'Reporte de Juicios (SOFIA)'!$H772</f>
        <v>0</v>
      </c>
    </row>
    <row r="761" spans="14:15">
      <c r="N761" t="str">
        <f>'Reporte de Juicios (SOFIA)'!$B773&amp;'Reporte de Juicios (SOFIA)'!$G773</f>
        <v/>
      </c>
      <c r="O761">
        <f>'Reporte de Juicios (SOFIA)'!$H773</f>
        <v>0</v>
      </c>
    </row>
    <row r="762" spans="14:15">
      <c r="N762" t="str">
        <f>'Reporte de Juicios (SOFIA)'!$B774&amp;'Reporte de Juicios (SOFIA)'!$G774</f>
        <v/>
      </c>
      <c r="O762">
        <f>'Reporte de Juicios (SOFIA)'!$H774</f>
        <v>0</v>
      </c>
    </row>
    <row r="763" spans="14:15">
      <c r="N763" t="str">
        <f>'Reporte de Juicios (SOFIA)'!$B775&amp;'Reporte de Juicios (SOFIA)'!$G775</f>
        <v/>
      </c>
      <c r="O763">
        <f>'Reporte de Juicios (SOFIA)'!$H775</f>
        <v>0</v>
      </c>
    </row>
    <row r="764" spans="14:15">
      <c r="N764" t="str">
        <f>'Reporte de Juicios (SOFIA)'!$B776&amp;'Reporte de Juicios (SOFIA)'!$G776</f>
        <v/>
      </c>
      <c r="O764">
        <f>'Reporte de Juicios (SOFIA)'!$H776</f>
        <v>0</v>
      </c>
    </row>
    <row r="765" spans="14:15">
      <c r="N765" t="str">
        <f>'Reporte de Juicios (SOFIA)'!$B777&amp;'Reporte de Juicios (SOFIA)'!$G777</f>
        <v/>
      </c>
      <c r="O765">
        <f>'Reporte de Juicios (SOFIA)'!$H777</f>
        <v>0</v>
      </c>
    </row>
    <row r="766" spans="14:15">
      <c r="N766" t="str">
        <f>'Reporte de Juicios (SOFIA)'!$B778&amp;'Reporte de Juicios (SOFIA)'!$G778</f>
        <v/>
      </c>
      <c r="O766">
        <f>'Reporte de Juicios (SOFIA)'!$H778</f>
        <v>0</v>
      </c>
    </row>
    <row r="767" spans="14:15">
      <c r="N767" t="str">
        <f>'Reporte de Juicios (SOFIA)'!$B779&amp;'Reporte de Juicios (SOFIA)'!$G779</f>
        <v/>
      </c>
      <c r="O767">
        <f>'Reporte de Juicios (SOFIA)'!$H779</f>
        <v>0</v>
      </c>
    </row>
    <row r="768" spans="14:15">
      <c r="N768" t="str">
        <f>'Reporte de Juicios (SOFIA)'!$B780&amp;'Reporte de Juicios (SOFIA)'!$G780</f>
        <v/>
      </c>
      <c r="O768">
        <f>'Reporte de Juicios (SOFIA)'!$H780</f>
        <v>0</v>
      </c>
    </row>
    <row r="769" spans="14:15">
      <c r="N769" t="str">
        <f>'Reporte de Juicios (SOFIA)'!$B781&amp;'Reporte de Juicios (SOFIA)'!$G781</f>
        <v/>
      </c>
      <c r="O769">
        <f>'Reporte de Juicios (SOFIA)'!$H781</f>
        <v>0</v>
      </c>
    </row>
    <row r="770" spans="14:15">
      <c r="N770" t="str">
        <f>'Reporte de Juicios (SOFIA)'!$B782&amp;'Reporte de Juicios (SOFIA)'!$G782</f>
        <v/>
      </c>
      <c r="O770">
        <f>'Reporte de Juicios (SOFIA)'!$H782</f>
        <v>0</v>
      </c>
    </row>
    <row r="771" spans="14:15">
      <c r="N771" t="str">
        <f>'Reporte de Juicios (SOFIA)'!$B783&amp;'Reporte de Juicios (SOFIA)'!$G783</f>
        <v/>
      </c>
      <c r="O771">
        <f>'Reporte de Juicios (SOFIA)'!$H783</f>
        <v>0</v>
      </c>
    </row>
    <row r="772" spans="14:15">
      <c r="N772" t="str">
        <f>'Reporte de Juicios (SOFIA)'!$B784&amp;'Reporte de Juicios (SOFIA)'!$G784</f>
        <v/>
      </c>
      <c r="O772">
        <f>'Reporte de Juicios (SOFIA)'!$H784</f>
        <v>0</v>
      </c>
    </row>
    <row r="773" spans="14:15">
      <c r="N773" t="str">
        <f>'Reporte de Juicios (SOFIA)'!$B785&amp;'Reporte de Juicios (SOFIA)'!$G785</f>
        <v/>
      </c>
      <c r="O773">
        <f>'Reporte de Juicios (SOFIA)'!$H785</f>
        <v>0</v>
      </c>
    </row>
    <row r="774" spans="14:15">
      <c r="N774" t="str">
        <f>'Reporte de Juicios (SOFIA)'!$B786&amp;'Reporte de Juicios (SOFIA)'!$G786</f>
        <v/>
      </c>
      <c r="O774">
        <f>'Reporte de Juicios (SOFIA)'!$H786</f>
        <v>0</v>
      </c>
    </row>
    <row r="775" spans="14:15">
      <c r="N775" t="str">
        <f>'Reporte de Juicios (SOFIA)'!$B787&amp;'Reporte de Juicios (SOFIA)'!$G787</f>
        <v/>
      </c>
      <c r="O775">
        <f>'Reporte de Juicios (SOFIA)'!$H787</f>
        <v>0</v>
      </c>
    </row>
    <row r="776" spans="14:15">
      <c r="N776" t="str">
        <f>'Reporte de Juicios (SOFIA)'!$B788&amp;'Reporte de Juicios (SOFIA)'!$G788</f>
        <v/>
      </c>
      <c r="O776">
        <f>'Reporte de Juicios (SOFIA)'!$H788</f>
        <v>0</v>
      </c>
    </row>
    <row r="777" spans="14:15">
      <c r="N777" t="str">
        <f>'Reporte de Juicios (SOFIA)'!$B789&amp;'Reporte de Juicios (SOFIA)'!$G789</f>
        <v/>
      </c>
      <c r="O777">
        <f>'Reporte de Juicios (SOFIA)'!$H789</f>
        <v>0</v>
      </c>
    </row>
    <row r="778" spans="14:15">
      <c r="N778" t="str">
        <f>'Reporte de Juicios (SOFIA)'!$B790&amp;'Reporte de Juicios (SOFIA)'!$G790</f>
        <v/>
      </c>
      <c r="O778">
        <f>'Reporte de Juicios (SOFIA)'!$H790</f>
        <v>0</v>
      </c>
    </row>
    <row r="779" spans="14:15">
      <c r="N779" t="str">
        <f>'Reporte de Juicios (SOFIA)'!$B791&amp;'Reporte de Juicios (SOFIA)'!$G791</f>
        <v/>
      </c>
      <c r="O779">
        <f>'Reporte de Juicios (SOFIA)'!$H791</f>
        <v>0</v>
      </c>
    </row>
    <row r="780" spans="14:15">
      <c r="N780" t="str">
        <f>'Reporte de Juicios (SOFIA)'!$B792&amp;'Reporte de Juicios (SOFIA)'!$G792</f>
        <v/>
      </c>
      <c r="O780">
        <f>'Reporte de Juicios (SOFIA)'!$H792</f>
        <v>0</v>
      </c>
    </row>
    <row r="781" spans="14:15">
      <c r="N781" t="str">
        <f>'Reporte de Juicios (SOFIA)'!$B793&amp;'Reporte de Juicios (SOFIA)'!$G793</f>
        <v/>
      </c>
      <c r="O781">
        <f>'Reporte de Juicios (SOFIA)'!$H793</f>
        <v>0</v>
      </c>
    </row>
    <row r="782" spans="14:15">
      <c r="N782" t="str">
        <f>'Reporte de Juicios (SOFIA)'!$B794&amp;'Reporte de Juicios (SOFIA)'!$G794</f>
        <v/>
      </c>
      <c r="O782">
        <f>'Reporte de Juicios (SOFIA)'!$H794</f>
        <v>0</v>
      </c>
    </row>
    <row r="783" spans="14:15">
      <c r="N783" t="str">
        <f>'Reporte de Juicios (SOFIA)'!$B795&amp;'Reporte de Juicios (SOFIA)'!$G795</f>
        <v/>
      </c>
      <c r="O783">
        <f>'Reporte de Juicios (SOFIA)'!$H795</f>
        <v>0</v>
      </c>
    </row>
    <row r="784" spans="14:15">
      <c r="N784" t="str">
        <f>'Reporte de Juicios (SOFIA)'!$B796&amp;'Reporte de Juicios (SOFIA)'!$G796</f>
        <v/>
      </c>
      <c r="O784">
        <f>'Reporte de Juicios (SOFIA)'!$H796</f>
        <v>0</v>
      </c>
    </row>
    <row r="785" spans="14:15">
      <c r="N785" t="str">
        <f>'Reporte de Juicios (SOFIA)'!$B797&amp;'Reporte de Juicios (SOFIA)'!$G797</f>
        <v/>
      </c>
      <c r="O785">
        <f>'Reporte de Juicios (SOFIA)'!$H797</f>
        <v>0</v>
      </c>
    </row>
    <row r="786" spans="14:15">
      <c r="N786" t="str">
        <f>'Reporte de Juicios (SOFIA)'!$B798&amp;'Reporte de Juicios (SOFIA)'!$G798</f>
        <v/>
      </c>
      <c r="O786">
        <f>'Reporte de Juicios (SOFIA)'!$H798</f>
        <v>0</v>
      </c>
    </row>
    <row r="787" spans="14:15">
      <c r="N787" t="str">
        <f>'Reporte de Juicios (SOFIA)'!$B799&amp;'Reporte de Juicios (SOFIA)'!$G799</f>
        <v/>
      </c>
      <c r="O787">
        <f>'Reporte de Juicios (SOFIA)'!$H799</f>
        <v>0</v>
      </c>
    </row>
    <row r="788" spans="14:15">
      <c r="N788" t="str">
        <f>'Reporte de Juicios (SOFIA)'!$B800&amp;'Reporte de Juicios (SOFIA)'!$G800</f>
        <v/>
      </c>
      <c r="O788">
        <f>'Reporte de Juicios (SOFIA)'!$H800</f>
        <v>0</v>
      </c>
    </row>
    <row r="789" spans="14:15">
      <c r="N789" t="str">
        <f>'Reporte de Juicios (SOFIA)'!$B801&amp;'Reporte de Juicios (SOFIA)'!$G801</f>
        <v/>
      </c>
      <c r="O789">
        <f>'Reporte de Juicios (SOFIA)'!$H801</f>
        <v>0</v>
      </c>
    </row>
    <row r="790" spans="14:15">
      <c r="N790" t="str">
        <f>'Reporte de Juicios (SOFIA)'!$B802&amp;'Reporte de Juicios (SOFIA)'!$G802</f>
        <v/>
      </c>
      <c r="O790">
        <f>'Reporte de Juicios (SOFIA)'!$H802</f>
        <v>0</v>
      </c>
    </row>
    <row r="791" spans="14:15">
      <c r="N791" t="str">
        <f>'Reporte de Juicios (SOFIA)'!$B803&amp;'Reporte de Juicios (SOFIA)'!$G803</f>
        <v/>
      </c>
      <c r="O791">
        <f>'Reporte de Juicios (SOFIA)'!$H803</f>
        <v>0</v>
      </c>
    </row>
    <row r="792" spans="14:15">
      <c r="N792" t="str">
        <f>'Reporte de Juicios (SOFIA)'!$B804&amp;'Reporte de Juicios (SOFIA)'!$G804</f>
        <v/>
      </c>
      <c r="O792">
        <f>'Reporte de Juicios (SOFIA)'!$H804</f>
        <v>0</v>
      </c>
    </row>
    <row r="793" spans="14:15">
      <c r="N793" t="str">
        <f>'Reporte de Juicios (SOFIA)'!$B805&amp;'Reporte de Juicios (SOFIA)'!$G805</f>
        <v/>
      </c>
      <c r="O793">
        <f>'Reporte de Juicios (SOFIA)'!$H805</f>
        <v>0</v>
      </c>
    </row>
    <row r="794" spans="14:15">
      <c r="N794" t="str">
        <f>'Reporte de Juicios (SOFIA)'!$B806&amp;'Reporte de Juicios (SOFIA)'!$G806</f>
        <v/>
      </c>
      <c r="O794">
        <f>'Reporte de Juicios (SOFIA)'!$H806</f>
        <v>0</v>
      </c>
    </row>
    <row r="795" spans="14:15">
      <c r="N795" t="str">
        <f>'Reporte de Juicios (SOFIA)'!$B807&amp;'Reporte de Juicios (SOFIA)'!$G807</f>
        <v/>
      </c>
      <c r="O795">
        <f>'Reporte de Juicios (SOFIA)'!$H807</f>
        <v>0</v>
      </c>
    </row>
    <row r="796" spans="14:15">
      <c r="N796" t="str">
        <f>'Reporte de Juicios (SOFIA)'!$B808&amp;'Reporte de Juicios (SOFIA)'!$G808</f>
        <v/>
      </c>
      <c r="O796">
        <f>'Reporte de Juicios (SOFIA)'!$H808</f>
        <v>0</v>
      </c>
    </row>
    <row r="797" spans="14:15">
      <c r="N797" t="str">
        <f>'Reporte de Juicios (SOFIA)'!$B809&amp;'Reporte de Juicios (SOFIA)'!$G809</f>
        <v/>
      </c>
      <c r="O797">
        <f>'Reporte de Juicios (SOFIA)'!$H809</f>
        <v>0</v>
      </c>
    </row>
    <row r="798" spans="14:15">
      <c r="N798" t="str">
        <f>'Reporte de Juicios (SOFIA)'!$B810&amp;'Reporte de Juicios (SOFIA)'!$G810</f>
        <v/>
      </c>
      <c r="O798">
        <f>'Reporte de Juicios (SOFIA)'!$H810</f>
        <v>0</v>
      </c>
    </row>
    <row r="799" spans="14:15">
      <c r="N799" t="str">
        <f>'Reporte de Juicios (SOFIA)'!$B811&amp;'Reporte de Juicios (SOFIA)'!$G811</f>
        <v/>
      </c>
      <c r="O799">
        <f>'Reporte de Juicios (SOFIA)'!$H811</f>
        <v>0</v>
      </c>
    </row>
    <row r="800" spans="14:15">
      <c r="N800" t="str">
        <f>'Reporte de Juicios (SOFIA)'!$B812&amp;'Reporte de Juicios (SOFIA)'!$G812</f>
        <v/>
      </c>
      <c r="O800">
        <f>'Reporte de Juicios (SOFIA)'!$H812</f>
        <v>0</v>
      </c>
    </row>
    <row r="801" spans="14:15">
      <c r="N801" t="str">
        <f>'Reporte de Juicios (SOFIA)'!$B813&amp;'Reporte de Juicios (SOFIA)'!$G813</f>
        <v/>
      </c>
      <c r="O801">
        <f>'Reporte de Juicios (SOFIA)'!$H813</f>
        <v>0</v>
      </c>
    </row>
    <row r="802" spans="14:15">
      <c r="N802" t="str">
        <f>'Reporte de Juicios (SOFIA)'!$B814&amp;'Reporte de Juicios (SOFIA)'!$G814</f>
        <v/>
      </c>
      <c r="O802">
        <f>'Reporte de Juicios (SOFIA)'!$H814</f>
        <v>0</v>
      </c>
    </row>
    <row r="803" spans="14:15">
      <c r="N803" t="str">
        <f>'Reporte de Juicios (SOFIA)'!$B815&amp;'Reporte de Juicios (SOFIA)'!$G815</f>
        <v/>
      </c>
      <c r="O803">
        <f>'Reporte de Juicios (SOFIA)'!$H815</f>
        <v>0</v>
      </c>
    </row>
    <row r="804" spans="14:15">
      <c r="N804" t="str">
        <f>'Reporte de Juicios (SOFIA)'!$B816&amp;'Reporte de Juicios (SOFIA)'!$G816</f>
        <v/>
      </c>
      <c r="O804">
        <f>'Reporte de Juicios (SOFIA)'!$H816</f>
        <v>0</v>
      </c>
    </row>
    <row r="805" spans="14:15">
      <c r="N805" t="str">
        <f>'Reporte de Juicios (SOFIA)'!$B817&amp;'Reporte de Juicios (SOFIA)'!$G817</f>
        <v/>
      </c>
      <c r="O805">
        <f>'Reporte de Juicios (SOFIA)'!$H817</f>
        <v>0</v>
      </c>
    </row>
    <row r="806" spans="14:15">
      <c r="N806" t="str">
        <f>'Reporte de Juicios (SOFIA)'!$B818&amp;'Reporte de Juicios (SOFIA)'!$G818</f>
        <v/>
      </c>
      <c r="O806">
        <f>'Reporte de Juicios (SOFIA)'!$H818</f>
        <v>0</v>
      </c>
    </row>
    <row r="807" spans="14:15">
      <c r="N807" t="str">
        <f>'Reporte de Juicios (SOFIA)'!$B819&amp;'Reporte de Juicios (SOFIA)'!$G819</f>
        <v/>
      </c>
      <c r="O807">
        <f>'Reporte de Juicios (SOFIA)'!$H819</f>
        <v>0</v>
      </c>
    </row>
    <row r="808" spans="14:15">
      <c r="N808" t="str">
        <f>'Reporte de Juicios (SOFIA)'!$B820&amp;'Reporte de Juicios (SOFIA)'!$G820</f>
        <v/>
      </c>
      <c r="O808">
        <f>'Reporte de Juicios (SOFIA)'!$H820</f>
        <v>0</v>
      </c>
    </row>
    <row r="809" spans="14:15">
      <c r="N809" t="str">
        <f>'Reporte de Juicios (SOFIA)'!$B821&amp;'Reporte de Juicios (SOFIA)'!$G821</f>
        <v/>
      </c>
      <c r="O809">
        <f>'Reporte de Juicios (SOFIA)'!$H821</f>
        <v>0</v>
      </c>
    </row>
    <row r="810" spans="14:15">
      <c r="N810" t="str">
        <f>'Reporte de Juicios (SOFIA)'!$B822&amp;'Reporte de Juicios (SOFIA)'!$G822</f>
        <v/>
      </c>
      <c r="O810">
        <f>'Reporte de Juicios (SOFIA)'!$H822</f>
        <v>0</v>
      </c>
    </row>
    <row r="811" spans="14:15">
      <c r="N811" t="str">
        <f>'Reporte de Juicios (SOFIA)'!$B823&amp;'Reporte de Juicios (SOFIA)'!$G823</f>
        <v/>
      </c>
      <c r="O811">
        <f>'Reporte de Juicios (SOFIA)'!$H823</f>
        <v>0</v>
      </c>
    </row>
    <row r="812" spans="14:15">
      <c r="N812" t="str">
        <f>'Reporte de Juicios (SOFIA)'!$B824&amp;'Reporte de Juicios (SOFIA)'!$G824</f>
        <v/>
      </c>
      <c r="O812">
        <f>'Reporte de Juicios (SOFIA)'!$H824</f>
        <v>0</v>
      </c>
    </row>
    <row r="813" spans="14:15">
      <c r="N813" t="str">
        <f>'Reporte de Juicios (SOFIA)'!$B825&amp;'Reporte de Juicios (SOFIA)'!$G825</f>
        <v/>
      </c>
      <c r="O813">
        <f>'Reporte de Juicios (SOFIA)'!$H825</f>
        <v>0</v>
      </c>
    </row>
    <row r="814" spans="14:15">
      <c r="N814" t="str">
        <f>'Reporte de Juicios (SOFIA)'!$B826&amp;'Reporte de Juicios (SOFIA)'!$G826</f>
        <v/>
      </c>
      <c r="O814">
        <f>'Reporte de Juicios (SOFIA)'!$H826</f>
        <v>0</v>
      </c>
    </row>
    <row r="815" spans="14:15">
      <c r="N815" t="str">
        <f>'Reporte de Juicios (SOFIA)'!$B827&amp;'Reporte de Juicios (SOFIA)'!$G827</f>
        <v/>
      </c>
      <c r="O815">
        <f>'Reporte de Juicios (SOFIA)'!$H827</f>
        <v>0</v>
      </c>
    </row>
    <row r="816" spans="14:15">
      <c r="N816" t="str">
        <f>'Reporte de Juicios (SOFIA)'!$B828&amp;'Reporte de Juicios (SOFIA)'!$G828</f>
        <v/>
      </c>
      <c r="O816">
        <f>'Reporte de Juicios (SOFIA)'!$H828</f>
        <v>0</v>
      </c>
    </row>
    <row r="817" spans="14:15">
      <c r="N817" t="str">
        <f>'Reporte de Juicios (SOFIA)'!$B829&amp;'Reporte de Juicios (SOFIA)'!$G829</f>
        <v/>
      </c>
      <c r="O817">
        <f>'Reporte de Juicios (SOFIA)'!$H829</f>
        <v>0</v>
      </c>
    </row>
    <row r="818" spans="14:15">
      <c r="N818" t="str">
        <f>'Reporte de Juicios (SOFIA)'!$B830&amp;'Reporte de Juicios (SOFIA)'!$G830</f>
        <v/>
      </c>
      <c r="O818">
        <f>'Reporte de Juicios (SOFIA)'!$H830</f>
        <v>0</v>
      </c>
    </row>
    <row r="819" spans="14:15">
      <c r="N819" t="str">
        <f>'Reporte de Juicios (SOFIA)'!$B831&amp;'Reporte de Juicios (SOFIA)'!$G831</f>
        <v/>
      </c>
      <c r="O819">
        <f>'Reporte de Juicios (SOFIA)'!$H831</f>
        <v>0</v>
      </c>
    </row>
    <row r="820" spans="14:15">
      <c r="N820" t="str">
        <f>'Reporte de Juicios (SOFIA)'!$B832&amp;'Reporte de Juicios (SOFIA)'!$G832</f>
        <v/>
      </c>
      <c r="O820">
        <f>'Reporte de Juicios (SOFIA)'!$H832</f>
        <v>0</v>
      </c>
    </row>
    <row r="821" spans="14:15">
      <c r="N821" t="str">
        <f>'Reporte de Juicios (SOFIA)'!$B833&amp;'Reporte de Juicios (SOFIA)'!$G833</f>
        <v/>
      </c>
      <c r="O821">
        <f>'Reporte de Juicios (SOFIA)'!$H833</f>
        <v>0</v>
      </c>
    </row>
    <row r="822" spans="14:15">
      <c r="N822" t="str">
        <f>'Reporte de Juicios (SOFIA)'!$B834&amp;'Reporte de Juicios (SOFIA)'!$G834</f>
        <v/>
      </c>
      <c r="O822">
        <f>'Reporte de Juicios (SOFIA)'!$H834</f>
        <v>0</v>
      </c>
    </row>
    <row r="823" spans="14:15">
      <c r="N823" t="str">
        <f>'Reporte de Juicios (SOFIA)'!$B835&amp;'Reporte de Juicios (SOFIA)'!$G835</f>
        <v/>
      </c>
      <c r="O823">
        <f>'Reporte de Juicios (SOFIA)'!$H835</f>
        <v>0</v>
      </c>
    </row>
    <row r="824" spans="14:15">
      <c r="N824" t="str">
        <f>'Reporte de Juicios (SOFIA)'!$B836&amp;'Reporte de Juicios (SOFIA)'!$G836</f>
        <v/>
      </c>
      <c r="O824">
        <f>'Reporte de Juicios (SOFIA)'!$H836</f>
        <v>0</v>
      </c>
    </row>
    <row r="825" spans="14:15">
      <c r="N825" t="str">
        <f>'Reporte de Juicios (SOFIA)'!$B837&amp;'Reporte de Juicios (SOFIA)'!$G837</f>
        <v/>
      </c>
      <c r="O825">
        <f>'Reporte de Juicios (SOFIA)'!$H837</f>
        <v>0</v>
      </c>
    </row>
    <row r="826" spans="14:15">
      <c r="N826" t="str">
        <f>'Reporte de Juicios (SOFIA)'!$B838&amp;'Reporte de Juicios (SOFIA)'!$G838</f>
        <v/>
      </c>
      <c r="O826">
        <f>'Reporte de Juicios (SOFIA)'!$H838</f>
        <v>0</v>
      </c>
    </row>
    <row r="827" spans="14:15">
      <c r="N827" t="str">
        <f>'Reporte de Juicios (SOFIA)'!$B839&amp;'Reporte de Juicios (SOFIA)'!$G839</f>
        <v/>
      </c>
      <c r="O827">
        <f>'Reporte de Juicios (SOFIA)'!$H839</f>
        <v>0</v>
      </c>
    </row>
    <row r="828" spans="14:15">
      <c r="N828" t="str">
        <f>'Reporte de Juicios (SOFIA)'!$B840&amp;'Reporte de Juicios (SOFIA)'!$G840</f>
        <v/>
      </c>
      <c r="O828">
        <f>'Reporte de Juicios (SOFIA)'!$H840</f>
        <v>0</v>
      </c>
    </row>
    <row r="829" spans="14:15">
      <c r="N829" t="str">
        <f>'Reporte de Juicios (SOFIA)'!$B841&amp;'Reporte de Juicios (SOFIA)'!$G841</f>
        <v/>
      </c>
      <c r="O829">
        <f>'Reporte de Juicios (SOFIA)'!$H841</f>
        <v>0</v>
      </c>
    </row>
    <row r="830" spans="14:15">
      <c r="N830" t="str">
        <f>'Reporte de Juicios (SOFIA)'!$B842&amp;'Reporte de Juicios (SOFIA)'!$G842</f>
        <v/>
      </c>
      <c r="O830">
        <f>'Reporte de Juicios (SOFIA)'!$H842</f>
        <v>0</v>
      </c>
    </row>
    <row r="831" spans="14:15">
      <c r="N831" t="str">
        <f>'Reporte de Juicios (SOFIA)'!$B843&amp;'Reporte de Juicios (SOFIA)'!$G843</f>
        <v/>
      </c>
      <c r="O831">
        <f>'Reporte de Juicios (SOFIA)'!$H843</f>
        <v>0</v>
      </c>
    </row>
    <row r="832" spans="14:15">
      <c r="N832" t="str">
        <f>'Reporte de Juicios (SOFIA)'!$B844&amp;'Reporte de Juicios (SOFIA)'!$G844</f>
        <v/>
      </c>
      <c r="O832">
        <f>'Reporte de Juicios (SOFIA)'!$H844</f>
        <v>0</v>
      </c>
    </row>
    <row r="833" spans="14:15">
      <c r="N833" t="str">
        <f>'Reporte de Juicios (SOFIA)'!$B845&amp;'Reporte de Juicios (SOFIA)'!$G845</f>
        <v/>
      </c>
      <c r="O833">
        <f>'Reporte de Juicios (SOFIA)'!$H845</f>
        <v>0</v>
      </c>
    </row>
    <row r="834" spans="14:15">
      <c r="N834" t="str">
        <f>'Reporte de Juicios (SOFIA)'!$B846&amp;'Reporte de Juicios (SOFIA)'!$G846</f>
        <v/>
      </c>
      <c r="O834">
        <f>'Reporte de Juicios (SOFIA)'!$H846</f>
        <v>0</v>
      </c>
    </row>
    <row r="835" spans="14:15">
      <c r="N835" t="str">
        <f>'Reporte de Juicios (SOFIA)'!$B847&amp;'Reporte de Juicios (SOFIA)'!$G847</f>
        <v/>
      </c>
      <c r="O835">
        <f>'Reporte de Juicios (SOFIA)'!$H847</f>
        <v>0</v>
      </c>
    </row>
    <row r="836" spans="14:15">
      <c r="N836" t="str">
        <f>'Reporte de Juicios (SOFIA)'!$B848&amp;'Reporte de Juicios (SOFIA)'!$G848</f>
        <v/>
      </c>
      <c r="O836">
        <f>'Reporte de Juicios (SOFIA)'!$H848</f>
        <v>0</v>
      </c>
    </row>
    <row r="837" spans="14:15">
      <c r="N837" t="str">
        <f>'Reporte de Juicios (SOFIA)'!$B849&amp;'Reporte de Juicios (SOFIA)'!$G849</f>
        <v/>
      </c>
      <c r="O837">
        <f>'Reporte de Juicios (SOFIA)'!$H849</f>
        <v>0</v>
      </c>
    </row>
    <row r="838" spans="14:15">
      <c r="N838" t="str">
        <f>'Reporte de Juicios (SOFIA)'!$B850&amp;'Reporte de Juicios (SOFIA)'!$G850</f>
        <v/>
      </c>
      <c r="O838">
        <f>'Reporte de Juicios (SOFIA)'!$H850</f>
        <v>0</v>
      </c>
    </row>
    <row r="839" spans="14:15">
      <c r="N839" t="str">
        <f>'Reporte de Juicios (SOFIA)'!$B851&amp;'Reporte de Juicios (SOFIA)'!$G851</f>
        <v/>
      </c>
      <c r="O839">
        <f>'Reporte de Juicios (SOFIA)'!$H851</f>
        <v>0</v>
      </c>
    </row>
    <row r="840" spans="14:15">
      <c r="N840" t="str">
        <f>'Reporte de Juicios (SOFIA)'!$B852&amp;'Reporte de Juicios (SOFIA)'!$G852</f>
        <v/>
      </c>
      <c r="O840">
        <f>'Reporte de Juicios (SOFIA)'!$H852</f>
        <v>0</v>
      </c>
    </row>
    <row r="841" spans="14:15">
      <c r="N841" t="str">
        <f>'Reporte de Juicios (SOFIA)'!$B853&amp;'Reporte de Juicios (SOFIA)'!$G853</f>
        <v/>
      </c>
      <c r="O841">
        <f>'Reporte de Juicios (SOFIA)'!$H853</f>
        <v>0</v>
      </c>
    </row>
    <row r="842" spans="14:15">
      <c r="N842" t="str">
        <f>'Reporte de Juicios (SOFIA)'!$B854&amp;'Reporte de Juicios (SOFIA)'!$G854</f>
        <v/>
      </c>
      <c r="O842">
        <f>'Reporte de Juicios (SOFIA)'!$H854</f>
        <v>0</v>
      </c>
    </row>
    <row r="843" spans="14:15">
      <c r="N843" t="str">
        <f>'Reporte de Juicios (SOFIA)'!$B855&amp;'Reporte de Juicios (SOFIA)'!$G855</f>
        <v/>
      </c>
      <c r="O843">
        <f>'Reporte de Juicios (SOFIA)'!$H855</f>
        <v>0</v>
      </c>
    </row>
    <row r="844" spans="14:15">
      <c r="N844" t="str">
        <f>'Reporte de Juicios (SOFIA)'!$B856&amp;'Reporte de Juicios (SOFIA)'!$G856</f>
        <v/>
      </c>
      <c r="O844">
        <f>'Reporte de Juicios (SOFIA)'!$H856</f>
        <v>0</v>
      </c>
    </row>
    <row r="845" spans="14:15">
      <c r="N845" t="str">
        <f>'Reporte de Juicios (SOFIA)'!$B857&amp;'Reporte de Juicios (SOFIA)'!$G857</f>
        <v/>
      </c>
      <c r="O845">
        <f>'Reporte de Juicios (SOFIA)'!$H857</f>
        <v>0</v>
      </c>
    </row>
    <row r="846" spans="14:15">
      <c r="N846" t="str">
        <f>'Reporte de Juicios (SOFIA)'!$B858&amp;'Reporte de Juicios (SOFIA)'!$G858</f>
        <v/>
      </c>
      <c r="O846">
        <f>'Reporte de Juicios (SOFIA)'!$H858</f>
        <v>0</v>
      </c>
    </row>
    <row r="847" spans="14:15">
      <c r="N847" t="str">
        <f>'Reporte de Juicios (SOFIA)'!$B859&amp;'Reporte de Juicios (SOFIA)'!$G859</f>
        <v/>
      </c>
      <c r="O847">
        <f>'Reporte de Juicios (SOFIA)'!$H859</f>
        <v>0</v>
      </c>
    </row>
    <row r="848" spans="14:15">
      <c r="N848" t="str">
        <f>'Reporte de Juicios (SOFIA)'!$B860&amp;'Reporte de Juicios (SOFIA)'!$G860</f>
        <v/>
      </c>
      <c r="O848">
        <f>'Reporte de Juicios (SOFIA)'!$H860</f>
        <v>0</v>
      </c>
    </row>
    <row r="849" spans="14:15">
      <c r="N849" t="str">
        <f>'Reporte de Juicios (SOFIA)'!$B861&amp;'Reporte de Juicios (SOFIA)'!$G861</f>
        <v/>
      </c>
      <c r="O849">
        <f>'Reporte de Juicios (SOFIA)'!$H861</f>
        <v>0</v>
      </c>
    </row>
    <row r="850" spans="14:15">
      <c r="N850" t="str">
        <f>'Reporte de Juicios (SOFIA)'!$B862&amp;'Reporte de Juicios (SOFIA)'!$G862</f>
        <v/>
      </c>
      <c r="O850">
        <f>'Reporte de Juicios (SOFIA)'!$H862</f>
        <v>0</v>
      </c>
    </row>
    <row r="851" spans="14:15">
      <c r="N851" t="str">
        <f>'Reporte de Juicios (SOFIA)'!$B863&amp;'Reporte de Juicios (SOFIA)'!$G863</f>
        <v/>
      </c>
      <c r="O851">
        <f>'Reporte de Juicios (SOFIA)'!$H863</f>
        <v>0</v>
      </c>
    </row>
    <row r="852" spans="14:15">
      <c r="N852" t="str">
        <f>'Reporte de Juicios (SOFIA)'!$B864&amp;'Reporte de Juicios (SOFIA)'!$G864</f>
        <v/>
      </c>
      <c r="O852">
        <f>'Reporte de Juicios (SOFIA)'!$H864</f>
        <v>0</v>
      </c>
    </row>
    <row r="853" spans="14:15">
      <c r="N853" t="str">
        <f>'Reporte de Juicios (SOFIA)'!$B865&amp;'Reporte de Juicios (SOFIA)'!$G865</f>
        <v/>
      </c>
      <c r="O853">
        <f>'Reporte de Juicios (SOFIA)'!$H865</f>
        <v>0</v>
      </c>
    </row>
    <row r="854" spans="14:15">
      <c r="N854" t="str">
        <f>'Reporte de Juicios (SOFIA)'!$B866&amp;'Reporte de Juicios (SOFIA)'!$G866</f>
        <v/>
      </c>
      <c r="O854">
        <f>'Reporte de Juicios (SOFIA)'!$H866</f>
        <v>0</v>
      </c>
    </row>
    <row r="855" spans="14:15">
      <c r="N855" t="str">
        <f>'Reporte de Juicios (SOFIA)'!$B867&amp;'Reporte de Juicios (SOFIA)'!$G867</f>
        <v/>
      </c>
      <c r="O855">
        <f>'Reporte de Juicios (SOFIA)'!$H867</f>
        <v>0</v>
      </c>
    </row>
    <row r="856" spans="14:15">
      <c r="N856" t="str">
        <f>'Reporte de Juicios (SOFIA)'!$B868&amp;'Reporte de Juicios (SOFIA)'!$G868</f>
        <v/>
      </c>
      <c r="O856">
        <f>'Reporte de Juicios (SOFIA)'!$H868</f>
        <v>0</v>
      </c>
    </row>
    <row r="857" spans="14:15">
      <c r="N857" t="str">
        <f>'Reporte de Juicios (SOFIA)'!$B869&amp;'Reporte de Juicios (SOFIA)'!$G869</f>
        <v/>
      </c>
      <c r="O857">
        <f>'Reporte de Juicios (SOFIA)'!$H869</f>
        <v>0</v>
      </c>
    </row>
    <row r="858" spans="14:15">
      <c r="N858" t="str">
        <f>'Reporte de Juicios (SOFIA)'!$B870&amp;'Reporte de Juicios (SOFIA)'!$G870</f>
        <v/>
      </c>
      <c r="O858">
        <f>'Reporte de Juicios (SOFIA)'!$H870</f>
        <v>0</v>
      </c>
    </row>
    <row r="859" spans="14:15">
      <c r="N859" t="str">
        <f>'Reporte de Juicios (SOFIA)'!$B871&amp;'Reporte de Juicios (SOFIA)'!$G871</f>
        <v/>
      </c>
      <c r="O859">
        <f>'Reporte de Juicios (SOFIA)'!$H871</f>
        <v>0</v>
      </c>
    </row>
    <row r="860" spans="14:15">
      <c r="N860" t="str">
        <f>'Reporte de Juicios (SOFIA)'!$B872&amp;'Reporte de Juicios (SOFIA)'!$G872</f>
        <v/>
      </c>
      <c r="O860">
        <f>'Reporte de Juicios (SOFIA)'!$H872</f>
        <v>0</v>
      </c>
    </row>
    <row r="861" spans="14:15">
      <c r="N861" t="str">
        <f>'Reporte de Juicios (SOFIA)'!$B873&amp;'Reporte de Juicios (SOFIA)'!$G873</f>
        <v/>
      </c>
      <c r="O861">
        <f>'Reporte de Juicios (SOFIA)'!$H873</f>
        <v>0</v>
      </c>
    </row>
    <row r="862" spans="14:15">
      <c r="N862" t="str">
        <f>'Reporte de Juicios (SOFIA)'!$B874&amp;'Reporte de Juicios (SOFIA)'!$G874</f>
        <v/>
      </c>
      <c r="O862">
        <f>'Reporte de Juicios (SOFIA)'!$H874</f>
        <v>0</v>
      </c>
    </row>
    <row r="863" spans="14:15">
      <c r="N863" t="str">
        <f>'Reporte de Juicios (SOFIA)'!$B875&amp;'Reporte de Juicios (SOFIA)'!$G875</f>
        <v/>
      </c>
      <c r="O863">
        <f>'Reporte de Juicios (SOFIA)'!$H875</f>
        <v>0</v>
      </c>
    </row>
    <row r="864" spans="14:15">
      <c r="N864" t="str">
        <f>'Reporte de Juicios (SOFIA)'!$B876&amp;'Reporte de Juicios (SOFIA)'!$G876</f>
        <v/>
      </c>
      <c r="O864">
        <f>'Reporte de Juicios (SOFIA)'!$H876</f>
        <v>0</v>
      </c>
    </row>
    <row r="865" spans="14:15">
      <c r="N865" t="str">
        <f>'Reporte de Juicios (SOFIA)'!$B877&amp;'Reporte de Juicios (SOFIA)'!$G877</f>
        <v/>
      </c>
      <c r="O865">
        <f>'Reporte de Juicios (SOFIA)'!$H877</f>
        <v>0</v>
      </c>
    </row>
    <row r="866" spans="14:15">
      <c r="N866" t="str">
        <f>'Reporte de Juicios (SOFIA)'!$B878&amp;'Reporte de Juicios (SOFIA)'!$G878</f>
        <v/>
      </c>
      <c r="O866">
        <f>'Reporte de Juicios (SOFIA)'!$H878</f>
        <v>0</v>
      </c>
    </row>
    <row r="867" spans="14:15">
      <c r="N867" t="str">
        <f>'Reporte de Juicios (SOFIA)'!$B879&amp;'Reporte de Juicios (SOFIA)'!$G879</f>
        <v/>
      </c>
      <c r="O867">
        <f>'Reporte de Juicios (SOFIA)'!$H879</f>
        <v>0</v>
      </c>
    </row>
    <row r="868" spans="14:15">
      <c r="N868" t="str">
        <f>'Reporte de Juicios (SOFIA)'!$B880&amp;'Reporte de Juicios (SOFIA)'!$G880</f>
        <v/>
      </c>
      <c r="O868">
        <f>'Reporte de Juicios (SOFIA)'!$H880</f>
        <v>0</v>
      </c>
    </row>
    <row r="869" spans="14:15">
      <c r="N869" t="str">
        <f>'Reporte de Juicios (SOFIA)'!$B881&amp;'Reporte de Juicios (SOFIA)'!$G881</f>
        <v/>
      </c>
      <c r="O869">
        <f>'Reporte de Juicios (SOFIA)'!$H881</f>
        <v>0</v>
      </c>
    </row>
    <row r="870" spans="14:15">
      <c r="N870" t="str">
        <f>'Reporte de Juicios (SOFIA)'!$B882&amp;'Reporte de Juicios (SOFIA)'!$G882</f>
        <v/>
      </c>
      <c r="O870">
        <f>'Reporte de Juicios (SOFIA)'!$H882</f>
        <v>0</v>
      </c>
    </row>
    <row r="871" spans="14:15">
      <c r="N871" t="str">
        <f>'Reporte de Juicios (SOFIA)'!$B883&amp;'Reporte de Juicios (SOFIA)'!$G883</f>
        <v/>
      </c>
      <c r="O871">
        <f>'Reporte de Juicios (SOFIA)'!$H883</f>
        <v>0</v>
      </c>
    </row>
    <row r="872" spans="14:15">
      <c r="N872" t="str">
        <f>'Reporte de Juicios (SOFIA)'!$B884&amp;'Reporte de Juicios (SOFIA)'!$G884</f>
        <v/>
      </c>
      <c r="O872">
        <f>'Reporte de Juicios (SOFIA)'!$H884</f>
        <v>0</v>
      </c>
    </row>
    <row r="873" spans="14:15">
      <c r="N873" t="str">
        <f>'Reporte de Juicios (SOFIA)'!$B885&amp;'Reporte de Juicios (SOFIA)'!$G885</f>
        <v/>
      </c>
      <c r="O873">
        <f>'Reporte de Juicios (SOFIA)'!$H885</f>
        <v>0</v>
      </c>
    </row>
    <row r="874" spans="14:15">
      <c r="N874" t="str">
        <f>'Reporte de Juicios (SOFIA)'!$B886&amp;'Reporte de Juicios (SOFIA)'!$G886</f>
        <v/>
      </c>
      <c r="O874">
        <f>'Reporte de Juicios (SOFIA)'!$H886</f>
        <v>0</v>
      </c>
    </row>
    <row r="875" spans="14:15">
      <c r="N875" t="str">
        <f>'Reporte de Juicios (SOFIA)'!$B887&amp;'Reporte de Juicios (SOFIA)'!$G887</f>
        <v/>
      </c>
      <c r="O875">
        <f>'Reporte de Juicios (SOFIA)'!$H887</f>
        <v>0</v>
      </c>
    </row>
    <row r="876" spans="14:15">
      <c r="N876" t="str">
        <f>'Reporte de Juicios (SOFIA)'!$B888&amp;'Reporte de Juicios (SOFIA)'!$G888</f>
        <v/>
      </c>
      <c r="O876">
        <f>'Reporte de Juicios (SOFIA)'!$H888</f>
        <v>0</v>
      </c>
    </row>
    <row r="877" spans="14:15">
      <c r="N877" t="str">
        <f>'Reporte de Juicios (SOFIA)'!$B889&amp;'Reporte de Juicios (SOFIA)'!$G889</f>
        <v/>
      </c>
      <c r="O877">
        <f>'Reporte de Juicios (SOFIA)'!$H889</f>
        <v>0</v>
      </c>
    </row>
    <row r="878" spans="14:15">
      <c r="N878" t="str">
        <f>'Reporte de Juicios (SOFIA)'!$B890&amp;'Reporte de Juicios (SOFIA)'!$G890</f>
        <v/>
      </c>
      <c r="O878">
        <f>'Reporte de Juicios (SOFIA)'!$H890</f>
        <v>0</v>
      </c>
    </row>
    <row r="879" spans="14:15">
      <c r="N879" t="str">
        <f>'Reporte de Juicios (SOFIA)'!$B891&amp;'Reporte de Juicios (SOFIA)'!$G891</f>
        <v/>
      </c>
      <c r="O879">
        <f>'Reporte de Juicios (SOFIA)'!$H891</f>
        <v>0</v>
      </c>
    </row>
    <row r="880" spans="14:15">
      <c r="N880" t="str">
        <f>'Reporte de Juicios (SOFIA)'!$B892&amp;'Reporte de Juicios (SOFIA)'!$G892</f>
        <v/>
      </c>
      <c r="O880">
        <f>'Reporte de Juicios (SOFIA)'!$H892</f>
        <v>0</v>
      </c>
    </row>
    <row r="881" spans="14:15">
      <c r="N881" t="str">
        <f>'Reporte de Juicios (SOFIA)'!$B893&amp;'Reporte de Juicios (SOFIA)'!$G893</f>
        <v/>
      </c>
      <c r="O881">
        <f>'Reporte de Juicios (SOFIA)'!$H893</f>
        <v>0</v>
      </c>
    </row>
    <row r="882" spans="14:15">
      <c r="N882" t="str">
        <f>'Reporte de Juicios (SOFIA)'!$B894&amp;'Reporte de Juicios (SOFIA)'!$G894</f>
        <v/>
      </c>
      <c r="O882">
        <f>'Reporte de Juicios (SOFIA)'!$H894</f>
        <v>0</v>
      </c>
    </row>
    <row r="883" spans="14:15">
      <c r="N883" t="str">
        <f>'Reporte de Juicios (SOFIA)'!$B895&amp;'Reporte de Juicios (SOFIA)'!$G895</f>
        <v/>
      </c>
      <c r="O883">
        <f>'Reporte de Juicios (SOFIA)'!$H895</f>
        <v>0</v>
      </c>
    </row>
    <row r="884" spans="14:15">
      <c r="N884" t="str">
        <f>'Reporte de Juicios (SOFIA)'!$B896&amp;'Reporte de Juicios (SOFIA)'!$G896</f>
        <v/>
      </c>
      <c r="O884">
        <f>'Reporte de Juicios (SOFIA)'!$H896</f>
        <v>0</v>
      </c>
    </row>
    <row r="885" spans="14:15">
      <c r="N885" t="str">
        <f>'Reporte de Juicios (SOFIA)'!$B897&amp;'Reporte de Juicios (SOFIA)'!$G897</f>
        <v/>
      </c>
      <c r="O885">
        <f>'Reporte de Juicios (SOFIA)'!$H897</f>
        <v>0</v>
      </c>
    </row>
    <row r="886" spans="14:15">
      <c r="N886" t="str">
        <f>'Reporte de Juicios (SOFIA)'!$B898&amp;'Reporte de Juicios (SOFIA)'!$G898</f>
        <v/>
      </c>
      <c r="O886">
        <f>'Reporte de Juicios (SOFIA)'!$H898</f>
        <v>0</v>
      </c>
    </row>
    <row r="887" spans="14:15">
      <c r="N887" t="str">
        <f>'Reporte de Juicios (SOFIA)'!$B899&amp;'Reporte de Juicios (SOFIA)'!$G899</f>
        <v/>
      </c>
      <c r="O887">
        <f>'Reporte de Juicios (SOFIA)'!$H899</f>
        <v>0</v>
      </c>
    </row>
    <row r="888" spans="14:15">
      <c r="N888" t="str">
        <f>'Reporte de Juicios (SOFIA)'!$B900&amp;'Reporte de Juicios (SOFIA)'!$G900</f>
        <v/>
      </c>
      <c r="O888">
        <f>'Reporte de Juicios (SOFIA)'!$H900</f>
        <v>0</v>
      </c>
    </row>
    <row r="889" spans="14:15">
      <c r="N889" t="str">
        <f>'Reporte de Juicios (SOFIA)'!$B901&amp;'Reporte de Juicios (SOFIA)'!$G901</f>
        <v/>
      </c>
      <c r="O889">
        <f>'Reporte de Juicios (SOFIA)'!$H901</f>
        <v>0</v>
      </c>
    </row>
    <row r="890" spans="14:15">
      <c r="N890" t="str">
        <f>'Reporte de Juicios (SOFIA)'!$B902&amp;'Reporte de Juicios (SOFIA)'!$G902</f>
        <v/>
      </c>
      <c r="O890">
        <f>'Reporte de Juicios (SOFIA)'!$H902</f>
        <v>0</v>
      </c>
    </row>
    <row r="891" spans="14:15">
      <c r="N891" t="str">
        <f>'Reporte de Juicios (SOFIA)'!$B903&amp;'Reporte de Juicios (SOFIA)'!$G903</f>
        <v/>
      </c>
      <c r="O891">
        <f>'Reporte de Juicios (SOFIA)'!$H903</f>
        <v>0</v>
      </c>
    </row>
    <row r="892" spans="14:15">
      <c r="N892" t="str">
        <f>'Reporte de Juicios (SOFIA)'!$B904&amp;'Reporte de Juicios (SOFIA)'!$G904</f>
        <v/>
      </c>
      <c r="O892">
        <f>'Reporte de Juicios (SOFIA)'!$H904</f>
        <v>0</v>
      </c>
    </row>
    <row r="893" spans="14:15">
      <c r="N893" t="str">
        <f>'Reporte de Juicios (SOFIA)'!$B905&amp;'Reporte de Juicios (SOFIA)'!$G905</f>
        <v/>
      </c>
      <c r="O893">
        <f>'Reporte de Juicios (SOFIA)'!$H905</f>
        <v>0</v>
      </c>
    </row>
    <row r="894" spans="14:15">
      <c r="N894" t="str">
        <f>'Reporte de Juicios (SOFIA)'!$B906&amp;'Reporte de Juicios (SOFIA)'!$G906</f>
        <v/>
      </c>
      <c r="O894">
        <f>'Reporte de Juicios (SOFIA)'!$H906</f>
        <v>0</v>
      </c>
    </row>
    <row r="895" spans="14:15">
      <c r="N895" t="str">
        <f>'Reporte de Juicios (SOFIA)'!$B907&amp;'Reporte de Juicios (SOFIA)'!$G907</f>
        <v/>
      </c>
      <c r="O895">
        <f>'Reporte de Juicios (SOFIA)'!$H907</f>
        <v>0</v>
      </c>
    </row>
    <row r="896" spans="14:15">
      <c r="N896" t="str">
        <f>'Reporte de Juicios (SOFIA)'!$B908&amp;'Reporte de Juicios (SOFIA)'!$G908</f>
        <v/>
      </c>
      <c r="O896">
        <f>'Reporte de Juicios (SOFIA)'!$H908</f>
        <v>0</v>
      </c>
    </row>
    <row r="897" spans="14:15">
      <c r="N897" t="str">
        <f>'Reporte de Juicios (SOFIA)'!$B909&amp;'Reporte de Juicios (SOFIA)'!$G909</f>
        <v/>
      </c>
      <c r="O897">
        <f>'Reporte de Juicios (SOFIA)'!$H909</f>
        <v>0</v>
      </c>
    </row>
    <row r="898" spans="14:15">
      <c r="N898" t="str">
        <f>'Reporte de Juicios (SOFIA)'!$B910&amp;'Reporte de Juicios (SOFIA)'!$G910</f>
        <v/>
      </c>
      <c r="O898">
        <f>'Reporte de Juicios (SOFIA)'!$H910</f>
        <v>0</v>
      </c>
    </row>
    <row r="899" spans="14:15">
      <c r="N899" t="str">
        <f>'Reporte de Juicios (SOFIA)'!$B911&amp;'Reporte de Juicios (SOFIA)'!$G911</f>
        <v/>
      </c>
      <c r="O899">
        <f>'Reporte de Juicios (SOFIA)'!$H911</f>
        <v>0</v>
      </c>
    </row>
    <row r="900" spans="14:15">
      <c r="N900" t="str">
        <f>'Reporte de Juicios (SOFIA)'!$B912&amp;'Reporte de Juicios (SOFIA)'!$G912</f>
        <v/>
      </c>
      <c r="O900">
        <f>'Reporte de Juicios (SOFIA)'!$H912</f>
        <v>0</v>
      </c>
    </row>
    <row r="901" spans="14:15">
      <c r="N901" t="str">
        <f>'Reporte de Juicios (SOFIA)'!$B913&amp;'Reporte de Juicios (SOFIA)'!$G913</f>
        <v/>
      </c>
      <c r="O901">
        <f>'Reporte de Juicios (SOFIA)'!$H913</f>
        <v>0</v>
      </c>
    </row>
    <row r="902" spans="14:15">
      <c r="N902" t="str">
        <f>'Reporte de Juicios (SOFIA)'!$B914&amp;'Reporte de Juicios (SOFIA)'!$G914</f>
        <v/>
      </c>
      <c r="O902">
        <f>'Reporte de Juicios (SOFIA)'!$H914</f>
        <v>0</v>
      </c>
    </row>
    <row r="903" spans="14:15">
      <c r="N903" t="str">
        <f>'Reporte de Juicios (SOFIA)'!$B915&amp;'Reporte de Juicios (SOFIA)'!$G915</f>
        <v/>
      </c>
      <c r="O903">
        <f>'Reporte de Juicios (SOFIA)'!$H915</f>
        <v>0</v>
      </c>
    </row>
    <row r="904" spans="14:15">
      <c r="N904" t="str">
        <f>'Reporte de Juicios (SOFIA)'!$B916&amp;'Reporte de Juicios (SOFIA)'!$G916</f>
        <v/>
      </c>
      <c r="O904">
        <f>'Reporte de Juicios (SOFIA)'!$H916</f>
        <v>0</v>
      </c>
    </row>
    <row r="905" spans="14:15">
      <c r="N905" t="str">
        <f>'Reporte de Juicios (SOFIA)'!$B917&amp;'Reporte de Juicios (SOFIA)'!$G917</f>
        <v/>
      </c>
      <c r="O905">
        <f>'Reporte de Juicios (SOFIA)'!$H917</f>
        <v>0</v>
      </c>
    </row>
    <row r="906" spans="14:15">
      <c r="N906" t="str">
        <f>'Reporte de Juicios (SOFIA)'!$B918&amp;'Reporte de Juicios (SOFIA)'!$G918</f>
        <v/>
      </c>
      <c r="O906">
        <f>'Reporte de Juicios (SOFIA)'!$H918</f>
        <v>0</v>
      </c>
    </row>
    <row r="907" spans="14:15">
      <c r="N907" t="str">
        <f>'Reporte de Juicios (SOFIA)'!$B919&amp;'Reporte de Juicios (SOFIA)'!$G919</f>
        <v/>
      </c>
      <c r="O907">
        <f>'Reporte de Juicios (SOFIA)'!$H919</f>
        <v>0</v>
      </c>
    </row>
    <row r="908" spans="14:15">
      <c r="N908" t="str">
        <f>'Reporte de Juicios (SOFIA)'!$B920&amp;'Reporte de Juicios (SOFIA)'!$G920</f>
        <v/>
      </c>
      <c r="O908">
        <f>'Reporte de Juicios (SOFIA)'!$H920</f>
        <v>0</v>
      </c>
    </row>
    <row r="909" spans="14:15">
      <c r="N909" t="str">
        <f>'Reporte de Juicios (SOFIA)'!$B921&amp;'Reporte de Juicios (SOFIA)'!$G921</f>
        <v/>
      </c>
      <c r="O909">
        <f>'Reporte de Juicios (SOFIA)'!$H921</f>
        <v>0</v>
      </c>
    </row>
    <row r="910" spans="14:15">
      <c r="N910" t="str">
        <f>'Reporte de Juicios (SOFIA)'!$B922&amp;'Reporte de Juicios (SOFIA)'!$G922</f>
        <v/>
      </c>
      <c r="O910">
        <f>'Reporte de Juicios (SOFIA)'!$H922</f>
        <v>0</v>
      </c>
    </row>
    <row r="911" spans="14:15">
      <c r="N911" t="str">
        <f>'Reporte de Juicios (SOFIA)'!$B923&amp;'Reporte de Juicios (SOFIA)'!$G923</f>
        <v/>
      </c>
      <c r="O911">
        <f>'Reporte de Juicios (SOFIA)'!$H923</f>
        <v>0</v>
      </c>
    </row>
    <row r="912" spans="14:15">
      <c r="N912" t="str">
        <f>'Reporte de Juicios (SOFIA)'!$B924&amp;'Reporte de Juicios (SOFIA)'!$G924</f>
        <v/>
      </c>
      <c r="O912">
        <f>'Reporte de Juicios (SOFIA)'!$H924</f>
        <v>0</v>
      </c>
    </row>
    <row r="913" spans="14:15">
      <c r="N913" t="str">
        <f>'Reporte de Juicios (SOFIA)'!$B925&amp;'Reporte de Juicios (SOFIA)'!$G925</f>
        <v/>
      </c>
      <c r="O913">
        <f>'Reporte de Juicios (SOFIA)'!$H925</f>
        <v>0</v>
      </c>
    </row>
    <row r="914" spans="14:15">
      <c r="N914" t="str">
        <f>'Reporte de Juicios (SOFIA)'!$B926&amp;'Reporte de Juicios (SOFIA)'!$G926</f>
        <v/>
      </c>
      <c r="O914">
        <f>'Reporte de Juicios (SOFIA)'!$H926</f>
        <v>0</v>
      </c>
    </row>
    <row r="915" spans="14:15">
      <c r="N915" t="str">
        <f>'Reporte de Juicios (SOFIA)'!$B927&amp;'Reporte de Juicios (SOFIA)'!$G927</f>
        <v/>
      </c>
      <c r="O915">
        <f>'Reporte de Juicios (SOFIA)'!$H927</f>
        <v>0</v>
      </c>
    </row>
    <row r="916" spans="14:15">
      <c r="N916" t="str">
        <f>'Reporte de Juicios (SOFIA)'!$B928&amp;'Reporte de Juicios (SOFIA)'!$G928</f>
        <v/>
      </c>
      <c r="O916">
        <f>'Reporte de Juicios (SOFIA)'!$H928</f>
        <v>0</v>
      </c>
    </row>
    <row r="917" spans="14:15">
      <c r="N917" t="str">
        <f>'Reporte de Juicios (SOFIA)'!$B929&amp;'Reporte de Juicios (SOFIA)'!$G929</f>
        <v/>
      </c>
      <c r="O917">
        <f>'Reporte de Juicios (SOFIA)'!$H929</f>
        <v>0</v>
      </c>
    </row>
    <row r="918" spans="14:15">
      <c r="N918" t="str">
        <f>'Reporte de Juicios (SOFIA)'!$B930&amp;'Reporte de Juicios (SOFIA)'!$G930</f>
        <v/>
      </c>
      <c r="O918">
        <f>'Reporte de Juicios (SOFIA)'!$H930</f>
        <v>0</v>
      </c>
    </row>
    <row r="919" spans="14:15">
      <c r="N919" t="str">
        <f>'Reporte de Juicios (SOFIA)'!$B931&amp;'Reporte de Juicios (SOFIA)'!$G931</f>
        <v/>
      </c>
      <c r="O919">
        <f>'Reporte de Juicios (SOFIA)'!$H931</f>
        <v>0</v>
      </c>
    </row>
    <row r="920" spans="14:15">
      <c r="N920" t="str">
        <f>'Reporte de Juicios (SOFIA)'!$B932&amp;'Reporte de Juicios (SOFIA)'!$G932</f>
        <v/>
      </c>
      <c r="O920">
        <f>'Reporte de Juicios (SOFIA)'!$H932</f>
        <v>0</v>
      </c>
    </row>
    <row r="921" spans="14:15">
      <c r="N921" t="str">
        <f>'Reporte de Juicios (SOFIA)'!$B933&amp;'Reporte de Juicios (SOFIA)'!$G933</f>
        <v/>
      </c>
      <c r="O921">
        <f>'Reporte de Juicios (SOFIA)'!$H933</f>
        <v>0</v>
      </c>
    </row>
    <row r="922" spans="14:15">
      <c r="N922" t="str">
        <f>'Reporte de Juicios (SOFIA)'!$B934&amp;'Reporte de Juicios (SOFIA)'!$G934</f>
        <v/>
      </c>
      <c r="O922">
        <f>'Reporte de Juicios (SOFIA)'!$H934</f>
        <v>0</v>
      </c>
    </row>
    <row r="923" spans="14:15">
      <c r="N923" t="str">
        <f>'Reporte de Juicios (SOFIA)'!$B935&amp;'Reporte de Juicios (SOFIA)'!$G935</f>
        <v/>
      </c>
      <c r="O923">
        <f>'Reporte de Juicios (SOFIA)'!$H935</f>
        <v>0</v>
      </c>
    </row>
    <row r="924" spans="14:15">
      <c r="N924" t="str">
        <f>'Reporte de Juicios (SOFIA)'!$B936&amp;'Reporte de Juicios (SOFIA)'!$G936</f>
        <v/>
      </c>
      <c r="O924">
        <f>'Reporte de Juicios (SOFIA)'!$H936</f>
        <v>0</v>
      </c>
    </row>
    <row r="925" spans="14:15">
      <c r="N925" t="str">
        <f>'Reporte de Juicios (SOFIA)'!$B937&amp;'Reporte de Juicios (SOFIA)'!$G937</f>
        <v/>
      </c>
      <c r="O925">
        <f>'Reporte de Juicios (SOFIA)'!$H937</f>
        <v>0</v>
      </c>
    </row>
    <row r="926" spans="14:15">
      <c r="N926" t="str">
        <f>'Reporte de Juicios (SOFIA)'!$B938&amp;'Reporte de Juicios (SOFIA)'!$G938</f>
        <v/>
      </c>
      <c r="O926">
        <f>'Reporte de Juicios (SOFIA)'!$H938</f>
        <v>0</v>
      </c>
    </row>
    <row r="927" spans="14:15">
      <c r="N927" t="str">
        <f>'Reporte de Juicios (SOFIA)'!$B939&amp;'Reporte de Juicios (SOFIA)'!$G939</f>
        <v/>
      </c>
      <c r="O927">
        <f>'Reporte de Juicios (SOFIA)'!$H939</f>
        <v>0</v>
      </c>
    </row>
    <row r="928" spans="14:15">
      <c r="N928" t="str">
        <f>'Reporte de Juicios (SOFIA)'!$B940&amp;'Reporte de Juicios (SOFIA)'!$G940</f>
        <v/>
      </c>
      <c r="O928">
        <f>'Reporte de Juicios (SOFIA)'!$H940</f>
        <v>0</v>
      </c>
    </row>
    <row r="929" spans="14:15">
      <c r="N929" t="str">
        <f>'Reporte de Juicios (SOFIA)'!$B941&amp;'Reporte de Juicios (SOFIA)'!$G941</f>
        <v/>
      </c>
      <c r="O929">
        <f>'Reporte de Juicios (SOFIA)'!$H941</f>
        <v>0</v>
      </c>
    </row>
    <row r="930" spans="14:15">
      <c r="N930" t="str">
        <f>'Reporte de Juicios (SOFIA)'!$B942&amp;'Reporte de Juicios (SOFIA)'!$G942</f>
        <v/>
      </c>
      <c r="O930">
        <f>'Reporte de Juicios (SOFIA)'!$H942</f>
        <v>0</v>
      </c>
    </row>
    <row r="931" spans="14:15">
      <c r="N931" t="str">
        <f>'Reporte de Juicios (SOFIA)'!$B943&amp;'Reporte de Juicios (SOFIA)'!$G943</f>
        <v/>
      </c>
      <c r="O931">
        <f>'Reporte de Juicios (SOFIA)'!$H943</f>
        <v>0</v>
      </c>
    </row>
    <row r="932" spans="14:15">
      <c r="N932" t="str">
        <f>'Reporte de Juicios (SOFIA)'!$B944&amp;'Reporte de Juicios (SOFIA)'!$G944</f>
        <v/>
      </c>
      <c r="O932">
        <f>'Reporte de Juicios (SOFIA)'!$H944</f>
        <v>0</v>
      </c>
    </row>
    <row r="933" spans="14:15">
      <c r="N933" t="str">
        <f>'Reporte de Juicios (SOFIA)'!$B945&amp;'Reporte de Juicios (SOFIA)'!$G945</f>
        <v/>
      </c>
      <c r="O933">
        <f>'Reporte de Juicios (SOFIA)'!$H945</f>
        <v>0</v>
      </c>
    </row>
    <row r="934" spans="14:15">
      <c r="N934" t="str">
        <f>'Reporte de Juicios (SOFIA)'!$B946&amp;'Reporte de Juicios (SOFIA)'!$G946</f>
        <v/>
      </c>
      <c r="O934">
        <f>'Reporte de Juicios (SOFIA)'!$H946</f>
        <v>0</v>
      </c>
    </row>
    <row r="935" spans="14:15">
      <c r="N935" t="str">
        <f>'Reporte de Juicios (SOFIA)'!$B947&amp;'Reporte de Juicios (SOFIA)'!$G947</f>
        <v/>
      </c>
      <c r="O935">
        <f>'Reporte de Juicios (SOFIA)'!$H947</f>
        <v>0</v>
      </c>
    </row>
    <row r="936" spans="14:15">
      <c r="N936" t="str">
        <f>'Reporte de Juicios (SOFIA)'!$B948&amp;'Reporte de Juicios (SOFIA)'!$G948</f>
        <v/>
      </c>
      <c r="O936">
        <f>'Reporte de Juicios (SOFIA)'!$H948</f>
        <v>0</v>
      </c>
    </row>
    <row r="937" spans="14:15">
      <c r="N937" t="str">
        <f>'Reporte de Juicios (SOFIA)'!$B949&amp;'Reporte de Juicios (SOFIA)'!$G949</f>
        <v/>
      </c>
      <c r="O937">
        <f>'Reporte de Juicios (SOFIA)'!$H949</f>
        <v>0</v>
      </c>
    </row>
    <row r="938" spans="14:15">
      <c r="N938" t="str">
        <f>'Reporte de Juicios (SOFIA)'!$B950&amp;'Reporte de Juicios (SOFIA)'!$G950</f>
        <v/>
      </c>
      <c r="O938">
        <f>'Reporte de Juicios (SOFIA)'!$H950</f>
        <v>0</v>
      </c>
    </row>
    <row r="939" spans="14:15">
      <c r="N939" t="str">
        <f>'Reporte de Juicios (SOFIA)'!$B951&amp;'Reporte de Juicios (SOFIA)'!$G951</f>
        <v/>
      </c>
      <c r="O939">
        <f>'Reporte de Juicios (SOFIA)'!$H951</f>
        <v>0</v>
      </c>
    </row>
    <row r="940" spans="14:15">
      <c r="N940" t="str">
        <f>'Reporte de Juicios (SOFIA)'!$B952&amp;'Reporte de Juicios (SOFIA)'!$G952</f>
        <v/>
      </c>
      <c r="O940">
        <f>'Reporte de Juicios (SOFIA)'!$H952</f>
        <v>0</v>
      </c>
    </row>
    <row r="941" spans="14:15">
      <c r="N941" t="str">
        <f>'Reporte de Juicios (SOFIA)'!$B953&amp;'Reporte de Juicios (SOFIA)'!$G953</f>
        <v/>
      </c>
      <c r="O941">
        <f>'Reporte de Juicios (SOFIA)'!$H953</f>
        <v>0</v>
      </c>
    </row>
    <row r="942" spans="14:15">
      <c r="N942" t="str">
        <f>'Reporte de Juicios (SOFIA)'!$B954&amp;'Reporte de Juicios (SOFIA)'!$G954</f>
        <v/>
      </c>
      <c r="O942">
        <f>'Reporte de Juicios (SOFIA)'!$H954</f>
        <v>0</v>
      </c>
    </row>
    <row r="943" spans="14:15">
      <c r="N943" t="str">
        <f>'Reporte de Juicios (SOFIA)'!$B955&amp;'Reporte de Juicios (SOFIA)'!$G955</f>
        <v/>
      </c>
      <c r="O943">
        <f>'Reporte de Juicios (SOFIA)'!$H955</f>
        <v>0</v>
      </c>
    </row>
    <row r="944" spans="14:15">
      <c r="N944" t="str">
        <f>'Reporte de Juicios (SOFIA)'!$B956&amp;'Reporte de Juicios (SOFIA)'!$G956</f>
        <v/>
      </c>
      <c r="O944">
        <f>'Reporte de Juicios (SOFIA)'!$H956</f>
        <v>0</v>
      </c>
    </row>
    <row r="945" spans="14:15">
      <c r="N945" t="str">
        <f>'Reporte de Juicios (SOFIA)'!$B957&amp;'Reporte de Juicios (SOFIA)'!$G957</f>
        <v/>
      </c>
      <c r="O945">
        <f>'Reporte de Juicios (SOFIA)'!$H957</f>
        <v>0</v>
      </c>
    </row>
    <row r="946" spans="14:15">
      <c r="N946" t="str">
        <f>'Reporte de Juicios (SOFIA)'!$B958&amp;'Reporte de Juicios (SOFIA)'!$G958</f>
        <v/>
      </c>
      <c r="O946">
        <f>'Reporte de Juicios (SOFIA)'!$H958</f>
        <v>0</v>
      </c>
    </row>
    <row r="947" spans="14:15">
      <c r="N947" t="str">
        <f>'Reporte de Juicios (SOFIA)'!$B959&amp;'Reporte de Juicios (SOFIA)'!$G959</f>
        <v/>
      </c>
      <c r="O947">
        <f>'Reporte de Juicios (SOFIA)'!$H959</f>
        <v>0</v>
      </c>
    </row>
    <row r="948" spans="14:15">
      <c r="N948" t="str">
        <f>'Reporte de Juicios (SOFIA)'!$B960&amp;'Reporte de Juicios (SOFIA)'!$G960</f>
        <v/>
      </c>
      <c r="O948">
        <f>'Reporte de Juicios (SOFIA)'!$H960</f>
        <v>0</v>
      </c>
    </row>
    <row r="949" spans="14:15">
      <c r="N949" t="str">
        <f>'Reporte de Juicios (SOFIA)'!$B961&amp;'Reporte de Juicios (SOFIA)'!$G961</f>
        <v/>
      </c>
      <c r="O949">
        <f>'Reporte de Juicios (SOFIA)'!$H961</f>
        <v>0</v>
      </c>
    </row>
    <row r="950" spans="14:15">
      <c r="N950" t="str">
        <f>'Reporte de Juicios (SOFIA)'!$B962&amp;'Reporte de Juicios (SOFIA)'!$G962</f>
        <v/>
      </c>
      <c r="O950">
        <f>'Reporte de Juicios (SOFIA)'!$H962</f>
        <v>0</v>
      </c>
    </row>
    <row r="951" spans="14:15">
      <c r="N951" t="str">
        <f>'Reporte de Juicios (SOFIA)'!$B963&amp;'Reporte de Juicios (SOFIA)'!$G963</f>
        <v/>
      </c>
      <c r="O951">
        <f>'Reporte de Juicios (SOFIA)'!$H963</f>
        <v>0</v>
      </c>
    </row>
    <row r="952" spans="14:15">
      <c r="N952" t="str">
        <f>'Reporte de Juicios (SOFIA)'!$B964&amp;'Reporte de Juicios (SOFIA)'!$G964</f>
        <v/>
      </c>
      <c r="O952">
        <f>'Reporte de Juicios (SOFIA)'!$H964</f>
        <v>0</v>
      </c>
    </row>
    <row r="953" spans="14:15">
      <c r="N953" t="str">
        <f>'Reporte de Juicios (SOFIA)'!$B965&amp;'Reporte de Juicios (SOFIA)'!$G965</f>
        <v/>
      </c>
      <c r="O953">
        <f>'Reporte de Juicios (SOFIA)'!$H965</f>
        <v>0</v>
      </c>
    </row>
    <row r="954" spans="14:15">
      <c r="N954" t="str">
        <f>'Reporte de Juicios (SOFIA)'!$B966&amp;'Reporte de Juicios (SOFIA)'!$G966</f>
        <v/>
      </c>
      <c r="O954">
        <f>'Reporte de Juicios (SOFIA)'!$H966</f>
        <v>0</v>
      </c>
    </row>
    <row r="955" spans="14:15">
      <c r="N955" t="str">
        <f>'Reporte de Juicios (SOFIA)'!$B967&amp;'Reporte de Juicios (SOFIA)'!$G967</f>
        <v/>
      </c>
      <c r="O955">
        <f>'Reporte de Juicios (SOFIA)'!$H967</f>
        <v>0</v>
      </c>
    </row>
    <row r="956" spans="14:15">
      <c r="N956" t="str">
        <f>'Reporte de Juicios (SOFIA)'!$B968&amp;'Reporte de Juicios (SOFIA)'!$G968</f>
        <v/>
      </c>
      <c r="O956">
        <f>'Reporte de Juicios (SOFIA)'!$H968</f>
        <v>0</v>
      </c>
    </row>
    <row r="957" spans="14:15">
      <c r="N957" t="str">
        <f>'Reporte de Juicios (SOFIA)'!$B969&amp;'Reporte de Juicios (SOFIA)'!$G969</f>
        <v/>
      </c>
      <c r="O957">
        <f>'Reporte de Juicios (SOFIA)'!$H969</f>
        <v>0</v>
      </c>
    </row>
    <row r="958" spans="14:15">
      <c r="N958" t="str">
        <f>'Reporte de Juicios (SOFIA)'!$B970&amp;'Reporte de Juicios (SOFIA)'!$G970</f>
        <v/>
      </c>
      <c r="O958">
        <f>'Reporte de Juicios (SOFIA)'!$H970</f>
        <v>0</v>
      </c>
    </row>
    <row r="959" spans="14:15">
      <c r="N959" t="str">
        <f>'Reporte de Juicios (SOFIA)'!$B971&amp;'Reporte de Juicios (SOFIA)'!$G971</f>
        <v/>
      </c>
      <c r="O959">
        <f>'Reporte de Juicios (SOFIA)'!$H971</f>
        <v>0</v>
      </c>
    </row>
    <row r="960" spans="14:15">
      <c r="N960" t="str">
        <f>'Reporte de Juicios (SOFIA)'!$B972&amp;'Reporte de Juicios (SOFIA)'!$G972</f>
        <v/>
      </c>
      <c r="O960">
        <f>'Reporte de Juicios (SOFIA)'!$H972</f>
        <v>0</v>
      </c>
    </row>
    <row r="961" spans="14:15">
      <c r="N961" t="str">
        <f>'Reporte de Juicios (SOFIA)'!$B973&amp;'Reporte de Juicios (SOFIA)'!$G973</f>
        <v/>
      </c>
      <c r="O961">
        <f>'Reporte de Juicios (SOFIA)'!$H973</f>
        <v>0</v>
      </c>
    </row>
    <row r="962" spans="14:15">
      <c r="N962" t="str">
        <f>'Reporte de Juicios (SOFIA)'!$B974&amp;'Reporte de Juicios (SOFIA)'!$G974</f>
        <v/>
      </c>
      <c r="O962">
        <f>'Reporte de Juicios (SOFIA)'!$H974</f>
        <v>0</v>
      </c>
    </row>
    <row r="963" spans="14:15">
      <c r="N963" t="str">
        <f>'Reporte de Juicios (SOFIA)'!$B975&amp;'Reporte de Juicios (SOFIA)'!$G975</f>
        <v/>
      </c>
      <c r="O963">
        <f>'Reporte de Juicios (SOFIA)'!$H975</f>
        <v>0</v>
      </c>
    </row>
    <row r="964" spans="14:15">
      <c r="N964" t="str">
        <f>'Reporte de Juicios (SOFIA)'!$B976&amp;'Reporte de Juicios (SOFIA)'!$G976</f>
        <v/>
      </c>
      <c r="O964">
        <f>'Reporte de Juicios (SOFIA)'!$H976</f>
        <v>0</v>
      </c>
    </row>
    <row r="965" spans="14:15">
      <c r="N965" t="str">
        <f>'Reporte de Juicios (SOFIA)'!$B977&amp;'Reporte de Juicios (SOFIA)'!$G977</f>
        <v/>
      </c>
      <c r="O965">
        <f>'Reporte de Juicios (SOFIA)'!$H977</f>
        <v>0</v>
      </c>
    </row>
    <row r="966" spans="14:15">
      <c r="N966" t="str">
        <f>'Reporte de Juicios (SOFIA)'!$B978&amp;'Reporte de Juicios (SOFIA)'!$G978</f>
        <v/>
      </c>
      <c r="O966">
        <f>'Reporte de Juicios (SOFIA)'!$H978</f>
        <v>0</v>
      </c>
    </row>
    <row r="967" spans="14:15">
      <c r="N967" t="str">
        <f>'Reporte de Juicios (SOFIA)'!$B979&amp;'Reporte de Juicios (SOFIA)'!$G979</f>
        <v/>
      </c>
      <c r="O967">
        <f>'Reporte de Juicios (SOFIA)'!$H979</f>
        <v>0</v>
      </c>
    </row>
    <row r="968" spans="14:15">
      <c r="N968" t="str">
        <f>'Reporte de Juicios (SOFIA)'!$B980&amp;'Reporte de Juicios (SOFIA)'!$G980</f>
        <v/>
      </c>
      <c r="O968">
        <f>'Reporte de Juicios (SOFIA)'!$H980</f>
        <v>0</v>
      </c>
    </row>
    <row r="969" spans="14:15">
      <c r="N969" t="str">
        <f>'Reporte de Juicios (SOFIA)'!$B981&amp;'Reporte de Juicios (SOFIA)'!$G981</f>
        <v/>
      </c>
      <c r="O969">
        <f>'Reporte de Juicios (SOFIA)'!$H981</f>
        <v>0</v>
      </c>
    </row>
    <row r="970" spans="14:15">
      <c r="N970" t="str">
        <f>'Reporte de Juicios (SOFIA)'!$B982&amp;'Reporte de Juicios (SOFIA)'!$G982</f>
        <v/>
      </c>
      <c r="O970">
        <f>'Reporte de Juicios (SOFIA)'!$H982</f>
        <v>0</v>
      </c>
    </row>
    <row r="971" spans="14:15">
      <c r="N971" t="str">
        <f>'Reporte de Juicios (SOFIA)'!$B983&amp;'Reporte de Juicios (SOFIA)'!$G983</f>
        <v/>
      </c>
      <c r="O971">
        <f>'Reporte de Juicios (SOFIA)'!$H983</f>
        <v>0</v>
      </c>
    </row>
    <row r="972" spans="14:15">
      <c r="N972" t="str">
        <f>'Reporte de Juicios (SOFIA)'!$B984&amp;'Reporte de Juicios (SOFIA)'!$G984</f>
        <v/>
      </c>
      <c r="O972">
        <f>'Reporte de Juicios (SOFIA)'!$H984</f>
        <v>0</v>
      </c>
    </row>
    <row r="973" spans="14:15">
      <c r="N973" t="str">
        <f>'Reporte de Juicios (SOFIA)'!$B985&amp;'Reporte de Juicios (SOFIA)'!$G985</f>
        <v/>
      </c>
      <c r="O973">
        <f>'Reporte de Juicios (SOFIA)'!$H985</f>
        <v>0</v>
      </c>
    </row>
    <row r="974" spans="14:15">
      <c r="N974" t="str">
        <f>'Reporte de Juicios (SOFIA)'!$B986&amp;'Reporte de Juicios (SOFIA)'!$G986</f>
        <v/>
      </c>
      <c r="O974">
        <f>'Reporte de Juicios (SOFIA)'!$H986</f>
        <v>0</v>
      </c>
    </row>
    <row r="975" spans="14:15">
      <c r="N975" t="str">
        <f>'Reporte de Juicios (SOFIA)'!$B987&amp;'Reporte de Juicios (SOFIA)'!$G987</f>
        <v/>
      </c>
      <c r="O975">
        <f>'Reporte de Juicios (SOFIA)'!$H987</f>
        <v>0</v>
      </c>
    </row>
    <row r="976" spans="14:15">
      <c r="N976" t="str">
        <f>'Reporte de Juicios (SOFIA)'!$B988&amp;'Reporte de Juicios (SOFIA)'!$G988</f>
        <v/>
      </c>
      <c r="O976">
        <f>'Reporte de Juicios (SOFIA)'!$H988</f>
        <v>0</v>
      </c>
    </row>
    <row r="977" spans="14:15">
      <c r="N977" t="str">
        <f>'Reporte de Juicios (SOFIA)'!$B989&amp;'Reporte de Juicios (SOFIA)'!$G989</f>
        <v/>
      </c>
      <c r="O977">
        <f>'Reporte de Juicios (SOFIA)'!$H989</f>
        <v>0</v>
      </c>
    </row>
    <row r="978" spans="14:15">
      <c r="N978" t="str">
        <f>'Reporte de Juicios (SOFIA)'!$B990&amp;'Reporte de Juicios (SOFIA)'!$G990</f>
        <v/>
      </c>
      <c r="O978">
        <f>'Reporte de Juicios (SOFIA)'!$H990</f>
        <v>0</v>
      </c>
    </row>
    <row r="979" spans="14:15">
      <c r="N979" t="str">
        <f>'Reporte de Juicios (SOFIA)'!$B991&amp;'Reporte de Juicios (SOFIA)'!$G991</f>
        <v/>
      </c>
      <c r="O979">
        <f>'Reporte de Juicios (SOFIA)'!$H991</f>
        <v>0</v>
      </c>
    </row>
    <row r="980" spans="14:15">
      <c r="N980" t="str">
        <f>'Reporte de Juicios (SOFIA)'!$B992&amp;'Reporte de Juicios (SOFIA)'!$G992</f>
        <v/>
      </c>
      <c r="O980">
        <f>'Reporte de Juicios (SOFIA)'!$H992</f>
        <v>0</v>
      </c>
    </row>
    <row r="981" spans="14:15">
      <c r="N981" t="str">
        <f>'Reporte de Juicios (SOFIA)'!$B993&amp;'Reporte de Juicios (SOFIA)'!$G993</f>
        <v/>
      </c>
      <c r="O981">
        <f>'Reporte de Juicios (SOFIA)'!$H993</f>
        <v>0</v>
      </c>
    </row>
    <row r="982" spans="14:15">
      <c r="N982" t="str">
        <f>'Reporte de Juicios (SOFIA)'!$B994&amp;'Reporte de Juicios (SOFIA)'!$G994</f>
        <v/>
      </c>
      <c r="O982">
        <f>'Reporte de Juicios (SOFIA)'!$H994</f>
        <v>0</v>
      </c>
    </row>
    <row r="983" spans="14:15">
      <c r="N983" t="str">
        <f>'Reporte de Juicios (SOFIA)'!$B995&amp;'Reporte de Juicios (SOFIA)'!$G995</f>
        <v/>
      </c>
      <c r="O983">
        <f>'Reporte de Juicios (SOFIA)'!$H995</f>
        <v>0</v>
      </c>
    </row>
    <row r="984" spans="14:15">
      <c r="N984" t="str">
        <f>'Reporte de Juicios (SOFIA)'!$B996&amp;'Reporte de Juicios (SOFIA)'!$G996</f>
        <v/>
      </c>
      <c r="O984">
        <f>'Reporte de Juicios (SOFIA)'!$H996</f>
        <v>0</v>
      </c>
    </row>
    <row r="985" spans="14:15">
      <c r="N985" t="str">
        <f>'Reporte de Juicios (SOFIA)'!$B997&amp;'Reporte de Juicios (SOFIA)'!$G997</f>
        <v/>
      </c>
      <c r="O985">
        <f>'Reporte de Juicios (SOFIA)'!$H997</f>
        <v>0</v>
      </c>
    </row>
    <row r="986" spans="14:15">
      <c r="N986" t="str">
        <f>'Reporte de Juicios (SOFIA)'!$B998&amp;'Reporte de Juicios (SOFIA)'!$G998</f>
        <v/>
      </c>
      <c r="O986">
        <f>'Reporte de Juicios (SOFIA)'!$H998</f>
        <v>0</v>
      </c>
    </row>
    <row r="987" spans="14:15">
      <c r="N987" t="str">
        <f>'Reporte de Juicios (SOFIA)'!$B999&amp;'Reporte de Juicios (SOFIA)'!$G999</f>
        <v/>
      </c>
      <c r="O987">
        <f>'Reporte de Juicios (SOFIA)'!$H999</f>
        <v>0</v>
      </c>
    </row>
    <row r="988" spans="14:15">
      <c r="N988" t="str">
        <f>'Reporte de Juicios (SOFIA)'!$B1000&amp;'Reporte de Juicios (SOFIA)'!$G1000</f>
        <v/>
      </c>
      <c r="O988">
        <f>'Reporte de Juicios (SOFIA)'!$H1000</f>
        <v>0</v>
      </c>
    </row>
    <row r="989" spans="14:15">
      <c r="N989" t="str">
        <f>'Reporte de Juicios (SOFIA)'!$B1001&amp;'Reporte de Juicios (SOFIA)'!$G1001</f>
        <v/>
      </c>
      <c r="O989">
        <f>'Reporte de Juicios (SOFIA)'!$H1001</f>
        <v>0</v>
      </c>
    </row>
    <row r="990" spans="14:15">
      <c r="N990" t="str">
        <f>'Reporte de Juicios (SOFIA)'!$B1002&amp;'Reporte de Juicios (SOFIA)'!$G1002</f>
        <v/>
      </c>
      <c r="O990">
        <f>'Reporte de Juicios (SOFIA)'!$H1002</f>
        <v>0</v>
      </c>
    </row>
    <row r="991" spans="14:15">
      <c r="N991" t="str">
        <f>'Reporte de Juicios (SOFIA)'!$B1003&amp;'Reporte de Juicios (SOFIA)'!$G1003</f>
        <v/>
      </c>
      <c r="O991">
        <f>'Reporte de Juicios (SOFIA)'!$H1003</f>
        <v>0</v>
      </c>
    </row>
    <row r="992" spans="14:15">
      <c r="N992" t="str">
        <f>'Reporte de Juicios (SOFIA)'!$B1004&amp;'Reporte de Juicios (SOFIA)'!$G1004</f>
        <v/>
      </c>
      <c r="O992">
        <f>'Reporte de Juicios (SOFIA)'!$H1004</f>
        <v>0</v>
      </c>
    </row>
    <row r="993" spans="14:15">
      <c r="N993" t="str">
        <f>'Reporte de Juicios (SOFIA)'!$B1005&amp;'Reporte de Juicios (SOFIA)'!$G1005</f>
        <v/>
      </c>
      <c r="O993">
        <f>'Reporte de Juicios (SOFIA)'!$H1005</f>
        <v>0</v>
      </c>
    </row>
    <row r="994" spans="14:15">
      <c r="N994" t="str">
        <f>'Reporte de Juicios (SOFIA)'!$B1006&amp;'Reporte de Juicios (SOFIA)'!$G1006</f>
        <v/>
      </c>
      <c r="O994">
        <f>'Reporte de Juicios (SOFIA)'!$H1006</f>
        <v>0</v>
      </c>
    </row>
    <row r="995" spans="14:15">
      <c r="N995" t="str">
        <f>'Reporte de Juicios (SOFIA)'!$B1007&amp;'Reporte de Juicios (SOFIA)'!$G1007</f>
        <v/>
      </c>
      <c r="O995">
        <f>'Reporte de Juicios (SOFIA)'!$H1007</f>
        <v>0</v>
      </c>
    </row>
    <row r="996" spans="14:15">
      <c r="N996" t="str">
        <f>'Reporte de Juicios (SOFIA)'!$B1008&amp;'Reporte de Juicios (SOFIA)'!$G1008</f>
        <v/>
      </c>
      <c r="O996">
        <f>'Reporte de Juicios (SOFIA)'!$H1008</f>
        <v>0</v>
      </c>
    </row>
    <row r="997" spans="14:15">
      <c r="N997" t="str">
        <f>'Reporte de Juicios (SOFIA)'!$B1009&amp;'Reporte de Juicios (SOFIA)'!$G1009</f>
        <v/>
      </c>
      <c r="O997">
        <f>'Reporte de Juicios (SOFIA)'!$H1009</f>
        <v>0</v>
      </c>
    </row>
    <row r="998" spans="14:15">
      <c r="N998" t="str">
        <f>'Reporte de Juicios (SOFIA)'!$B1010&amp;'Reporte de Juicios (SOFIA)'!$G1010</f>
        <v/>
      </c>
      <c r="O998">
        <f>'Reporte de Juicios (SOFIA)'!$H1010</f>
        <v>0</v>
      </c>
    </row>
    <row r="999" spans="14:15">
      <c r="N999" t="str">
        <f>'Reporte de Juicios (SOFIA)'!$B1011&amp;'Reporte de Juicios (SOFIA)'!$G1011</f>
        <v/>
      </c>
      <c r="O999">
        <f>'Reporte de Juicios (SOFIA)'!$H1011</f>
        <v>0</v>
      </c>
    </row>
    <row r="1000" spans="14:15">
      <c r="N1000" t="str">
        <f>'Reporte de Juicios (SOFIA)'!$B1012&amp;'Reporte de Juicios (SOFIA)'!$G1012</f>
        <v/>
      </c>
      <c r="O1000">
        <f>'Reporte de Juicios (SOFIA)'!$H1012</f>
        <v>0</v>
      </c>
    </row>
    <row r="1001" spans="14:15">
      <c r="N1001" t="str">
        <f>'Reporte de Juicios (SOFIA)'!$B1013&amp;'Reporte de Juicios (SOFIA)'!$G1013</f>
        <v/>
      </c>
      <c r="O1001">
        <f>'Reporte de Juicios (SOFIA)'!$H1013</f>
        <v>0</v>
      </c>
    </row>
  </sheetData>
  <sheetProtection sheet="1" objects="1" scenarios="1" selectLockedCells="1" selectUnlockedCells="1"/>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7"/>
  <sheetViews>
    <sheetView zoomScaleNormal="100" zoomScaleSheetLayoutView="85" workbookViewId="0">
      <selection activeCell="A9" sqref="A9:C9"/>
    </sheetView>
  </sheetViews>
  <sheetFormatPr defaultColWidth="11.42578125" defaultRowHeight="15"/>
  <cols>
    <col min="1" max="1" width="11.42578125" style="31" customWidth="1"/>
    <col min="2" max="2" width="13.42578125" style="31" customWidth="1"/>
    <col min="3" max="3" width="11.42578125" style="31" customWidth="1"/>
    <col min="4" max="5" width="34.28515625" style="31" customWidth="1"/>
    <col min="6" max="7" width="14.85546875" style="31" customWidth="1"/>
    <col min="8" max="16384" width="11.42578125" style="31"/>
  </cols>
  <sheetData>
    <row r="1" spans="1:7" s="30" customFormat="1" ht="23.25" customHeight="1">
      <c r="A1" s="122"/>
      <c r="B1" s="123"/>
      <c r="C1" s="128" t="s">
        <v>99</v>
      </c>
      <c r="D1" s="129"/>
      <c r="E1" s="129"/>
      <c r="F1" s="129"/>
      <c r="G1" s="130"/>
    </row>
    <row r="2" spans="1:7" s="30" customFormat="1" ht="43.5" customHeight="1">
      <c r="A2" s="124"/>
      <c r="B2" s="125"/>
      <c r="C2" s="131"/>
      <c r="D2" s="132"/>
      <c r="E2" s="132"/>
      <c r="F2" s="132"/>
      <c r="G2" s="133"/>
    </row>
    <row r="3" spans="1:7" s="30" customFormat="1" ht="33" customHeight="1" thickBot="1">
      <c r="A3" s="126"/>
      <c r="B3" s="127"/>
      <c r="C3" s="134"/>
      <c r="D3" s="135"/>
      <c r="E3" s="135"/>
      <c r="F3" s="135"/>
      <c r="G3" s="136"/>
    </row>
    <row r="4" spans="1:7" s="30" customFormat="1" ht="26.25" customHeight="1" thickBot="1">
      <c r="A4" s="145"/>
      <c r="B4" s="146"/>
      <c r="C4" s="146"/>
      <c r="D4" s="146"/>
      <c r="E4" s="146"/>
      <c r="F4" s="146"/>
      <c r="G4" s="147"/>
    </row>
    <row r="5" spans="1:7" s="30" customFormat="1" ht="18">
      <c r="A5" s="27" t="s">
        <v>100</v>
      </c>
      <c r="B5" s="28">
        <f>ConsolidadoEvGrupal!O8</f>
        <v>0</v>
      </c>
      <c r="C5" s="29" t="s">
        <v>101</v>
      </c>
      <c r="D5" s="148">
        <f>ConsolidadoEvGrupal!C9</f>
        <v>0</v>
      </c>
      <c r="E5" s="149"/>
      <c r="F5" s="149"/>
      <c r="G5" s="150"/>
    </row>
    <row r="6" spans="1:7" s="30" customFormat="1" ht="18">
      <c r="A6" s="27" t="s">
        <v>0</v>
      </c>
      <c r="B6" s="151" t="str">
        <f>ConsolidadoEvGrupal!C8</f>
        <v>Luis Carlos Ocampo Ramos</v>
      </c>
      <c r="C6" s="152"/>
      <c r="D6" s="153"/>
      <c r="E6" s="29" t="s">
        <v>102</v>
      </c>
      <c r="F6" s="154">
        <f>ConsolidadoEvGrupal!G8</f>
        <v>75062866</v>
      </c>
      <c r="G6" s="155"/>
    </row>
    <row r="7" spans="1:7" s="30" customFormat="1" ht="15.75" customHeight="1">
      <c r="A7" s="156" t="s">
        <v>103</v>
      </c>
      <c r="B7" s="157"/>
      <c r="C7" s="157"/>
      <c r="D7" s="157" t="s">
        <v>104</v>
      </c>
      <c r="E7" s="157" t="s">
        <v>105</v>
      </c>
      <c r="F7" s="157" t="s">
        <v>106</v>
      </c>
      <c r="G7" s="158" t="s">
        <v>107</v>
      </c>
    </row>
    <row r="8" spans="1:7" ht="36" customHeight="1">
      <c r="A8" s="156"/>
      <c r="B8" s="157"/>
      <c r="C8" s="157"/>
      <c r="D8" s="157"/>
      <c r="E8" s="157"/>
      <c r="F8" s="157"/>
      <c r="G8" s="158"/>
    </row>
    <row r="9" spans="1:7">
      <c r="A9" s="142"/>
      <c r="B9" s="143"/>
      <c r="C9" s="144"/>
      <c r="D9" s="3"/>
      <c r="E9" s="4"/>
      <c r="F9" s="3"/>
      <c r="G9" s="5"/>
    </row>
    <row r="10" spans="1:7">
      <c r="A10" s="142"/>
      <c r="B10" s="143"/>
      <c r="C10" s="144"/>
      <c r="D10" s="3"/>
      <c r="E10" s="4"/>
      <c r="F10" s="3"/>
      <c r="G10" s="5"/>
    </row>
    <row r="11" spans="1:7">
      <c r="A11" s="142"/>
      <c r="B11" s="143"/>
      <c r="C11" s="144"/>
      <c r="D11" s="3"/>
      <c r="E11" s="4"/>
      <c r="F11" s="3"/>
      <c r="G11" s="5"/>
    </row>
    <row r="12" spans="1:7">
      <c r="A12" s="142"/>
      <c r="B12" s="143"/>
      <c r="C12" s="144"/>
      <c r="D12" s="3"/>
      <c r="E12" s="4"/>
      <c r="F12" s="3"/>
      <c r="G12" s="5"/>
    </row>
    <row r="13" spans="1:7">
      <c r="A13" s="142"/>
      <c r="B13" s="143"/>
      <c r="C13" s="144"/>
      <c r="D13" s="3"/>
      <c r="E13" s="4"/>
      <c r="F13" s="3"/>
      <c r="G13" s="5"/>
    </row>
    <row r="14" spans="1:7">
      <c r="A14" s="142"/>
      <c r="B14" s="143"/>
      <c r="C14" s="144"/>
      <c r="D14" s="3"/>
      <c r="E14" s="4"/>
      <c r="F14" s="3"/>
      <c r="G14" s="5"/>
    </row>
    <row r="15" spans="1:7">
      <c r="A15" s="142"/>
      <c r="B15" s="143"/>
      <c r="C15" s="144"/>
      <c r="D15" s="6"/>
      <c r="E15" s="6"/>
      <c r="F15" s="6"/>
      <c r="G15" s="7"/>
    </row>
    <row r="16" spans="1:7">
      <c r="A16" s="142"/>
      <c r="B16" s="143"/>
      <c r="C16" s="144"/>
      <c r="D16" s="6"/>
      <c r="E16" s="6"/>
      <c r="F16" s="6"/>
      <c r="G16" s="7"/>
    </row>
    <row r="17" spans="1:7" ht="15.95" thickBot="1">
      <c r="A17" s="159"/>
      <c r="B17" s="160"/>
      <c r="C17" s="161"/>
      <c r="D17" s="8"/>
      <c r="E17" s="8"/>
      <c r="F17" s="8"/>
      <c r="G17" s="9"/>
    </row>
  </sheetData>
  <sheetProtection sheet="1" objects="1" scenarios="1" selectLockedCells="1"/>
  <mergeCells count="20">
    <mergeCell ref="A16:C16"/>
    <mergeCell ref="A17:C17"/>
    <mergeCell ref="A10:C10"/>
    <mergeCell ref="A11:C11"/>
    <mergeCell ref="A12:C12"/>
    <mergeCell ref="A15:C15"/>
    <mergeCell ref="A1:B3"/>
    <mergeCell ref="C1:G3"/>
    <mergeCell ref="A9:C9"/>
    <mergeCell ref="A13:C13"/>
    <mergeCell ref="A14:C14"/>
    <mergeCell ref="A4:G4"/>
    <mergeCell ref="D5:G5"/>
    <mergeCell ref="B6:D6"/>
    <mergeCell ref="F6:G6"/>
    <mergeCell ref="A7:C8"/>
    <mergeCell ref="D7:D8"/>
    <mergeCell ref="E7:E8"/>
    <mergeCell ref="F7:F8"/>
    <mergeCell ref="G7:G8"/>
  </mergeCells>
  <pageMargins left="0.64" right="0.35" top="1.1499999999999999" bottom="0.74803149606299213" header="0.31496062992125984" footer="0.31496062992125984"/>
  <pageSetup scale="89" orientation="landscape" r:id="rId1"/>
  <headerFooter>
    <oddHeader>&amp;C&amp;"CalibrI,Normal"&amp;19&amp;UDOCUMENTO NO CONTROLADO</oddHeader>
    <oddFooter>&amp;L&amp;"-,Normal"&amp;11CRONOGRAMA DE ACTIVIDADES CURSO VIRTUAL&amp;C&amp;"Calibri (Cuerpo),Normal"&amp;19&amp;UDOCUMENTO NO CONTROLADO&amp;R&amp;"-,Normal"&amp;11Página &amp;P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38"/>
  <sheetViews>
    <sheetView zoomScaleNormal="100" zoomScaleSheetLayoutView="125" workbookViewId="0">
      <pane ySplit="6" topLeftCell="A7" activePane="bottomLeft" state="frozen"/>
      <selection pane="bottomLeft" activeCell="D7" sqref="D7"/>
    </sheetView>
  </sheetViews>
  <sheetFormatPr defaultColWidth="11.42578125" defaultRowHeight="11.1"/>
  <cols>
    <col min="1" max="1" width="4.42578125" style="35" customWidth="1"/>
    <col min="2" max="2" width="61.7109375" style="36" customWidth="1"/>
    <col min="3" max="3" width="9.85546875" style="35" customWidth="1"/>
    <col min="4" max="4" width="8.140625" style="35" bestFit="1" customWidth="1"/>
    <col min="5" max="5" width="30.28515625" style="32" customWidth="1"/>
    <col min="6" max="6" width="12.7109375" style="32" customWidth="1"/>
    <col min="7" max="8" width="11.42578125" style="33" hidden="1" customWidth="1"/>
    <col min="9" max="9" width="11.42578125" style="34" hidden="1" customWidth="1"/>
    <col min="10" max="11" width="11.42578125" style="33"/>
    <col min="12" max="16384" width="11.42578125" style="32"/>
  </cols>
  <sheetData>
    <row r="1" spans="1:9" ht="15.95">
      <c r="A1" s="162" t="str">
        <f>CONCATENATE("Autoevaluación Ficha: ",ConsolidadoEvGrupal!O8)</f>
        <v>Autoevaluación Ficha: 0</v>
      </c>
      <c r="B1" s="162"/>
      <c r="C1" s="162"/>
      <c r="D1" s="162"/>
      <c r="E1" s="162"/>
    </row>
    <row r="2" spans="1:9" ht="15.95">
      <c r="A2" s="163" t="str">
        <f>CONCATENATE("Tutor: ",ConsolidadoEvGrupal!C8," CC: ",ConsolidadoEvGrupal!G8)</f>
        <v>Tutor: Luis Carlos Ocampo Ramos CC: 75062866</v>
      </c>
      <c r="B2" s="163"/>
      <c r="C2" s="163"/>
      <c r="D2" s="163"/>
      <c r="E2" s="163"/>
    </row>
    <row r="3" spans="1:9" ht="24.95">
      <c r="A3" s="167" t="str">
        <f>CONCATENATE(G3,G38)</f>
        <v>Ítems faltantes por valorar Autoevaluación: 29</v>
      </c>
      <c r="B3" s="167"/>
      <c r="C3" s="167"/>
      <c r="D3" s="167"/>
      <c r="E3" s="167"/>
      <c r="G3" s="33" t="s">
        <v>108</v>
      </c>
    </row>
    <row r="4" spans="1:9" ht="24.95">
      <c r="A4" s="168" t="str">
        <f>CONCATENATE(I5,I38," de 100")</f>
        <v xml:space="preserve"> Puntaje Total: 0 de 100</v>
      </c>
      <c r="B4" s="168"/>
      <c r="C4" s="168"/>
      <c r="D4" s="168"/>
      <c r="E4" s="168"/>
    </row>
    <row r="5" spans="1:9" ht="24">
      <c r="A5" s="48" t="s">
        <v>109</v>
      </c>
      <c r="B5" s="49" t="s">
        <v>110</v>
      </c>
      <c r="C5" s="49" t="s">
        <v>111</v>
      </c>
      <c r="D5" s="49" t="s">
        <v>112</v>
      </c>
      <c r="E5" s="50" t="s">
        <v>113</v>
      </c>
      <c r="G5" s="33" t="s">
        <v>114</v>
      </c>
      <c r="I5" s="34" t="s">
        <v>115</v>
      </c>
    </row>
    <row r="6" spans="1:9" ht="15.95">
      <c r="A6" s="164" t="str">
        <f>CONCATENATE(" ↓ ALISTAMIENTO AMBIENTE DE FORMACIÓN, Puntaje: ",SUM(I7:I19)," de ",SUM(C7:C19))</f>
        <v xml:space="preserve"> ↓ ALISTAMIENTO AMBIENTE DE FORMACIÓN, Puntaje: 0 de 42</v>
      </c>
      <c r="B6" s="165"/>
      <c r="C6" s="165"/>
      <c r="D6" s="165"/>
      <c r="E6" s="166"/>
      <c r="H6" s="33" t="s">
        <v>116</v>
      </c>
    </row>
    <row r="7" spans="1:9" ht="90.95">
      <c r="A7" s="44">
        <v>1</v>
      </c>
      <c r="B7" s="45" t="s">
        <v>117</v>
      </c>
      <c r="C7" s="44">
        <v>5</v>
      </c>
      <c r="D7" s="46"/>
      <c r="E7" s="47"/>
      <c r="G7" s="33">
        <f>IF(D7="",1,0)</f>
        <v>1</v>
      </c>
      <c r="H7" s="34" t="s">
        <v>118</v>
      </c>
      <c r="I7" s="34" t="str">
        <f>IF(D7="SI",C7,"0")</f>
        <v>0</v>
      </c>
    </row>
    <row r="8" spans="1:9" ht="129.94999999999999">
      <c r="A8" s="44">
        <v>2</v>
      </c>
      <c r="B8" s="45" t="s">
        <v>119</v>
      </c>
      <c r="C8" s="44">
        <v>5</v>
      </c>
      <c r="D8" s="46"/>
      <c r="E8" s="47"/>
      <c r="G8" s="33">
        <f t="shared" ref="G8:G19" si="0">IF(D8="",1,0)</f>
        <v>1</v>
      </c>
      <c r="H8" s="34" t="s">
        <v>120</v>
      </c>
      <c r="I8" s="34" t="str">
        <f t="shared" ref="I8:I19" si="1">IF(D8="SI",C8,"0")</f>
        <v>0</v>
      </c>
    </row>
    <row r="9" spans="1:9" ht="65.099999999999994">
      <c r="A9" s="44">
        <v>3</v>
      </c>
      <c r="B9" s="45" t="s">
        <v>121</v>
      </c>
      <c r="C9" s="44">
        <v>4</v>
      </c>
      <c r="D9" s="46"/>
      <c r="E9" s="47"/>
      <c r="G9" s="33">
        <f t="shared" si="0"/>
        <v>1</v>
      </c>
      <c r="H9" s="34"/>
      <c r="I9" s="34" t="str">
        <f t="shared" si="1"/>
        <v>0</v>
      </c>
    </row>
    <row r="10" spans="1:9" ht="26.1">
      <c r="A10" s="44">
        <v>4</v>
      </c>
      <c r="B10" s="45" t="s">
        <v>122</v>
      </c>
      <c r="C10" s="44">
        <v>2</v>
      </c>
      <c r="D10" s="46"/>
      <c r="E10" s="47"/>
      <c r="G10" s="33">
        <f t="shared" si="0"/>
        <v>1</v>
      </c>
      <c r="H10" s="34"/>
      <c r="I10" s="34" t="str">
        <f t="shared" si="1"/>
        <v>0</v>
      </c>
    </row>
    <row r="11" spans="1:9" ht="26.1">
      <c r="A11" s="44">
        <v>5</v>
      </c>
      <c r="B11" s="45" t="s">
        <v>123</v>
      </c>
      <c r="C11" s="44">
        <v>4</v>
      </c>
      <c r="D11" s="46"/>
      <c r="E11" s="47"/>
      <c r="G11" s="33">
        <f t="shared" si="0"/>
        <v>1</v>
      </c>
      <c r="H11" s="34"/>
      <c r="I11" s="34" t="str">
        <f t="shared" si="1"/>
        <v>0</v>
      </c>
    </row>
    <row r="12" spans="1:9" ht="65.099999999999994">
      <c r="A12" s="44">
        <v>6</v>
      </c>
      <c r="B12" s="45" t="s">
        <v>124</v>
      </c>
      <c r="C12" s="44">
        <v>4</v>
      </c>
      <c r="D12" s="46"/>
      <c r="E12" s="47"/>
      <c r="G12" s="33">
        <f t="shared" si="0"/>
        <v>1</v>
      </c>
      <c r="H12" s="34"/>
      <c r="I12" s="34" t="str">
        <f t="shared" si="1"/>
        <v>0</v>
      </c>
    </row>
    <row r="13" spans="1:9" ht="26.1">
      <c r="A13" s="44">
        <v>7</v>
      </c>
      <c r="B13" s="45" t="s">
        <v>125</v>
      </c>
      <c r="C13" s="44">
        <v>2</v>
      </c>
      <c r="D13" s="46"/>
      <c r="E13" s="47"/>
      <c r="G13" s="33">
        <f t="shared" si="0"/>
        <v>1</v>
      </c>
      <c r="H13" s="34"/>
      <c r="I13" s="34" t="str">
        <f t="shared" si="1"/>
        <v>0</v>
      </c>
    </row>
    <row r="14" spans="1:9" ht="26.1">
      <c r="A14" s="44">
        <v>8</v>
      </c>
      <c r="B14" s="45" t="s">
        <v>126</v>
      </c>
      <c r="C14" s="44">
        <v>2</v>
      </c>
      <c r="D14" s="46"/>
      <c r="E14" s="47"/>
      <c r="G14" s="33">
        <f t="shared" si="0"/>
        <v>1</v>
      </c>
      <c r="H14" s="34"/>
      <c r="I14" s="34" t="str">
        <f t="shared" si="1"/>
        <v>0</v>
      </c>
    </row>
    <row r="15" spans="1:9" ht="51.95">
      <c r="A15" s="44">
        <v>9</v>
      </c>
      <c r="B15" s="45" t="s">
        <v>127</v>
      </c>
      <c r="C15" s="44">
        <v>3</v>
      </c>
      <c r="D15" s="46"/>
      <c r="E15" s="47"/>
      <c r="G15" s="33">
        <f t="shared" si="0"/>
        <v>1</v>
      </c>
      <c r="H15" s="34"/>
      <c r="I15" s="34" t="str">
        <f t="shared" si="1"/>
        <v>0</v>
      </c>
    </row>
    <row r="16" spans="1:9" ht="156">
      <c r="A16" s="44">
        <v>10</v>
      </c>
      <c r="B16" s="45" t="s">
        <v>128</v>
      </c>
      <c r="C16" s="44">
        <v>3</v>
      </c>
      <c r="D16" s="46"/>
      <c r="E16" s="47"/>
      <c r="G16" s="33">
        <f t="shared" si="0"/>
        <v>1</v>
      </c>
      <c r="H16" s="34"/>
      <c r="I16" s="34" t="str">
        <f t="shared" si="1"/>
        <v>0</v>
      </c>
    </row>
    <row r="17" spans="1:9" ht="78">
      <c r="A17" s="44">
        <v>11</v>
      </c>
      <c r="B17" s="45" t="s">
        <v>129</v>
      </c>
      <c r="C17" s="44">
        <v>3</v>
      </c>
      <c r="D17" s="46"/>
      <c r="E17" s="47"/>
      <c r="G17" s="33">
        <f t="shared" si="0"/>
        <v>1</v>
      </c>
      <c r="I17" s="34" t="str">
        <f t="shared" si="1"/>
        <v>0</v>
      </c>
    </row>
    <row r="18" spans="1:9" ht="39">
      <c r="A18" s="44">
        <v>12</v>
      </c>
      <c r="B18" s="45" t="s">
        <v>130</v>
      </c>
      <c r="C18" s="44">
        <v>2</v>
      </c>
      <c r="D18" s="46"/>
      <c r="E18" s="47"/>
      <c r="G18" s="33">
        <f t="shared" si="0"/>
        <v>1</v>
      </c>
      <c r="I18" s="34" t="str">
        <f t="shared" si="1"/>
        <v>0</v>
      </c>
    </row>
    <row r="19" spans="1:9" ht="51.95">
      <c r="A19" s="44">
        <v>13</v>
      </c>
      <c r="B19" s="45" t="s">
        <v>131</v>
      </c>
      <c r="C19" s="44">
        <v>3</v>
      </c>
      <c r="D19" s="46"/>
      <c r="E19" s="47"/>
      <c r="G19" s="33">
        <f t="shared" si="0"/>
        <v>1</v>
      </c>
      <c r="I19" s="34" t="str">
        <f t="shared" si="1"/>
        <v>0</v>
      </c>
    </row>
    <row r="20" spans="1:9" ht="15.95">
      <c r="A20" s="164" t="str">
        <f>CONCATENATE(" ↓ ACCIONES DURANTE EL DESARROLLO DEL PROCESO FORMATIVO, Puntaje: ",SUM(I21:I32)," de ",SUM(C21:C32))</f>
        <v xml:space="preserve"> ↓ ACCIONES DURANTE EL DESARROLLO DEL PROCESO FORMATIVO, Puntaje: 0 de 46</v>
      </c>
      <c r="B20" s="165"/>
      <c r="C20" s="165"/>
      <c r="D20" s="165"/>
      <c r="E20" s="166"/>
    </row>
    <row r="21" spans="1:9" ht="65.099999999999994">
      <c r="A21" s="44">
        <v>14</v>
      </c>
      <c r="B21" s="45" t="s">
        <v>132</v>
      </c>
      <c r="C21" s="44">
        <v>3</v>
      </c>
      <c r="D21" s="46"/>
      <c r="E21" s="47"/>
      <c r="G21" s="33">
        <f t="shared" ref="G21:G32" si="2">IF(D21="",1,0)</f>
        <v>1</v>
      </c>
      <c r="I21" s="34" t="str">
        <f t="shared" ref="I21:I32" si="3">IF(D21="SI",C21,"0")</f>
        <v>0</v>
      </c>
    </row>
    <row r="22" spans="1:9" ht="39">
      <c r="A22" s="44">
        <v>15</v>
      </c>
      <c r="B22" s="45" t="s">
        <v>133</v>
      </c>
      <c r="C22" s="44">
        <v>3</v>
      </c>
      <c r="D22" s="46"/>
      <c r="E22" s="47"/>
      <c r="G22" s="33">
        <f t="shared" si="2"/>
        <v>1</v>
      </c>
      <c r="I22" s="34" t="str">
        <f t="shared" si="3"/>
        <v>0</v>
      </c>
    </row>
    <row r="23" spans="1:9" ht="26.1">
      <c r="A23" s="44">
        <v>16</v>
      </c>
      <c r="B23" s="45" t="s">
        <v>134</v>
      </c>
      <c r="C23" s="44">
        <v>3</v>
      </c>
      <c r="D23" s="46"/>
      <c r="E23" s="47"/>
      <c r="G23" s="33">
        <f t="shared" si="2"/>
        <v>1</v>
      </c>
      <c r="I23" s="34" t="str">
        <f t="shared" si="3"/>
        <v>0</v>
      </c>
    </row>
    <row r="24" spans="1:9" ht="51.95">
      <c r="A24" s="44">
        <v>17</v>
      </c>
      <c r="B24" s="45" t="s">
        <v>135</v>
      </c>
      <c r="C24" s="44">
        <v>2</v>
      </c>
      <c r="D24" s="46"/>
      <c r="E24" s="47"/>
      <c r="G24" s="33">
        <f t="shared" si="2"/>
        <v>1</v>
      </c>
      <c r="I24" s="34" t="str">
        <f t="shared" si="3"/>
        <v>0</v>
      </c>
    </row>
    <row r="25" spans="1:9" ht="39">
      <c r="A25" s="44">
        <v>18</v>
      </c>
      <c r="B25" s="45" t="s">
        <v>136</v>
      </c>
      <c r="C25" s="44">
        <v>6</v>
      </c>
      <c r="D25" s="46"/>
      <c r="E25" s="47"/>
      <c r="G25" s="33">
        <f t="shared" si="2"/>
        <v>1</v>
      </c>
      <c r="I25" s="34" t="str">
        <f t="shared" si="3"/>
        <v>0</v>
      </c>
    </row>
    <row r="26" spans="1:9" ht="39">
      <c r="A26" s="44">
        <v>19</v>
      </c>
      <c r="B26" s="45" t="s">
        <v>137</v>
      </c>
      <c r="C26" s="44">
        <v>3</v>
      </c>
      <c r="D26" s="46"/>
      <c r="E26" s="47"/>
      <c r="G26" s="33">
        <f t="shared" si="2"/>
        <v>1</v>
      </c>
      <c r="I26" s="34" t="str">
        <f t="shared" si="3"/>
        <v>0</v>
      </c>
    </row>
    <row r="27" spans="1:9" ht="39">
      <c r="A27" s="44">
        <v>20</v>
      </c>
      <c r="B27" s="45" t="s">
        <v>138</v>
      </c>
      <c r="C27" s="44">
        <v>6</v>
      </c>
      <c r="D27" s="46"/>
      <c r="E27" s="47"/>
      <c r="G27" s="33">
        <f t="shared" si="2"/>
        <v>1</v>
      </c>
      <c r="I27" s="34" t="str">
        <f t="shared" si="3"/>
        <v>0</v>
      </c>
    </row>
    <row r="28" spans="1:9" ht="26.1">
      <c r="A28" s="44">
        <v>21</v>
      </c>
      <c r="B28" s="45" t="s">
        <v>139</v>
      </c>
      <c r="C28" s="44">
        <v>6</v>
      </c>
      <c r="D28" s="46"/>
      <c r="E28" s="47"/>
      <c r="G28" s="33">
        <f t="shared" si="2"/>
        <v>1</v>
      </c>
      <c r="I28" s="34" t="str">
        <f t="shared" si="3"/>
        <v>0</v>
      </c>
    </row>
    <row r="29" spans="1:9" ht="26.1">
      <c r="A29" s="44">
        <v>22</v>
      </c>
      <c r="B29" s="45" t="s">
        <v>140</v>
      </c>
      <c r="C29" s="44">
        <v>6</v>
      </c>
      <c r="D29" s="46"/>
      <c r="E29" s="47"/>
      <c r="G29" s="33">
        <f t="shared" si="2"/>
        <v>1</v>
      </c>
      <c r="I29" s="34" t="str">
        <f t="shared" si="3"/>
        <v>0</v>
      </c>
    </row>
    <row r="30" spans="1:9" ht="51.95">
      <c r="A30" s="44">
        <v>23</v>
      </c>
      <c r="B30" s="45" t="s">
        <v>141</v>
      </c>
      <c r="C30" s="44">
        <v>3</v>
      </c>
      <c r="D30" s="46"/>
      <c r="E30" s="47"/>
      <c r="G30" s="33">
        <f t="shared" si="2"/>
        <v>1</v>
      </c>
      <c r="I30" s="34" t="str">
        <f t="shared" si="3"/>
        <v>0</v>
      </c>
    </row>
    <row r="31" spans="1:9" ht="26.1">
      <c r="A31" s="44">
        <v>24</v>
      </c>
      <c r="B31" s="45" t="s">
        <v>142</v>
      </c>
      <c r="C31" s="44">
        <v>3</v>
      </c>
      <c r="D31" s="46"/>
      <c r="E31" s="47"/>
      <c r="G31" s="33">
        <f t="shared" si="2"/>
        <v>1</v>
      </c>
      <c r="I31" s="34" t="str">
        <f t="shared" si="3"/>
        <v>0</v>
      </c>
    </row>
    <row r="32" spans="1:9" ht="39">
      <c r="A32" s="44">
        <v>25</v>
      </c>
      <c r="B32" s="45" t="s">
        <v>143</v>
      </c>
      <c r="C32" s="44">
        <v>2</v>
      </c>
      <c r="D32" s="46"/>
      <c r="E32" s="47"/>
      <c r="G32" s="33">
        <f t="shared" si="2"/>
        <v>1</v>
      </c>
      <c r="I32" s="34" t="str">
        <f t="shared" si="3"/>
        <v>0</v>
      </c>
    </row>
    <row r="33" spans="1:10" ht="15.95">
      <c r="A33" s="164" t="str">
        <f>CONCATENATE(" ↓ CIERRE DEL PROCESO FORMATIVO, Puntaje: ",SUM(I34:I37)," de ",SUM(C34:C37))</f>
        <v xml:space="preserve"> ↓ CIERRE DEL PROCESO FORMATIVO, Puntaje: 0 de 12</v>
      </c>
      <c r="B33" s="165"/>
      <c r="C33" s="165"/>
      <c r="D33" s="165"/>
      <c r="E33" s="166"/>
      <c r="I33" s="35"/>
      <c r="J33" s="32"/>
    </row>
    <row r="34" spans="1:10" ht="26.1">
      <c r="A34" s="44">
        <v>26</v>
      </c>
      <c r="B34" s="45" t="s">
        <v>144</v>
      </c>
      <c r="C34" s="44">
        <v>2</v>
      </c>
      <c r="D34" s="46"/>
      <c r="E34" s="47"/>
      <c r="G34" s="33">
        <f t="shared" ref="G34:G37" si="4">IF(D34="",1,0)</f>
        <v>1</v>
      </c>
      <c r="I34" s="34" t="str">
        <f t="shared" ref="I34:I37" si="5">IF(D34="SI",C34,"0")</f>
        <v>0</v>
      </c>
    </row>
    <row r="35" spans="1:10" ht="90.95">
      <c r="A35" s="44">
        <v>27</v>
      </c>
      <c r="B35" s="45" t="s">
        <v>145</v>
      </c>
      <c r="C35" s="44">
        <v>3</v>
      </c>
      <c r="D35" s="46"/>
      <c r="E35" s="47"/>
      <c r="G35" s="33">
        <f t="shared" si="4"/>
        <v>1</v>
      </c>
      <c r="I35" s="34" t="str">
        <f t="shared" si="5"/>
        <v>0</v>
      </c>
    </row>
    <row r="36" spans="1:10" ht="26.1">
      <c r="A36" s="44">
        <v>28</v>
      </c>
      <c r="B36" s="45" t="s">
        <v>146</v>
      </c>
      <c r="C36" s="44">
        <v>3</v>
      </c>
      <c r="D36" s="46"/>
      <c r="E36" s="47"/>
      <c r="G36" s="33">
        <f t="shared" si="4"/>
        <v>1</v>
      </c>
      <c r="I36" s="34" t="str">
        <f t="shared" si="5"/>
        <v>0</v>
      </c>
    </row>
    <row r="37" spans="1:10" ht="65.099999999999994">
      <c r="A37" s="44">
        <v>29</v>
      </c>
      <c r="B37" s="45" t="s">
        <v>147</v>
      </c>
      <c r="C37" s="44">
        <v>4</v>
      </c>
      <c r="D37" s="46"/>
      <c r="E37" s="47"/>
      <c r="G37" s="33">
        <f t="shared" si="4"/>
        <v>1</v>
      </c>
      <c r="I37" s="34" t="str">
        <f t="shared" si="5"/>
        <v>0</v>
      </c>
    </row>
    <row r="38" spans="1:10">
      <c r="G38" s="33">
        <f>SUM(G7:G37)</f>
        <v>29</v>
      </c>
      <c r="I38" s="33">
        <f>SUM(I7:I37)</f>
        <v>0</v>
      </c>
    </row>
  </sheetData>
  <sheetProtection sheet="1" objects="1" scenarios="1" selectLockedCells="1"/>
  <mergeCells count="7">
    <mergeCell ref="A1:E1"/>
    <mergeCell ref="A2:E2"/>
    <mergeCell ref="A6:E6"/>
    <mergeCell ref="A20:E20"/>
    <mergeCell ref="A33:E33"/>
    <mergeCell ref="A3:E3"/>
    <mergeCell ref="A4:E4"/>
  </mergeCells>
  <conditionalFormatting sqref="D7:D19 D21:D32">
    <cfRule type="beginsWith" dxfId="3" priority="45" operator="beginsWith" text="NO">
      <formula>LEFT(D7,LEN("NO"))="NO"</formula>
    </cfRule>
    <cfRule type="beginsWith" dxfId="2" priority="46" operator="beginsWith" text="SI">
      <formula>LEFT(D7,LEN("SI"))="SI"</formula>
    </cfRule>
  </conditionalFormatting>
  <conditionalFormatting sqref="D34:D37">
    <cfRule type="beginsWith" dxfId="1" priority="5" operator="beginsWith" text="NO">
      <formula>LEFT(D34,LEN("NO"))="NO"</formula>
    </cfRule>
    <cfRule type="beginsWith" dxfId="0" priority="6" operator="beginsWith" text="SI">
      <formula>LEFT(D34,LEN("SI"))="SI"</formula>
    </cfRule>
  </conditionalFormatting>
  <dataValidations count="1">
    <dataValidation type="list" allowBlank="1" showInputMessage="1" showErrorMessage="1" error="Únicamente se puede ingresar &quot;SI&quot; o &quot;NO&quot;" sqref="D21:D32 D7:D19 D34:D37" xr:uid="{47EDEF6D-C128-B248-A13B-4F1E295021AF}">
      <formula1>$H$7:$H$8</formula1>
    </dataValidation>
  </dataValidations>
  <pageMargins left="0.25" right="0.25" top="0.83" bottom="0.75" header="0.3" footer="0.3"/>
  <pageSetup scale="83" fitToHeight="0" orientation="portrait" r:id="rId1"/>
  <headerFooter>
    <oddHeader>&amp;C&amp;"CalibrI,Normal"&amp;19&amp;UDOCUMENTO NO CONTROLADO</oddHeader>
    <oddFooter>&amp;LCentro de Gestión Administrativa&amp;CAutoevaluación del Tutor Formación Complementaria Virtual&amp;RSENA - Regional Distito Capital</oddFooter>
  </headerFooter>
  <rowBreaks count="1" manualBreakCount="1">
    <brk id="16" max="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
  <dimension ref="A1:A3"/>
  <sheetViews>
    <sheetView zoomScale="117" workbookViewId="0"/>
  </sheetViews>
  <sheetFormatPr defaultColWidth="11.42578125" defaultRowHeight="12.95"/>
  <sheetData>
    <row r="1" spans="1:1">
      <c r="A1" s="2" t="s">
        <v>148</v>
      </c>
    </row>
    <row r="2" spans="1:1">
      <c r="A2" s="2" t="s">
        <v>149</v>
      </c>
    </row>
    <row r="3" spans="1:1">
      <c r="A3" s="51" t="s">
        <v>150</v>
      </c>
    </row>
  </sheetData>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6"/>
  <sheetViews>
    <sheetView zoomScale="142" workbookViewId="0">
      <selection activeCell="A2" sqref="A2"/>
    </sheetView>
  </sheetViews>
  <sheetFormatPr defaultColWidth="11.42578125" defaultRowHeight="12.95"/>
  <sheetData>
    <row r="1" spans="1:8">
      <c r="A1" t="s">
        <v>151</v>
      </c>
      <c r="B1" t="s">
        <v>152</v>
      </c>
    </row>
    <row r="2" spans="1:8">
      <c r="A2" t="s">
        <v>153</v>
      </c>
    </row>
    <row r="3" spans="1:8">
      <c r="A3" t="s">
        <v>154</v>
      </c>
    </row>
    <row r="4" spans="1:8">
      <c r="A4" t="s">
        <v>155</v>
      </c>
      <c r="B4" t="s">
        <v>156</v>
      </c>
    </row>
    <row r="5" spans="1:8">
      <c r="A5" t="s">
        <v>157</v>
      </c>
      <c r="B5" t="s">
        <v>158</v>
      </c>
    </row>
    <row r="6" spans="1:8">
      <c r="A6" t="s">
        <v>159</v>
      </c>
      <c r="B6" t="s">
        <v>160</v>
      </c>
    </row>
    <row r="7" spans="1:8">
      <c r="A7" t="s">
        <v>161</v>
      </c>
      <c r="B7" t="s">
        <v>162</v>
      </c>
    </row>
    <row r="8" spans="1:8">
      <c r="A8" t="s">
        <v>163</v>
      </c>
      <c r="B8" t="s">
        <v>163</v>
      </c>
    </row>
    <row r="9" spans="1:8">
      <c r="A9" t="s">
        <v>164</v>
      </c>
      <c r="B9" t="s">
        <v>163</v>
      </c>
    </row>
    <row r="10" spans="1:8">
      <c r="A10" t="s">
        <v>165</v>
      </c>
    </row>
    <row r="11" spans="1:8">
      <c r="A11" t="s">
        <v>166</v>
      </c>
      <c r="B11" t="s">
        <v>163</v>
      </c>
    </row>
    <row r="12" spans="1:8">
      <c r="A12" t="s">
        <v>167</v>
      </c>
      <c r="B12" t="s">
        <v>163</v>
      </c>
    </row>
    <row r="13" spans="1:8">
      <c r="A13" t="s">
        <v>168</v>
      </c>
    </row>
    <row r="16" spans="1:8">
      <c r="A16" t="s">
        <v>169</v>
      </c>
      <c r="B16" t="s">
        <v>167</v>
      </c>
      <c r="C16" t="s">
        <v>164</v>
      </c>
      <c r="D16" t="s">
        <v>170</v>
      </c>
      <c r="E16" t="s">
        <v>171</v>
      </c>
      <c r="F16" t="s">
        <v>77</v>
      </c>
      <c r="G16" t="s">
        <v>172</v>
      </c>
      <c r="H16" t="s">
        <v>173</v>
      </c>
    </row>
  </sheetData>
  <pageMargins left="0.7" right="0.7" top="0.75" bottom="0.75" header="0.3" footer="0.3"/>
  <pageSetup orientation="landscape"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13"/>
  <sheetViews>
    <sheetView workbookViewId="0"/>
  </sheetViews>
  <sheetFormatPr defaultColWidth="11.42578125" defaultRowHeight="12.95"/>
  <cols>
    <col min="1" max="1" width="19" customWidth="1"/>
    <col min="2" max="2" width="22.140625" customWidth="1"/>
    <col min="3" max="3" width="34.140625" customWidth="1"/>
    <col min="4" max="4" width="37.42578125" customWidth="1"/>
    <col min="5" max="5" width="20.7109375" customWidth="1"/>
    <col min="6" max="7" width="68.140625" customWidth="1"/>
    <col min="8" max="8" width="22.28515625" customWidth="1"/>
    <col min="9" max="9" width="64.85546875" customWidth="1"/>
    <col min="10" max="10" width="8.85546875" hidden="1" customWidth="1"/>
    <col min="11" max="256" width="9.140625" customWidth="1"/>
    <col min="257" max="257" width="19" customWidth="1"/>
    <col min="258" max="258" width="22.140625" customWidth="1"/>
    <col min="259" max="259" width="34.140625" customWidth="1"/>
    <col min="260" max="260" width="37.42578125" customWidth="1"/>
    <col min="261" max="261" width="20.7109375" customWidth="1"/>
    <col min="262" max="263" width="68.140625" customWidth="1"/>
    <col min="264" max="264" width="22.28515625" customWidth="1"/>
    <col min="265" max="265" width="64.85546875" customWidth="1"/>
    <col min="266" max="266" width="0" hidden="1" customWidth="1"/>
    <col min="267" max="512" width="9.140625" customWidth="1"/>
    <col min="513" max="513" width="19" customWidth="1"/>
    <col min="514" max="514" width="22.140625" customWidth="1"/>
    <col min="515" max="515" width="34.140625" customWidth="1"/>
    <col min="516" max="516" width="37.42578125" customWidth="1"/>
    <col min="517" max="517" width="20.7109375" customWidth="1"/>
    <col min="518" max="519" width="68.140625" customWidth="1"/>
    <col min="520" max="520" width="22.28515625" customWidth="1"/>
    <col min="521" max="521" width="64.85546875" customWidth="1"/>
    <col min="522" max="522" width="0" hidden="1" customWidth="1"/>
    <col min="523" max="768" width="9.140625" customWidth="1"/>
    <col min="769" max="769" width="19" customWidth="1"/>
    <col min="770" max="770" width="22.140625" customWidth="1"/>
    <col min="771" max="771" width="34.140625" customWidth="1"/>
    <col min="772" max="772" width="37.42578125" customWidth="1"/>
    <col min="773" max="773" width="20.7109375" customWidth="1"/>
    <col min="774" max="775" width="68.140625" customWidth="1"/>
    <col min="776" max="776" width="22.28515625" customWidth="1"/>
    <col min="777" max="777" width="64.85546875" customWidth="1"/>
    <col min="778" max="778" width="0" hidden="1" customWidth="1"/>
    <col min="779" max="1024" width="9.140625" customWidth="1"/>
    <col min="1025" max="1025" width="19" customWidth="1"/>
    <col min="1026" max="1026" width="22.140625" customWidth="1"/>
    <col min="1027" max="1027" width="34.140625" customWidth="1"/>
    <col min="1028" max="1028" width="37.42578125" customWidth="1"/>
    <col min="1029" max="1029" width="20.7109375" customWidth="1"/>
    <col min="1030" max="1031" width="68.140625" customWidth="1"/>
    <col min="1032" max="1032" width="22.28515625" customWidth="1"/>
    <col min="1033" max="1033" width="64.85546875" customWidth="1"/>
    <col min="1034" max="1034" width="0" hidden="1" customWidth="1"/>
    <col min="1035" max="1280" width="9.140625" customWidth="1"/>
    <col min="1281" max="1281" width="19" customWidth="1"/>
    <col min="1282" max="1282" width="22.140625" customWidth="1"/>
    <col min="1283" max="1283" width="34.140625" customWidth="1"/>
    <col min="1284" max="1284" width="37.42578125" customWidth="1"/>
    <col min="1285" max="1285" width="20.7109375" customWidth="1"/>
    <col min="1286" max="1287" width="68.140625" customWidth="1"/>
    <col min="1288" max="1288" width="22.28515625" customWidth="1"/>
    <col min="1289" max="1289" width="64.85546875" customWidth="1"/>
    <col min="1290" max="1290" width="0" hidden="1" customWidth="1"/>
    <col min="1291" max="1536" width="9.140625" customWidth="1"/>
    <col min="1537" max="1537" width="19" customWidth="1"/>
    <col min="1538" max="1538" width="22.140625" customWidth="1"/>
    <col min="1539" max="1539" width="34.140625" customWidth="1"/>
    <col min="1540" max="1540" width="37.42578125" customWidth="1"/>
    <col min="1541" max="1541" width="20.7109375" customWidth="1"/>
    <col min="1542" max="1543" width="68.140625" customWidth="1"/>
    <col min="1544" max="1544" width="22.28515625" customWidth="1"/>
    <col min="1545" max="1545" width="64.85546875" customWidth="1"/>
    <col min="1546" max="1546" width="0" hidden="1" customWidth="1"/>
    <col min="1547" max="1792" width="9.140625" customWidth="1"/>
    <col min="1793" max="1793" width="19" customWidth="1"/>
    <col min="1794" max="1794" width="22.140625" customWidth="1"/>
    <col min="1795" max="1795" width="34.140625" customWidth="1"/>
    <col min="1796" max="1796" width="37.42578125" customWidth="1"/>
    <col min="1797" max="1797" width="20.7109375" customWidth="1"/>
    <col min="1798" max="1799" width="68.140625" customWidth="1"/>
    <col min="1800" max="1800" width="22.28515625" customWidth="1"/>
    <col min="1801" max="1801" width="64.85546875" customWidth="1"/>
    <col min="1802" max="1802" width="0" hidden="1" customWidth="1"/>
    <col min="1803" max="2048" width="9.140625" customWidth="1"/>
    <col min="2049" max="2049" width="19" customWidth="1"/>
    <col min="2050" max="2050" width="22.140625" customWidth="1"/>
    <col min="2051" max="2051" width="34.140625" customWidth="1"/>
    <col min="2052" max="2052" width="37.42578125" customWidth="1"/>
    <col min="2053" max="2053" width="20.7109375" customWidth="1"/>
    <col min="2054" max="2055" width="68.140625" customWidth="1"/>
    <col min="2056" max="2056" width="22.28515625" customWidth="1"/>
    <col min="2057" max="2057" width="64.85546875" customWidth="1"/>
    <col min="2058" max="2058" width="0" hidden="1" customWidth="1"/>
    <col min="2059" max="2304" width="9.140625" customWidth="1"/>
    <col min="2305" max="2305" width="19" customWidth="1"/>
    <col min="2306" max="2306" width="22.140625" customWidth="1"/>
    <col min="2307" max="2307" width="34.140625" customWidth="1"/>
    <col min="2308" max="2308" width="37.42578125" customWidth="1"/>
    <col min="2309" max="2309" width="20.7109375" customWidth="1"/>
    <col min="2310" max="2311" width="68.140625" customWidth="1"/>
    <col min="2312" max="2312" width="22.28515625" customWidth="1"/>
    <col min="2313" max="2313" width="64.85546875" customWidth="1"/>
    <col min="2314" max="2314" width="0" hidden="1" customWidth="1"/>
    <col min="2315" max="2560" width="9.140625" customWidth="1"/>
    <col min="2561" max="2561" width="19" customWidth="1"/>
    <col min="2562" max="2562" width="22.140625" customWidth="1"/>
    <col min="2563" max="2563" width="34.140625" customWidth="1"/>
    <col min="2564" max="2564" width="37.42578125" customWidth="1"/>
    <col min="2565" max="2565" width="20.7109375" customWidth="1"/>
    <col min="2566" max="2567" width="68.140625" customWidth="1"/>
    <col min="2568" max="2568" width="22.28515625" customWidth="1"/>
    <col min="2569" max="2569" width="64.85546875" customWidth="1"/>
    <col min="2570" max="2570" width="0" hidden="1" customWidth="1"/>
    <col min="2571" max="2816" width="9.140625" customWidth="1"/>
    <col min="2817" max="2817" width="19" customWidth="1"/>
    <col min="2818" max="2818" width="22.140625" customWidth="1"/>
    <col min="2819" max="2819" width="34.140625" customWidth="1"/>
    <col min="2820" max="2820" width="37.42578125" customWidth="1"/>
    <col min="2821" max="2821" width="20.7109375" customWidth="1"/>
    <col min="2822" max="2823" width="68.140625" customWidth="1"/>
    <col min="2824" max="2824" width="22.28515625" customWidth="1"/>
    <col min="2825" max="2825" width="64.85546875" customWidth="1"/>
    <col min="2826" max="2826" width="0" hidden="1" customWidth="1"/>
    <col min="2827" max="3072" width="9.140625" customWidth="1"/>
    <col min="3073" max="3073" width="19" customWidth="1"/>
    <col min="3074" max="3074" width="22.140625" customWidth="1"/>
    <col min="3075" max="3075" width="34.140625" customWidth="1"/>
    <col min="3076" max="3076" width="37.42578125" customWidth="1"/>
    <col min="3077" max="3077" width="20.7109375" customWidth="1"/>
    <col min="3078" max="3079" width="68.140625" customWidth="1"/>
    <col min="3080" max="3080" width="22.28515625" customWidth="1"/>
    <col min="3081" max="3081" width="64.85546875" customWidth="1"/>
    <col min="3082" max="3082" width="0" hidden="1" customWidth="1"/>
    <col min="3083" max="3328" width="9.140625" customWidth="1"/>
    <col min="3329" max="3329" width="19" customWidth="1"/>
    <col min="3330" max="3330" width="22.140625" customWidth="1"/>
    <col min="3331" max="3331" width="34.140625" customWidth="1"/>
    <col min="3332" max="3332" width="37.42578125" customWidth="1"/>
    <col min="3333" max="3333" width="20.7109375" customWidth="1"/>
    <col min="3334" max="3335" width="68.140625" customWidth="1"/>
    <col min="3336" max="3336" width="22.28515625" customWidth="1"/>
    <col min="3337" max="3337" width="64.85546875" customWidth="1"/>
    <col min="3338" max="3338" width="0" hidden="1" customWidth="1"/>
    <col min="3339" max="3584" width="9.140625" customWidth="1"/>
    <col min="3585" max="3585" width="19" customWidth="1"/>
    <col min="3586" max="3586" width="22.140625" customWidth="1"/>
    <col min="3587" max="3587" width="34.140625" customWidth="1"/>
    <col min="3588" max="3588" width="37.42578125" customWidth="1"/>
    <col min="3589" max="3589" width="20.7109375" customWidth="1"/>
    <col min="3590" max="3591" width="68.140625" customWidth="1"/>
    <col min="3592" max="3592" width="22.28515625" customWidth="1"/>
    <col min="3593" max="3593" width="64.85546875" customWidth="1"/>
    <col min="3594" max="3594" width="0" hidden="1" customWidth="1"/>
    <col min="3595" max="3840" width="9.140625" customWidth="1"/>
    <col min="3841" max="3841" width="19" customWidth="1"/>
    <col min="3842" max="3842" width="22.140625" customWidth="1"/>
    <col min="3843" max="3843" width="34.140625" customWidth="1"/>
    <col min="3844" max="3844" width="37.42578125" customWidth="1"/>
    <col min="3845" max="3845" width="20.7109375" customWidth="1"/>
    <col min="3846" max="3847" width="68.140625" customWidth="1"/>
    <col min="3848" max="3848" width="22.28515625" customWidth="1"/>
    <col min="3849" max="3849" width="64.85546875" customWidth="1"/>
    <col min="3850" max="3850" width="0" hidden="1" customWidth="1"/>
    <col min="3851" max="4096" width="9.140625" customWidth="1"/>
    <col min="4097" max="4097" width="19" customWidth="1"/>
    <col min="4098" max="4098" width="22.140625" customWidth="1"/>
    <col min="4099" max="4099" width="34.140625" customWidth="1"/>
    <col min="4100" max="4100" width="37.42578125" customWidth="1"/>
    <col min="4101" max="4101" width="20.7109375" customWidth="1"/>
    <col min="4102" max="4103" width="68.140625" customWidth="1"/>
    <col min="4104" max="4104" width="22.28515625" customWidth="1"/>
    <col min="4105" max="4105" width="64.85546875" customWidth="1"/>
    <col min="4106" max="4106" width="0" hidden="1" customWidth="1"/>
    <col min="4107" max="4352" width="9.140625" customWidth="1"/>
    <col min="4353" max="4353" width="19" customWidth="1"/>
    <col min="4354" max="4354" width="22.140625" customWidth="1"/>
    <col min="4355" max="4355" width="34.140625" customWidth="1"/>
    <col min="4356" max="4356" width="37.42578125" customWidth="1"/>
    <col min="4357" max="4357" width="20.7109375" customWidth="1"/>
    <col min="4358" max="4359" width="68.140625" customWidth="1"/>
    <col min="4360" max="4360" width="22.28515625" customWidth="1"/>
    <col min="4361" max="4361" width="64.85546875" customWidth="1"/>
    <col min="4362" max="4362" width="0" hidden="1" customWidth="1"/>
    <col min="4363" max="4608" width="9.140625" customWidth="1"/>
    <col min="4609" max="4609" width="19" customWidth="1"/>
    <col min="4610" max="4610" width="22.140625" customWidth="1"/>
    <col min="4611" max="4611" width="34.140625" customWidth="1"/>
    <col min="4612" max="4612" width="37.42578125" customWidth="1"/>
    <col min="4613" max="4613" width="20.7109375" customWidth="1"/>
    <col min="4614" max="4615" width="68.140625" customWidth="1"/>
    <col min="4616" max="4616" width="22.28515625" customWidth="1"/>
    <col min="4617" max="4617" width="64.85546875" customWidth="1"/>
    <col min="4618" max="4618" width="0" hidden="1" customWidth="1"/>
    <col min="4619" max="4864" width="9.140625" customWidth="1"/>
    <col min="4865" max="4865" width="19" customWidth="1"/>
    <col min="4866" max="4866" width="22.140625" customWidth="1"/>
    <col min="4867" max="4867" width="34.140625" customWidth="1"/>
    <col min="4868" max="4868" width="37.42578125" customWidth="1"/>
    <col min="4869" max="4869" width="20.7109375" customWidth="1"/>
    <col min="4870" max="4871" width="68.140625" customWidth="1"/>
    <col min="4872" max="4872" width="22.28515625" customWidth="1"/>
    <col min="4873" max="4873" width="64.85546875" customWidth="1"/>
    <col min="4874" max="4874" width="0" hidden="1" customWidth="1"/>
    <col min="4875" max="5120" width="9.140625" customWidth="1"/>
    <col min="5121" max="5121" width="19" customWidth="1"/>
    <col min="5122" max="5122" width="22.140625" customWidth="1"/>
    <col min="5123" max="5123" width="34.140625" customWidth="1"/>
    <col min="5124" max="5124" width="37.42578125" customWidth="1"/>
    <col min="5125" max="5125" width="20.7109375" customWidth="1"/>
    <col min="5126" max="5127" width="68.140625" customWidth="1"/>
    <col min="5128" max="5128" width="22.28515625" customWidth="1"/>
    <col min="5129" max="5129" width="64.85546875" customWidth="1"/>
    <col min="5130" max="5130" width="0" hidden="1" customWidth="1"/>
    <col min="5131" max="5376" width="9.140625" customWidth="1"/>
    <col min="5377" max="5377" width="19" customWidth="1"/>
    <col min="5378" max="5378" width="22.140625" customWidth="1"/>
    <col min="5379" max="5379" width="34.140625" customWidth="1"/>
    <col min="5380" max="5380" width="37.42578125" customWidth="1"/>
    <col min="5381" max="5381" width="20.7109375" customWidth="1"/>
    <col min="5382" max="5383" width="68.140625" customWidth="1"/>
    <col min="5384" max="5384" width="22.28515625" customWidth="1"/>
    <col min="5385" max="5385" width="64.85546875" customWidth="1"/>
    <col min="5386" max="5386" width="0" hidden="1" customWidth="1"/>
    <col min="5387" max="5632" width="9.140625" customWidth="1"/>
    <col min="5633" max="5633" width="19" customWidth="1"/>
    <col min="5634" max="5634" width="22.140625" customWidth="1"/>
    <col min="5635" max="5635" width="34.140625" customWidth="1"/>
    <col min="5636" max="5636" width="37.42578125" customWidth="1"/>
    <col min="5637" max="5637" width="20.7109375" customWidth="1"/>
    <col min="5638" max="5639" width="68.140625" customWidth="1"/>
    <col min="5640" max="5640" width="22.28515625" customWidth="1"/>
    <col min="5641" max="5641" width="64.85546875" customWidth="1"/>
    <col min="5642" max="5642" width="0" hidden="1" customWidth="1"/>
    <col min="5643" max="5888" width="9.140625" customWidth="1"/>
    <col min="5889" max="5889" width="19" customWidth="1"/>
    <col min="5890" max="5890" width="22.140625" customWidth="1"/>
    <col min="5891" max="5891" width="34.140625" customWidth="1"/>
    <col min="5892" max="5892" width="37.42578125" customWidth="1"/>
    <col min="5893" max="5893" width="20.7109375" customWidth="1"/>
    <col min="5894" max="5895" width="68.140625" customWidth="1"/>
    <col min="5896" max="5896" width="22.28515625" customWidth="1"/>
    <col min="5897" max="5897" width="64.85546875" customWidth="1"/>
    <col min="5898" max="5898" width="0" hidden="1" customWidth="1"/>
    <col min="5899" max="6144" width="9.140625" customWidth="1"/>
    <col min="6145" max="6145" width="19" customWidth="1"/>
    <col min="6146" max="6146" width="22.140625" customWidth="1"/>
    <col min="6147" max="6147" width="34.140625" customWidth="1"/>
    <col min="6148" max="6148" width="37.42578125" customWidth="1"/>
    <col min="6149" max="6149" width="20.7109375" customWidth="1"/>
    <col min="6150" max="6151" width="68.140625" customWidth="1"/>
    <col min="6152" max="6152" width="22.28515625" customWidth="1"/>
    <col min="6153" max="6153" width="64.85546875" customWidth="1"/>
    <col min="6154" max="6154" width="0" hidden="1" customWidth="1"/>
    <col min="6155" max="6400" width="9.140625" customWidth="1"/>
    <col min="6401" max="6401" width="19" customWidth="1"/>
    <col min="6402" max="6402" width="22.140625" customWidth="1"/>
    <col min="6403" max="6403" width="34.140625" customWidth="1"/>
    <col min="6404" max="6404" width="37.42578125" customWidth="1"/>
    <col min="6405" max="6405" width="20.7109375" customWidth="1"/>
    <col min="6406" max="6407" width="68.140625" customWidth="1"/>
    <col min="6408" max="6408" width="22.28515625" customWidth="1"/>
    <col min="6409" max="6409" width="64.85546875" customWidth="1"/>
    <col min="6410" max="6410" width="0" hidden="1" customWidth="1"/>
    <col min="6411" max="6656" width="9.140625" customWidth="1"/>
    <col min="6657" max="6657" width="19" customWidth="1"/>
    <col min="6658" max="6658" width="22.140625" customWidth="1"/>
    <col min="6659" max="6659" width="34.140625" customWidth="1"/>
    <col min="6660" max="6660" width="37.42578125" customWidth="1"/>
    <col min="6661" max="6661" width="20.7109375" customWidth="1"/>
    <col min="6662" max="6663" width="68.140625" customWidth="1"/>
    <col min="6664" max="6664" width="22.28515625" customWidth="1"/>
    <col min="6665" max="6665" width="64.85546875" customWidth="1"/>
    <col min="6666" max="6666" width="0" hidden="1" customWidth="1"/>
    <col min="6667" max="6912" width="9.140625" customWidth="1"/>
    <col min="6913" max="6913" width="19" customWidth="1"/>
    <col min="6914" max="6914" width="22.140625" customWidth="1"/>
    <col min="6915" max="6915" width="34.140625" customWidth="1"/>
    <col min="6916" max="6916" width="37.42578125" customWidth="1"/>
    <col min="6917" max="6917" width="20.7109375" customWidth="1"/>
    <col min="6918" max="6919" width="68.140625" customWidth="1"/>
    <col min="6920" max="6920" width="22.28515625" customWidth="1"/>
    <col min="6921" max="6921" width="64.85546875" customWidth="1"/>
    <col min="6922" max="6922" width="0" hidden="1" customWidth="1"/>
    <col min="6923" max="7168" width="9.140625" customWidth="1"/>
    <col min="7169" max="7169" width="19" customWidth="1"/>
    <col min="7170" max="7170" width="22.140625" customWidth="1"/>
    <col min="7171" max="7171" width="34.140625" customWidth="1"/>
    <col min="7172" max="7172" width="37.42578125" customWidth="1"/>
    <col min="7173" max="7173" width="20.7109375" customWidth="1"/>
    <col min="7174" max="7175" width="68.140625" customWidth="1"/>
    <col min="7176" max="7176" width="22.28515625" customWidth="1"/>
    <col min="7177" max="7177" width="64.85546875" customWidth="1"/>
    <col min="7178" max="7178" width="0" hidden="1" customWidth="1"/>
    <col min="7179" max="7424" width="9.140625" customWidth="1"/>
    <col min="7425" max="7425" width="19" customWidth="1"/>
    <col min="7426" max="7426" width="22.140625" customWidth="1"/>
    <col min="7427" max="7427" width="34.140625" customWidth="1"/>
    <col min="7428" max="7428" width="37.42578125" customWidth="1"/>
    <col min="7429" max="7429" width="20.7109375" customWidth="1"/>
    <col min="7430" max="7431" width="68.140625" customWidth="1"/>
    <col min="7432" max="7432" width="22.28515625" customWidth="1"/>
    <col min="7433" max="7433" width="64.85546875" customWidth="1"/>
    <col min="7434" max="7434" width="0" hidden="1" customWidth="1"/>
    <col min="7435" max="7680" width="9.140625" customWidth="1"/>
    <col min="7681" max="7681" width="19" customWidth="1"/>
    <col min="7682" max="7682" width="22.140625" customWidth="1"/>
    <col min="7683" max="7683" width="34.140625" customWidth="1"/>
    <col min="7684" max="7684" width="37.42578125" customWidth="1"/>
    <col min="7685" max="7685" width="20.7109375" customWidth="1"/>
    <col min="7686" max="7687" width="68.140625" customWidth="1"/>
    <col min="7688" max="7688" width="22.28515625" customWidth="1"/>
    <col min="7689" max="7689" width="64.85546875" customWidth="1"/>
    <col min="7690" max="7690" width="0" hidden="1" customWidth="1"/>
    <col min="7691" max="7936" width="9.140625" customWidth="1"/>
    <col min="7937" max="7937" width="19" customWidth="1"/>
    <col min="7938" max="7938" width="22.140625" customWidth="1"/>
    <col min="7939" max="7939" width="34.140625" customWidth="1"/>
    <col min="7940" max="7940" width="37.42578125" customWidth="1"/>
    <col min="7941" max="7941" width="20.7109375" customWidth="1"/>
    <col min="7942" max="7943" width="68.140625" customWidth="1"/>
    <col min="7944" max="7944" width="22.28515625" customWidth="1"/>
    <col min="7945" max="7945" width="64.85546875" customWidth="1"/>
    <col min="7946" max="7946" width="0" hidden="1" customWidth="1"/>
    <col min="7947" max="8192" width="9.140625" customWidth="1"/>
    <col min="8193" max="8193" width="19" customWidth="1"/>
    <col min="8194" max="8194" width="22.140625" customWidth="1"/>
    <col min="8195" max="8195" width="34.140625" customWidth="1"/>
    <col min="8196" max="8196" width="37.42578125" customWidth="1"/>
    <col min="8197" max="8197" width="20.7109375" customWidth="1"/>
    <col min="8198" max="8199" width="68.140625" customWidth="1"/>
    <col min="8200" max="8200" width="22.28515625" customWidth="1"/>
    <col min="8201" max="8201" width="64.85546875" customWidth="1"/>
    <col min="8202" max="8202" width="0" hidden="1" customWidth="1"/>
    <col min="8203" max="8448" width="9.140625" customWidth="1"/>
    <col min="8449" max="8449" width="19" customWidth="1"/>
    <col min="8450" max="8450" width="22.140625" customWidth="1"/>
    <col min="8451" max="8451" width="34.140625" customWidth="1"/>
    <col min="8452" max="8452" width="37.42578125" customWidth="1"/>
    <col min="8453" max="8453" width="20.7109375" customWidth="1"/>
    <col min="8454" max="8455" width="68.140625" customWidth="1"/>
    <col min="8456" max="8456" width="22.28515625" customWidth="1"/>
    <col min="8457" max="8457" width="64.85546875" customWidth="1"/>
    <col min="8458" max="8458" width="0" hidden="1" customWidth="1"/>
    <col min="8459" max="8704" width="9.140625" customWidth="1"/>
    <col min="8705" max="8705" width="19" customWidth="1"/>
    <col min="8706" max="8706" width="22.140625" customWidth="1"/>
    <col min="8707" max="8707" width="34.140625" customWidth="1"/>
    <col min="8708" max="8708" width="37.42578125" customWidth="1"/>
    <col min="8709" max="8709" width="20.7109375" customWidth="1"/>
    <col min="8710" max="8711" width="68.140625" customWidth="1"/>
    <col min="8712" max="8712" width="22.28515625" customWidth="1"/>
    <col min="8713" max="8713" width="64.85546875" customWidth="1"/>
    <col min="8714" max="8714" width="0" hidden="1" customWidth="1"/>
    <col min="8715" max="8960" width="9.140625" customWidth="1"/>
    <col min="8961" max="8961" width="19" customWidth="1"/>
    <col min="8962" max="8962" width="22.140625" customWidth="1"/>
    <col min="8963" max="8963" width="34.140625" customWidth="1"/>
    <col min="8964" max="8964" width="37.42578125" customWidth="1"/>
    <col min="8965" max="8965" width="20.7109375" customWidth="1"/>
    <col min="8966" max="8967" width="68.140625" customWidth="1"/>
    <col min="8968" max="8968" width="22.28515625" customWidth="1"/>
    <col min="8969" max="8969" width="64.85546875" customWidth="1"/>
    <col min="8970" max="8970" width="0" hidden="1" customWidth="1"/>
    <col min="8971" max="9216" width="9.140625" customWidth="1"/>
    <col min="9217" max="9217" width="19" customWidth="1"/>
    <col min="9218" max="9218" width="22.140625" customWidth="1"/>
    <col min="9219" max="9219" width="34.140625" customWidth="1"/>
    <col min="9220" max="9220" width="37.42578125" customWidth="1"/>
    <col min="9221" max="9221" width="20.7109375" customWidth="1"/>
    <col min="9222" max="9223" width="68.140625" customWidth="1"/>
    <col min="9224" max="9224" width="22.28515625" customWidth="1"/>
    <col min="9225" max="9225" width="64.85546875" customWidth="1"/>
    <col min="9226" max="9226" width="0" hidden="1" customWidth="1"/>
    <col min="9227" max="9472" width="9.140625" customWidth="1"/>
    <col min="9473" max="9473" width="19" customWidth="1"/>
    <col min="9474" max="9474" width="22.140625" customWidth="1"/>
    <col min="9475" max="9475" width="34.140625" customWidth="1"/>
    <col min="9476" max="9476" width="37.42578125" customWidth="1"/>
    <col min="9477" max="9477" width="20.7109375" customWidth="1"/>
    <col min="9478" max="9479" width="68.140625" customWidth="1"/>
    <col min="9480" max="9480" width="22.28515625" customWidth="1"/>
    <col min="9481" max="9481" width="64.85546875" customWidth="1"/>
    <col min="9482" max="9482" width="0" hidden="1" customWidth="1"/>
    <col min="9483" max="9728" width="9.140625" customWidth="1"/>
    <col min="9729" max="9729" width="19" customWidth="1"/>
    <col min="9730" max="9730" width="22.140625" customWidth="1"/>
    <col min="9731" max="9731" width="34.140625" customWidth="1"/>
    <col min="9732" max="9732" width="37.42578125" customWidth="1"/>
    <col min="9733" max="9733" width="20.7109375" customWidth="1"/>
    <col min="9734" max="9735" width="68.140625" customWidth="1"/>
    <col min="9736" max="9736" width="22.28515625" customWidth="1"/>
    <col min="9737" max="9737" width="64.85546875" customWidth="1"/>
    <col min="9738" max="9738" width="0" hidden="1" customWidth="1"/>
    <col min="9739" max="9984" width="9.140625" customWidth="1"/>
    <col min="9985" max="9985" width="19" customWidth="1"/>
    <col min="9986" max="9986" width="22.140625" customWidth="1"/>
    <col min="9987" max="9987" width="34.140625" customWidth="1"/>
    <col min="9988" max="9988" width="37.42578125" customWidth="1"/>
    <col min="9989" max="9989" width="20.7109375" customWidth="1"/>
    <col min="9990" max="9991" width="68.140625" customWidth="1"/>
    <col min="9992" max="9992" width="22.28515625" customWidth="1"/>
    <col min="9993" max="9993" width="64.85546875" customWidth="1"/>
    <col min="9994" max="9994" width="0" hidden="1" customWidth="1"/>
    <col min="9995" max="10240" width="9.140625" customWidth="1"/>
    <col min="10241" max="10241" width="19" customWidth="1"/>
    <col min="10242" max="10242" width="22.140625" customWidth="1"/>
    <col min="10243" max="10243" width="34.140625" customWidth="1"/>
    <col min="10244" max="10244" width="37.42578125" customWidth="1"/>
    <col min="10245" max="10245" width="20.7109375" customWidth="1"/>
    <col min="10246" max="10247" width="68.140625" customWidth="1"/>
    <col min="10248" max="10248" width="22.28515625" customWidth="1"/>
    <col min="10249" max="10249" width="64.85546875" customWidth="1"/>
    <col min="10250" max="10250" width="0" hidden="1" customWidth="1"/>
    <col min="10251" max="10496" width="9.140625" customWidth="1"/>
    <col min="10497" max="10497" width="19" customWidth="1"/>
    <col min="10498" max="10498" width="22.140625" customWidth="1"/>
    <col min="10499" max="10499" width="34.140625" customWidth="1"/>
    <col min="10500" max="10500" width="37.42578125" customWidth="1"/>
    <col min="10501" max="10501" width="20.7109375" customWidth="1"/>
    <col min="10502" max="10503" width="68.140625" customWidth="1"/>
    <col min="10504" max="10504" width="22.28515625" customWidth="1"/>
    <col min="10505" max="10505" width="64.85546875" customWidth="1"/>
    <col min="10506" max="10506" width="0" hidden="1" customWidth="1"/>
    <col min="10507" max="10752" width="9.140625" customWidth="1"/>
    <col min="10753" max="10753" width="19" customWidth="1"/>
    <col min="10754" max="10754" width="22.140625" customWidth="1"/>
    <col min="10755" max="10755" width="34.140625" customWidth="1"/>
    <col min="10756" max="10756" width="37.42578125" customWidth="1"/>
    <col min="10757" max="10757" width="20.7109375" customWidth="1"/>
    <col min="10758" max="10759" width="68.140625" customWidth="1"/>
    <col min="10760" max="10760" width="22.28515625" customWidth="1"/>
    <col min="10761" max="10761" width="64.85546875" customWidth="1"/>
    <col min="10762" max="10762" width="0" hidden="1" customWidth="1"/>
    <col min="10763" max="11008" width="9.140625" customWidth="1"/>
    <col min="11009" max="11009" width="19" customWidth="1"/>
    <col min="11010" max="11010" width="22.140625" customWidth="1"/>
    <col min="11011" max="11011" width="34.140625" customWidth="1"/>
    <col min="11012" max="11012" width="37.42578125" customWidth="1"/>
    <col min="11013" max="11013" width="20.7109375" customWidth="1"/>
    <col min="11014" max="11015" width="68.140625" customWidth="1"/>
    <col min="11016" max="11016" width="22.28515625" customWidth="1"/>
    <col min="11017" max="11017" width="64.85546875" customWidth="1"/>
    <col min="11018" max="11018" width="0" hidden="1" customWidth="1"/>
    <col min="11019" max="11264" width="9.140625" customWidth="1"/>
    <col min="11265" max="11265" width="19" customWidth="1"/>
    <col min="11266" max="11266" width="22.140625" customWidth="1"/>
    <col min="11267" max="11267" width="34.140625" customWidth="1"/>
    <col min="11268" max="11268" width="37.42578125" customWidth="1"/>
    <col min="11269" max="11269" width="20.7109375" customWidth="1"/>
    <col min="11270" max="11271" width="68.140625" customWidth="1"/>
    <col min="11272" max="11272" width="22.28515625" customWidth="1"/>
    <col min="11273" max="11273" width="64.85546875" customWidth="1"/>
    <col min="11274" max="11274" width="0" hidden="1" customWidth="1"/>
    <col min="11275" max="11520" width="9.140625" customWidth="1"/>
    <col min="11521" max="11521" width="19" customWidth="1"/>
    <col min="11522" max="11522" width="22.140625" customWidth="1"/>
    <col min="11523" max="11523" width="34.140625" customWidth="1"/>
    <col min="11524" max="11524" width="37.42578125" customWidth="1"/>
    <col min="11525" max="11525" width="20.7109375" customWidth="1"/>
    <col min="11526" max="11527" width="68.140625" customWidth="1"/>
    <col min="11528" max="11528" width="22.28515625" customWidth="1"/>
    <col min="11529" max="11529" width="64.85546875" customWidth="1"/>
    <col min="11530" max="11530" width="0" hidden="1" customWidth="1"/>
    <col min="11531" max="11776" width="9.140625" customWidth="1"/>
    <col min="11777" max="11777" width="19" customWidth="1"/>
    <col min="11778" max="11778" width="22.140625" customWidth="1"/>
    <col min="11779" max="11779" width="34.140625" customWidth="1"/>
    <col min="11780" max="11780" width="37.42578125" customWidth="1"/>
    <col min="11781" max="11781" width="20.7109375" customWidth="1"/>
    <col min="11782" max="11783" width="68.140625" customWidth="1"/>
    <col min="11784" max="11784" width="22.28515625" customWidth="1"/>
    <col min="11785" max="11785" width="64.85546875" customWidth="1"/>
    <col min="11786" max="11786" width="0" hidden="1" customWidth="1"/>
    <col min="11787" max="12032" width="9.140625" customWidth="1"/>
    <col min="12033" max="12033" width="19" customWidth="1"/>
    <col min="12034" max="12034" width="22.140625" customWidth="1"/>
    <col min="12035" max="12035" width="34.140625" customWidth="1"/>
    <col min="12036" max="12036" width="37.42578125" customWidth="1"/>
    <col min="12037" max="12037" width="20.7109375" customWidth="1"/>
    <col min="12038" max="12039" width="68.140625" customWidth="1"/>
    <col min="12040" max="12040" width="22.28515625" customWidth="1"/>
    <col min="12041" max="12041" width="64.85546875" customWidth="1"/>
    <col min="12042" max="12042" width="0" hidden="1" customWidth="1"/>
    <col min="12043" max="12288" width="9.140625" customWidth="1"/>
    <col min="12289" max="12289" width="19" customWidth="1"/>
    <col min="12290" max="12290" width="22.140625" customWidth="1"/>
    <col min="12291" max="12291" width="34.140625" customWidth="1"/>
    <col min="12292" max="12292" width="37.42578125" customWidth="1"/>
    <col min="12293" max="12293" width="20.7109375" customWidth="1"/>
    <col min="12294" max="12295" width="68.140625" customWidth="1"/>
    <col min="12296" max="12296" width="22.28515625" customWidth="1"/>
    <col min="12297" max="12297" width="64.85546875" customWidth="1"/>
    <col min="12298" max="12298" width="0" hidden="1" customWidth="1"/>
    <col min="12299" max="12544" width="9.140625" customWidth="1"/>
    <col min="12545" max="12545" width="19" customWidth="1"/>
    <col min="12546" max="12546" width="22.140625" customWidth="1"/>
    <col min="12547" max="12547" width="34.140625" customWidth="1"/>
    <col min="12548" max="12548" width="37.42578125" customWidth="1"/>
    <col min="12549" max="12549" width="20.7109375" customWidth="1"/>
    <col min="12550" max="12551" width="68.140625" customWidth="1"/>
    <col min="12552" max="12552" width="22.28515625" customWidth="1"/>
    <col min="12553" max="12553" width="64.85546875" customWidth="1"/>
    <col min="12554" max="12554" width="0" hidden="1" customWidth="1"/>
    <col min="12555" max="12800" width="9.140625" customWidth="1"/>
    <col min="12801" max="12801" width="19" customWidth="1"/>
    <col min="12802" max="12802" width="22.140625" customWidth="1"/>
    <col min="12803" max="12803" width="34.140625" customWidth="1"/>
    <col min="12804" max="12804" width="37.42578125" customWidth="1"/>
    <col min="12805" max="12805" width="20.7109375" customWidth="1"/>
    <col min="12806" max="12807" width="68.140625" customWidth="1"/>
    <col min="12808" max="12808" width="22.28515625" customWidth="1"/>
    <col min="12809" max="12809" width="64.85546875" customWidth="1"/>
    <col min="12810" max="12810" width="0" hidden="1" customWidth="1"/>
    <col min="12811" max="13056" width="9.140625" customWidth="1"/>
    <col min="13057" max="13057" width="19" customWidth="1"/>
    <col min="13058" max="13058" width="22.140625" customWidth="1"/>
    <col min="13059" max="13059" width="34.140625" customWidth="1"/>
    <col min="13060" max="13060" width="37.42578125" customWidth="1"/>
    <col min="13061" max="13061" width="20.7109375" customWidth="1"/>
    <col min="13062" max="13063" width="68.140625" customWidth="1"/>
    <col min="13064" max="13064" width="22.28515625" customWidth="1"/>
    <col min="13065" max="13065" width="64.85546875" customWidth="1"/>
    <col min="13066" max="13066" width="0" hidden="1" customWidth="1"/>
    <col min="13067" max="13312" width="9.140625" customWidth="1"/>
    <col min="13313" max="13313" width="19" customWidth="1"/>
    <col min="13314" max="13314" width="22.140625" customWidth="1"/>
    <col min="13315" max="13315" width="34.140625" customWidth="1"/>
    <col min="13316" max="13316" width="37.42578125" customWidth="1"/>
    <col min="13317" max="13317" width="20.7109375" customWidth="1"/>
    <col min="13318" max="13319" width="68.140625" customWidth="1"/>
    <col min="13320" max="13320" width="22.28515625" customWidth="1"/>
    <col min="13321" max="13321" width="64.85546875" customWidth="1"/>
    <col min="13322" max="13322" width="0" hidden="1" customWidth="1"/>
    <col min="13323" max="13568" width="9.140625" customWidth="1"/>
    <col min="13569" max="13569" width="19" customWidth="1"/>
    <col min="13570" max="13570" width="22.140625" customWidth="1"/>
    <col min="13571" max="13571" width="34.140625" customWidth="1"/>
    <col min="13572" max="13572" width="37.42578125" customWidth="1"/>
    <col min="13573" max="13573" width="20.7109375" customWidth="1"/>
    <col min="13574" max="13575" width="68.140625" customWidth="1"/>
    <col min="13576" max="13576" width="22.28515625" customWidth="1"/>
    <col min="13577" max="13577" width="64.85546875" customWidth="1"/>
    <col min="13578" max="13578" width="0" hidden="1" customWidth="1"/>
    <col min="13579" max="13824" width="9.140625" customWidth="1"/>
    <col min="13825" max="13825" width="19" customWidth="1"/>
    <col min="13826" max="13826" width="22.140625" customWidth="1"/>
    <col min="13827" max="13827" width="34.140625" customWidth="1"/>
    <col min="13828" max="13828" width="37.42578125" customWidth="1"/>
    <col min="13829" max="13829" width="20.7109375" customWidth="1"/>
    <col min="13830" max="13831" width="68.140625" customWidth="1"/>
    <col min="13832" max="13832" width="22.28515625" customWidth="1"/>
    <col min="13833" max="13833" width="64.85546875" customWidth="1"/>
    <col min="13834" max="13834" width="0" hidden="1" customWidth="1"/>
    <col min="13835" max="14080" width="9.140625" customWidth="1"/>
    <col min="14081" max="14081" width="19" customWidth="1"/>
    <col min="14082" max="14082" width="22.140625" customWidth="1"/>
    <col min="14083" max="14083" width="34.140625" customWidth="1"/>
    <col min="14084" max="14084" width="37.42578125" customWidth="1"/>
    <col min="14085" max="14085" width="20.7109375" customWidth="1"/>
    <col min="14086" max="14087" width="68.140625" customWidth="1"/>
    <col min="14088" max="14088" width="22.28515625" customWidth="1"/>
    <col min="14089" max="14089" width="64.85546875" customWidth="1"/>
    <col min="14090" max="14090" width="0" hidden="1" customWidth="1"/>
    <col min="14091" max="14336" width="9.140625" customWidth="1"/>
    <col min="14337" max="14337" width="19" customWidth="1"/>
    <col min="14338" max="14338" width="22.140625" customWidth="1"/>
    <col min="14339" max="14339" width="34.140625" customWidth="1"/>
    <col min="14340" max="14340" width="37.42578125" customWidth="1"/>
    <col min="14341" max="14341" width="20.7109375" customWidth="1"/>
    <col min="14342" max="14343" width="68.140625" customWidth="1"/>
    <col min="14344" max="14344" width="22.28515625" customWidth="1"/>
    <col min="14345" max="14345" width="64.85546875" customWidth="1"/>
    <col min="14346" max="14346" width="0" hidden="1" customWidth="1"/>
    <col min="14347" max="14592" width="9.140625" customWidth="1"/>
    <col min="14593" max="14593" width="19" customWidth="1"/>
    <col min="14594" max="14594" width="22.140625" customWidth="1"/>
    <col min="14595" max="14595" width="34.140625" customWidth="1"/>
    <col min="14596" max="14596" width="37.42578125" customWidth="1"/>
    <col min="14597" max="14597" width="20.7109375" customWidth="1"/>
    <col min="14598" max="14599" width="68.140625" customWidth="1"/>
    <col min="14600" max="14600" width="22.28515625" customWidth="1"/>
    <col min="14601" max="14601" width="64.85546875" customWidth="1"/>
    <col min="14602" max="14602" width="0" hidden="1" customWidth="1"/>
    <col min="14603" max="14848" width="9.140625" customWidth="1"/>
    <col min="14849" max="14849" width="19" customWidth="1"/>
    <col min="14850" max="14850" width="22.140625" customWidth="1"/>
    <col min="14851" max="14851" width="34.140625" customWidth="1"/>
    <col min="14852" max="14852" width="37.42578125" customWidth="1"/>
    <col min="14853" max="14853" width="20.7109375" customWidth="1"/>
    <col min="14854" max="14855" width="68.140625" customWidth="1"/>
    <col min="14856" max="14856" width="22.28515625" customWidth="1"/>
    <col min="14857" max="14857" width="64.85546875" customWidth="1"/>
    <col min="14858" max="14858" width="0" hidden="1" customWidth="1"/>
    <col min="14859" max="15104" width="9.140625" customWidth="1"/>
    <col min="15105" max="15105" width="19" customWidth="1"/>
    <col min="15106" max="15106" width="22.140625" customWidth="1"/>
    <col min="15107" max="15107" width="34.140625" customWidth="1"/>
    <col min="15108" max="15108" width="37.42578125" customWidth="1"/>
    <col min="15109" max="15109" width="20.7109375" customWidth="1"/>
    <col min="15110" max="15111" width="68.140625" customWidth="1"/>
    <col min="15112" max="15112" width="22.28515625" customWidth="1"/>
    <col min="15113" max="15113" width="64.85546875" customWidth="1"/>
    <col min="15114" max="15114" width="0" hidden="1" customWidth="1"/>
    <col min="15115" max="15360" width="9.140625" customWidth="1"/>
    <col min="15361" max="15361" width="19" customWidth="1"/>
    <col min="15362" max="15362" width="22.140625" customWidth="1"/>
    <col min="15363" max="15363" width="34.140625" customWidth="1"/>
    <col min="15364" max="15364" width="37.42578125" customWidth="1"/>
    <col min="15365" max="15365" width="20.7109375" customWidth="1"/>
    <col min="15366" max="15367" width="68.140625" customWidth="1"/>
    <col min="15368" max="15368" width="22.28515625" customWidth="1"/>
    <col min="15369" max="15369" width="64.85546875" customWidth="1"/>
    <col min="15370" max="15370" width="0" hidden="1" customWidth="1"/>
    <col min="15371" max="15616" width="9.140625" customWidth="1"/>
    <col min="15617" max="15617" width="19" customWidth="1"/>
    <col min="15618" max="15618" width="22.140625" customWidth="1"/>
    <col min="15619" max="15619" width="34.140625" customWidth="1"/>
    <col min="15620" max="15620" width="37.42578125" customWidth="1"/>
    <col min="15621" max="15621" width="20.7109375" customWidth="1"/>
    <col min="15622" max="15623" width="68.140625" customWidth="1"/>
    <col min="15624" max="15624" width="22.28515625" customWidth="1"/>
    <col min="15625" max="15625" width="64.85546875" customWidth="1"/>
    <col min="15626" max="15626" width="0" hidden="1" customWidth="1"/>
    <col min="15627" max="15872" width="9.140625" customWidth="1"/>
    <col min="15873" max="15873" width="19" customWidth="1"/>
    <col min="15874" max="15874" width="22.140625" customWidth="1"/>
    <col min="15875" max="15875" width="34.140625" customWidth="1"/>
    <col min="15876" max="15876" width="37.42578125" customWidth="1"/>
    <col min="15877" max="15877" width="20.7109375" customWidth="1"/>
    <col min="15878" max="15879" width="68.140625" customWidth="1"/>
    <col min="15880" max="15880" width="22.28515625" customWidth="1"/>
    <col min="15881" max="15881" width="64.85546875" customWidth="1"/>
    <col min="15882" max="15882" width="0" hidden="1" customWidth="1"/>
    <col min="15883" max="16128" width="9.140625" customWidth="1"/>
    <col min="16129" max="16129" width="19" customWidth="1"/>
    <col min="16130" max="16130" width="22.140625" customWidth="1"/>
    <col min="16131" max="16131" width="34.140625" customWidth="1"/>
    <col min="16132" max="16132" width="37.42578125" customWidth="1"/>
    <col min="16133" max="16133" width="20.7109375" customWidth="1"/>
    <col min="16134" max="16135" width="68.140625" customWidth="1"/>
    <col min="16136" max="16136" width="22.28515625" customWidth="1"/>
    <col min="16137" max="16137" width="64.85546875" customWidth="1"/>
    <col min="16138" max="16138" width="0" hidden="1" customWidth="1"/>
    <col min="16139" max="16384" width="9.140625" customWidth="1"/>
  </cols>
  <sheetData>
    <row r="1" spans="1:9" ht="50.1" customHeight="1" thickTop="1" thickBot="1">
      <c r="A1" s="175" t="s">
        <v>174</v>
      </c>
      <c r="B1" s="175"/>
      <c r="C1" s="175"/>
      <c r="D1" s="175"/>
      <c r="E1" s="175"/>
      <c r="F1" s="175"/>
      <c r="G1" s="175"/>
      <c r="H1" s="175"/>
      <c r="I1" s="175"/>
    </row>
    <row r="2" spans="1:9" ht="18" customHeight="1" thickTop="1">
      <c r="A2" s="176" t="s">
        <v>175</v>
      </c>
      <c r="B2" s="176"/>
      <c r="C2" s="177"/>
      <c r="D2" s="177"/>
      <c r="E2" s="177"/>
      <c r="F2" s="177"/>
      <c r="G2" s="65"/>
      <c r="H2" s="65"/>
      <c r="I2" s="65"/>
    </row>
    <row r="3" spans="1:9" ht="18" customHeight="1">
      <c r="A3" s="169" t="s">
        <v>176</v>
      </c>
      <c r="B3" s="169"/>
      <c r="C3" s="174"/>
      <c r="D3" s="174"/>
      <c r="E3" s="174"/>
      <c r="F3" s="174"/>
      <c r="G3" s="65"/>
      <c r="H3" s="65"/>
      <c r="I3" s="65"/>
    </row>
    <row r="4" spans="1:9" ht="18" customHeight="1">
      <c r="A4" s="169" t="s">
        <v>177</v>
      </c>
      <c r="B4" s="169"/>
      <c r="C4" s="170"/>
      <c r="D4" s="170"/>
      <c r="E4" s="170"/>
      <c r="F4" s="170"/>
      <c r="G4" s="65"/>
      <c r="H4" s="65"/>
      <c r="I4" s="65"/>
    </row>
    <row r="5" spans="1:9" ht="18" customHeight="1">
      <c r="A5" s="169" t="s">
        <v>178</v>
      </c>
      <c r="B5" s="169"/>
      <c r="C5" s="174"/>
      <c r="D5" s="174"/>
      <c r="E5" s="174"/>
      <c r="F5" s="174"/>
      <c r="G5" s="65"/>
      <c r="H5" s="65"/>
      <c r="I5" s="65"/>
    </row>
    <row r="6" spans="1:9" ht="18" customHeight="1">
      <c r="A6" s="169" t="s">
        <v>179</v>
      </c>
      <c r="B6" s="169"/>
      <c r="C6" s="170"/>
      <c r="D6" s="170"/>
      <c r="E6" s="170"/>
      <c r="F6" s="170"/>
      <c r="G6" s="65"/>
      <c r="H6" s="65"/>
      <c r="I6" s="65"/>
    </row>
    <row r="7" spans="1:9" ht="18" customHeight="1">
      <c r="A7" s="169" t="s">
        <v>180</v>
      </c>
      <c r="B7" s="169"/>
      <c r="C7" s="170"/>
      <c r="D7" s="170"/>
      <c r="E7" s="170"/>
      <c r="F7" s="170"/>
      <c r="G7" s="65"/>
      <c r="H7" s="65"/>
      <c r="I7" s="65"/>
    </row>
    <row r="8" spans="1:9" ht="18" customHeight="1">
      <c r="A8" s="169" t="s">
        <v>3</v>
      </c>
      <c r="B8" s="169"/>
      <c r="C8" s="173"/>
      <c r="D8" s="173"/>
      <c r="E8" s="173"/>
      <c r="F8" s="173"/>
      <c r="G8" s="65"/>
      <c r="H8" s="65"/>
      <c r="I8" s="65"/>
    </row>
    <row r="9" spans="1:9" ht="18" customHeight="1">
      <c r="A9" s="169" t="s">
        <v>181</v>
      </c>
      <c r="B9" s="169"/>
      <c r="C9" s="173"/>
      <c r="D9" s="173"/>
      <c r="E9" s="173"/>
      <c r="F9" s="173"/>
      <c r="G9" s="65"/>
      <c r="H9" s="65"/>
      <c r="I9" s="65"/>
    </row>
    <row r="10" spans="1:9" ht="18" customHeight="1">
      <c r="A10" s="169" t="s">
        <v>182</v>
      </c>
      <c r="B10" s="169"/>
      <c r="C10" s="170"/>
      <c r="D10" s="170"/>
      <c r="E10" s="170"/>
      <c r="F10" s="170"/>
      <c r="G10" s="65"/>
      <c r="H10" s="65"/>
      <c r="I10" s="65"/>
    </row>
    <row r="11" spans="1:9" ht="18" customHeight="1">
      <c r="A11" s="169" t="s">
        <v>183</v>
      </c>
      <c r="B11" s="169"/>
      <c r="C11" s="170"/>
      <c r="D11" s="170"/>
      <c r="E11" s="170"/>
      <c r="F11" s="170"/>
      <c r="G11" s="65"/>
      <c r="H11" s="65"/>
      <c r="I11" s="65"/>
    </row>
    <row r="12" spans="1:9" ht="18" customHeight="1" thickBot="1">
      <c r="A12" s="171" t="s">
        <v>184</v>
      </c>
      <c r="B12" s="171"/>
      <c r="C12" s="172"/>
      <c r="D12" s="172"/>
      <c r="E12" s="172"/>
      <c r="F12" s="172"/>
      <c r="G12" s="65"/>
      <c r="H12" s="65"/>
      <c r="I12" s="65"/>
    </row>
    <row r="13" spans="1:9" ht="18" customHeight="1" thickBot="1">
      <c r="A13" s="42" t="s">
        <v>185</v>
      </c>
      <c r="B13" s="43" t="s">
        <v>186</v>
      </c>
      <c r="C13" s="43" t="s">
        <v>187</v>
      </c>
      <c r="D13" s="43" t="s">
        <v>75</v>
      </c>
      <c r="E13" s="43" t="s">
        <v>77</v>
      </c>
      <c r="F13" s="43" t="s">
        <v>188</v>
      </c>
      <c r="G13" s="43" t="s">
        <v>104</v>
      </c>
      <c r="H13" s="43" t="s">
        <v>189</v>
      </c>
      <c r="I13" s="43" t="s">
        <v>190</v>
      </c>
    </row>
    <row r="14" spans="1:9" s="66" customFormat="1" ht="23.1" customHeight="1" thickBot="1">
      <c r="A14" s="54"/>
      <c r="B14" s="55"/>
      <c r="C14" s="55"/>
      <c r="D14" s="55"/>
      <c r="E14" s="55"/>
      <c r="F14" s="55"/>
      <c r="G14" s="55"/>
      <c r="H14" s="55"/>
      <c r="I14" s="55"/>
    </row>
    <row r="15" spans="1:9" s="66" customFormat="1" ht="23.1" customHeight="1" thickBot="1">
      <c r="A15" s="54"/>
      <c r="B15" s="55"/>
      <c r="C15" s="55"/>
      <c r="D15" s="55"/>
      <c r="E15" s="55"/>
      <c r="F15" s="55"/>
      <c r="G15" s="55"/>
      <c r="H15" s="55"/>
      <c r="I15" s="55"/>
    </row>
    <row r="16" spans="1:9" s="66" customFormat="1" ht="23.1" customHeight="1" thickBot="1">
      <c r="A16" s="54"/>
      <c r="B16" s="55"/>
      <c r="C16" s="55"/>
      <c r="D16" s="55"/>
      <c r="E16" s="55"/>
      <c r="F16" s="55"/>
      <c r="G16" s="55"/>
      <c r="H16" s="55"/>
      <c r="I16" s="55"/>
    </row>
    <row r="17" spans="1:9" s="66" customFormat="1" ht="23.1" customHeight="1" thickBot="1">
      <c r="A17" s="54"/>
      <c r="B17" s="55"/>
      <c r="C17" s="55"/>
      <c r="D17" s="55"/>
      <c r="E17" s="55"/>
      <c r="F17" s="55"/>
      <c r="G17" s="55"/>
      <c r="H17" s="55"/>
      <c r="I17" s="55"/>
    </row>
    <row r="18" spans="1:9" s="66" customFormat="1" ht="23.1" customHeight="1" thickBot="1">
      <c r="A18" s="54"/>
      <c r="B18" s="55"/>
      <c r="C18" s="55"/>
      <c r="D18" s="55"/>
      <c r="E18" s="55"/>
      <c r="F18" s="55"/>
      <c r="G18" s="55"/>
      <c r="H18" s="55"/>
      <c r="I18" s="55"/>
    </row>
    <row r="19" spans="1:9" s="66" customFormat="1" ht="23.1" customHeight="1" thickBot="1">
      <c r="A19" s="54"/>
      <c r="B19" s="55"/>
      <c r="C19" s="55"/>
      <c r="D19" s="55"/>
      <c r="E19" s="55"/>
      <c r="F19" s="55"/>
      <c r="G19" s="55"/>
      <c r="H19" s="55"/>
      <c r="I19" s="55"/>
    </row>
    <row r="20" spans="1:9" s="66" customFormat="1" ht="23.1" customHeight="1" thickBot="1">
      <c r="A20" s="54"/>
      <c r="B20" s="55"/>
      <c r="C20" s="55"/>
      <c r="D20" s="55"/>
      <c r="E20" s="55"/>
      <c r="F20" s="55"/>
      <c r="G20" s="55"/>
      <c r="H20" s="55"/>
      <c r="I20" s="55"/>
    </row>
    <row r="21" spans="1:9" s="66" customFormat="1" ht="23.1" customHeight="1" thickBot="1">
      <c r="A21" s="54"/>
      <c r="B21" s="55"/>
      <c r="C21" s="55"/>
      <c r="D21" s="55"/>
      <c r="E21" s="55"/>
      <c r="F21" s="55"/>
      <c r="G21" s="55"/>
      <c r="H21" s="55"/>
      <c r="I21" s="55"/>
    </row>
    <row r="22" spans="1:9" s="66" customFormat="1" ht="23.1" customHeight="1" thickBot="1">
      <c r="A22" s="54"/>
      <c r="B22" s="55"/>
      <c r="C22" s="55"/>
      <c r="D22" s="55"/>
      <c r="E22" s="55"/>
      <c r="F22" s="55"/>
      <c r="G22" s="55"/>
      <c r="H22" s="55"/>
      <c r="I22" s="55"/>
    </row>
    <row r="23" spans="1:9" s="66" customFormat="1" ht="23.1" customHeight="1" thickBot="1">
      <c r="A23" s="54"/>
      <c r="B23" s="55"/>
      <c r="C23" s="55"/>
      <c r="D23" s="55"/>
      <c r="E23" s="55"/>
      <c r="F23" s="55"/>
      <c r="G23" s="55"/>
      <c r="H23" s="55"/>
      <c r="I23" s="55"/>
    </row>
    <row r="24" spans="1:9" s="66" customFormat="1" ht="23.1" customHeight="1" thickBot="1">
      <c r="A24" s="54"/>
      <c r="B24" s="55"/>
      <c r="C24" s="55"/>
      <c r="D24" s="55"/>
      <c r="E24" s="55"/>
      <c r="F24" s="55"/>
      <c r="G24" s="55"/>
      <c r="H24" s="55"/>
      <c r="I24" s="55"/>
    </row>
    <row r="25" spans="1:9" s="66" customFormat="1" ht="23.1" customHeight="1" thickBot="1">
      <c r="A25" s="54"/>
      <c r="B25" s="55"/>
      <c r="C25" s="55"/>
      <c r="D25" s="55"/>
      <c r="E25" s="55"/>
      <c r="F25" s="55"/>
      <c r="G25" s="55"/>
      <c r="H25" s="55"/>
      <c r="I25" s="55"/>
    </row>
    <row r="26" spans="1:9" s="66" customFormat="1" ht="23.1" customHeight="1" thickBot="1">
      <c r="A26" s="54"/>
      <c r="B26" s="55"/>
      <c r="C26" s="55"/>
      <c r="D26" s="55"/>
      <c r="E26" s="55"/>
      <c r="F26" s="55"/>
      <c r="G26" s="55"/>
      <c r="H26" s="55"/>
      <c r="I26" s="55"/>
    </row>
    <row r="27" spans="1:9" s="66" customFormat="1" ht="23.1" customHeight="1" thickBot="1">
      <c r="A27" s="54"/>
      <c r="B27" s="55"/>
      <c r="C27" s="55"/>
      <c r="D27" s="55"/>
      <c r="E27" s="55"/>
      <c r="F27" s="55"/>
      <c r="G27" s="55"/>
      <c r="H27" s="55"/>
      <c r="I27" s="55"/>
    </row>
    <row r="28" spans="1:9" s="66" customFormat="1" ht="23.1" customHeight="1" thickBot="1">
      <c r="A28" s="54"/>
      <c r="B28" s="55"/>
      <c r="C28" s="55"/>
      <c r="D28" s="55"/>
      <c r="E28" s="55"/>
      <c r="F28" s="55"/>
      <c r="G28" s="55"/>
      <c r="H28" s="55"/>
      <c r="I28" s="55"/>
    </row>
    <row r="29" spans="1:9" s="66" customFormat="1" ht="23.1" customHeight="1" thickBot="1">
      <c r="A29" s="54"/>
      <c r="B29" s="55"/>
      <c r="C29" s="55"/>
      <c r="D29" s="55"/>
      <c r="E29" s="55"/>
      <c r="F29" s="55"/>
      <c r="G29" s="55"/>
      <c r="H29" s="55"/>
      <c r="I29" s="55"/>
    </row>
    <row r="30" spans="1:9" s="66" customFormat="1" ht="23.1" customHeight="1" thickBot="1">
      <c r="A30" s="54"/>
      <c r="B30" s="55"/>
      <c r="C30" s="55"/>
      <c r="D30" s="55"/>
      <c r="E30" s="55"/>
      <c r="F30" s="55"/>
      <c r="G30" s="55"/>
      <c r="H30" s="55"/>
      <c r="I30" s="55"/>
    </row>
    <row r="31" spans="1:9" s="66" customFormat="1" ht="23.1" customHeight="1" thickBot="1">
      <c r="A31" s="54"/>
      <c r="B31" s="55"/>
      <c r="C31" s="55"/>
      <c r="D31" s="55"/>
      <c r="E31" s="55"/>
      <c r="F31" s="55"/>
      <c r="G31" s="55"/>
      <c r="H31" s="55"/>
      <c r="I31" s="55"/>
    </row>
    <row r="32" spans="1:9" s="66" customFormat="1" ht="23.1" customHeight="1" thickBot="1">
      <c r="A32" s="54"/>
      <c r="B32" s="55"/>
      <c r="C32" s="55"/>
      <c r="D32" s="55"/>
      <c r="E32" s="55"/>
      <c r="F32" s="55"/>
      <c r="G32" s="55"/>
      <c r="H32" s="55"/>
      <c r="I32" s="55"/>
    </row>
    <row r="33" spans="1:9" s="66" customFormat="1" ht="23.1" customHeight="1" thickBot="1">
      <c r="A33" s="54"/>
      <c r="B33" s="55"/>
      <c r="C33" s="55"/>
      <c r="D33" s="55"/>
      <c r="E33" s="55"/>
      <c r="F33" s="55"/>
      <c r="G33" s="55"/>
      <c r="H33" s="55"/>
      <c r="I33" s="55"/>
    </row>
    <row r="34" spans="1:9" s="66" customFormat="1" ht="23.1" customHeight="1" thickBot="1">
      <c r="A34" s="54"/>
      <c r="B34" s="55"/>
      <c r="C34" s="55"/>
      <c r="D34" s="55"/>
      <c r="E34" s="55"/>
      <c r="F34" s="55"/>
      <c r="G34" s="55"/>
      <c r="H34" s="55"/>
      <c r="I34" s="55"/>
    </row>
    <row r="35" spans="1:9" s="66" customFormat="1" ht="23.1" customHeight="1" thickBot="1">
      <c r="A35" s="54"/>
      <c r="B35" s="55"/>
      <c r="C35" s="55"/>
      <c r="D35" s="55"/>
      <c r="E35" s="55"/>
      <c r="F35" s="55"/>
      <c r="G35" s="55"/>
      <c r="H35" s="55"/>
      <c r="I35" s="55"/>
    </row>
    <row r="36" spans="1:9" s="66" customFormat="1" ht="23.1" customHeight="1" thickBot="1">
      <c r="A36" s="54"/>
      <c r="B36" s="55"/>
      <c r="C36" s="55"/>
      <c r="D36" s="55"/>
      <c r="E36" s="55"/>
      <c r="F36" s="55"/>
      <c r="G36" s="55"/>
      <c r="H36" s="55"/>
      <c r="I36" s="55"/>
    </row>
    <row r="37" spans="1:9" s="66" customFormat="1" ht="23.1" customHeight="1" thickBot="1">
      <c r="A37" s="54"/>
      <c r="B37" s="55"/>
      <c r="C37" s="55"/>
      <c r="D37" s="55"/>
      <c r="E37" s="55"/>
      <c r="F37" s="55"/>
      <c r="G37" s="55"/>
      <c r="H37" s="55"/>
      <c r="I37" s="55"/>
    </row>
    <row r="38" spans="1:9" s="66" customFormat="1" ht="23.1" customHeight="1" thickBot="1">
      <c r="A38" s="54"/>
      <c r="B38" s="55"/>
      <c r="C38" s="55"/>
      <c r="D38" s="55"/>
      <c r="E38" s="55"/>
      <c r="F38" s="55"/>
      <c r="G38" s="55"/>
      <c r="H38" s="55"/>
      <c r="I38" s="55"/>
    </row>
    <row r="39" spans="1:9" s="66" customFormat="1" ht="23.1" customHeight="1" thickBot="1">
      <c r="A39" s="54"/>
      <c r="B39" s="55"/>
      <c r="C39" s="55"/>
      <c r="D39" s="55"/>
      <c r="E39" s="55"/>
      <c r="F39" s="55"/>
      <c r="G39" s="55"/>
      <c r="H39" s="55"/>
      <c r="I39" s="55"/>
    </row>
    <row r="40" spans="1:9" s="66" customFormat="1" ht="23.1" customHeight="1" thickBot="1">
      <c r="A40" s="54"/>
      <c r="B40" s="55"/>
      <c r="C40" s="55"/>
      <c r="D40" s="55"/>
      <c r="E40" s="55"/>
      <c r="F40" s="55"/>
      <c r="G40" s="55"/>
      <c r="H40" s="55"/>
      <c r="I40" s="55"/>
    </row>
    <row r="41" spans="1:9" s="66" customFormat="1" ht="23.1" customHeight="1" thickBot="1">
      <c r="A41" s="54"/>
      <c r="B41" s="55"/>
      <c r="C41" s="55"/>
      <c r="D41" s="55"/>
      <c r="E41" s="55"/>
      <c r="F41" s="55"/>
      <c r="G41" s="55"/>
      <c r="H41" s="55"/>
      <c r="I41" s="55"/>
    </row>
    <row r="42" spans="1:9" s="66" customFormat="1" ht="23.1" customHeight="1" thickBot="1">
      <c r="A42" s="54"/>
      <c r="B42" s="55"/>
      <c r="C42" s="55"/>
      <c r="D42" s="55"/>
      <c r="E42" s="55"/>
      <c r="F42" s="55"/>
      <c r="G42" s="55"/>
      <c r="H42" s="55"/>
      <c r="I42" s="55"/>
    </row>
    <row r="43" spans="1:9" s="66" customFormat="1" ht="23.1" customHeight="1" thickBot="1">
      <c r="A43" s="54"/>
      <c r="B43" s="55"/>
      <c r="C43" s="55"/>
      <c r="D43" s="55"/>
      <c r="E43" s="55"/>
      <c r="F43" s="55"/>
      <c r="G43" s="55"/>
      <c r="H43" s="55"/>
      <c r="I43" s="55"/>
    </row>
    <row r="44" spans="1:9" s="66" customFormat="1" ht="23.1" customHeight="1" thickBot="1">
      <c r="A44" s="54"/>
      <c r="B44" s="55"/>
      <c r="C44" s="55"/>
      <c r="D44" s="55"/>
      <c r="E44" s="55"/>
      <c r="F44" s="55"/>
      <c r="G44" s="55"/>
      <c r="H44" s="55"/>
      <c r="I44" s="55"/>
    </row>
    <row r="45" spans="1:9" s="66" customFormat="1" ht="23.1" customHeight="1" thickBot="1">
      <c r="A45" s="54"/>
      <c r="B45" s="55"/>
      <c r="C45" s="55"/>
      <c r="D45" s="55"/>
      <c r="E45" s="55"/>
      <c r="F45" s="55"/>
      <c r="G45" s="55"/>
      <c r="H45" s="55"/>
      <c r="I45" s="55"/>
    </row>
    <row r="46" spans="1:9" s="66" customFormat="1" ht="23.1" customHeight="1" thickBot="1">
      <c r="A46" s="54"/>
      <c r="B46" s="55"/>
      <c r="C46" s="55"/>
      <c r="D46" s="55"/>
      <c r="E46" s="55"/>
      <c r="F46" s="55"/>
      <c r="G46" s="55"/>
      <c r="H46" s="55"/>
      <c r="I46" s="55"/>
    </row>
    <row r="47" spans="1:9" s="66" customFormat="1" ht="23.1" customHeight="1" thickBot="1">
      <c r="A47" s="54"/>
      <c r="B47" s="55"/>
      <c r="C47" s="55"/>
      <c r="D47" s="55"/>
      <c r="E47" s="55"/>
      <c r="F47" s="55"/>
      <c r="G47" s="55"/>
      <c r="H47" s="55"/>
      <c r="I47" s="55"/>
    </row>
    <row r="48" spans="1:9" s="66" customFormat="1" ht="23.1" customHeight="1" thickBot="1">
      <c r="A48" s="54"/>
      <c r="B48" s="55"/>
      <c r="C48" s="55"/>
      <c r="D48" s="55"/>
      <c r="E48" s="55"/>
      <c r="F48" s="55"/>
      <c r="G48" s="55"/>
      <c r="H48" s="55"/>
      <c r="I48" s="55"/>
    </row>
    <row r="49" spans="1:9" s="66" customFormat="1" ht="23.1" customHeight="1" thickBot="1">
      <c r="A49" s="54"/>
      <c r="B49" s="55"/>
      <c r="C49" s="55"/>
      <c r="D49" s="55"/>
      <c r="E49" s="55"/>
      <c r="F49" s="55"/>
      <c r="G49" s="55"/>
      <c r="H49" s="55"/>
      <c r="I49" s="55"/>
    </row>
    <row r="50" spans="1:9" s="66" customFormat="1" ht="23.1" customHeight="1" thickBot="1">
      <c r="A50" s="54"/>
      <c r="B50" s="55"/>
      <c r="C50" s="55"/>
      <c r="D50" s="55"/>
      <c r="E50" s="55"/>
      <c r="F50" s="55"/>
      <c r="G50" s="55"/>
      <c r="H50" s="55"/>
      <c r="I50" s="55"/>
    </row>
    <row r="51" spans="1:9" s="66" customFormat="1" ht="23.1" customHeight="1" thickBot="1">
      <c r="A51" s="54"/>
      <c r="B51" s="55"/>
      <c r="C51" s="55"/>
      <c r="D51" s="55"/>
      <c r="E51" s="55"/>
      <c r="F51" s="55"/>
      <c r="G51" s="55"/>
      <c r="H51" s="55"/>
      <c r="I51" s="55"/>
    </row>
    <row r="52" spans="1:9" s="66" customFormat="1" ht="23.1" customHeight="1" thickBot="1">
      <c r="A52" s="54"/>
      <c r="B52" s="55"/>
      <c r="C52" s="55"/>
      <c r="D52" s="55"/>
      <c r="E52" s="55"/>
      <c r="F52" s="55"/>
      <c r="G52" s="55"/>
      <c r="H52" s="55"/>
      <c r="I52" s="55"/>
    </row>
    <row r="53" spans="1:9" s="66" customFormat="1" ht="23.1" customHeight="1" thickBot="1">
      <c r="A53" s="54"/>
      <c r="B53" s="55"/>
      <c r="C53" s="55"/>
      <c r="D53" s="55"/>
      <c r="E53" s="55"/>
      <c r="F53" s="55"/>
      <c r="G53" s="55"/>
      <c r="H53" s="55"/>
      <c r="I53" s="55"/>
    </row>
    <row r="54" spans="1:9" s="66" customFormat="1" ht="23.1" customHeight="1" thickBot="1">
      <c r="A54" s="54"/>
      <c r="B54" s="55"/>
      <c r="C54" s="55"/>
      <c r="D54" s="55"/>
      <c r="E54" s="55"/>
      <c r="F54" s="55"/>
      <c r="G54" s="55"/>
      <c r="H54" s="55"/>
      <c r="I54" s="55"/>
    </row>
    <row r="55" spans="1:9" s="66" customFormat="1" ht="23.1" customHeight="1" thickBot="1">
      <c r="A55" s="54"/>
      <c r="B55" s="55"/>
      <c r="C55" s="55"/>
      <c r="D55" s="55"/>
      <c r="E55" s="55"/>
      <c r="F55" s="55"/>
      <c r="G55" s="55"/>
      <c r="H55" s="55"/>
      <c r="I55" s="55"/>
    </row>
    <row r="56" spans="1:9" s="66" customFormat="1" ht="23.1" customHeight="1" thickBot="1">
      <c r="A56" s="54"/>
      <c r="B56" s="55"/>
      <c r="C56" s="55"/>
      <c r="D56" s="55"/>
      <c r="E56" s="55"/>
      <c r="F56" s="55"/>
      <c r="G56" s="55"/>
      <c r="H56" s="55"/>
      <c r="I56" s="55"/>
    </row>
    <row r="57" spans="1:9" s="66" customFormat="1" ht="23.1" customHeight="1" thickBot="1">
      <c r="A57" s="54"/>
      <c r="B57" s="55"/>
      <c r="C57" s="55"/>
      <c r="D57" s="55"/>
      <c r="E57" s="55"/>
      <c r="F57" s="55"/>
      <c r="G57" s="55"/>
      <c r="H57" s="55"/>
      <c r="I57" s="55"/>
    </row>
    <row r="58" spans="1:9" s="66" customFormat="1" ht="23.1" customHeight="1" thickBot="1">
      <c r="A58" s="54"/>
      <c r="B58" s="55"/>
      <c r="C58" s="55"/>
      <c r="D58" s="55"/>
      <c r="E58" s="55"/>
      <c r="F58" s="55"/>
      <c r="G58" s="55"/>
      <c r="H58" s="55"/>
      <c r="I58" s="55"/>
    </row>
    <row r="59" spans="1:9" s="66" customFormat="1" ht="23.1" customHeight="1" thickBot="1">
      <c r="A59" s="54"/>
      <c r="B59" s="55"/>
      <c r="C59" s="55"/>
      <c r="D59" s="55"/>
      <c r="E59" s="55"/>
      <c r="F59" s="55"/>
      <c r="G59" s="55"/>
      <c r="H59" s="55"/>
      <c r="I59" s="55"/>
    </row>
    <row r="60" spans="1:9" s="66" customFormat="1" ht="23.1" customHeight="1" thickBot="1">
      <c r="A60" s="54"/>
      <c r="B60" s="55"/>
      <c r="C60" s="55"/>
      <c r="D60" s="55"/>
      <c r="E60" s="55"/>
      <c r="F60" s="55"/>
      <c r="G60" s="55"/>
      <c r="H60" s="55"/>
      <c r="I60" s="55"/>
    </row>
    <row r="61" spans="1:9" s="66" customFormat="1" ht="23.1" customHeight="1" thickBot="1">
      <c r="A61" s="54"/>
      <c r="B61" s="55"/>
      <c r="C61" s="55"/>
      <c r="D61" s="55"/>
      <c r="E61" s="55"/>
      <c r="F61" s="55"/>
      <c r="G61" s="55"/>
      <c r="H61" s="55"/>
      <c r="I61" s="55"/>
    </row>
    <row r="62" spans="1:9" s="66" customFormat="1" ht="23.1" customHeight="1" thickBot="1">
      <c r="A62" s="54"/>
      <c r="B62" s="55"/>
      <c r="C62" s="55"/>
      <c r="D62" s="55"/>
      <c r="E62" s="55"/>
      <c r="F62" s="55"/>
      <c r="G62" s="55"/>
      <c r="H62" s="55"/>
      <c r="I62" s="55"/>
    </row>
    <row r="63" spans="1:9" s="66" customFormat="1" ht="23.1" customHeight="1" thickBot="1">
      <c r="A63" s="54"/>
      <c r="B63" s="55"/>
      <c r="C63" s="55"/>
      <c r="D63" s="55"/>
      <c r="E63" s="55"/>
      <c r="F63" s="55"/>
      <c r="G63" s="55"/>
      <c r="H63" s="55"/>
      <c r="I63" s="55"/>
    </row>
    <row r="64" spans="1:9" s="66" customFormat="1" ht="23.1" customHeight="1" thickBot="1">
      <c r="A64" s="54"/>
      <c r="B64" s="55"/>
      <c r="C64" s="55"/>
      <c r="D64" s="55"/>
      <c r="E64" s="55"/>
      <c r="F64" s="55"/>
      <c r="G64" s="55"/>
      <c r="H64" s="55"/>
      <c r="I64" s="55"/>
    </row>
    <row r="65" spans="1:9" s="66" customFormat="1" ht="23.1" customHeight="1" thickBot="1">
      <c r="A65" s="54"/>
      <c r="B65" s="55"/>
      <c r="C65" s="55"/>
      <c r="D65" s="55"/>
      <c r="E65" s="55"/>
      <c r="F65" s="55"/>
      <c r="G65" s="55"/>
      <c r="H65" s="55"/>
      <c r="I65" s="55"/>
    </row>
    <row r="66" spans="1:9" s="66" customFormat="1" ht="23.1" customHeight="1" thickBot="1">
      <c r="A66" s="54"/>
      <c r="B66" s="55"/>
      <c r="C66" s="55"/>
      <c r="D66" s="55"/>
      <c r="E66" s="55"/>
      <c r="F66" s="55"/>
      <c r="G66" s="55"/>
      <c r="H66" s="55"/>
      <c r="I66" s="55"/>
    </row>
    <row r="67" spans="1:9" s="66" customFormat="1" ht="23.1" customHeight="1" thickBot="1">
      <c r="A67" s="54"/>
      <c r="B67" s="55"/>
      <c r="C67" s="55"/>
      <c r="D67" s="55"/>
      <c r="E67" s="55"/>
      <c r="F67" s="55"/>
      <c r="G67" s="55"/>
      <c r="H67" s="55"/>
      <c r="I67" s="55"/>
    </row>
    <row r="68" spans="1:9" s="66" customFormat="1" ht="23.1" customHeight="1" thickBot="1">
      <c r="A68" s="54"/>
      <c r="B68" s="55"/>
      <c r="C68" s="55"/>
      <c r="D68" s="55"/>
      <c r="E68" s="55"/>
      <c r="F68" s="55"/>
      <c r="G68" s="55"/>
      <c r="H68" s="55"/>
      <c r="I68" s="55"/>
    </row>
    <row r="69" spans="1:9" s="66" customFormat="1" ht="23.1" customHeight="1" thickBot="1">
      <c r="A69" s="54"/>
      <c r="B69" s="55"/>
      <c r="C69" s="55"/>
      <c r="D69" s="55"/>
      <c r="E69" s="55"/>
      <c r="F69" s="55"/>
      <c r="G69" s="55"/>
      <c r="H69" s="55"/>
      <c r="I69" s="55"/>
    </row>
    <row r="70" spans="1:9" s="66" customFormat="1" ht="23.1" customHeight="1" thickBot="1">
      <c r="A70" s="54"/>
      <c r="B70" s="55"/>
      <c r="C70" s="55"/>
      <c r="D70" s="55"/>
      <c r="E70" s="55"/>
      <c r="F70" s="55"/>
      <c r="G70" s="55"/>
      <c r="H70" s="55"/>
      <c r="I70" s="55"/>
    </row>
    <row r="71" spans="1:9" s="66" customFormat="1" ht="23.1" customHeight="1" thickBot="1">
      <c r="A71" s="54"/>
      <c r="B71" s="55"/>
      <c r="C71" s="55"/>
      <c r="D71" s="55"/>
      <c r="E71" s="55"/>
      <c r="F71" s="55"/>
      <c r="G71" s="55"/>
      <c r="H71" s="55"/>
      <c r="I71" s="55"/>
    </row>
    <row r="72" spans="1:9" s="66" customFormat="1" ht="23.1" customHeight="1" thickBot="1">
      <c r="A72" s="54"/>
      <c r="B72" s="55"/>
      <c r="C72" s="55"/>
      <c r="D72" s="55"/>
      <c r="E72" s="55"/>
      <c r="F72" s="55"/>
      <c r="G72" s="55"/>
      <c r="H72" s="55"/>
      <c r="I72" s="55"/>
    </row>
    <row r="73" spans="1:9" s="66" customFormat="1" ht="23.1" customHeight="1" thickBot="1">
      <c r="A73" s="54"/>
      <c r="B73" s="55"/>
      <c r="C73" s="55"/>
      <c r="D73" s="55"/>
      <c r="E73" s="55"/>
      <c r="F73" s="55"/>
      <c r="G73" s="55"/>
      <c r="H73" s="55"/>
      <c r="I73" s="55"/>
    </row>
    <row r="74" spans="1:9" s="66" customFormat="1" ht="23.1" customHeight="1" thickBot="1">
      <c r="A74" s="54"/>
      <c r="B74" s="55"/>
      <c r="C74" s="55"/>
      <c r="D74" s="55"/>
      <c r="E74" s="55"/>
      <c r="F74" s="55"/>
      <c r="G74" s="55"/>
      <c r="H74" s="55"/>
      <c r="I74" s="55"/>
    </row>
    <row r="75" spans="1:9" s="66" customFormat="1" ht="23.1" customHeight="1" thickBot="1">
      <c r="A75" s="54"/>
      <c r="B75" s="55"/>
      <c r="C75" s="55"/>
      <c r="D75" s="55"/>
      <c r="E75" s="55"/>
      <c r="F75" s="55"/>
      <c r="G75" s="55"/>
      <c r="H75" s="55"/>
      <c r="I75" s="55"/>
    </row>
    <row r="76" spans="1:9" s="66" customFormat="1" ht="23.1" customHeight="1" thickBot="1">
      <c r="A76" s="54"/>
      <c r="B76" s="55"/>
      <c r="C76" s="55"/>
      <c r="D76" s="55"/>
      <c r="E76" s="55"/>
      <c r="F76" s="55"/>
      <c r="G76" s="55"/>
      <c r="H76" s="55"/>
      <c r="I76" s="55"/>
    </row>
    <row r="77" spans="1:9" s="66" customFormat="1" ht="23.1" customHeight="1" thickBot="1">
      <c r="A77" s="54"/>
      <c r="B77" s="55"/>
      <c r="C77" s="55"/>
      <c r="D77" s="55"/>
      <c r="E77" s="55"/>
      <c r="F77" s="55"/>
      <c r="G77" s="55"/>
      <c r="H77" s="55"/>
      <c r="I77" s="55"/>
    </row>
    <row r="78" spans="1:9" s="66" customFormat="1" ht="23.1" customHeight="1" thickBot="1">
      <c r="A78" s="54"/>
      <c r="B78" s="55"/>
      <c r="C78" s="55"/>
      <c r="D78" s="55"/>
      <c r="E78" s="55"/>
      <c r="F78" s="55"/>
      <c r="G78" s="55"/>
      <c r="H78" s="55"/>
      <c r="I78" s="55"/>
    </row>
    <row r="79" spans="1:9" s="66" customFormat="1" ht="23.1" customHeight="1" thickBot="1">
      <c r="A79" s="54"/>
      <c r="B79" s="55"/>
      <c r="C79" s="55"/>
      <c r="D79" s="55"/>
      <c r="E79" s="55"/>
      <c r="F79" s="55"/>
      <c r="G79" s="55"/>
      <c r="H79" s="55"/>
      <c r="I79" s="55"/>
    </row>
    <row r="80" spans="1:9" s="66" customFormat="1" ht="23.1" customHeight="1" thickBot="1">
      <c r="A80" s="54"/>
      <c r="B80" s="55"/>
      <c r="C80" s="55"/>
      <c r="D80" s="55"/>
      <c r="E80" s="55"/>
      <c r="F80" s="55"/>
      <c r="G80" s="55"/>
      <c r="H80" s="55"/>
      <c r="I80" s="55"/>
    </row>
    <row r="81" spans="1:9" s="66" customFormat="1" ht="23.1" customHeight="1" thickBot="1">
      <c r="A81" s="54"/>
      <c r="B81" s="55"/>
      <c r="C81" s="55"/>
      <c r="D81" s="55"/>
      <c r="E81" s="55"/>
      <c r="F81" s="55"/>
      <c r="G81" s="55"/>
      <c r="H81" s="55"/>
      <c r="I81" s="55"/>
    </row>
    <row r="82" spans="1:9" s="66" customFormat="1" ht="23.1" customHeight="1" thickBot="1">
      <c r="A82" s="54"/>
      <c r="B82" s="55"/>
      <c r="C82" s="55"/>
      <c r="D82" s="55"/>
      <c r="E82" s="55"/>
      <c r="F82" s="55"/>
      <c r="G82" s="55"/>
      <c r="H82" s="55"/>
      <c r="I82" s="55"/>
    </row>
    <row r="83" spans="1:9" s="66" customFormat="1" ht="23.1" customHeight="1" thickBot="1">
      <c r="A83" s="54"/>
      <c r="B83" s="55"/>
      <c r="C83" s="55"/>
      <c r="D83" s="55"/>
      <c r="E83" s="55"/>
      <c r="F83" s="55"/>
      <c r="G83" s="55"/>
      <c r="H83" s="55"/>
      <c r="I83" s="55"/>
    </row>
    <row r="84" spans="1:9" s="66" customFormat="1" ht="23.1" customHeight="1" thickBot="1">
      <c r="A84" s="54"/>
      <c r="B84" s="55"/>
      <c r="C84" s="55"/>
      <c r="D84" s="55"/>
      <c r="E84" s="55"/>
      <c r="F84" s="55"/>
      <c r="G84" s="55"/>
      <c r="H84" s="55"/>
      <c r="I84" s="55"/>
    </row>
    <row r="85" spans="1:9" s="66" customFormat="1" ht="23.1" customHeight="1" thickBot="1">
      <c r="A85" s="54"/>
      <c r="B85" s="55"/>
      <c r="C85" s="55"/>
      <c r="D85" s="55"/>
      <c r="E85" s="55"/>
      <c r="F85" s="55"/>
      <c r="G85" s="55"/>
      <c r="H85" s="55"/>
      <c r="I85" s="55"/>
    </row>
    <row r="86" spans="1:9" s="66" customFormat="1" ht="23.1" customHeight="1" thickBot="1">
      <c r="A86" s="54"/>
      <c r="B86" s="55"/>
      <c r="C86" s="55"/>
      <c r="D86" s="55"/>
      <c r="E86" s="55"/>
      <c r="F86" s="55"/>
      <c r="G86" s="55"/>
      <c r="H86" s="55"/>
      <c r="I86" s="55"/>
    </row>
    <row r="87" spans="1:9" s="66" customFormat="1" ht="23.1" customHeight="1" thickBot="1">
      <c r="A87" s="54"/>
      <c r="B87" s="55"/>
      <c r="C87" s="55"/>
      <c r="D87" s="55"/>
      <c r="E87" s="55"/>
      <c r="F87" s="55"/>
      <c r="G87" s="55"/>
      <c r="H87" s="55"/>
      <c r="I87" s="55"/>
    </row>
    <row r="88" spans="1:9" s="66" customFormat="1" ht="23.1" customHeight="1" thickBot="1">
      <c r="A88" s="54"/>
      <c r="B88" s="55"/>
      <c r="C88" s="55"/>
      <c r="D88" s="55"/>
      <c r="E88" s="55"/>
      <c r="F88" s="55"/>
      <c r="G88" s="55"/>
      <c r="H88" s="55"/>
      <c r="I88" s="55"/>
    </row>
    <row r="89" spans="1:9" s="66" customFormat="1" ht="23.1" customHeight="1" thickBot="1">
      <c r="A89" s="54"/>
      <c r="B89" s="55"/>
      <c r="C89" s="55"/>
      <c r="D89" s="55"/>
      <c r="E89" s="55"/>
      <c r="F89" s="55"/>
      <c r="G89" s="55"/>
      <c r="H89" s="55"/>
      <c r="I89" s="55"/>
    </row>
    <row r="90" spans="1:9" s="66" customFormat="1" ht="23.1" customHeight="1" thickBot="1">
      <c r="A90" s="54"/>
      <c r="B90" s="55"/>
      <c r="C90" s="55"/>
      <c r="D90" s="55"/>
      <c r="E90" s="55"/>
      <c r="F90" s="55"/>
      <c r="G90" s="55"/>
      <c r="H90" s="55"/>
      <c r="I90" s="55"/>
    </row>
    <row r="91" spans="1:9" s="66" customFormat="1" ht="23.1" customHeight="1" thickBot="1">
      <c r="A91" s="54"/>
      <c r="B91" s="55"/>
      <c r="C91" s="55"/>
      <c r="D91" s="55"/>
      <c r="E91" s="55"/>
      <c r="F91" s="55"/>
      <c r="G91" s="55"/>
      <c r="H91" s="55"/>
      <c r="I91" s="55"/>
    </row>
    <row r="92" spans="1:9" s="66" customFormat="1" ht="23.1" customHeight="1" thickBot="1">
      <c r="A92" s="54"/>
      <c r="B92" s="55"/>
      <c r="C92" s="55"/>
      <c r="D92" s="55"/>
      <c r="E92" s="55"/>
      <c r="F92" s="55"/>
      <c r="G92" s="55"/>
      <c r="H92" s="55"/>
      <c r="I92" s="55"/>
    </row>
    <row r="93" spans="1:9" s="66" customFormat="1" ht="23.1" customHeight="1" thickBot="1">
      <c r="A93" s="54"/>
      <c r="B93" s="55"/>
      <c r="C93" s="55"/>
      <c r="D93" s="55"/>
      <c r="E93" s="55"/>
      <c r="F93" s="55"/>
      <c r="G93" s="55"/>
      <c r="H93" s="55"/>
      <c r="I93" s="55"/>
    </row>
    <row r="94" spans="1:9" s="66" customFormat="1" ht="23.1" customHeight="1" thickBot="1">
      <c r="A94" s="54"/>
      <c r="B94" s="55"/>
      <c r="C94" s="55"/>
      <c r="D94" s="55"/>
      <c r="E94" s="55"/>
      <c r="F94" s="55"/>
      <c r="G94" s="55"/>
      <c r="H94" s="55"/>
      <c r="I94" s="55"/>
    </row>
    <row r="95" spans="1:9" s="66" customFormat="1" ht="23.1" customHeight="1" thickBot="1">
      <c r="A95" s="54"/>
      <c r="B95" s="55"/>
      <c r="C95" s="55"/>
      <c r="D95" s="55"/>
      <c r="E95" s="55"/>
      <c r="F95" s="55"/>
      <c r="G95" s="55"/>
      <c r="H95" s="55"/>
      <c r="I95" s="55"/>
    </row>
    <row r="96" spans="1:9" s="66" customFormat="1" ht="23.1" customHeight="1" thickBot="1">
      <c r="A96" s="54"/>
      <c r="B96" s="55"/>
      <c r="C96" s="55"/>
      <c r="D96" s="55"/>
      <c r="E96" s="55"/>
      <c r="F96" s="55"/>
      <c r="G96" s="55"/>
      <c r="H96" s="55"/>
      <c r="I96" s="55"/>
    </row>
    <row r="97" spans="1:9" s="66" customFormat="1" ht="23.1" customHeight="1" thickBot="1">
      <c r="A97" s="54"/>
      <c r="B97" s="55"/>
      <c r="C97" s="55"/>
      <c r="D97" s="55"/>
      <c r="E97" s="55"/>
      <c r="F97" s="55"/>
      <c r="G97" s="55"/>
      <c r="H97" s="55"/>
      <c r="I97" s="55"/>
    </row>
    <row r="98" spans="1:9" s="66" customFormat="1" ht="23.1" customHeight="1" thickBot="1">
      <c r="A98" s="54"/>
      <c r="B98" s="55"/>
      <c r="C98" s="55"/>
      <c r="D98" s="55"/>
      <c r="E98" s="55"/>
      <c r="F98" s="55"/>
      <c r="G98" s="55"/>
      <c r="H98" s="55"/>
      <c r="I98" s="55"/>
    </row>
    <row r="99" spans="1:9" s="66" customFormat="1" ht="23.1" customHeight="1" thickBot="1">
      <c r="A99" s="54"/>
      <c r="B99" s="55"/>
      <c r="C99" s="55"/>
      <c r="D99" s="55"/>
      <c r="E99" s="55"/>
      <c r="F99" s="55"/>
      <c r="G99" s="55"/>
      <c r="H99" s="55"/>
      <c r="I99" s="55"/>
    </row>
    <row r="100" spans="1:9" s="66" customFormat="1" ht="23.1" customHeight="1" thickBot="1">
      <c r="A100" s="54"/>
      <c r="B100" s="55"/>
      <c r="C100" s="55"/>
      <c r="D100" s="55"/>
      <c r="E100" s="55"/>
      <c r="F100" s="55"/>
      <c r="G100" s="55"/>
      <c r="H100" s="55"/>
      <c r="I100" s="55"/>
    </row>
    <row r="101" spans="1:9" s="66" customFormat="1" ht="23.1" customHeight="1" thickBot="1">
      <c r="A101" s="54"/>
      <c r="B101" s="55"/>
      <c r="C101" s="55"/>
      <c r="D101" s="55"/>
      <c r="E101" s="55"/>
      <c r="F101" s="55"/>
      <c r="G101" s="55"/>
      <c r="H101" s="55"/>
      <c r="I101" s="55"/>
    </row>
    <row r="102" spans="1:9" s="66" customFormat="1" ht="23.1" customHeight="1" thickBot="1">
      <c r="A102" s="54"/>
      <c r="B102" s="55"/>
      <c r="C102" s="55"/>
      <c r="D102" s="55"/>
      <c r="E102" s="55"/>
      <c r="F102" s="55"/>
      <c r="G102" s="55"/>
      <c r="H102" s="55"/>
      <c r="I102" s="55"/>
    </row>
    <row r="103" spans="1:9" s="66" customFormat="1" ht="23.1" customHeight="1" thickBot="1">
      <c r="A103" s="54"/>
      <c r="B103" s="55"/>
      <c r="C103" s="55"/>
      <c r="D103" s="55"/>
      <c r="E103" s="55"/>
      <c r="F103" s="55"/>
      <c r="G103" s="55"/>
      <c r="H103" s="55"/>
      <c r="I103" s="55"/>
    </row>
    <row r="104" spans="1:9" s="66" customFormat="1" ht="23.1" customHeight="1" thickBot="1">
      <c r="A104" s="54"/>
      <c r="B104" s="55"/>
      <c r="C104" s="55"/>
      <c r="D104" s="55"/>
      <c r="E104" s="55"/>
      <c r="F104" s="55"/>
      <c r="G104" s="55"/>
      <c r="H104" s="55"/>
      <c r="I104" s="55"/>
    </row>
    <row r="105" spans="1:9" s="66" customFormat="1" ht="23.1" customHeight="1" thickBot="1">
      <c r="A105" s="54"/>
      <c r="B105" s="55"/>
      <c r="C105" s="55"/>
      <c r="D105" s="55"/>
      <c r="E105" s="55"/>
      <c r="F105" s="55"/>
      <c r="G105" s="55"/>
      <c r="H105" s="55"/>
      <c r="I105" s="55"/>
    </row>
    <row r="106" spans="1:9" s="66" customFormat="1" ht="23.1" customHeight="1" thickBot="1">
      <c r="A106" s="54"/>
      <c r="B106" s="55"/>
      <c r="C106" s="55"/>
      <c r="D106" s="55"/>
      <c r="E106" s="55"/>
      <c r="F106" s="55"/>
      <c r="G106" s="55"/>
      <c r="H106" s="55"/>
      <c r="I106" s="55"/>
    </row>
    <row r="107" spans="1:9" s="66" customFormat="1" ht="23.1" customHeight="1" thickBot="1">
      <c r="A107" s="54"/>
      <c r="B107" s="55"/>
      <c r="C107" s="55"/>
      <c r="D107" s="55"/>
      <c r="E107" s="55"/>
      <c r="F107" s="55"/>
      <c r="G107" s="55"/>
      <c r="H107" s="55"/>
      <c r="I107" s="55"/>
    </row>
    <row r="108" spans="1:9" s="66" customFormat="1" ht="23.1" customHeight="1" thickBot="1">
      <c r="A108" s="54"/>
      <c r="B108" s="55"/>
      <c r="C108" s="55"/>
      <c r="D108" s="55"/>
      <c r="E108" s="55"/>
      <c r="F108" s="55"/>
      <c r="G108" s="55"/>
      <c r="H108" s="55"/>
      <c r="I108" s="55"/>
    </row>
    <row r="109" spans="1:9" s="66" customFormat="1" ht="23.1" customHeight="1" thickBot="1">
      <c r="A109" s="54"/>
      <c r="B109" s="55"/>
      <c r="C109" s="55"/>
      <c r="D109" s="55"/>
      <c r="E109" s="55"/>
      <c r="F109" s="55"/>
      <c r="G109" s="55"/>
      <c r="H109" s="55"/>
      <c r="I109" s="55"/>
    </row>
    <row r="110" spans="1:9" s="66" customFormat="1" ht="23.1" customHeight="1" thickBot="1">
      <c r="A110" s="54"/>
      <c r="B110" s="55"/>
      <c r="C110" s="55"/>
      <c r="D110" s="55"/>
      <c r="E110" s="55"/>
      <c r="F110" s="55"/>
      <c r="G110" s="55"/>
      <c r="H110" s="55"/>
      <c r="I110" s="55"/>
    </row>
    <row r="111" spans="1:9" s="66" customFormat="1" ht="23.1" customHeight="1" thickBot="1">
      <c r="A111" s="54"/>
      <c r="B111" s="55"/>
      <c r="C111" s="55"/>
      <c r="D111" s="55"/>
      <c r="E111" s="55"/>
      <c r="F111" s="55"/>
      <c r="G111" s="55"/>
      <c r="H111" s="55"/>
      <c r="I111" s="55"/>
    </row>
    <row r="112" spans="1:9" s="66" customFormat="1" ht="23.1" customHeight="1" thickBot="1">
      <c r="A112" s="54"/>
      <c r="B112" s="55"/>
      <c r="C112" s="55"/>
      <c r="D112" s="55"/>
      <c r="E112" s="55"/>
      <c r="F112" s="55"/>
      <c r="G112" s="55"/>
      <c r="H112" s="55"/>
      <c r="I112" s="55"/>
    </row>
    <row r="113" spans="1:9" s="66" customFormat="1" ht="23.1" customHeight="1" thickBot="1">
      <c r="A113" s="54"/>
      <c r="B113" s="55"/>
      <c r="C113" s="55"/>
      <c r="D113" s="55"/>
      <c r="E113" s="55"/>
      <c r="F113" s="55"/>
      <c r="G113" s="55"/>
      <c r="H113" s="55"/>
      <c r="I113" s="55"/>
    </row>
    <row r="114" spans="1:9" s="66" customFormat="1" ht="23.1" customHeight="1" thickBot="1">
      <c r="A114" s="54"/>
      <c r="B114" s="55"/>
      <c r="C114" s="55"/>
      <c r="D114" s="55"/>
      <c r="E114" s="55"/>
      <c r="F114" s="55"/>
      <c r="G114" s="55"/>
      <c r="H114" s="55"/>
      <c r="I114" s="55"/>
    </row>
    <row r="115" spans="1:9" s="66" customFormat="1" ht="23.1" customHeight="1" thickBot="1">
      <c r="A115" s="54"/>
      <c r="B115" s="55"/>
      <c r="C115" s="55"/>
      <c r="D115" s="55"/>
      <c r="E115" s="55"/>
      <c r="F115" s="55"/>
      <c r="G115" s="55"/>
      <c r="H115" s="55"/>
      <c r="I115" s="55"/>
    </row>
    <row r="116" spans="1:9" s="66" customFormat="1" ht="23.1" customHeight="1" thickBot="1">
      <c r="A116" s="54"/>
      <c r="B116" s="55"/>
      <c r="C116" s="55"/>
      <c r="D116" s="55"/>
      <c r="E116" s="55"/>
      <c r="F116" s="55"/>
      <c r="G116" s="55"/>
      <c r="H116" s="55"/>
      <c r="I116" s="55"/>
    </row>
    <row r="117" spans="1:9" s="66" customFormat="1" ht="23.1" customHeight="1" thickBot="1">
      <c r="A117" s="54"/>
      <c r="B117" s="55"/>
      <c r="C117" s="55"/>
      <c r="D117" s="55"/>
      <c r="E117" s="55"/>
      <c r="F117" s="55"/>
      <c r="G117" s="55"/>
      <c r="H117" s="55"/>
      <c r="I117" s="55"/>
    </row>
    <row r="118" spans="1:9" s="66" customFormat="1" ht="23.1" customHeight="1" thickBot="1">
      <c r="A118" s="54"/>
      <c r="B118" s="55"/>
      <c r="C118" s="55"/>
      <c r="D118" s="55"/>
      <c r="E118" s="55"/>
      <c r="F118" s="55"/>
      <c r="G118" s="55"/>
      <c r="H118" s="55"/>
      <c r="I118" s="55"/>
    </row>
    <row r="119" spans="1:9" s="66" customFormat="1" ht="23.1" customHeight="1" thickBot="1">
      <c r="A119" s="54"/>
      <c r="B119" s="55"/>
      <c r="C119" s="55"/>
      <c r="D119" s="55"/>
      <c r="E119" s="55"/>
      <c r="F119" s="55"/>
      <c r="G119" s="55"/>
      <c r="H119" s="55"/>
      <c r="I119" s="55"/>
    </row>
    <row r="120" spans="1:9" s="66" customFormat="1" ht="23.1" customHeight="1" thickBot="1">
      <c r="A120" s="54"/>
      <c r="B120" s="55"/>
      <c r="C120" s="55"/>
      <c r="D120" s="55"/>
      <c r="E120" s="55"/>
      <c r="F120" s="55"/>
      <c r="G120" s="55"/>
      <c r="H120" s="55"/>
      <c r="I120" s="55"/>
    </row>
    <row r="121" spans="1:9" s="66" customFormat="1" ht="23.1" customHeight="1" thickBot="1">
      <c r="A121" s="54"/>
      <c r="B121" s="55"/>
      <c r="C121" s="55"/>
      <c r="D121" s="55"/>
      <c r="E121" s="55"/>
      <c r="F121" s="55"/>
      <c r="G121" s="55"/>
      <c r="H121" s="55"/>
      <c r="I121" s="55"/>
    </row>
    <row r="122" spans="1:9" s="66" customFormat="1" ht="23.1" customHeight="1" thickBot="1">
      <c r="A122" s="54"/>
      <c r="B122" s="55"/>
      <c r="C122" s="55"/>
      <c r="D122" s="55"/>
      <c r="E122" s="55"/>
      <c r="F122" s="55"/>
      <c r="G122" s="55"/>
      <c r="H122" s="55"/>
      <c r="I122" s="55"/>
    </row>
    <row r="123" spans="1:9" s="66" customFormat="1" ht="23.1" customHeight="1" thickBot="1">
      <c r="A123" s="54"/>
      <c r="B123" s="55"/>
      <c r="C123" s="55"/>
      <c r="D123" s="55"/>
      <c r="E123" s="55"/>
      <c r="F123" s="55"/>
      <c r="G123" s="55"/>
      <c r="H123" s="55"/>
      <c r="I123" s="55"/>
    </row>
    <row r="124" spans="1:9" s="66" customFormat="1" ht="23.1" customHeight="1" thickBot="1">
      <c r="A124" s="54"/>
      <c r="B124" s="55"/>
      <c r="C124" s="55"/>
      <c r="D124" s="55"/>
      <c r="E124" s="55"/>
      <c r="F124" s="55"/>
      <c r="G124" s="55"/>
      <c r="H124" s="55"/>
      <c r="I124" s="55"/>
    </row>
    <row r="125" spans="1:9" s="66" customFormat="1" ht="23.1" customHeight="1" thickBot="1">
      <c r="A125" s="54"/>
      <c r="B125" s="55"/>
      <c r="C125" s="55"/>
      <c r="D125" s="55"/>
      <c r="E125" s="55"/>
      <c r="F125" s="55"/>
      <c r="G125" s="55"/>
      <c r="H125" s="55"/>
      <c r="I125" s="55"/>
    </row>
    <row r="126" spans="1:9" s="66" customFormat="1" ht="23.1" customHeight="1" thickBot="1">
      <c r="A126" s="54"/>
      <c r="B126" s="55"/>
      <c r="C126" s="55"/>
      <c r="D126" s="55"/>
      <c r="E126" s="55"/>
      <c r="F126" s="55"/>
      <c r="G126" s="55"/>
      <c r="H126" s="55"/>
      <c r="I126" s="55"/>
    </row>
    <row r="127" spans="1:9" s="66" customFormat="1" ht="23.1" customHeight="1" thickBot="1">
      <c r="A127" s="54"/>
      <c r="B127" s="55"/>
      <c r="C127" s="55"/>
      <c r="D127" s="55"/>
      <c r="E127" s="55"/>
      <c r="F127" s="55"/>
      <c r="G127" s="55"/>
      <c r="H127" s="55"/>
      <c r="I127" s="55"/>
    </row>
    <row r="128" spans="1:9" s="66" customFormat="1" ht="23.1" customHeight="1" thickBot="1">
      <c r="A128" s="54"/>
      <c r="B128" s="55"/>
      <c r="C128" s="55"/>
      <c r="D128" s="55"/>
      <c r="E128" s="55"/>
      <c r="F128" s="55"/>
      <c r="G128" s="55"/>
      <c r="H128" s="55"/>
      <c r="I128" s="55"/>
    </row>
    <row r="129" spans="1:9" s="66" customFormat="1" ht="23.1" customHeight="1" thickBot="1">
      <c r="A129" s="54"/>
      <c r="B129" s="55"/>
      <c r="C129" s="55"/>
      <c r="D129" s="55"/>
      <c r="E129" s="55"/>
      <c r="F129" s="55"/>
      <c r="G129" s="55"/>
      <c r="H129" s="55"/>
      <c r="I129" s="55"/>
    </row>
    <row r="130" spans="1:9" s="66" customFormat="1" ht="23.1" customHeight="1" thickBot="1">
      <c r="A130" s="54"/>
      <c r="B130" s="55"/>
      <c r="C130" s="55"/>
      <c r="D130" s="55"/>
      <c r="E130" s="55"/>
      <c r="F130" s="55"/>
      <c r="G130" s="55"/>
      <c r="H130" s="55"/>
      <c r="I130" s="55"/>
    </row>
    <row r="131" spans="1:9" s="66" customFormat="1" ht="23.1" customHeight="1" thickBot="1">
      <c r="A131" s="54"/>
      <c r="B131" s="55"/>
      <c r="C131" s="55"/>
      <c r="D131" s="55"/>
      <c r="E131" s="55"/>
      <c r="F131" s="55"/>
      <c r="G131" s="55"/>
      <c r="H131" s="55"/>
      <c r="I131" s="55"/>
    </row>
    <row r="132" spans="1:9" s="66" customFormat="1" ht="23.1" customHeight="1" thickBot="1">
      <c r="A132" s="54"/>
      <c r="B132" s="55"/>
      <c r="C132" s="55"/>
      <c r="D132" s="55"/>
      <c r="E132" s="55"/>
      <c r="F132" s="55"/>
      <c r="G132" s="55"/>
      <c r="H132" s="55"/>
      <c r="I132" s="55"/>
    </row>
    <row r="133" spans="1:9" s="66" customFormat="1" ht="23.1" customHeight="1" thickBot="1">
      <c r="A133" s="54"/>
      <c r="B133" s="55"/>
      <c r="C133" s="55"/>
      <c r="D133" s="55"/>
      <c r="E133" s="55"/>
      <c r="F133" s="55"/>
      <c r="G133" s="55"/>
      <c r="H133" s="55"/>
      <c r="I133" s="55"/>
    </row>
    <row r="134" spans="1:9" s="66" customFormat="1" ht="23.1" customHeight="1" thickBot="1">
      <c r="A134" s="54"/>
      <c r="B134" s="55"/>
      <c r="C134" s="55"/>
      <c r="D134" s="55"/>
      <c r="E134" s="55"/>
      <c r="F134" s="55"/>
      <c r="G134" s="55"/>
      <c r="H134" s="55"/>
      <c r="I134" s="55"/>
    </row>
    <row r="135" spans="1:9" s="66" customFormat="1" ht="23.1" customHeight="1" thickBot="1">
      <c r="A135" s="54"/>
      <c r="B135" s="55"/>
      <c r="C135" s="55"/>
      <c r="D135" s="55"/>
      <c r="E135" s="55"/>
      <c r="F135" s="55"/>
      <c r="G135" s="55"/>
      <c r="H135" s="55"/>
      <c r="I135" s="55"/>
    </row>
    <row r="136" spans="1:9" s="66" customFormat="1" ht="23.1" customHeight="1" thickBot="1">
      <c r="A136" s="54"/>
      <c r="B136" s="55"/>
      <c r="C136" s="55"/>
      <c r="D136" s="55"/>
      <c r="E136" s="55"/>
      <c r="F136" s="55"/>
      <c r="G136" s="55"/>
      <c r="H136" s="55"/>
      <c r="I136" s="55"/>
    </row>
    <row r="137" spans="1:9" s="66" customFormat="1" ht="23.1" customHeight="1" thickBot="1">
      <c r="A137" s="54"/>
      <c r="B137" s="55"/>
      <c r="C137" s="55"/>
      <c r="D137" s="55"/>
      <c r="E137" s="55"/>
      <c r="F137" s="55"/>
      <c r="G137" s="55"/>
      <c r="H137" s="55"/>
      <c r="I137" s="55"/>
    </row>
    <row r="138" spans="1:9" s="66" customFormat="1" ht="23.1" customHeight="1" thickBot="1">
      <c r="A138" s="54"/>
      <c r="B138" s="55"/>
      <c r="C138" s="55"/>
      <c r="D138" s="55"/>
      <c r="E138" s="55"/>
      <c r="F138" s="55"/>
      <c r="G138" s="55"/>
      <c r="H138" s="55"/>
      <c r="I138" s="55"/>
    </row>
    <row r="139" spans="1:9" s="66" customFormat="1" ht="23.1" customHeight="1" thickBot="1">
      <c r="A139" s="54"/>
      <c r="B139" s="55"/>
      <c r="C139" s="55"/>
      <c r="D139" s="55"/>
      <c r="E139" s="55"/>
      <c r="F139" s="55"/>
      <c r="G139" s="55"/>
      <c r="H139" s="55"/>
      <c r="I139" s="55"/>
    </row>
    <row r="140" spans="1:9" s="66" customFormat="1" ht="23.1" customHeight="1" thickBot="1">
      <c r="A140" s="54"/>
      <c r="B140" s="55"/>
      <c r="C140" s="55"/>
      <c r="D140" s="55"/>
      <c r="E140" s="55"/>
      <c r="F140" s="55"/>
      <c r="G140" s="55"/>
      <c r="H140" s="55"/>
      <c r="I140" s="55"/>
    </row>
    <row r="141" spans="1:9" s="66" customFormat="1" ht="23.1" customHeight="1" thickBot="1">
      <c r="A141" s="54"/>
      <c r="B141" s="55"/>
      <c r="C141" s="55"/>
      <c r="D141" s="55"/>
      <c r="E141" s="55"/>
      <c r="F141" s="55"/>
      <c r="G141" s="55"/>
      <c r="H141" s="55"/>
      <c r="I141" s="55"/>
    </row>
    <row r="142" spans="1:9" s="66" customFormat="1" ht="23.1" customHeight="1" thickBot="1">
      <c r="A142" s="54"/>
      <c r="B142" s="55"/>
      <c r="C142" s="55"/>
      <c r="D142" s="55"/>
      <c r="E142" s="55"/>
      <c r="F142" s="55"/>
      <c r="G142" s="55"/>
      <c r="H142" s="55"/>
      <c r="I142" s="55"/>
    </row>
    <row r="143" spans="1:9" s="66" customFormat="1" ht="23.1" customHeight="1" thickBot="1">
      <c r="A143" s="54"/>
      <c r="B143" s="55"/>
      <c r="C143" s="55"/>
      <c r="D143" s="55"/>
      <c r="E143" s="55"/>
      <c r="F143" s="55"/>
      <c r="G143" s="55"/>
      <c r="H143" s="55"/>
      <c r="I143" s="55"/>
    </row>
    <row r="144" spans="1:9" s="66" customFormat="1" ht="23.1" customHeight="1" thickBot="1">
      <c r="A144" s="54"/>
      <c r="B144" s="55"/>
      <c r="C144" s="55"/>
      <c r="D144" s="55"/>
      <c r="E144" s="55"/>
      <c r="F144" s="55"/>
      <c r="G144" s="55"/>
      <c r="H144" s="55"/>
      <c r="I144" s="55"/>
    </row>
    <row r="145" spans="1:9" s="66" customFormat="1" ht="23.1" customHeight="1" thickBot="1">
      <c r="A145" s="54"/>
      <c r="B145" s="55"/>
      <c r="C145" s="55"/>
      <c r="D145" s="55"/>
      <c r="E145" s="55"/>
      <c r="F145" s="55"/>
      <c r="G145" s="55"/>
      <c r="H145" s="55"/>
      <c r="I145" s="55"/>
    </row>
    <row r="146" spans="1:9" s="66" customFormat="1" ht="23.1" customHeight="1" thickBot="1">
      <c r="A146" s="54"/>
      <c r="B146" s="55"/>
      <c r="C146" s="55"/>
      <c r="D146" s="55"/>
      <c r="E146" s="55"/>
      <c r="F146" s="55"/>
      <c r="G146" s="55"/>
      <c r="H146" s="55"/>
      <c r="I146" s="55"/>
    </row>
    <row r="147" spans="1:9" s="66" customFormat="1" ht="23.1" customHeight="1" thickBot="1">
      <c r="A147" s="54"/>
      <c r="B147" s="55"/>
      <c r="C147" s="55"/>
      <c r="D147" s="55"/>
      <c r="E147" s="55"/>
      <c r="F147" s="55"/>
      <c r="G147" s="55"/>
      <c r="H147" s="55"/>
      <c r="I147" s="55"/>
    </row>
    <row r="148" spans="1:9" s="66" customFormat="1" ht="23.1" customHeight="1" thickBot="1">
      <c r="A148" s="54"/>
      <c r="B148" s="55"/>
      <c r="C148" s="55"/>
      <c r="D148" s="55"/>
      <c r="E148" s="55"/>
      <c r="F148" s="55"/>
      <c r="G148" s="55"/>
      <c r="H148" s="55"/>
      <c r="I148" s="55"/>
    </row>
    <row r="149" spans="1:9" s="66" customFormat="1" ht="23.1" customHeight="1" thickBot="1">
      <c r="A149" s="54"/>
      <c r="B149" s="55"/>
      <c r="C149" s="55"/>
      <c r="D149" s="55"/>
      <c r="E149" s="55"/>
      <c r="F149" s="55"/>
      <c r="G149" s="55"/>
      <c r="H149" s="55"/>
      <c r="I149" s="55"/>
    </row>
    <row r="150" spans="1:9" s="66" customFormat="1" ht="23.1" customHeight="1" thickBot="1">
      <c r="A150" s="54"/>
      <c r="B150" s="55"/>
      <c r="C150" s="55"/>
      <c r="D150" s="55"/>
      <c r="E150" s="55"/>
      <c r="F150" s="55"/>
      <c r="G150" s="55"/>
      <c r="H150" s="55"/>
      <c r="I150" s="55"/>
    </row>
    <row r="151" spans="1:9" s="66" customFormat="1" ht="23.1" customHeight="1" thickBot="1">
      <c r="A151" s="54"/>
      <c r="B151" s="55"/>
      <c r="C151" s="55"/>
      <c r="D151" s="55"/>
      <c r="E151" s="55"/>
      <c r="F151" s="55"/>
      <c r="G151" s="55"/>
      <c r="H151" s="55"/>
      <c r="I151" s="55"/>
    </row>
    <row r="152" spans="1:9" s="66" customFormat="1" ht="23.1" customHeight="1" thickBot="1">
      <c r="A152" s="54"/>
      <c r="B152" s="55"/>
      <c r="C152" s="55"/>
      <c r="D152" s="55"/>
      <c r="E152" s="55"/>
      <c r="F152" s="55"/>
      <c r="G152" s="55"/>
      <c r="H152" s="55"/>
      <c r="I152" s="55"/>
    </row>
    <row r="153" spans="1:9" s="66" customFormat="1" ht="23.1" customHeight="1" thickBot="1">
      <c r="A153" s="54"/>
      <c r="B153" s="55"/>
      <c r="C153" s="55"/>
      <c r="D153" s="55"/>
      <c r="E153" s="55"/>
      <c r="F153" s="55"/>
      <c r="G153" s="55"/>
      <c r="H153" s="55"/>
      <c r="I153" s="55"/>
    </row>
    <row r="154" spans="1:9" s="66" customFormat="1" ht="23.1" customHeight="1" thickBot="1">
      <c r="A154" s="54"/>
      <c r="B154" s="55"/>
      <c r="C154" s="55"/>
      <c r="D154" s="55"/>
      <c r="E154" s="55"/>
      <c r="F154" s="55"/>
      <c r="G154" s="55"/>
      <c r="H154" s="55"/>
      <c r="I154" s="55"/>
    </row>
    <row r="155" spans="1:9" s="66" customFormat="1" ht="23.1" customHeight="1" thickBot="1">
      <c r="A155" s="54"/>
      <c r="B155" s="55"/>
      <c r="C155" s="55"/>
      <c r="D155" s="55"/>
      <c r="E155" s="55"/>
      <c r="F155" s="55"/>
      <c r="G155" s="55"/>
      <c r="H155" s="55"/>
      <c r="I155" s="55"/>
    </row>
    <row r="156" spans="1:9" s="66" customFormat="1" ht="23.1" customHeight="1" thickBot="1">
      <c r="A156" s="54"/>
      <c r="B156" s="55"/>
      <c r="C156" s="55"/>
      <c r="D156" s="55"/>
      <c r="E156" s="55"/>
      <c r="F156" s="55"/>
      <c r="G156" s="55"/>
      <c r="H156" s="55"/>
      <c r="I156" s="55"/>
    </row>
    <row r="157" spans="1:9" s="66" customFormat="1" ht="23.1" customHeight="1" thickBot="1">
      <c r="A157" s="54"/>
      <c r="B157" s="55"/>
      <c r="C157" s="55"/>
      <c r="D157" s="55"/>
      <c r="E157" s="55"/>
      <c r="F157" s="55"/>
      <c r="G157" s="55"/>
      <c r="H157" s="55"/>
      <c r="I157" s="55"/>
    </row>
    <row r="158" spans="1:9" s="66" customFormat="1" ht="23.1" customHeight="1" thickBot="1">
      <c r="A158" s="54"/>
      <c r="B158" s="55"/>
      <c r="C158" s="55"/>
      <c r="D158" s="55"/>
      <c r="E158" s="55"/>
      <c r="F158" s="55"/>
      <c r="G158" s="55"/>
      <c r="H158" s="55"/>
      <c r="I158" s="55"/>
    </row>
    <row r="159" spans="1:9" s="66" customFormat="1" ht="23.1" customHeight="1" thickBot="1">
      <c r="A159" s="54"/>
      <c r="B159" s="55"/>
      <c r="C159" s="55"/>
      <c r="D159" s="55"/>
      <c r="E159" s="55"/>
      <c r="F159" s="55"/>
      <c r="G159" s="55"/>
      <c r="H159" s="55"/>
      <c r="I159" s="55"/>
    </row>
    <row r="160" spans="1:9" s="66" customFormat="1" ht="23.1" customHeight="1" thickBot="1">
      <c r="A160" s="54"/>
      <c r="B160" s="55"/>
      <c r="C160" s="55"/>
      <c r="D160" s="55"/>
      <c r="E160" s="55"/>
      <c r="F160" s="55"/>
      <c r="G160" s="55"/>
      <c r="H160" s="55"/>
      <c r="I160" s="55"/>
    </row>
    <row r="161" spans="1:9" s="66" customFormat="1" ht="23.1" customHeight="1" thickBot="1">
      <c r="A161" s="54"/>
      <c r="B161" s="55"/>
      <c r="C161" s="55"/>
      <c r="D161" s="55"/>
      <c r="E161" s="55"/>
      <c r="F161" s="55"/>
      <c r="G161" s="55"/>
      <c r="H161" s="55"/>
      <c r="I161" s="55"/>
    </row>
    <row r="162" spans="1:9" s="66" customFormat="1" ht="23.1" customHeight="1" thickBot="1">
      <c r="A162" s="54"/>
      <c r="B162" s="55"/>
      <c r="C162" s="55"/>
      <c r="D162" s="55"/>
      <c r="E162" s="55"/>
      <c r="F162" s="55"/>
      <c r="G162" s="55"/>
      <c r="H162" s="55"/>
      <c r="I162" s="55"/>
    </row>
    <row r="163" spans="1:9" s="66" customFormat="1" ht="23.1" customHeight="1" thickBot="1">
      <c r="A163" s="54"/>
      <c r="B163" s="55"/>
      <c r="C163" s="55"/>
      <c r="D163" s="55"/>
      <c r="E163" s="55"/>
      <c r="F163" s="55"/>
      <c r="G163" s="55"/>
      <c r="H163" s="55"/>
      <c r="I163" s="55"/>
    </row>
    <row r="164" spans="1:9" s="66" customFormat="1" ht="23.1" customHeight="1" thickBot="1">
      <c r="A164" s="54"/>
      <c r="B164" s="55"/>
      <c r="C164" s="55"/>
      <c r="D164" s="55"/>
      <c r="E164" s="55"/>
      <c r="F164" s="55"/>
      <c r="G164" s="55"/>
      <c r="H164" s="55"/>
      <c r="I164" s="55"/>
    </row>
    <row r="165" spans="1:9" s="66" customFormat="1" ht="23.1" customHeight="1" thickBot="1">
      <c r="A165" s="54"/>
      <c r="B165" s="55"/>
      <c r="C165" s="55"/>
      <c r="D165" s="55"/>
      <c r="E165" s="55"/>
      <c r="F165" s="55"/>
      <c r="G165" s="55"/>
      <c r="H165" s="55"/>
      <c r="I165" s="55"/>
    </row>
    <row r="166" spans="1:9" s="66" customFormat="1" ht="23.1" customHeight="1" thickBot="1">
      <c r="A166" s="54"/>
      <c r="B166" s="55"/>
      <c r="C166" s="55"/>
      <c r="D166" s="55"/>
      <c r="E166" s="55"/>
      <c r="F166" s="55"/>
      <c r="G166" s="55"/>
      <c r="H166" s="55"/>
      <c r="I166" s="55"/>
    </row>
    <row r="167" spans="1:9" s="66" customFormat="1" ht="23.1" customHeight="1" thickBot="1">
      <c r="A167" s="54"/>
      <c r="B167" s="55"/>
      <c r="C167" s="55"/>
      <c r="D167" s="55"/>
      <c r="E167" s="55"/>
      <c r="F167" s="55"/>
      <c r="G167" s="55"/>
      <c r="H167" s="55"/>
      <c r="I167" s="55"/>
    </row>
    <row r="168" spans="1:9" s="66" customFormat="1" ht="23.1" customHeight="1" thickBot="1">
      <c r="A168" s="54"/>
      <c r="B168" s="55"/>
      <c r="C168" s="55"/>
      <c r="D168" s="55"/>
      <c r="E168" s="55"/>
      <c r="F168" s="55"/>
      <c r="G168" s="55"/>
      <c r="H168" s="55"/>
      <c r="I168" s="55"/>
    </row>
    <row r="169" spans="1:9" s="66" customFormat="1" ht="23.1" customHeight="1" thickBot="1">
      <c r="A169" s="54"/>
      <c r="B169" s="55"/>
      <c r="C169" s="55"/>
      <c r="D169" s="55"/>
      <c r="E169" s="55"/>
      <c r="F169" s="55"/>
      <c r="G169" s="55"/>
      <c r="H169" s="55"/>
      <c r="I169" s="55"/>
    </row>
    <row r="170" spans="1:9" s="66" customFormat="1" ht="23.1" customHeight="1" thickBot="1">
      <c r="A170" s="54"/>
      <c r="B170" s="55"/>
      <c r="C170" s="55"/>
      <c r="D170" s="55"/>
      <c r="E170" s="55"/>
      <c r="F170" s="55"/>
      <c r="G170" s="55"/>
      <c r="H170" s="55"/>
      <c r="I170" s="55"/>
    </row>
    <row r="171" spans="1:9" s="66" customFormat="1" ht="23.1" customHeight="1" thickBot="1">
      <c r="A171" s="54"/>
      <c r="B171" s="55"/>
      <c r="C171" s="55"/>
      <c r="D171" s="55"/>
      <c r="E171" s="55"/>
      <c r="F171" s="55"/>
      <c r="G171" s="55"/>
      <c r="H171" s="55"/>
      <c r="I171" s="55"/>
    </row>
    <row r="172" spans="1:9" s="66" customFormat="1" ht="23.1" customHeight="1" thickBot="1">
      <c r="A172" s="54"/>
      <c r="B172" s="55"/>
      <c r="C172" s="55"/>
      <c r="D172" s="55"/>
      <c r="E172" s="55"/>
      <c r="F172" s="55"/>
      <c r="G172" s="55"/>
      <c r="H172" s="55"/>
      <c r="I172" s="55"/>
    </row>
    <row r="173" spans="1:9" s="66" customFormat="1" ht="23.1" customHeight="1" thickBot="1">
      <c r="A173" s="54"/>
      <c r="B173" s="55"/>
      <c r="C173" s="55"/>
      <c r="D173" s="55"/>
      <c r="E173" s="55"/>
      <c r="F173" s="55"/>
      <c r="G173" s="55"/>
      <c r="H173" s="55"/>
      <c r="I173" s="55"/>
    </row>
    <row r="174" spans="1:9" s="66" customFormat="1" ht="23.1" customHeight="1" thickBot="1">
      <c r="A174" s="54"/>
      <c r="B174" s="55"/>
      <c r="C174" s="55"/>
      <c r="D174" s="55"/>
      <c r="E174" s="55"/>
      <c r="F174" s="55"/>
      <c r="G174" s="55"/>
      <c r="H174" s="55"/>
      <c r="I174" s="55"/>
    </row>
    <row r="175" spans="1:9" s="66" customFormat="1" ht="23.1" customHeight="1" thickBot="1">
      <c r="A175" s="54"/>
      <c r="B175" s="55"/>
      <c r="C175" s="55"/>
      <c r="D175" s="55"/>
      <c r="E175" s="55"/>
      <c r="F175" s="55"/>
      <c r="G175" s="55"/>
      <c r="H175" s="55"/>
      <c r="I175" s="55"/>
    </row>
    <row r="176" spans="1:9" s="66" customFormat="1" ht="23.1" customHeight="1" thickBot="1">
      <c r="A176" s="54"/>
      <c r="B176" s="55"/>
      <c r="C176" s="55"/>
      <c r="D176" s="55"/>
      <c r="E176" s="55"/>
      <c r="F176" s="55"/>
      <c r="G176" s="55"/>
      <c r="H176" s="55"/>
      <c r="I176" s="55"/>
    </row>
    <row r="177" spans="1:9" s="66" customFormat="1" ht="23.1" customHeight="1" thickBot="1">
      <c r="A177" s="54"/>
      <c r="B177" s="55"/>
      <c r="C177" s="55"/>
      <c r="D177" s="55"/>
      <c r="E177" s="55"/>
      <c r="F177" s="55"/>
      <c r="G177" s="55"/>
      <c r="H177" s="55"/>
      <c r="I177" s="55"/>
    </row>
    <row r="178" spans="1:9" s="66" customFormat="1" ht="23.1" customHeight="1" thickBot="1">
      <c r="A178" s="54"/>
      <c r="B178" s="55"/>
      <c r="C178" s="55"/>
      <c r="D178" s="55"/>
      <c r="E178" s="55"/>
      <c r="F178" s="55"/>
      <c r="G178" s="55"/>
      <c r="H178" s="55"/>
      <c r="I178" s="55"/>
    </row>
    <row r="179" spans="1:9" s="66" customFormat="1" ht="23.1" customHeight="1" thickBot="1">
      <c r="A179" s="54"/>
      <c r="B179" s="55"/>
      <c r="C179" s="55"/>
      <c r="D179" s="55"/>
      <c r="E179" s="55"/>
      <c r="F179" s="55"/>
      <c r="G179" s="55"/>
      <c r="H179" s="55"/>
      <c r="I179" s="55"/>
    </row>
    <row r="180" spans="1:9" s="66" customFormat="1" ht="23.1" customHeight="1" thickBot="1">
      <c r="A180" s="54"/>
      <c r="B180" s="55"/>
      <c r="C180" s="55"/>
      <c r="D180" s="55"/>
      <c r="E180" s="55"/>
      <c r="F180" s="55"/>
      <c r="G180" s="55"/>
      <c r="H180" s="55"/>
      <c r="I180" s="55"/>
    </row>
    <row r="181" spans="1:9" s="66" customFormat="1" ht="23.1" customHeight="1" thickBot="1">
      <c r="A181" s="54"/>
      <c r="B181" s="55"/>
      <c r="C181" s="55"/>
      <c r="D181" s="55"/>
      <c r="E181" s="55"/>
      <c r="F181" s="55"/>
      <c r="G181" s="55"/>
      <c r="H181" s="55"/>
      <c r="I181" s="55"/>
    </row>
    <row r="182" spans="1:9" s="66" customFormat="1" ht="23.1" customHeight="1" thickBot="1">
      <c r="A182" s="54"/>
      <c r="B182" s="55"/>
      <c r="C182" s="55"/>
      <c r="D182" s="55"/>
      <c r="E182" s="55"/>
      <c r="F182" s="55"/>
      <c r="G182" s="55"/>
      <c r="H182" s="55"/>
      <c r="I182" s="55"/>
    </row>
    <row r="183" spans="1:9" s="66" customFormat="1" ht="23.1" customHeight="1" thickBot="1">
      <c r="A183" s="54"/>
      <c r="B183" s="55"/>
      <c r="C183" s="55"/>
      <c r="D183" s="55"/>
      <c r="E183" s="55"/>
      <c r="F183" s="55"/>
      <c r="G183" s="55"/>
      <c r="H183" s="55"/>
      <c r="I183" s="55"/>
    </row>
    <row r="184" spans="1:9" s="66" customFormat="1" ht="23.1" customHeight="1" thickBot="1">
      <c r="A184" s="54"/>
      <c r="B184" s="55"/>
      <c r="C184" s="55"/>
      <c r="D184" s="55"/>
      <c r="E184" s="55"/>
      <c r="F184" s="55"/>
      <c r="G184" s="55"/>
      <c r="H184" s="55"/>
      <c r="I184" s="55"/>
    </row>
    <row r="185" spans="1:9" s="66" customFormat="1" ht="23.1" customHeight="1" thickBot="1">
      <c r="A185" s="54"/>
      <c r="B185" s="55"/>
      <c r="C185" s="55"/>
      <c r="D185" s="55"/>
      <c r="E185" s="55"/>
      <c r="F185" s="55"/>
      <c r="G185" s="55"/>
      <c r="H185" s="55"/>
      <c r="I185" s="55"/>
    </row>
    <row r="186" spans="1:9" s="66" customFormat="1" ht="23.1" customHeight="1" thickBot="1">
      <c r="A186" s="54"/>
      <c r="B186" s="55"/>
      <c r="C186" s="55"/>
      <c r="D186" s="55"/>
      <c r="E186" s="55"/>
      <c r="F186" s="55"/>
      <c r="G186" s="55"/>
      <c r="H186" s="55"/>
      <c r="I186" s="55"/>
    </row>
    <row r="187" spans="1:9" s="66" customFormat="1" ht="23.1" customHeight="1" thickBot="1">
      <c r="A187" s="54"/>
      <c r="B187" s="55"/>
      <c r="C187" s="55"/>
      <c r="D187" s="55"/>
      <c r="E187" s="55"/>
      <c r="F187" s="55"/>
      <c r="G187" s="55"/>
      <c r="H187" s="55"/>
      <c r="I187" s="55"/>
    </row>
    <row r="188" spans="1:9" s="66" customFormat="1" ht="23.1" customHeight="1" thickBot="1">
      <c r="A188" s="54"/>
      <c r="B188" s="55"/>
      <c r="C188" s="55"/>
      <c r="D188" s="55"/>
      <c r="E188" s="55"/>
      <c r="F188" s="55"/>
      <c r="G188" s="55"/>
      <c r="H188" s="55"/>
      <c r="I188" s="55"/>
    </row>
    <row r="189" spans="1:9" s="66" customFormat="1" ht="23.1" customHeight="1" thickBot="1">
      <c r="A189" s="54"/>
      <c r="B189" s="55"/>
      <c r="C189" s="55"/>
      <c r="D189" s="55"/>
      <c r="E189" s="55"/>
      <c r="F189" s="55"/>
      <c r="G189" s="55"/>
      <c r="H189" s="55"/>
      <c r="I189" s="55"/>
    </row>
    <row r="190" spans="1:9" s="66" customFormat="1" ht="23.1" customHeight="1" thickBot="1">
      <c r="A190" s="54"/>
      <c r="B190" s="55"/>
      <c r="C190" s="55"/>
      <c r="D190" s="55"/>
      <c r="E190" s="55"/>
      <c r="F190" s="55"/>
      <c r="G190" s="55"/>
      <c r="H190" s="55"/>
      <c r="I190" s="55"/>
    </row>
    <row r="191" spans="1:9" s="66" customFormat="1" ht="23.1" customHeight="1" thickBot="1">
      <c r="A191" s="54"/>
      <c r="B191" s="55"/>
      <c r="C191" s="55"/>
      <c r="D191" s="55"/>
      <c r="E191" s="55"/>
      <c r="F191" s="55"/>
      <c r="G191" s="55"/>
      <c r="H191" s="55"/>
      <c r="I191" s="55"/>
    </row>
    <row r="192" spans="1:9" s="66" customFormat="1" ht="23.1" customHeight="1" thickBot="1">
      <c r="A192" s="54"/>
      <c r="B192" s="55"/>
      <c r="C192" s="55"/>
      <c r="D192" s="55"/>
      <c r="E192" s="55"/>
      <c r="F192" s="55"/>
      <c r="G192" s="55"/>
      <c r="H192" s="55"/>
      <c r="I192" s="55"/>
    </row>
    <row r="193" spans="1:9" s="66" customFormat="1" ht="23.1" customHeight="1" thickBot="1">
      <c r="A193" s="54"/>
      <c r="B193" s="55"/>
      <c r="C193" s="55"/>
      <c r="D193" s="55"/>
      <c r="E193" s="55"/>
      <c r="F193" s="55"/>
      <c r="G193" s="55"/>
      <c r="H193" s="55"/>
      <c r="I193" s="55"/>
    </row>
    <row r="194" spans="1:9" s="66" customFormat="1" ht="23.1" customHeight="1" thickBot="1">
      <c r="A194" s="54"/>
      <c r="B194" s="55"/>
      <c r="C194" s="55"/>
      <c r="D194" s="55"/>
      <c r="E194" s="55"/>
      <c r="F194" s="55"/>
      <c r="G194" s="55"/>
      <c r="H194" s="55"/>
      <c r="I194" s="55"/>
    </row>
    <row r="195" spans="1:9" s="66" customFormat="1" ht="23.1" customHeight="1" thickBot="1">
      <c r="A195" s="54"/>
      <c r="B195" s="55"/>
      <c r="C195" s="55"/>
      <c r="D195" s="55"/>
      <c r="E195" s="55"/>
      <c r="F195" s="55"/>
      <c r="G195" s="55"/>
      <c r="H195" s="55"/>
      <c r="I195" s="55"/>
    </row>
    <row r="196" spans="1:9" s="66" customFormat="1" ht="23.1" customHeight="1" thickBot="1">
      <c r="A196" s="54"/>
      <c r="B196" s="55"/>
      <c r="C196" s="55"/>
      <c r="D196" s="55"/>
      <c r="E196" s="55"/>
      <c r="F196" s="55"/>
      <c r="G196" s="55"/>
      <c r="H196" s="55"/>
      <c r="I196" s="55"/>
    </row>
    <row r="197" spans="1:9" s="66" customFormat="1" ht="23.1" customHeight="1" thickBot="1">
      <c r="A197" s="54"/>
      <c r="B197" s="55"/>
      <c r="C197" s="55"/>
      <c r="D197" s="55"/>
      <c r="E197" s="55"/>
      <c r="F197" s="55"/>
      <c r="G197" s="55"/>
      <c r="H197" s="55"/>
      <c r="I197" s="55"/>
    </row>
    <row r="198" spans="1:9" s="66" customFormat="1" ht="23.1" customHeight="1" thickBot="1">
      <c r="A198" s="54"/>
      <c r="B198" s="55"/>
      <c r="C198" s="55"/>
      <c r="D198" s="55"/>
      <c r="E198" s="55"/>
      <c r="F198" s="55"/>
      <c r="G198" s="55"/>
      <c r="H198" s="55"/>
      <c r="I198" s="55"/>
    </row>
    <row r="199" spans="1:9" s="66" customFormat="1" ht="23.1" customHeight="1" thickBot="1">
      <c r="A199" s="54"/>
      <c r="B199" s="55"/>
      <c r="C199" s="55"/>
      <c r="D199" s="55"/>
      <c r="E199" s="55"/>
      <c r="F199" s="55"/>
      <c r="G199" s="55"/>
      <c r="H199" s="55"/>
      <c r="I199" s="55"/>
    </row>
    <row r="200" spans="1:9" s="66" customFormat="1" ht="23.1" customHeight="1" thickBot="1">
      <c r="A200" s="54"/>
      <c r="B200" s="55"/>
      <c r="C200" s="55"/>
      <c r="D200" s="55"/>
      <c r="E200" s="55"/>
      <c r="F200" s="55"/>
      <c r="G200" s="55"/>
      <c r="H200" s="55"/>
      <c r="I200" s="55"/>
    </row>
    <row r="201" spans="1:9" s="66" customFormat="1" ht="23.1" customHeight="1" thickBot="1">
      <c r="A201" s="54"/>
      <c r="B201" s="55"/>
      <c r="C201" s="55"/>
      <c r="D201" s="55"/>
      <c r="E201" s="55"/>
      <c r="F201" s="55"/>
      <c r="G201" s="55"/>
      <c r="H201" s="55"/>
      <c r="I201" s="55"/>
    </row>
    <row r="202" spans="1:9" s="66" customFormat="1" ht="23.1" customHeight="1" thickBot="1">
      <c r="A202" s="54"/>
      <c r="B202" s="55"/>
      <c r="C202" s="55"/>
      <c r="D202" s="55"/>
      <c r="E202" s="55"/>
      <c r="F202" s="55"/>
      <c r="G202" s="55"/>
      <c r="H202" s="55"/>
      <c r="I202" s="55"/>
    </row>
    <row r="203" spans="1:9" s="66" customFormat="1" ht="23.1" customHeight="1" thickBot="1">
      <c r="A203" s="54"/>
      <c r="B203" s="55"/>
      <c r="C203" s="55"/>
      <c r="D203" s="55"/>
      <c r="E203" s="55"/>
      <c r="F203" s="55"/>
      <c r="G203" s="55"/>
      <c r="H203" s="55"/>
      <c r="I203" s="55"/>
    </row>
    <row r="204" spans="1:9" s="66" customFormat="1" ht="23.1" customHeight="1" thickBot="1">
      <c r="A204" s="54"/>
      <c r="B204" s="55"/>
      <c r="C204" s="55"/>
      <c r="D204" s="55"/>
      <c r="E204" s="55"/>
      <c r="F204" s="55"/>
      <c r="G204" s="55"/>
      <c r="H204" s="55"/>
      <c r="I204" s="55"/>
    </row>
    <row r="205" spans="1:9" s="66" customFormat="1" ht="23.1" customHeight="1" thickBot="1">
      <c r="A205" s="54"/>
      <c r="B205" s="55"/>
      <c r="C205" s="55"/>
      <c r="D205" s="55"/>
      <c r="E205" s="55"/>
      <c r="F205" s="55"/>
      <c r="G205" s="55"/>
      <c r="H205" s="55"/>
      <c r="I205" s="55"/>
    </row>
    <row r="206" spans="1:9" s="66" customFormat="1" ht="23.1" customHeight="1" thickBot="1">
      <c r="A206" s="54"/>
      <c r="B206" s="55"/>
      <c r="C206" s="55"/>
      <c r="D206" s="55"/>
      <c r="E206" s="55"/>
      <c r="F206" s="55"/>
      <c r="G206" s="55"/>
      <c r="H206" s="55"/>
      <c r="I206" s="55"/>
    </row>
    <row r="207" spans="1:9" s="66" customFormat="1" ht="23.1" customHeight="1" thickBot="1">
      <c r="A207" s="54"/>
      <c r="B207" s="55"/>
      <c r="C207" s="55"/>
      <c r="D207" s="55"/>
      <c r="E207" s="55"/>
      <c r="F207" s="55"/>
      <c r="G207" s="55"/>
      <c r="H207" s="55"/>
      <c r="I207" s="55"/>
    </row>
    <row r="208" spans="1:9" s="66" customFormat="1" ht="23.1" customHeight="1" thickBot="1">
      <c r="A208" s="54"/>
      <c r="B208" s="55"/>
      <c r="C208" s="55"/>
      <c r="D208" s="55"/>
      <c r="E208" s="55"/>
      <c r="F208" s="55"/>
      <c r="G208" s="55"/>
      <c r="H208" s="55"/>
      <c r="I208" s="55"/>
    </row>
    <row r="209" spans="1:9" s="66" customFormat="1" ht="23.1" customHeight="1" thickBot="1">
      <c r="A209" s="54"/>
      <c r="B209" s="55"/>
      <c r="C209" s="55"/>
      <c r="D209" s="55"/>
      <c r="E209" s="55"/>
      <c r="F209" s="55"/>
      <c r="G209" s="55"/>
      <c r="H209" s="55"/>
      <c r="I209" s="55"/>
    </row>
    <row r="210" spans="1:9" s="66" customFormat="1" ht="23.1" customHeight="1" thickBot="1">
      <c r="A210" s="54"/>
      <c r="B210" s="55"/>
      <c r="C210" s="55"/>
      <c r="D210" s="55"/>
      <c r="E210" s="55"/>
      <c r="F210" s="55"/>
      <c r="G210" s="55"/>
      <c r="H210" s="55"/>
      <c r="I210" s="55"/>
    </row>
    <row r="211" spans="1:9" s="66" customFormat="1" ht="23.1" customHeight="1" thickBot="1">
      <c r="A211" s="54"/>
      <c r="B211" s="55"/>
      <c r="C211" s="55"/>
      <c r="D211" s="55"/>
      <c r="E211" s="55"/>
      <c r="F211" s="55"/>
      <c r="G211" s="55"/>
      <c r="H211" s="55"/>
      <c r="I211" s="55"/>
    </row>
    <row r="212" spans="1:9" s="66" customFormat="1" ht="23.1" customHeight="1" thickBot="1">
      <c r="A212" s="54"/>
      <c r="B212" s="55"/>
      <c r="C212" s="55"/>
      <c r="D212" s="55"/>
      <c r="E212" s="55"/>
      <c r="F212" s="55"/>
      <c r="G212" s="55"/>
      <c r="H212" s="55"/>
      <c r="I212" s="55"/>
    </row>
    <row r="213" spans="1:9" s="66" customFormat="1" ht="23.1" customHeight="1" thickBot="1">
      <c r="A213" s="54"/>
      <c r="B213" s="55"/>
      <c r="C213" s="55"/>
      <c r="D213" s="55"/>
      <c r="E213" s="55"/>
      <c r="F213" s="55"/>
      <c r="G213" s="55"/>
      <c r="H213" s="55"/>
      <c r="I213" s="55"/>
    </row>
    <row r="214" spans="1:9" s="66" customFormat="1" ht="23.1" customHeight="1" thickBot="1">
      <c r="A214" s="54"/>
      <c r="B214" s="55"/>
      <c r="C214" s="55"/>
      <c r="D214" s="55"/>
      <c r="E214" s="55"/>
      <c r="F214" s="55"/>
      <c r="G214" s="55"/>
      <c r="H214" s="55"/>
      <c r="I214" s="55"/>
    </row>
    <row r="215" spans="1:9" s="66" customFormat="1" ht="23.1" customHeight="1" thickBot="1">
      <c r="A215" s="54"/>
      <c r="B215" s="55"/>
      <c r="C215" s="55"/>
      <c r="D215" s="55"/>
      <c r="E215" s="55"/>
      <c r="F215" s="55"/>
      <c r="G215" s="55"/>
      <c r="H215" s="55"/>
      <c r="I215" s="55"/>
    </row>
    <row r="216" spans="1:9" s="66" customFormat="1" ht="23.1" customHeight="1" thickBot="1">
      <c r="A216" s="54"/>
      <c r="B216" s="55"/>
      <c r="C216" s="55"/>
      <c r="D216" s="55"/>
      <c r="E216" s="55"/>
      <c r="F216" s="55"/>
      <c r="G216" s="55"/>
      <c r="H216" s="55"/>
      <c r="I216" s="55"/>
    </row>
    <row r="217" spans="1:9" s="66" customFormat="1" ht="23.1" customHeight="1" thickBot="1">
      <c r="A217" s="54"/>
      <c r="B217" s="55"/>
      <c r="C217" s="55"/>
      <c r="D217" s="55"/>
      <c r="E217" s="55"/>
      <c r="F217" s="55"/>
      <c r="G217" s="55"/>
      <c r="H217" s="55"/>
      <c r="I217" s="55"/>
    </row>
    <row r="218" spans="1:9" s="66" customFormat="1" ht="23.1" customHeight="1" thickBot="1">
      <c r="A218" s="54"/>
      <c r="B218" s="55"/>
      <c r="C218" s="55"/>
      <c r="D218" s="55"/>
      <c r="E218" s="55"/>
      <c r="F218" s="55"/>
      <c r="G218" s="55"/>
      <c r="H218" s="55"/>
      <c r="I218" s="55"/>
    </row>
    <row r="219" spans="1:9" s="66" customFormat="1" ht="23.1" customHeight="1" thickBot="1">
      <c r="A219" s="54"/>
      <c r="B219" s="55"/>
      <c r="C219" s="55"/>
      <c r="D219" s="55"/>
      <c r="E219" s="55"/>
      <c r="F219" s="55"/>
      <c r="G219" s="55"/>
      <c r="H219" s="55"/>
      <c r="I219" s="55"/>
    </row>
    <row r="220" spans="1:9" s="66" customFormat="1" ht="23.1" customHeight="1" thickBot="1">
      <c r="A220" s="54"/>
      <c r="B220" s="55"/>
      <c r="C220" s="55"/>
      <c r="D220" s="55"/>
      <c r="E220" s="55"/>
      <c r="F220" s="55"/>
      <c r="G220" s="55"/>
      <c r="H220" s="55"/>
      <c r="I220" s="55"/>
    </row>
    <row r="221" spans="1:9" s="66" customFormat="1" ht="23.1" customHeight="1" thickBot="1">
      <c r="A221" s="54"/>
      <c r="B221" s="55"/>
      <c r="C221" s="55"/>
      <c r="D221" s="55"/>
      <c r="E221" s="55"/>
      <c r="F221" s="55"/>
      <c r="G221" s="55"/>
      <c r="H221" s="55"/>
      <c r="I221" s="55"/>
    </row>
    <row r="222" spans="1:9" s="66" customFormat="1" ht="23.1" customHeight="1" thickBot="1">
      <c r="A222" s="54"/>
      <c r="B222" s="55"/>
      <c r="C222" s="55"/>
      <c r="D222" s="55"/>
      <c r="E222" s="55"/>
      <c r="F222" s="55"/>
      <c r="G222" s="55"/>
      <c r="H222" s="55"/>
      <c r="I222" s="55"/>
    </row>
    <row r="223" spans="1:9" s="66" customFormat="1" ht="23.1" customHeight="1" thickBot="1">
      <c r="A223" s="54"/>
      <c r="B223" s="55"/>
      <c r="C223" s="55"/>
      <c r="D223" s="55"/>
      <c r="E223" s="55"/>
      <c r="F223" s="55"/>
      <c r="G223" s="55"/>
      <c r="H223" s="55"/>
      <c r="I223" s="55"/>
    </row>
    <row r="224" spans="1:9" s="66" customFormat="1" ht="23.1" customHeight="1" thickBot="1">
      <c r="A224" s="54"/>
      <c r="B224" s="55"/>
      <c r="C224" s="55"/>
      <c r="D224" s="55"/>
      <c r="E224" s="55"/>
      <c r="F224" s="55"/>
      <c r="G224" s="55"/>
      <c r="H224" s="55"/>
      <c r="I224" s="55"/>
    </row>
    <row r="225" spans="1:9" s="66" customFormat="1" ht="23.1" customHeight="1" thickBot="1">
      <c r="A225" s="54"/>
      <c r="B225" s="55"/>
      <c r="C225" s="55"/>
      <c r="D225" s="55"/>
      <c r="E225" s="55"/>
      <c r="F225" s="55"/>
      <c r="G225" s="55"/>
      <c r="H225" s="55"/>
      <c r="I225" s="55"/>
    </row>
    <row r="226" spans="1:9" s="66" customFormat="1" ht="23.1" customHeight="1" thickBot="1">
      <c r="A226" s="54"/>
      <c r="B226" s="55"/>
      <c r="C226" s="55"/>
      <c r="D226" s="55"/>
      <c r="E226" s="55"/>
      <c r="F226" s="55"/>
      <c r="G226" s="55"/>
      <c r="H226" s="55"/>
      <c r="I226" s="55"/>
    </row>
    <row r="227" spans="1:9" s="66" customFormat="1" ht="23.1" customHeight="1" thickBot="1">
      <c r="A227" s="54"/>
      <c r="B227" s="55"/>
      <c r="C227" s="55"/>
      <c r="D227" s="55"/>
      <c r="E227" s="55"/>
      <c r="F227" s="55"/>
      <c r="G227" s="55"/>
      <c r="H227" s="55"/>
      <c r="I227" s="55"/>
    </row>
    <row r="228" spans="1:9" s="66" customFormat="1" ht="23.1" customHeight="1" thickBot="1">
      <c r="A228" s="54"/>
      <c r="B228" s="55"/>
      <c r="C228" s="55"/>
      <c r="D228" s="55"/>
      <c r="E228" s="55"/>
      <c r="F228" s="55"/>
      <c r="G228" s="55"/>
      <c r="H228" s="55"/>
      <c r="I228" s="55"/>
    </row>
    <row r="229" spans="1:9" s="66" customFormat="1" ht="23.1" customHeight="1" thickBot="1">
      <c r="A229" s="54"/>
      <c r="B229" s="55"/>
      <c r="C229" s="55"/>
      <c r="D229" s="55"/>
      <c r="E229" s="55"/>
      <c r="F229" s="55"/>
      <c r="G229" s="55"/>
      <c r="H229" s="55"/>
      <c r="I229" s="55"/>
    </row>
    <row r="230" spans="1:9" s="66" customFormat="1" ht="23.1" customHeight="1" thickBot="1">
      <c r="A230" s="54"/>
      <c r="B230" s="55"/>
      <c r="C230" s="55"/>
      <c r="D230" s="55"/>
      <c r="E230" s="55"/>
      <c r="F230" s="55"/>
      <c r="G230" s="55"/>
      <c r="H230" s="55"/>
      <c r="I230" s="55"/>
    </row>
    <row r="231" spans="1:9" s="66" customFormat="1" ht="23.1" customHeight="1" thickBot="1">
      <c r="A231" s="54"/>
      <c r="B231" s="55"/>
      <c r="C231" s="55"/>
      <c r="D231" s="55"/>
      <c r="E231" s="55"/>
      <c r="F231" s="55"/>
      <c r="G231" s="55"/>
      <c r="H231" s="55"/>
      <c r="I231" s="55"/>
    </row>
    <row r="232" spans="1:9" s="66" customFormat="1" ht="23.1" customHeight="1" thickBot="1">
      <c r="A232" s="54"/>
      <c r="B232" s="55"/>
      <c r="C232" s="55"/>
      <c r="D232" s="55"/>
      <c r="E232" s="55"/>
      <c r="F232" s="55"/>
      <c r="G232" s="55"/>
      <c r="H232" s="55"/>
      <c r="I232" s="55"/>
    </row>
    <row r="233" spans="1:9" s="66" customFormat="1" ht="23.1" customHeight="1" thickBot="1">
      <c r="A233" s="54"/>
      <c r="B233" s="55"/>
      <c r="C233" s="55"/>
      <c r="D233" s="55"/>
      <c r="E233" s="55"/>
      <c r="F233" s="55"/>
      <c r="G233" s="55"/>
      <c r="H233" s="55"/>
      <c r="I233" s="55"/>
    </row>
    <row r="234" spans="1:9" s="66" customFormat="1" ht="23.1" customHeight="1" thickBot="1">
      <c r="A234" s="54"/>
      <c r="B234" s="55"/>
      <c r="C234" s="55"/>
      <c r="D234" s="55"/>
      <c r="E234" s="55"/>
      <c r="F234" s="55"/>
      <c r="G234" s="55"/>
      <c r="H234" s="55"/>
      <c r="I234" s="55"/>
    </row>
    <row r="235" spans="1:9" s="66" customFormat="1" ht="23.1" customHeight="1" thickBot="1">
      <c r="A235" s="54"/>
      <c r="B235" s="55"/>
      <c r="C235" s="55"/>
      <c r="D235" s="55"/>
      <c r="E235" s="55"/>
      <c r="F235" s="55"/>
      <c r="G235" s="55"/>
      <c r="H235" s="55"/>
      <c r="I235" s="55"/>
    </row>
    <row r="236" spans="1:9" s="66" customFormat="1" ht="23.1" customHeight="1" thickBot="1">
      <c r="A236" s="54"/>
      <c r="B236" s="55"/>
      <c r="C236" s="55"/>
      <c r="D236" s="55"/>
      <c r="E236" s="55"/>
      <c r="F236" s="55"/>
      <c r="G236" s="55"/>
      <c r="H236" s="55"/>
      <c r="I236" s="55"/>
    </row>
    <row r="237" spans="1:9" s="66" customFormat="1" ht="23.1" customHeight="1" thickBot="1">
      <c r="A237" s="54"/>
      <c r="B237" s="55"/>
      <c r="C237" s="55"/>
      <c r="D237" s="55"/>
      <c r="E237" s="55"/>
      <c r="F237" s="55"/>
      <c r="G237" s="55"/>
      <c r="H237" s="55"/>
      <c r="I237" s="55"/>
    </row>
    <row r="238" spans="1:9" s="66" customFormat="1" ht="23.1" customHeight="1" thickBot="1">
      <c r="A238" s="54"/>
      <c r="B238" s="55"/>
      <c r="C238" s="55"/>
      <c r="D238" s="55"/>
      <c r="E238" s="55"/>
      <c r="F238" s="55"/>
      <c r="G238" s="55"/>
      <c r="H238" s="55"/>
      <c r="I238" s="55"/>
    </row>
    <row r="239" spans="1:9" s="66" customFormat="1" ht="23.1" customHeight="1" thickBot="1">
      <c r="A239" s="54"/>
      <c r="B239" s="55"/>
      <c r="C239" s="55"/>
      <c r="D239" s="55"/>
      <c r="E239" s="55"/>
      <c r="F239" s="55"/>
      <c r="G239" s="55"/>
      <c r="H239" s="55"/>
      <c r="I239" s="55"/>
    </row>
    <row r="240" spans="1:9" s="66" customFormat="1" ht="23.1" customHeight="1" thickBot="1">
      <c r="A240" s="54"/>
      <c r="B240" s="55"/>
      <c r="C240" s="55"/>
      <c r="D240" s="55"/>
      <c r="E240" s="55"/>
      <c r="F240" s="55"/>
      <c r="G240" s="55"/>
      <c r="H240" s="55"/>
      <c r="I240" s="55"/>
    </row>
    <row r="241" spans="1:9" s="66" customFormat="1" ht="23.1" customHeight="1" thickBot="1">
      <c r="A241" s="54"/>
      <c r="B241" s="55"/>
      <c r="C241" s="55"/>
      <c r="D241" s="55"/>
      <c r="E241" s="55"/>
      <c r="F241" s="55"/>
      <c r="G241" s="55"/>
      <c r="H241" s="55"/>
      <c r="I241" s="55"/>
    </row>
    <row r="242" spans="1:9" s="66" customFormat="1" ht="23.1" customHeight="1" thickBot="1">
      <c r="A242" s="54"/>
      <c r="B242" s="55"/>
      <c r="C242" s="55"/>
      <c r="D242" s="55"/>
      <c r="E242" s="55"/>
      <c r="F242" s="55"/>
      <c r="G242" s="55"/>
      <c r="H242" s="55"/>
      <c r="I242" s="55"/>
    </row>
    <row r="243" spans="1:9" s="66" customFormat="1" ht="23.1" customHeight="1" thickBot="1">
      <c r="A243" s="54"/>
      <c r="B243" s="55"/>
      <c r="C243" s="55"/>
      <c r="D243" s="55"/>
      <c r="E243" s="55"/>
      <c r="F243" s="55"/>
      <c r="G243" s="55"/>
      <c r="H243" s="55"/>
      <c r="I243" s="55"/>
    </row>
    <row r="244" spans="1:9" s="66" customFormat="1" ht="23.1" customHeight="1" thickBot="1">
      <c r="A244" s="54"/>
      <c r="B244" s="55"/>
      <c r="C244" s="55"/>
      <c r="D244" s="55"/>
      <c r="E244" s="55"/>
      <c r="F244" s="55"/>
      <c r="G244" s="55"/>
      <c r="H244" s="55"/>
      <c r="I244" s="55"/>
    </row>
    <row r="245" spans="1:9" s="66" customFormat="1" ht="23.1" customHeight="1" thickBot="1">
      <c r="A245" s="54"/>
      <c r="B245" s="55"/>
      <c r="C245" s="55"/>
      <c r="D245" s="55"/>
      <c r="E245" s="55"/>
      <c r="F245" s="55"/>
      <c r="G245" s="55"/>
      <c r="H245" s="55"/>
      <c r="I245" s="55"/>
    </row>
    <row r="246" spans="1:9" s="66" customFormat="1" ht="23.1" customHeight="1" thickBot="1">
      <c r="A246" s="54"/>
      <c r="B246" s="55"/>
      <c r="C246" s="55"/>
      <c r="D246" s="55"/>
      <c r="E246" s="55"/>
      <c r="F246" s="55"/>
      <c r="G246" s="55"/>
      <c r="H246" s="55"/>
      <c r="I246" s="55"/>
    </row>
    <row r="247" spans="1:9" s="66" customFormat="1" ht="23.1" customHeight="1" thickBot="1">
      <c r="A247" s="54"/>
      <c r="B247" s="55"/>
      <c r="C247" s="55"/>
      <c r="D247" s="55"/>
      <c r="E247" s="55"/>
      <c r="F247" s="55"/>
      <c r="G247" s="55"/>
      <c r="H247" s="55"/>
      <c r="I247" s="55"/>
    </row>
    <row r="248" spans="1:9" s="66" customFormat="1" ht="23.1" customHeight="1" thickBot="1">
      <c r="A248" s="54"/>
      <c r="B248" s="55"/>
      <c r="C248" s="55"/>
      <c r="D248" s="55"/>
      <c r="E248" s="55"/>
      <c r="F248" s="55"/>
      <c r="G248" s="55"/>
      <c r="H248" s="55"/>
      <c r="I248" s="55"/>
    </row>
    <row r="249" spans="1:9" s="66" customFormat="1" ht="23.1" customHeight="1" thickBot="1">
      <c r="A249" s="54"/>
      <c r="B249" s="55"/>
      <c r="C249" s="55"/>
      <c r="D249" s="55"/>
      <c r="E249" s="55"/>
      <c r="F249" s="55"/>
      <c r="G249" s="55"/>
      <c r="H249" s="55"/>
      <c r="I249" s="55"/>
    </row>
    <row r="250" spans="1:9" s="66" customFormat="1" ht="23.1" customHeight="1" thickBot="1">
      <c r="A250" s="54"/>
      <c r="B250" s="55"/>
      <c r="C250" s="55"/>
      <c r="D250" s="55"/>
      <c r="E250" s="55"/>
      <c r="F250" s="55"/>
      <c r="G250" s="55"/>
      <c r="H250" s="55"/>
      <c r="I250" s="55"/>
    </row>
    <row r="251" spans="1:9" s="66" customFormat="1" ht="23.1" customHeight="1" thickBot="1">
      <c r="A251" s="54"/>
      <c r="B251" s="55"/>
      <c r="C251" s="55"/>
      <c r="D251" s="55"/>
      <c r="E251" s="55"/>
      <c r="F251" s="55"/>
      <c r="G251" s="55"/>
      <c r="H251" s="55"/>
      <c r="I251" s="55"/>
    </row>
    <row r="252" spans="1:9" s="66" customFormat="1" ht="23.1" customHeight="1" thickBot="1">
      <c r="A252" s="54"/>
      <c r="B252" s="55"/>
      <c r="C252" s="55"/>
      <c r="D252" s="55"/>
      <c r="E252" s="55"/>
      <c r="F252" s="55"/>
      <c r="G252" s="55"/>
      <c r="H252" s="55"/>
      <c r="I252" s="55"/>
    </row>
    <row r="253" spans="1:9" s="66" customFormat="1" ht="23.1" customHeight="1" thickBot="1">
      <c r="A253" s="54"/>
      <c r="B253" s="55"/>
      <c r="C253" s="55"/>
      <c r="D253" s="55"/>
      <c r="E253" s="55"/>
      <c r="F253" s="55"/>
      <c r="G253" s="55"/>
      <c r="H253" s="55"/>
      <c r="I253" s="55"/>
    </row>
    <row r="254" spans="1:9" s="66" customFormat="1" ht="23.1" customHeight="1" thickBot="1">
      <c r="A254" s="54"/>
      <c r="B254" s="55"/>
      <c r="C254" s="55"/>
      <c r="D254" s="55"/>
      <c r="E254" s="55"/>
      <c r="F254" s="55"/>
      <c r="G254" s="55"/>
      <c r="H254" s="55"/>
      <c r="I254" s="55"/>
    </row>
    <row r="255" spans="1:9" s="66" customFormat="1" ht="23.1" customHeight="1" thickBot="1">
      <c r="A255" s="54"/>
      <c r="B255" s="55"/>
      <c r="C255" s="55"/>
      <c r="D255" s="55"/>
      <c r="E255" s="55"/>
      <c r="F255" s="55"/>
      <c r="G255" s="55"/>
      <c r="H255" s="55"/>
      <c r="I255" s="55"/>
    </row>
    <row r="256" spans="1:9" s="66" customFormat="1" ht="23.1" customHeight="1" thickBot="1">
      <c r="A256" s="54"/>
      <c r="B256" s="55"/>
      <c r="C256" s="55"/>
      <c r="D256" s="55"/>
      <c r="E256" s="55"/>
      <c r="F256" s="55"/>
      <c r="G256" s="55"/>
      <c r="H256" s="55"/>
      <c r="I256" s="55"/>
    </row>
    <row r="257" spans="1:9" s="66" customFormat="1" ht="23.1" customHeight="1" thickBot="1">
      <c r="A257" s="54"/>
      <c r="B257" s="55"/>
      <c r="C257" s="55"/>
      <c r="D257" s="55"/>
      <c r="E257" s="55"/>
      <c r="F257" s="55"/>
      <c r="G257" s="55"/>
      <c r="H257" s="55"/>
      <c r="I257" s="55"/>
    </row>
    <row r="258" spans="1:9" s="66" customFormat="1" ht="23.1" customHeight="1" thickBot="1">
      <c r="A258" s="54"/>
      <c r="B258" s="55"/>
      <c r="C258" s="55"/>
      <c r="D258" s="55"/>
      <c r="E258" s="55"/>
      <c r="F258" s="55"/>
      <c r="G258" s="55"/>
      <c r="H258" s="55"/>
      <c r="I258" s="55"/>
    </row>
    <row r="259" spans="1:9" s="66" customFormat="1" ht="23.1" customHeight="1" thickBot="1">
      <c r="A259" s="54"/>
      <c r="B259" s="55"/>
      <c r="C259" s="55"/>
      <c r="D259" s="55"/>
      <c r="E259" s="55"/>
      <c r="F259" s="55"/>
      <c r="G259" s="55"/>
      <c r="H259" s="55"/>
      <c r="I259" s="55"/>
    </row>
    <row r="260" spans="1:9" s="66" customFormat="1" ht="23.1" customHeight="1" thickBot="1">
      <c r="A260" s="54"/>
      <c r="B260" s="55"/>
      <c r="C260" s="55"/>
      <c r="D260" s="55"/>
      <c r="E260" s="55"/>
      <c r="F260" s="55"/>
      <c r="G260" s="55"/>
      <c r="H260" s="55"/>
      <c r="I260" s="55"/>
    </row>
    <row r="261" spans="1:9" s="66" customFormat="1" ht="23.1" customHeight="1" thickBot="1">
      <c r="A261" s="54"/>
      <c r="B261" s="55"/>
      <c r="C261" s="55"/>
      <c r="D261" s="55"/>
      <c r="E261" s="55"/>
      <c r="F261" s="55"/>
      <c r="G261" s="55"/>
      <c r="H261" s="55"/>
      <c r="I261" s="55"/>
    </row>
    <row r="262" spans="1:9" s="66" customFormat="1" ht="23.1" customHeight="1" thickBot="1">
      <c r="A262" s="54"/>
      <c r="B262" s="55"/>
      <c r="C262" s="55"/>
      <c r="D262" s="55"/>
      <c r="E262" s="55"/>
      <c r="F262" s="55"/>
      <c r="G262" s="55"/>
      <c r="H262" s="55"/>
      <c r="I262" s="55"/>
    </row>
    <row r="263" spans="1:9" s="66" customFormat="1" ht="23.1" customHeight="1" thickBot="1">
      <c r="A263" s="54"/>
      <c r="B263" s="55"/>
      <c r="C263" s="55"/>
      <c r="D263" s="55"/>
      <c r="E263" s="55"/>
      <c r="F263" s="55"/>
      <c r="G263" s="55"/>
      <c r="H263" s="55"/>
      <c r="I263" s="55"/>
    </row>
    <row r="264" spans="1:9" s="66" customFormat="1" ht="23.1" customHeight="1" thickBot="1">
      <c r="A264" s="54"/>
      <c r="B264" s="55"/>
      <c r="C264" s="55"/>
      <c r="D264" s="55"/>
      <c r="E264" s="55"/>
      <c r="F264" s="55"/>
      <c r="G264" s="55"/>
      <c r="H264" s="55"/>
      <c r="I264" s="55"/>
    </row>
    <row r="265" spans="1:9" s="66" customFormat="1" ht="23.1" customHeight="1" thickBot="1">
      <c r="A265" s="54"/>
      <c r="B265" s="55"/>
      <c r="C265" s="55"/>
      <c r="D265" s="55"/>
      <c r="E265" s="55"/>
      <c r="F265" s="55"/>
      <c r="G265" s="55"/>
      <c r="H265" s="55"/>
      <c r="I265" s="55"/>
    </row>
    <row r="266" spans="1:9" s="66" customFormat="1" ht="23.1" customHeight="1" thickBot="1">
      <c r="A266" s="54"/>
      <c r="B266" s="55"/>
      <c r="C266" s="55"/>
      <c r="D266" s="55"/>
      <c r="E266" s="55"/>
      <c r="F266" s="55"/>
      <c r="G266" s="55"/>
      <c r="H266" s="55"/>
      <c r="I266" s="55"/>
    </row>
    <row r="267" spans="1:9" s="66" customFormat="1" ht="23.1" customHeight="1" thickBot="1">
      <c r="A267" s="54"/>
      <c r="B267" s="55"/>
      <c r="C267" s="55"/>
      <c r="D267" s="55"/>
      <c r="E267" s="55"/>
      <c r="F267" s="55"/>
      <c r="G267" s="55"/>
      <c r="H267" s="55"/>
      <c r="I267" s="55"/>
    </row>
    <row r="268" spans="1:9" s="66" customFormat="1" ht="23.1" customHeight="1" thickBot="1">
      <c r="A268" s="54"/>
      <c r="B268" s="55"/>
      <c r="C268" s="55"/>
      <c r="D268" s="55"/>
      <c r="E268" s="55"/>
      <c r="F268" s="55"/>
      <c r="G268" s="55"/>
      <c r="H268" s="55"/>
      <c r="I268" s="55"/>
    </row>
    <row r="269" spans="1:9" s="66" customFormat="1" ht="23.1" customHeight="1" thickBot="1">
      <c r="A269" s="54"/>
      <c r="B269" s="55"/>
      <c r="C269" s="55"/>
      <c r="D269" s="55"/>
      <c r="E269" s="55"/>
      <c r="F269" s="55"/>
      <c r="G269" s="55"/>
      <c r="H269" s="55"/>
      <c r="I269" s="55"/>
    </row>
    <row r="270" spans="1:9" s="66" customFormat="1" ht="23.1" customHeight="1" thickBot="1">
      <c r="A270" s="54"/>
      <c r="B270" s="55"/>
      <c r="C270" s="55"/>
      <c r="D270" s="55"/>
      <c r="E270" s="55"/>
      <c r="F270" s="55"/>
      <c r="G270" s="55"/>
      <c r="H270" s="55"/>
      <c r="I270" s="55"/>
    </row>
    <row r="271" spans="1:9" s="66" customFormat="1" ht="23.1" customHeight="1" thickBot="1">
      <c r="A271" s="54"/>
      <c r="B271" s="55"/>
      <c r="C271" s="55"/>
      <c r="D271" s="55"/>
      <c r="E271" s="55"/>
      <c r="F271" s="55"/>
      <c r="G271" s="55"/>
      <c r="H271" s="55"/>
      <c r="I271" s="55"/>
    </row>
    <row r="272" spans="1:9" s="66" customFormat="1" ht="23.1" customHeight="1" thickBot="1">
      <c r="A272" s="54"/>
      <c r="B272" s="55"/>
      <c r="C272" s="55"/>
      <c r="D272" s="55"/>
      <c r="E272" s="55"/>
      <c r="F272" s="55"/>
      <c r="G272" s="55"/>
      <c r="H272" s="55"/>
      <c r="I272" s="55"/>
    </row>
    <row r="273" spans="1:9" s="66" customFormat="1" ht="23.1" customHeight="1" thickBot="1">
      <c r="A273" s="54"/>
      <c r="B273" s="55"/>
      <c r="C273" s="55"/>
      <c r="D273" s="55"/>
      <c r="E273" s="55"/>
      <c r="F273" s="55"/>
      <c r="G273" s="55"/>
      <c r="H273" s="55"/>
      <c r="I273" s="55"/>
    </row>
    <row r="274" spans="1:9" s="66" customFormat="1" ht="23.1" customHeight="1" thickBot="1">
      <c r="A274" s="54"/>
      <c r="B274" s="55"/>
      <c r="C274" s="55"/>
      <c r="D274" s="55"/>
      <c r="E274" s="55"/>
      <c r="F274" s="55"/>
      <c r="G274" s="55"/>
      <c r="H274" s="55"/>
      <c r="I274" s="55"/>
    </row>
    <row r="275" spans="1:9" s="66" customFormat="1" ht="23.1" customHeight="1" thickBot="1">
      <c r="A275" s="54"/>
      <c r="B275" s="55"/>
      <c r="C275" s="55"/>
      <c r="D275" s="55"/>
      <c r="E275" s="55"/>
      <c r="F275" s="55"/>
      <c r="G275" s="55"/>
      <c r="H275" s="55"/>
      <c r="I275" s="55"/>
    </row>
    <row r="276" spans="1:9" s="66" customFormat="1" ht="23.1" customHeight="1" thickBot="1">
      <c r="A276" s="54"/>
      <c r="B276" s="55"/>
      <c r="C276" s="55"/>
      <c r="D276" s="55"/>
      <c r="E276" s="55"/>
      <c r="F276" s="55"/>
      <c r="G276" s="55"/>
      <c r="H276" s="55"/>
      <c r="I276" s="55"/>
    </row>
    <row r="277" spans="1:9" s="66" customFormat="1" ht="23.1" customHeight="1" thickBot="1">
      <c r="A277" s="54"/>
      <c r="B277" s="55"/>
      <c r="C277" s="55"/>
      <c r="D277" s="55"/>
      <c r="E277" s="55"/>
      <c r="F277" s="55"/>
      <c r="G277" s="55"/>
      <c r="H277" s="55"/>
      <c r="I277" s="55"/>
    </row>
    <row r="278" spans="1:9" s="66" customFormat="1" ht="23.1" customHeight="1" thickBot="1">
      <c r="A278" s="54"/>
      <c r="B278" s="55"/>
      <c r="C278" s="55"/>
      <c r="D278" s="55"/>
      <c r="E278" s="55"/>
      <c r="F278" s="55"/>
      <c r="G278" s="55"/>
      <c r="H278" s="55"/>
      <c r="I278" s="55"/>
    </row>
    <row r="279" spans="1:9" s="66" customFormat="1" ht="23.1" customHeight="1" thickBot="1">
      <c r="A279" s="54"/>
      <c r="B279" s="55"/>
      <c r="C279" s="55"/>
      <c r="D279" s="55"/>
      <c r="E279" s="55"/>
      <c r="F279" s="55"/>
      <c r="G279" s="55"/>
      <c r="H279" s="55"/>
      <c r="I279" s="55"/>
    </row>
    <row r="280" spans="1:9" s="66" customFormat="1" ht="23.1" customHeight="1" thickBot="1">
      <c r="A280" s="54"/>
      <c r="B280" s="55"/>
      <c r="C280" s="55"/>
      <c r="D280" s="55"/>
      <c r="E280" s="55"/>
      <c r="F280" s="55"/>
      <c r="G280" s="55"/>
      <c r="H280" s="55"/>
      <c r="I280" s="55"/>
    </row>
    <row r="281" spans="1:9" s="66" customFormat="1" ht="23.1" customHeight="1" thickBot="1">
      <c r="A281" s="54"/>
      <c r="B281" s="55"/>
      <c r="C281" s="55"/>
      <c r="D281" s="55"/>
      <c r="E281" s="55"/>
      <c r="F281" s="55"/>
      <c r="G281" s="55"/>
      <c r="H281" s="55"/>
      <c r="I281" s="55"/>
    </row>
    <row r="282" spans="1:9" s="66" customFormat="1" ht="23.1" customHeight="1" thickBot="1">
      <c r="A282" s="54"/>
      <c r="B282" s="55"/>
      <c r="C282" s="55"/>
      <c r="D282" s="55"/>
      <c r="E282" s="55"/>
      <c r="F282" s="55"/>
      <c r="G282" s="55"/>
      <c r="H282" s="55"/>
      <c r="I282" s="55"/>
    </row>
    <row r="283" spans="1:9" s="66" customFormat="1" ht="23.1" customHeight="1" thickBot="1">
      <c r="A283" s="54"/>
      <c r="B283" s="55"/>
      <c r="C283" s="55"/>
      <c r="D283" s="55"/>
      <c r="E283" s="55"/>
      <c r="F283" s="55"/>
      <c r="G283" s="55"/>
      <c r="H283" s="55"/>
      <c r="I283" s="55"/>
    </row>
    <row r="284" spans="1:9" s="66" customFormat="1" ht="23.1" customHeight="1" thickBot="1">
      <c r="A284" s="54"/>
      <c r="B284" s="55"/>
      <c r="C284" s="55"/>
      <c r="D284" s="55"/>
      <c r="E284" s="55"/>
      <c r="F284" s="55"/>
      <c r="G284" s="55"/>
      <c r="H284" s="55"/>
      <c r="I284" s="55"/>
    </row>
    <row r="285" spans="1:9" s="66" customFormat="1" ht="23.1" customHeight="1" thickBot="1">
      <c r="A285" s="54"/>
      <c r="B285" s="55"/>
      <c r="C285" s="55"/>
      <c r="D285" s="55"/>
      <c r="E285" s="55"/>
      <c r="F285" s="55"/>
      <c r="G285" s="55"/>
      <c r="H285" s="55"/>
      <c r="I285" s="55"/>
    </row>
    <row r="286" spans="1:9" s="66" customFormat="1" ht="23.1" customHeight="1" thickBot="1">
      <c r="A286" s="54"/>
      <c r="B286" s="55"/>
      <c r="C286" s="55"/>
      <c r="D286" s="55"/>
      <c r="E286" s="55"/>
      <c r="F286" s="55"/>
      <c r="G286" s="55"/>
      <c r="H286" s="55"/>
      <c r="I286" s="55"/>
    </row>
    <row r="287" spans="1:9" s="66" customFormat="1" ht="23.1" customHeight="1" thickBot="1">
      <c r="A287" s="54"/>
      <c r="B287" s="55"/>
      <c r="C287" s="55"/>
      <c r="D287" s="55"/>
      <c r="E287" s="55"/>
      <c r="F287" s="55"/>
      <c r="G287" s="55"/>
      <c r="H287" s="55"/>
      <c r="I287" s="55"/>
    </row>
    <row r="288" spans="1:9" s="66" customFormat="1" ht="23.1" customHeight="1" thickBot="1">
      <c r="A288" s="54"/>
      <c r="B288" s="55"/>
      <c r="C288" s="55"/>
      <c r="D288" s="55"/>
      <c r="E288" s="55"/>
      <c r="F288" s="55"/>
      <c r="G288" s="55"/>
      <c r="H288" s="55"/>
      <c r="I288" s="55"/>
    </row>
    <row r="289" spans="1:9" s="66" customFormat="1" ht="23.1" customHeight="1" thickBot="1">
      <c r="A289" s="54"/>
      <c r="B289" s="55"/>
      <c r="C289" s="55"/>
      <c r="D289" s="55"/>
      <c r="E289" s="55"/>
      <c r="F289" s="55"/>
      <c r="G289" s="55"/>
      <c r="H289" s="55"/>
      <c r="I289" s="55"/>
    </row>
    <row r="290" spans="1:9" s="66" customFormat="1" ht="23.1" customHeight="1" thickBot="1">
      <c r="A290" s="54"/>
      <c r="B290" s="55"/>
      <c r="C290" s="55"/>
      <c r="D290" s="55"/>
      <c r="E290" s="55"/>
      <c r="F290" s="55"/>
      <c r="G290" s="55"/>
      <c r="H290" s="55"/>
      <c r="I290" s="55"/>
    </row>
    <row r="291" spans="1:9" s="66" customFormat="1" ht="23.1" customHeight="1" thickBot="1">
      <c r="A291" s="54"/>
      <c r="B291" s="55"/>
      <c r="C291" s="55"/>
      <c r="D291" s="55"/>
      <c r="E291" s="55"/>
      <c r="F291" s="55"/>
      <c r="G291" s="55"/>
      <c r="H291" s="55"/>
      <c r="I291" s="55"/>
    </row>
    <row r="292" spans="1:9" s="66" customFormat="1" ht="23.1" customHeight="1" thickBot="1">
      <c r="A292" s="54"/>
      <c r="B292" s="55"/>
      <c r="C292" s="55"/>
      <c r="D292" s="55"/>
      <c r="E292" s="55"/>
      <c r="F292" s="55"/>
      <c r="G292" s="55"/>
      <c r="H292" s="55"/>
      <c r="I292" s="55"/>
    </row>
    <row r="293" spans="1:9" s="66" customFormat="1" ht="23.1" customHeight="1" thickBot="1">
      <c r="A293" s="54"/>
      <c r="B293" s="55"/>
      <c r="C293" s="55"/>
      <c r="D293" s="55"/>
      <c r="E293" s="55"/>
      <c r="F293" s="55"/>
      <c r="G293" s="55"/>
      <c r="H293" s="55"/>
      <c r="I293" s="55"/>
    </row>
    <row r="294" spans="1:9" s="66" customFormat="1" ht="23.1" customHeight="1" thickBot="1">
      <c r="A294" s="54"/>
      <c r="B294" s="55"/>
      <c r="C294" s="55"/>
      <c r="D294" s="55"/>
      <c r="E294" s="55"/>
      <c r="F294" s="55"/>
      <c r="G294" s="55"/>
      <c r="H294" s="55"/>
      <c r="I294" s="55"/>
    </row>
    <row r="295" spans="1:9" s="66" customFormat="1" ht="23.1" customHeight="1" thickBot="1">
      <c r="A295" s="54"/>
      <c r="B295" s="55"/>
      <c r="C295" s="55"/>
      <c r="D295" s="55"/>
      <c r="E295" s="55"/>
      <c r="F295" s="55"/>
      <c r="G295" s="55"/>
      <c r="H295" s="55"/>
      <c r="I295" s="55"/>
    </row>
    <row r="296" spans="1:9" s="66" customFormat="1" ht="23.1" customHeight="1" thickBot="1">
      <c r="A296" s="54"/>
      <c r="B296" s="55"/>
      <c r="C296" s="55"/>
      <c r="D296" s="55"/>
      <c r="E296" s="55"/>
      <c r="F296" s="55"/>
      <c r="G296" s="55"/>
      <c r="H296" s="55"/>
      <c r="I296" s="55"/>
    </row>
    <row r="297" spans="1:9" s="66" customFormat="1" ht="23.1" customHeight="1" thickBot="1">
      <c r="A297" s="54"/>
      <c r="B297" s="55"/>
      <c r="C297" s="55"/>
      <c r="D297" s="55"/>
      <c r="E297" s="55"/>
      <c r="F297" s="55"/>
      <c r="G297" s="55"/>
      <c r="H297" s="55"/>
      <c r="I297" s="55"/>
    </row>
    <row r="298" spans="1:9" s="66" customFormat="1" ht="23.1" customHeight="1" thickBot="1">
      <c r="A298" s="54"/>
      <c r="B298" s="55"/>
      <c r="C298" s="55"/>
      <c r="D298" s="55"/>
      <c r="E298" s="55"/>
      <c r="F298" s="55"/>
      <c r="G298" s="55"/>
      <c r="H298" s="55"/>
      <c r="I298" s="55"/>
    </row>
    <row r="299" spans="1:9" s="66" customFormat="1" ht="23.1" customHeight="1" thickBot="1">
      <c r="A299" s="54"/>
      <c r="B299" s="55"/>
      <c r="C299" s="55"/>
      <c r="D299" s="55"/>
      <c r="E299" s="55"/>
      <c r="F299" s="55"/>
      <c r="G299" s="55"/>
      <c r="H299" s="55"/>
      <c r="I299" s="55"/>
    </row>
    <row r="300" spans="1:9" s="66" customFormat="1" ht="23.1" customHeight="1" thickBot="1">
      <c r="A300" s="54"/>
      <c r="B300" s="55"/>
      <c r="C300" s="55"/>
      <c r="D300" s="55"/>
      <c r="E300" s="55"/>
      <c r="F300" s="55"/>
      <c r="G300" s="55"/>
      <c r="H300" s="55"/>
      <c r="I300" s="55"/>
    </row>
    <row r="301" spans="1:9" s="66" customFormat="1" ht="23.1" customHeight="1" thickBot="1">
      <c r="A301" s="54"/>
      <c r="B301" s="55"/>
      <c r="C301" s="55"/>
      <c r="D301" s="55"/>
      <c r="E301" s="55"/>
      <c r="F301" s="55"/>
      <c r="G301" s="55"/>
      <c r="H301" s="55"/>
      <c r="I301" s="55"/>
    </row>
    <row r="302" spans="1:9" s="66" customFormat="1" ht="23.1" customHeight="1" thickBot="1">
      <c r="A302" s="54"/>
      <c r="B302" s="55"/>
      <c r="C302" s="55"/>
      <c r="D302" s="55"/>
      <c r="E302" s="55"/>
      <c r="F302" s="55"/>
      <c r="G302" s="55"/>
      <c r="H302" s="55"/>
      <c r="I302" s="55"/>
    </row>
    <row r="303" spans="1:9" s="66" customFormat="1" ht="23.1" customHeight="1" thickBot="1">
      <c r="A303" s="54"/>
      <c r="B303" s="55"/>
      <c r="C303" s="55"/>
      <c r="D303" s="55"/>
      <c r="E303" s="55"/>
      <c r="F303" s="55"/>
      <c r="G303" s="55"/>
      <c r="H303" s="55"/>
      <c r="I303" s="55"/>
    </row>
    <row r="304" spans="1:9" s="66" customFormat="1" ht="23.1" customHeight="1" thickBot="1">
      <c r="A304" s="54"/>
      <c r="B304" s="55"/>
      <c r="C304" s="55"/>
      <c r="D304" s="55"/>
      <c r="E304" s="55"/>
      <c r="F304" s="55"/>
      <c r="G304" s="55"/>
      <c r="H304" s="55"/>
      <c r="I304" s="55"/>
    </row>
    <row r="305" spans="1:9" s="66" customFormat="1" ht="23.1" customHeight="1" thickBot="1">
      <c r="A305" s="54"/>
      <c r="B305" s="55"/>
      <c r="C305" s="55"/>
      <c r="D305" s="55"/>
      <c r="E305" s="55"/>
      <c r="F305" s="55"/>
      <c r="G305" s="55"/>
      <c r="H305" s="55"/>
      <c r="I305" s="55"/>
    </row>
    <row r="306" spans="1:9" s="66" customFormat="1" ht="23.1" customHeight="1" thickBot="1">
      <c r="A306" s="54"/>
      <c r="B306" s="55"/>
      <c r="C306" s="55"/>
      <c r="D306" s="55"/>
      <c r="E306" s="55"/>
      <c r="F306" s="55"/>
      <c r="G306" s="55"/>
      <c r="H306" s="55"/>
      <c r="I306" s="55"/>
    </row>
    <row r="307" spans="1:9" s="66" customFormat="1" ht="23.1" customHeight="1" thickBot="1">
      <c r="A307" s="54"/>
      <c r="B307" s="55"/>
      <c r="C307" s="55"/>
      <c r="D307" s="55"/>
      <c r="E307" s="55"/>
      <c r="F307" s="55"/>
      <c r="G307" s="55"/>
      <c r="H307" s="55"/>
      <c r="I307" s="55"/>
    </row>
    <row r="308" spans="1:9" s="66" customFormat="1" ht="23.1" customHeight="1" thickBot="1">
      <c r="A308" s="54"/>
      <c r="B308" s="55"/>
      <c r="C308" s="55"/>
      <c r="D308" s="55"/>
      <c r="E308" s="55"/>
      <c r="F308" s="55"/>
      <c r="G308" s="55"/>
      <c r="H308" s="55"/>
      <c r="I308" s="55"/>
    </row>
    <row r="309" spans="1:9" s="66" customFormat="1" ht="23.1" customHeight="1" thickBot="1">
      <c r="A309" s="54"/>
      <c r="B309" s="55"/>
      <c r="C309" s="55"/>
      <c r="D309" s="55"/>
      <c r="E309" s="55"/>
      <c r="F309" s="55"/>
      <c r="G309" s="55"/>
      <c r="H309" s="55"/>
      <c r="I309" s="55"/>
    </row>
    <row r="310" spans="1:9" s="66" customFormat="1" ht="23.1" customHeight="1" thickBot="1">
      <c r="A310" s="54"/>
      <c r="B310" s="55"/>
      <c r="C310" s="55"/>
      <c r="D310" s="55"/>
      <c r="E310" s="55"/>
      <c r="F310" s="55"/>
      <c r="G310" s="55"/>
      <c r="H310" s="55"/>
      <c r="I310" s="55"/>
    </row>
    <row r="311" spans="1:9" s="66" customFormat="1" ht="23.1" customHeight="1" thickBot="1">
      <c r="A311" s="54"/>
      <c r="B311" s="55"/>
      <c r="C311" s="55"/>
      <c r="D311" s="55"/>
      <c r="E311" s="55"/>
      <c r="F311" s="55"/>
      <c r="G311" s="55"/>
      <c r="H311" s="55"/>
      <c r="I311" s="55"/>
    </row>
    <row r="312" spans="1:9" s="66" customFormat="1" ht="23.1" customHeight="1" thickBot="1">
      <c r="A312" s="54"/>
      <c r="B312" s="55"/>
      <c r="C312" s="55"/>
      <c r="D312" s="55"/>
      <c r="E312" s="55"/>
      <c r="F312" s="55"/>
      <c r="G312" s="55"/>
      <c r="H312" s="55"/>
      <c r="I312" s="55"/>
    </row>
    <row r="313" spans="1:9" s="66" customFormat="1" ht="23.1" customHeight="1" thickBot="1">
      <c r="A313" s="54"/>
      <c r="B313" s="55"/>
      <c r="C313" s="55"/>
      <c r="D313" s="55"/>
      <c r="E313" s="55"/>
      <c r="F313" s="55"/>
      <c r="G313" s="55"/>
      <c r="H313" s="55"/>
      <c r="I313" s="55"/>
    </row>
    <row r="314" spans="1:9" s="66" customFormat="1" ht="23.1" customHeight="1" thickBot="1">
      <c r="A314" s="54"/>
      <c r="B314" s="55"/>
      <c r="C314" s="55"/>
      <c r="D314" s="55"/>
      <c r="E314" s="55"/>
      <c r="F314" s="55"/>
      <c r="G314" s="55"/>
      <c r="H314" s="55"/>
      <c r="I314" s="55"/>
    </row>
    <row r="315" spans="1:9" s="66" customFormat="1" ht="23.1" customHeight="1" thickBot="1">
      <c r="A315" s="54"/>
      <c r="B315" s="55"/>
      <c r="C315" s="55"/>
      <c r="D315" s="55"/>
      <c r="E315" s="55"/>
      <c r="F315" s="55"/>
      <c r="G315" s="55"/>
      <c r="H315" s="55"/>
      <c r="I315" s="55"/>
    </row>
    <row r="316" spans="1:9" s="66" customFormat="1" ht="23.1" customHeight="1" thickBot="1">
      <c r="A316" s="54"/>
      <c r="B316" s="55"/>
      <c r="C316" s="55"/>
      <c r="D316" s="55"/>
      <c r="E316" s="55"/>
      <c r="F316" s="55"/>
      <c r="G316" s="55"/>
      <c r="H316" s="55"/>
      <c r="I316" s="55"/>
    </row>
    <row r="317" spans="1:9" s="66" customFormat="1" ht="23.1" customHeight="1" thickBot="1">
      <c r="A317" s="54"/>
      <c r="B317" s="55"/>
      <c r="C317" s="55"/>
      <c r="D317" s="55"/>
      <c r="E317" s="55"/>
      <c r="F317" s="55"/>
      <c r="G317" s="55"/>
      <c r="H317" s="55"/>
      <c r="I317" s="55"/>
    </row>
    <row r="318" spans="1:9" s="66" customFormat="1" ht="23.1" customHeight="1" thickBot="1">
      <c r="A318" s="54"/>
      <c r="B318" s="55"/>
      <c r="C318" s="55"/>
      <c r="D318" s="55"/>
      <c r="E318" s="55"/>
      <c r="F318" s="55"/>
      <c r="G318" s="55"/>
      <c r="H318" s="55"/>
      <c r="I318" s="55"/>
    </row>
    <row r="319" spans="1:9" s="66" customFormat="1" ht="23.1" customHeight="1" thickBot="1">
      <c r="A319" s="54"/>
      <c r="B319" s="55"/>
      <c r="C319" s="55"/>
      <c r="D319" s="55"/>
      <c r="E319" s="55"/>
      <c r="F319" s="55"/>
      <c r="G319" s="55"/>
      <c r="H319" s="55"/>
      <c r="I319" s="55"/>
    </row>
    <row r="320" spans="1:9" s="66" customFormat="1" ht="23.1" customHeight="1" thickBot="1">
      <c r="A320" s="54"/>
      <c r="B320" s="55"/>
      <c r="C320" s="55"/>
      <c r="D320" s="55"/>
      <c r="E320" s="55"/>
      <c r="F320" s="55"/>
      <c r="G320" s="55"/>
      <c r="H320" s="55"/>
      <c r="I320" s="55"/>
    </row>
    <row r="321" spans="1:9" s="66" customFormat="1" ht="23.1" customHeight="1" thickBot="1">
      <c r="A321" s="54"/>
      <c r="B321" s="55"/>
      <c r="C321" s="55"/>
      <c r="D321" s="55"/>
      <c r="E321" s="55"/>
      <c r="F321" s="55"/>
      <c r="G321" s="55"/>
      <c r="H321" s="55"/>
      <c r="I321" s="55"/>
    </row>
    <row r="322" spans="1:9" s="66" customFormat="1" ht="23.1" customHeight="1" thickBot="1">
      <c r="A322" s="54"/>
      <c r="B322" s="55"/>
      <c r="C322" s="55"/>
      <c r="D322" s="55"/>
      <c r="E322" s="55"/>
      <c r="F322" s="55"/>
      <c r="G322" s="55"/>
      <c r="H322" s="55"/>
      <c r="I322" s="55"/>
    </row>
    <row r="323" spans="1:9" s="66" customFormat="1" ht="23.1" customHeight="1" thickBot="1">
      <c r="A323" s="54"/>
      <c r="B323" s="55"/>
      <c r="C323" s="55"/>
      <c r="D323" s="55"/>
      <c r="E323" s="55"/>
      <c r="F323" s="55"/>
      <c r="G323" s="55"/>
      <c r="H323" s="55"/>
      <c r="I323" s="55"/>
    </row>
    <row r="324" spans="1:9" s="66" customFormat="1" ht="23.1" customHeight="1" thickBot="1">
      <c r="A324" s="54"/>
      <c r="B324" s="55"/>
      <c r="C324" s="55"/>
      <c r="D324" s="55"/>
      <c r="E324" s="55"/>
      <c r="F324" s="55"/>
      <c r="G324" s="55"/>
      <c r="H324" s="55"/>
      <c r="I324" s="55"/>
    </row>
    <row r="325" spans="1:9" s="66" customFormat="1" ht="23.1" customHeight="1" thickBot="1">
      <c r="A325" s="54"/>
      <c r="B325" s="55"/>
      <c r="C325" s="55"/>
      <c r="D325" s="55"/>
      <c r="E325" s="55"/>
      <c r="F325" s="55"/>
      <c r="G325" s="55"/>
      <c r="H325" s="55"/>
      <c r="I325" s="55"/>
    </row>
    <row r="326" spans="1:9" s="66" customFormat="1" ht="23.1" customHeight="1" thickBot="1">
      <c r="A326" s="54"/>
      <c r="B326" s="55"/>
      <c r="C326" s="55"/>
      <c r="D326" s="55"/>
      <c r="E326" s="55"/>
      <c r="F326" s="55"/>
      <c r="G326" s="55"/>
      <c r="H326" s="55"/>
      <c r="I326" s="55"/>
    </row>
    <row r="327" spans="1:9" s="66" customFormat="1" ht="23.1" customHeight="1" thickBot="1">
      <c r="A327" s="54"/>
      <c r="B327" s="55"/>
      <c r="C327" s="55"/>
      <c r="D327" s="55"/>
      <c r="E327" s="55"/>
      <c r="F327" s="55"/>
      <c r="G327" s="55"/>
      <c r="H327" s="55"/>
      <c r="I327" s="55"/>
    </row>
    <row r="328" spans="1:9" s="66" customFormat="1" ht="23.1" customHeight="1" thickBot="1">
      <c r="A328" s="54"/>
      <c r="B328" s="55"/>
      <c r="C328" s="55"/>
      <c r="D328" s="55"/>
      <c r="E328" s="55"/>
      <c r="F328" s="55"/>
      <c r="G328" s="55"/>
      <c r="H328" s="55"/>
      <c r="I328" s="55"/>
    </row>
    <row r="329" spans="1:9" s="66" customFormat="1" ht="23.1" customHeight="1" thickBot="1">
      <c r="A329" s="54"/>
      <c r="B329" s="55"/>
      <c r="C329" s="55"/>
      <c r="D329" s="55"/>
      <c r="E329" s="55"/>
      <c r="F329" s="55"/>
      <c r="G329" s="55"/>
      <c r="H329" s="55"/>
      <c r="I329" s="55"/>
    </row>
    <row r="330" spans="1:9" s="66" customFormat="1" ht="23.1" customHeight="1" thickBot="1">
      <c r="A330" s="54"/>
      <c r="B330" s="55"/>
      <c r="C330" s="55"/>
      <c r="D330" s="55"/>
      <c r="E330" s="55"/>
      <c r="F330" s="55"/>
      <c r="G330" s="55"/>
      <c r="H330" s="55"/>
      <c r="I330" s="55"/>
    </row>
    <row r="331" spans="1:9" s="66" customFormat="1" ht="23.1" customHeight="1" thickBot="1">
      <c r="A331" s="54"/>
      <c r="B331" s="55"/>
      <c r="C331" s="55"/>
      <c r="D331" s="55"/>
      <c r="E331" s="55"/>
      <c r="F331" s="55"/>
      <c r="G331" s="55"/>
      <c r="H331" s="55"/>
      <c r="I331" s="55"/>
    </row>
    <row r="332" spans="1:9" s="66" customFormat="1" ht="23.1" customHeight="1" thickBot="1">
      <c r="A332" s="54"/>
      <c r="B332" s="55"/>
      <c r="C332" s="55"/>
      <c r="D332" s="55"/>
      <c r="E332" s="55"/>
      <c r="F332" s="55"/>
      <c r="G332" s="55"/>
      <c r="H332" s="55"/>
      <c r="I332" s="55"/>
    </row>
    <row r="333" spans="1:9" s="66" customFormat="1" ht="23.1" customHeight="1" thickBot="1">
      <c r="A333" s="54"/>
      <c r="B333" s="55"/>
      <c r="C333" s="55"/>
      <c r="D333" s="55"/>
      <c r="E333" s="55"/>
      <c r="F333" s="55"/>
      <c r="G333" s="55"/>
      <c r="H333" s="55"/>
      <c r="I333" s="55"/>
    </row>
    <row r="334" spans="1:9" s="66" customFormat="1" ht="14.1" thickBot="1">
      <c r="A334" s="67"/>
      <c r="B334" s="68"/>
      <c r="C334" s="68"/>
      <c r="D334" s="68"/>
      <c r="E334" s="68"/>
      <c r="F334" s="68"/>
      <c r="G334" s="68"/>
      <c r="H334" s="68"/>
      <c r="I334" s="68"/>
    </row>
    <row r="335" spans="1:9" s="66" customFormat="1" ht="14.1" thickBot="1">
      <c r="A335" s="67"/>
      <c r="B335" s="68"/>
      <c r="C335" s="68"/>
      <c r="D335" s="68"/>
      <c r="E335" s="68"/>
      <c r="F335" s="68"/>
      <c r="G335" s="68"/>
      <c r="H335" s="68"/>
      <c r="I335" s="68"/>
    </row>
    <row r="336" spans="1:9" s="66" customFormat="1" ht="14.1" thickBot="1">
      <c r="A336" s="67"/>
      <c r="B336" s="68"/>
      <c r="C336" s="68"/>
      <c r="D336" s="68"/>
      <c r="E336" s="68"/>
      <c r="F336" s="68"/>
      <c r="G336" s="68"/>
      <c r="H336" s="68"/>
      <c r="I336" s="68"/>
    </row>
    <row r="337" spans="1:9" s="66" customFormat="1" ht="14.1" thickBot="1">
      <c r="A337" s="67"/>
      <c r="B337" s="68"/>
      <c r="C337" s="68"/>
      <c r="D337" s="68"/>
      <c r="E337" s="68"/>
      <c r="F337" s="68"/>
      <c r="G337" s="68"/>
      <c r="H337" s="68"/>
      <c r="I337" s="68"/>
    </row>
    <row r="338" spans="1:9" s="66" customFormat="1" ht="14.1" thickBot="1">
      <c r="A338" s="67"/>
      <c r="B338" s="68"/>
      <c r="C338" s="68"/>
      <c r="D338" s="68"/>
      <c r="E338" s="68"/>
      <c r="F338" s="68"/>
      <c r="G338" s="68"/>
      <c r="H338" s="68"/>
      <c r="I338" s="68"/>
    </row>
    <row r="339" spans="1:9" s="66" customFormat="1" ht="14.1" thickBot="1">
      <c r="A339" s="67"/>
      <c r="B339" s="68"/>
      <c r="C339" s="68"/>
      <c r="D339" s="68"/>
      <c r="E339" s="68"/>
      <c r="F339" s="68"/>
      <c r="G339" s="68"/>
      <c r="H339" s="68"/>
      <c r="I339" s="68"/>
    </row>
    <row r="340" spans="1:9" s="66" customFormat="1" ht="14.1" thickBot="1">
      <c r="A340" s="67"/>
      <c r="B340" s="68"/>
      <c r="C340" s="68"/>
      <c r="D340" s="68"/>
      <c r="E340" s="68"/>
      <c r="F340" s="68"/>
      <c r="G340" s="68"/>
      <c r="H340" s="68"/>
      <c r="I340" s="68"/>
    </row>
    <row r="341" spans="1:9" s="66" customFormat="1" ht="14.1" thickBot="1">
      <c r="A341" s="67"/>
      <c r="B341" s="68"/>
      <c r="C341" s="68"/>
      <c r="D341" s="68"/>
      <c r="E341" s="68"/>
      <c r="F341" s="68"/>
      <c r="G341" s="68"/>
      <c r="H341" s="68"/>
      <c r="I341" s="68"/>
    </row>
    <row r="342" spans="1:9" s="66" customFormat="1" ht="14.1" thickBot="1">
      <c r="A342" s="67"/>
      <c r="B342" s="68"/>
      <c r="C342" s="68"/>
      <c r="D342" s="68"/>
      <c r="E342" s="68"/>
      <c r="F342" s="68"/>
      <c r="G342" s="68"/>
      <c r="H342" s="68"/>
      <c r="I342" s="68"/>
    </row>
    <row r="343" spans="1:9" s="66" customFormat="1" ht="14.1" thickBot="1">
      <c r="A343" s="67"/>
      <c r="B343" s="68"/>
      <c r="C343" s="68"/>
      <c r="D343" s="68"/>
      <c r="E343" s="68"/>
      <c r="F343" s="68"/>
      <c r="G343" s="68"/>
      <c r="H343" s="68"/>
      <c r="I343" s="68"/>
    </row>
    <row r="344" spans="1:9" s="66" customFormat="1" ht="14.1" thickBot="1">
      <c r="A344" s="67"/>
      <c r="B344" s="68"/>
      <c r="C344" s="68"/>
      <c r="D344" s="68"/>
      <c r="E344" s="68"/>
      <c r="F344" s="68"/>
      <c r="G344" s="68"/>
      <c r="H344" s="68"/>
      <c r="I344" s="68"/>
    </row>
    <row r="345" spans="1:9" s="66" customFormat="1" ht="14.1" thickBot="1">
      <c r="A345" s="67"/>
      <c r="B345" s="68"/>
      <c r="C345" s="68"/>
      <c r="D345" s="68"/>
      <c r="E345" s="68"/>
      <c r="F345" s="68"/>
      <c r="G345" s="68"/>
      <c r="H345" s="68"/>
      <c r="I345" s="68"/>
    </row>
    <row r="346" spans="1:9" s="66" customFormat="1" ht="14.1" thickBot="1">
      <c r="A346" s="67"/>
      <c r="B346" s="68"/>
      <c r="C346" s="68"/>
      <c r="D346" s="68"/>
      <c r="E346" s="68"/>
      <c r="F346" s="68"/>
      <c r="G346" s="68"/>
      <c r="H346" s="68"/>
      <c r="I346" s="68"/>
    </row>
    <row r="347" spans="1:9" s="66" customFormat="1" ht="14.1" thickBot="1">
      <c r="A347" s="67"/>
      <c r="B347" s="68"/>
      <c r="C347" s="68"/>
      <c r="D347" s="68"/>
      <c r="E347" s="68"/>
      <c r="F347" s="68"/>
      <c r="G347" s="68"/>
      <c r="H347" s="68"/>
      <c r="I347" s="68"/>
    </row>
    <row r="348" spans="1:9" s="66" customFormat="1" ht="14.1" thickBot="1">
      <c r="A348" s="67"/>
      <c r="B348" s="68"/>
      <c r="C348" s="68"/>
      <c r="D348" s="68"/>
      <c r="E348" s="68"/>
      <c r="F348" s="68"/>
      <c r="G348" s="68"/>
      <c r="H348" s="68"/>
      <c r="I348" s="68"/>
    </row>
    <row r="349" spans="1:9" s="66" customFormat="1" ht="14.1" thickBot="1">
      <c r="A349" s="67"/>
      <c r="B349" s="68"/>
      <c r="C349" s="68"/>
      <c r="D349" s="68"/>
      <c r="E349" s="68"/>
      <c r="F349" s="68"/>
      <c r="G349" s="68"/>
      <c r="H349" s="68"/>
      <c r="I349" s="68"/>
    </row>
    <row r="350" spans="1:9" s="66" customFormat="1" ht="14.1" thickBot="1">
      <c r="A350" s="67"/>
      <c r="B350" s="68"/>
      <c r="C350" s="68"/>
      <c r="D350" s="68"/>
      <c r="E350" s="68"/>
      <c r="F350" s="68"/>
      <c r="G350" s="68"/>
      <c r="H350" s="68"/>
      <c r="I350" s="68"/>
    </row>
    <row r="351" spans="1:9" s="66" customFormat="1" ht="14.1" thickBot="1">
      <c r="A351" s="67"/>
      <c r="B351" s="68"/>
      <c r="C351" s="68"/>
      <c r="D351" s="68"/>
      <c r="E351" s="68"/>
      <c r="F351" s="68"/>
      <c r="G351" s="68"/>
      <c r="H351" s="68"/>
      <c r="I351" s="68"/>
    </row>
    <row r="352" spans="1:9" s="66" customFormat="1" ht="14.1" thickBot="1">
      <c r="A352" s="67"/>
      <c r="B352" s="68"/>
      <c r="C352" s="68"/>
      <c r="D352" s="68"/>
      <c r="E352" s="68"/>
      <c r="F352" s="68"/>
      <c r="G352" s="68"/>
      <c r="H352" s="68"/>
      <c r="I352" s="68"/>
    </row>
    <row r="353" spans="1:9" s="66" customFormat="1" ht="14.1" thickBot="1">
      <c r="A353" s="67"/>
      <c r="B353" s="68"/>
      <c r="C353" s="68"/>
      <c r="D353" s="68"/>
      <c r="E353" s="68"/>
      <c r="F353" s="68"/>
      <c r="G353" s="68"/>
      <c r="H353" s="68"/>
      <c r="I353" s="68"/>
    </row>
    <row r="354" spans="1:9" s="66" customFormat="1" ht="14.1" thickBot="1">
      <c r="A354" s="67"/>
      <c r="B354" s="68"/>
      <c r="C354" s="68"/>
      <c r="D354" s="68"/>
      <c r="E354" s="68"/>
      <c r="F354" s="68"/>
      <c r="G354" s="68"/>
      <c r="H354" s="68"/>
      <c r="I354" s="68"/>
    </row>
    <row r="355" spans="1:9" s="66" customFormat="1" ht="14.1" thickBot="1">
      <c r="A355" s="67"/>
      <c r="B355" s="68"/>
      <c r="C355" s="68"/>
      <c r="D355" s="68"/>
      <c r="E355" s="68"/>
      <c r="F355" s="68"/>
      <c r="G355" s="68"/>
      <c r="H355" s="68"/>
      <c r="I355" s="68"/>
    </row>
    <row r="356" spans="1:9" s="66" customFormat="1" ht="14.1" thickBot="1">
      <c r="A356" s="67"/>
      <c r="B356" s="68"/>
      <c r="C356" s="68"/>
      <c r="D356" s="68"/>
      <c r="E356" s="68"/>
      <c r="F356" s="68"/>
      <c r="G356" s="68"/>
      <c r="H356" s="68"/>
      <c r="I356" s="68"/>
    </row>
    <row r="357" spans="1:9" s="66" customFormat="1" ht="14.1" thickBot="1">
      <c r="A357" s="67"/>
      <c r="B357" s="68"/>
      <c r="C357" s="68"/>
      <c r="D357" s="68"/>
      <c r="E357" s="68"/>
      <c r="F357" s="68"/>
      <c r="G357" s="68"/>
      <c r="H357" s="68"/>
      <c r="I357" s="68"/>
    </row>
    <row r="358" spans="1:9" s="66" customFormat="1" ht="14.1" thickBot="1">
      <c r="A358" s="67"/>
      <c r="B358" s="68"/>
      <c r="C358" s="68"/>
      <c r="D358" s="68"/>
      <c r="E358" s="68"/>
      <c r="F358" s="68"/>
      <c r="G358" s="68"/>
      <c r="H358" s="68"/>
      <c r="I358" s="68"/>
    </row>
    <row r="359" spans="1:9" s="66" customFormat="1" ht="14.1" thickBot="1">
      <c r="A359" s="67"/>
      <c r="B359" s="68"/>
      <c r="C359" s="68"/>
      <c r="D359" s="68"/>
      <c r="E359" s="68"/>
      <c r="F359" s="68"/>
      <c r="G359" s="68"/>
      <c r="H359" s="68"/>
      <c r="I359" s="68"/>
    </row>
    <row r="360" spans="1:9" s="66" customFormat="1" ht="14.1" thickBot="1">
      <c r="A360" s="67"/>
      <c r="B360" s="68"/>
      <c r="C360" s="68"/>
      <c r="D360" s="68"/>
      <c r="E360" s="68"/>
      <c r="F360" s="68"/>
      <c r="G360" s="68"/>
      <c r="H360" s="68"/>
      <c r="I360" s="68"/>
    </row>
    <row r="361" spans="1:9" s="66" customFormat="1" ht="14.1" thickBot="1">
      <c r="A361" s="67"/>
      <c r="B361" s="68"/>
      <c r="C361" s="68"/>
      <c r="D361" s="68"/>
      <c r="E361" s="68"/>
      <c r="F361" s="68"/>
      <c r="G361" s="68"/>
      <c r="H361" s="68"/>
      <c r="I361" s="68"/>
    </row>
    <row r="362" spans="1:9" s="66" customFormat="1" ht="14.1" thickBot="1">
      <c r="A362" s="67"/>
      <c r="B362" s="68"/>
      <c r="C362" s="68"/>
      <c r="D362" s="68"/>
      <c r="E362" s="68"/>
      <c r="F362" s="68"/>
      <c r="G362" s="68"/>
      <c r="H362" s="68"/>
      <c r="I362" s="68"/>
    </row>
    <row r="363" spans="1:9" s="66" customFormat="1" ht="14.1" thickBot="1">
      <c r="A363" s="67"/>
      <c r="B363" s="68"/>
      <c r="C363" s="68"/>
      <c r="D363" s="68"/>
      <c r="E363" s="68"/>
      <c r="F363" s="68"/>
      <c r="G363" s="68"/>
      <c r="H363" s="68"/>
      <c r="I363" s="68"/>
    </row>
    <row r="364" spans="1:9" s="66" customFormat="1" ht="14.1" thickBot="1">
      <c r="A364" s="67"/>
      <c r="B364" s="68"/>
      <c r="C364" s="68"/>
      <c r="D364" s="68"/>
      <c r="E364" s="68"/>
      <c r="F364" s="68"/>
      <c r="G364" s="68"/>
      <c r="H364" s="68"/>
      <c r="I364" s="68"/>
    </row>
    <row r="365" spans="1:9" s="66" customFormat="1" ht="14.1" thickBot="1">
      <c r="A365" s="67"/>
      <c r="B365" s="68"/>
      <c r="C365" s="68"/>
      <c r="D365" s="68"/>
      <c r="E365" s="68"/>
      <c r="F365" s="68"/>
      <c r="G365" s="68"/>
      <c r="H365" s="68"/>
      <c r="I365" s="68"/>
    </row>
    <row r="366" spans="1:9" s="66" customFormat="1" ht="14.1" thickBot="1">
      <c r="A366" s="67"/>
      <c r="B366" s="68"/>
      <c r="C366" s="68"/>
      <c r="D366" s="68"/>
      <c r="E366" s="68"/>
      <c r="F366" s="68"/>
      <c r="G366" s="68"/>
      <c r="H366" s="68"/>
      <c r="I366" s="68"/>
    </row>
    <row r="367" spans="1:9" s="66" customFormat="1" ht="14.1" thickBot="1">
      <c r="A367" s="67"/>
      <c r="B367" s="68"/>
      <c r="C367" s="68"/>
      <c r="D367" s="68"/>
      <c r="E367" s="68"/>
      <c r="F367" s="68"/>
      <c r="G367" s="68"/>
      <c r="H367" s="68"/>
      <c r="I367" s="68"/>
    </row>
    <row r="368" spans="1:9" s="66" customFormat="1" ht="14.1" thickBot="1">
      <c r="A368" s="67"/>
      <c r="B368" s="68"/>
      <c r="C368" s="68"/>
      <c r="D368" s="68"/>
      <c r="E368" s="68"/>
      <c r="F368" s="68"/>
      <c r="G368" s="68"/>
      <c r="H368" s="68"/>
      <c r="I368" s="68"/>
    </row>
    <row r="369" spans="1:9" s="66" customFormat="1" ht="14.1" thickBot="1">
      <c r="A369" s="67"/>
      <c r="B369" s="68"/>
      <c r="C369" s="68"/>
      <c r="D369" s="68"/>
      <c r="E369" s="68"/>
      <c r="F369" s="68"/>
      <c r="G369" s="68"/>
      <c r="H369" s="68"/>
      <c r="I369" s="68"/>
    </row>
    <row r="370" spans="1:9" s="66" customFormat="1" ht="14.1" thickBot="1">
      <c r="A370" s="67"/>
      <c r="B370" s="68"/>
      <c r="C370" s="68"/>
      <c r="D370" s="68"/>
      <c r="E370" s="68"/>
      <c r="F370" s="68"/>
      <c r="G370" s="68"/>
      <c r="H370" s="68"/>
      <c r="I370" s="68"/>
    </row>
    <row r="371" spans="1:9" s="66" customFormat="1" ht="14.1" thickBot="1">
      <c r="A371" s="67"/>
      <c r="B371" s="68"/>
      <c r="C371" s="68"/>
      <c r="D371" s="68"/>
      <c r="E371" s="68"/>
      <c r="F371" s="68"/>
      <c r="G371" s="68"/>
      <c r="H371" s="68"/>
      <c r="I371" s="68"/>
    </row>
    <row r="372" spans="1:9" s="66" customFormat="1" ht="14.1" thickBot="1">
      <c r="A372" s="67"/>
      <c r="B372" s="68"/>
      <c r="C372" s="68"/>
      <c r="D372" s="68"/>
      <c r="E372" s="68"/>
      <c r="F372" s="68"/>
      <c r="G372" s="68"/>
      <c r="H372" s="68"/>
      <c r="I372" s="68"/>
    </row>
    <row r="373" spans="1:9" s="66" customFormat="1" ht="14.1" thickBot="1">
      <c r="A373" s="67"/>
      <c r="B373" s="68"/>
      <c r="C373" s="68"/>
      <c r="D373" s="68"/>
      <c r="E373" s="68"/>
      <c r="F373" s="68"/>
      <c r="G373" s="68"/>
      <c r="H373" s="68"/>
      <c r="I373" s="68"/>
    </row>
    <row r="374" spans="1:9" s="66" customFormat="1" ht="14.1" thickBot="1">
      <c r="A374" s="67"/>
      <c r="B374" s="68"/>
      <c r="C374" s="68"/>
      <c r="D374" s="68"/>
      <c r="E374" s="68"/>
      <c r="F374" s="68"/>
      <c r="G374" s="68"/>
      <c r="H374" s="68"/>
      <c r="I374" s="68"/>
    </row>
    <row r="375" spans="1:9" s="66" customFormat="1" ht="14.1" thickBot="1">
      <c r="A375" s="67"/>
      <c r="B375" s="68"/>
      <c r="C375" s="68"/>
      <c r="D375" s="68"/>
      <c r="E375" s="68"/>
      <c r="F375" s="68"/>
      <c r="G375" s="68"/>
      <c r="H375" s="68"/>
      <c r="I375" s="68"/>
    </row>
    <row r="376" spans="1:9" s="66" customFormat="1" ht="14.1" thickBot="1">
      <c r="A376" s="67"/>
      <c r="B376" s="68"/>
      <c r="C376" s="68"/>
      <c r="D376" s="68"/>
      <c r="E376" s="68"/>
      <c r="F376" s="68"/>
      <c r="G376" s="68"/>
      <c r="H376" s="68"/>
      <c r="I376" s="68"/>
    </row>
    <row r="377" spans="1:9" s="66" customFormat="1" ht="14.1" thickBot="1">
      <c r="A377" s="67"/>
      <c r="B377" s="68"/>
      <c r="C377" s="68"/>
      <c r="D377" s="68"/>
      <c r="E377" s="68"/>
      <c r="F377" s="68"/>
      <c r="G377" s="68"/>
      <c r="H377" s="68"/>
      <c r="I377" s="68"/>
    </row>
    <row r="378" spans="1:9" s="66" customFormat="1" ht="14.1" thickBot="1">
      <c r="A378" s="67"/>
      <c r="B378" s="68"/>
      <c r="C378" s="68"/>
      <c r="D378" s="68"/>
      <c r="E378" s="68"/>
      <c r="F378" s="68"/>
      <c r="G378" s="68"/>
      <c r="H378" s="68"/>
      <c r="I378" s="68"/>
    </row>
    <row r="379" spans="1:9" s="66" customFormat="1" ht="14.1" thickBot="1">
      <c r="A379" s="67"/>
      <c r="B379" s="68"/>
      <c r="C379" s="68"/>
      <c r="D379" s="68"/>
      <c r="E379" s="68"/>
      <c r="F379" s="68"/>
      <c r="G379" s="68"/>
      <c r="H379" s="68"/>
      <c r="I379" s="68"/>
    </row>
    <row r="380" spans="1:9" s="66" customFormat="1" ht="14.1" thickBot="1">
      <c r="A380" s="67"/>
      <c r="B380" s="68"/>
      <c r="C380" s="68"/>
      <c r="D380" s="68"/>
      <c r="E380" s="68"/>
      <c r="F380" s="68"/>
      <c r="G380" s="68"/>
      <c r="H380" s="68"/>
      <c r="I380" s="68"/>
    </row>
    <row r="381" spans="1:9" s="66" customFormat="1" ht="14.1" thickBot="1">
      <c r="A381" s="67"/>
      <c r="B381" s="68"/>
      <c r="C381" s="68"/>
      <c r="D381" s="68"/>
      <c r="E381" s="68"/>
      <c r="F381" s="68"/>
      <c r="G381" s="68"/>
      <c r="H381" s="68"/>
      <c r="I381" s="68"/>
    </row>
    <row r="382" spans="1:9" s="66" customFormat="1" ht="14.1" thickBot="1">
      <c r="A382" s="67"/>
      <c r="B382" s="68"/>
      <c r="C382" s="68"/>
      <c r="D382" s="68"/>
      <c r="E382" s="68"/>
      <c r="F382" s="68"/>
      <c r="G382" s="68"/>
      <c r="H382" s="68"/>
      <c r="I382" s="68"/>
    </row>
    <row r="383" spans="1:9" s="66" customFormat="1" ht="14.1" thickBot="1">
      <c r="A383" s="67"/>
      <c r="B383" s="68"/>
      <c r="C383" s="68"/>
      <c r="D383" s="68"/>
      <c r="E383" s="68"/>
      <c r="F383" s="68"/>
      <c r="G383" s="68"/>
      <c r="H383" s="68"/>
      <c r="I383" s="68"/>
    </row>
    <row r="384" spans="1:9" s="66" customFormat="1" ht="14.1" thickBot="1">
      <c r="A384" s="67"/>
      <c r="B384" s="68"/>
      <c r="C384" s="68"/>
      <c r="D384" s="68"/>
      <c r="E384" s="68"/>
      <c r="F384" s="68"/>
      <c r="G384" s="68"/>
      <c r="H384" s="68"/>
      <c r="I384" s="68"/>
    </row>
    <row r="385" spans="1:9" s="66" customFormat="1" ht="14.1" thickBot="1">
      <c r="A385" s="67"/>
      <c r="B385" s="68"/>
      <c r="C385" s="68"/>
      <c r="D385" s="68"/>
      <c r="E385" s="68"/>
      <c r="F385" s="68"/>
      <c r="G385" s="68"/>
      <c r="H385" s="68"/>
      <c r="I385" s="68"/>
    </row>
    <row r="386" spans="1:9" s="66" customFormat="1" ht="14.1" thickBot="1">
      <c r="A386" s="67"/>
      <c r="B386" s="68"/>
      <c r="C386" s="68"/>
      <c r="D386" s="68"/>
      <c r="E386" s="68"/>
      <c r="F386" s="68"/>
      <c r="G386" s="68"/>
      <c r="H386" s="68"/>
      <c r="I386" s="68"/>
    </row>
    <row r="387" spans="1:9" s="66" customFormat="1" ht="14.1" thickBot="1">
      <c r="A387" s="67"/>
      <c r="B387" s="68"/>
      <c r="C387" s="68"/>
      <c r="D387" s="68"/>
      <c r="E387" s="68"/>
      <c r="F387" s="68"/>
      <c r="G387" s="68"/>
      <c r="H387" s="68"/>
      <c r="I387" s="68"/>
    </row>
    <row r="388" spans="1:9" s="66" customFormat="1" ht="14.1" thickBot="1">
      <c r="A388" s="67"/>
      <c r="B388" s="68"/>
      <c r="C388" s="68"/>
      <c r="D388" s="68"/>
      <c r="E388" s="68"/>
      <c r="F388" s="68"/>
      <c r="G388" s="68"/>
      <c r="H388" s="68"/>
      <c r="I388" s="68"/>
    </row>
    <row r="389" spans="1:9" s="66" customFormat="1" ht="14.1" thickBot="1">
      <c r="A389" s="67"/>
      <c r="B389" s="68"/>
      <c r="C389" s="68"/>
      <c r="D389" s="68"/>
      <c r="E389" s="68"/>
      <c r="F389" s="68"/>
      <c r="G389" s="68"/>
      <c r="H389" s="68"/>
      <c r="I389" s="68"/>
    </row>
    <row r="390" spans="1:9" s="66" customFormat="1" ht="14.1" thickBot="1">
      <c r="A390" s="67"/>
      <c r="B390" s="68"/>
      <c r="C390" s="68"/>
      <c r="D390" s="68"/>
      <c r="E390" s="68"/>
      <c r="F390" s="68"/>
      <c r="G390" s="68"/>
      <c r="H390" s="68"/>
      <c r="I390" s="68"/>
    </row>
    <row r="391" spans="1:9" s="66" customFormat="1" ht="14.1" thickBot="1">
      <c r="A391" s="67"/>
      <c r="B391" s="68"/>
      <c r="C391" s="68"/>
      <c r="D391" s="68"/>
      <c r="E391" s="68"/>
      <c r="F391" s="68"/>
      <c r="G391" s="68"/>
      <c r="H391" s="68"/>
      <c r="I391" s="68"/>
    </row>
    <row r="392" spans="1:9" s="66" customFormat="1" ht="14.1" thickBot="1">
      <c r="A392" s="67"/>
      <c r="B392" s="68"/>
      <c r="C392" s="68"/>
      <c r="D392" s="68"/>
      <c r="E392" s="68"/>
      <c r="F392" s="68"/>
      <c r="G392" s="68"/>
      <c r="H392" s="68"/>
      <c r="I392" s="68"/>
    </row>
    <row r="393" spans="1:9" s="66" customFormat="1" ht="14.1" thickBot="1">
      <c r="A393" s="67"/>
      <c r="B393" s="68"/>
      <c r="C393" s="68"/>
      <c r="D393" s="68"/>
      <c r="E393" s="68"/>
      <c r="F393" s="68"/>
      <c r="G393" s="68"/>
      <c r="H393" s="68"/>
      <c r="I393" s="68"/>
    </row>
    <row r="394" spans="1:9" s="66" customFormat="1" ht="14.1" thickBot="1">
      <c r="A394" s="67"/>
      <c r="B394" s="68"/>
      <c r="C394" s="68"/>
      <c r="D394" s="68"/>
      <c r="E394" s="68"/>
      <c r="F394" s="68"/>
      <c r="G394" s="68"/>
      <c r="H394" s="68"/>
      <c r="I394" s="68"/>
    </row>
    <row r="395" spans="1:9" s="66" customFormat="1" ht="14.1" thickBot="1">
      <c r="A395" s="67"/>
      <c r="B395" s="68"/>
      <c r="C395" s="68"/>
      <c r="D395" s="68"/>
      <c r="E395" s="68"/>
      <c r="F395" s="68"/>
      <c r="G395" s="68"/>
      <c r="H395" s="68"/>
      <c r="I395" s="68"/>
    </row>
    <row r="396" spans="1:9" s="66" customFormat="1" ht="14.1" thickBot="1">
      <c r="A396" s="67"/>
      <c r="B396" s="68"/>
      <c r="C396" s="68"/>
      <c r="D396" s="68"/>
      <c r="E396" s="68"/>
      <c r="F396" s="68"/>
      <c r="G396" s="68"/>
      <c r="H396" s="68"/>
      <c r="I396" s="68"/>
    </row>
    <row r="397" spans="1:9" s="66" customFormat="1" ht="14.1" thickBot="1">
      <c r="A397" s="67"/>
      <c r="B397" s="68"/>
      <c r="C397" s="68"/>
      <c r="D397" s="68"/>
      <c r="E397" s="68"/>
      <c r="F397" s="68"/>
      <c r="G397" s="68"/>
      <c r="H397" s="68"/>
      <c r="I397" s="68"/>
    </row>
    <row r="398" spans="1:9" s="66" customFormat="1" ht="14.1" thickBot="1">
      <c r="A398" s="67"/>
      <c r="B398" s="68"/>
      <c r="C398" s="68"/>
      <c r="D398" s="68"/>
      <c r="E398" s="68"/>
      <c r="F398" s="68"/>
      <c r="G398" s="68"/>
      <c r="H398" s="68"/>
      <c r="I398" s="68"/>
    </row>
    <row r="399" spans="1:9" s="66" customFormat="1" ht="14.1" thickBot="1">
      <c r="A399" s="67"/>
      <c r="B399" s="68"/>
      <c r="C399" s="68"/>
      <c r="D399" s="68"/>
      <c r="E399" s="68"/>
      <c r="F399" s="68"/>
      <c r="G399" s="68"/>
      <c r="H399" s="68"/>
      <c r="I399" s="68"/>
    </row>
    <row r="400" spans="1:9" s="66" customFormat="1" ht="14.1" thickBot="1">
      <c r="A400" s="67"/>
      <c r="B400" s="68"/>
      <c r="C400" s="68"/>
      <c r="D400" s="68"/>
      <c r="E400" s="68"/>
      <c r="F400" s="68"/>
      <c r="G400" s="68"/>
      <c r="H400" s="68"/>
      <c r="I400" s="68"/>
    </row>
    <row r="401" spans="1:9" s="66" customFormat="1" ht="14.1" thickBot="1">
      <c r="A401" s="67"/>
      <c r="B401" s="68"/>
      <c r="C401" s="68"/>
      <c r="D401" s="68"/>
      <c r="E401" s="68"/>
      <c r="F401" s="68"/>
      <c r="G401" s="68"/>
      <c r="H401" s="68"/>
      <c r="I401" s="68"/>
    </row>
    <row r="402" spans="1:9" s="66" customFormat="1" ht="14.1" thickBot="1">
      <c r="A402" s="67"/>
      <c r="B402" s="68"/>
      <c r="C402" s="68"/>
      <c r="D402" s="68"/>
      <c r="E402" s="68"/>
      <c r="F402" s="68"/>
      <c r="G402" s="68"/>
      <c r="H402" s="68"/>
      <c r="I402" s="68"/>
    </row>
    <row r="403" spans="1:9" s="66" customFormat="1" ht="14.1" thickBot="1">
      <c r="A403" s="67"/>
      <c r="B403" s="68"/>
      <c r="C403" s="68"/>
      <c r="D403" s="68"/>
      <c r="E403" s="68"/>
      <c r="F403" s="68"/>
      <c r="G403" s="68"/>
      <c r="H403" s="68"/>
      <c r="I403" s="68"/>
    </row>
    <row r="404" spans="1:9" s="66" customFormat="1" ht="14.1" thickBot="1">
      <c r="A404" s="67"/>
      <c r="B404" s="68"/>
      <c r="C404" s="68"/>
      <c r="D404" s="68"/>
      <c r="E404" s="68"/>
      <c r="F404" s="68"/>
      <c r="G404" s="68"/>
      <c r="H404" s="68"/>
      <c r="I404" s="68"/>
    </row>
    <row r="405" spans="1:9" s="66" customFormat="1" ht="14.1" thickBot="1">
      <c r="A405" s="67"/>
      <c r="B405" s="68"/>
      <c r="C405" s="68"/>
      <c r="D405" s="68"/>
      <c r="E405" s="68"/>
      <c r="F405" s="68"/>
      <c r="G405" s="68"/>
      <c r="H405" s="68"/>
      <c r="I405" s="68"/>
    </row>
    <row r="406" spans="1:9" s="66" customFormat="1" ht="14.1" thickBot="1">
      <c r="A406" s="67"/>
      <c r="B406" s="68"/>
      <c r="C406" s="68"/>
      <c r="D406" s="68"/>
      <c r="E406" s="68"/>
      <c r="F406" s="68"/>
      <c r="G406" s="68"/>
      <c r="H406" s="68"/>
      <c r="I406" s="68"/>
    </row>
    <row r="407" spans="1:9" s="66" customFormat="1" ht="14.1" thickBot="1">
      <c r="A407" s="67"/>
      <c r="B407" s="68"/>
      <c r="C407" s="68"/>
      <c r="D407" s="68"/>
      <c r="E407" s="68"/>
      <c r="F407" s="68"/>
      <c r="G407" s="68"/>
      <c r="H407" s="68"/>
      <c r="I407" s="68"/>
    </row>
    <row r="408" spans="1:9" s="66" customFormat="1" ht="14.1" thickBot="1">
      <c r="A408" s="67"/>
      <c r="B408" s="68"/>
      <c r="C408" s="68"/>
      <c r="D408" s="68"/>
      <c r="E408" s="68"/>
      <c r="F408" s="68"/>
      <c r="G408" s="68"/>
      <c r="H408" s="68"/>
      <c r="I408" s="68"/>
    </row>
    <row r="409" spans="1:9" s="66" customFormat="1" ht="14.1" thickBot="1">
      <c r="A409" s="67"/>
      <c r="B409" s="68"/>
      <c r="C409" s="68"/>
      <c r="D409" s="68"/>
      <c r="E409" s="68"/>
      <c r="F409" s="68"/>
      <c r="G409" s="68"/>
      <c r="H409" s="68"/>
      <c r="I409" s="68"/>
    </row>
    <row r="410" spans="1:9" s="66" customFormat="1" ht="14.1" thickBot="1">
      <c r="A410" s="67"/>
      <c r="B410" s="68"/>
      <c r="C410" s="68"/>
      <c r="D410" s="68"/>
      <c r="E410" s="68"/>
      <c r="F410" s="68"/>
      <c r="G410" s="68"/>
      <c r="H410" s="68"/>
      <c r="I410" s="68"/>
    </row>
    <row r="411" spans="1:9" s="66" customFormat="1" ht="14.1" thickBot="1">
      <c r="A411" s="67"/>
      <c r="B411" s="68"/>
      <c r="C411" s="68"/>
      <c r="D411" s="68"/>
      <c r="E411" s="68"/>
      <c r="F411" s="68"/>
      <c r="G411" s="68"/>
      <c r="H411" s="68"/>
      <c r="I411" s="68"/>
    </row>
    <row r="412" spans="1:9" s="66" customFormat="1" ht="14.1" thickBot="1">
      <c r="A412" s="67"/>
      <c r="B412" s="68"/>
      <c r="C412" s="68"/>
      <c r="D412" s="68"/>
      <c r="E412" s="68"/>
      <c r="F412" s="68"/>
      <c r="G412" s="68"/>
      <c r="H412" s="68"/>
      <c r="I412" s="68"/>
    </row>
    <row r="413" spans="1:9" s="66" customFormat="1" ht="14.1" thickBot="1">
      <c r="A413" s="67"/>
      <c r="B413" s="68"/>
      <c r="C413" s="68"/>
      <c r="D413" s="68"/>
      <c r="E413" s="68"/>
      <c r="F413" s="68"/>
      <c r="G413" s="68"/>
      <c r="H413" s="68"/>
      <c r="I413" s="68"/>
    </row>
    <row r="414" spans="1:9" s="66" customFormat="1" ht="14.1" thickBot="1">
      <c r="A414" s="67"/>
      <c r="B414" s="68"/>
      <c r="C414" s="68"/>
      <c r="D414" s="68"/>
      <c r="E414" s="68"/>
      <c r="F414" s="68"/>
      <c r="G414" s="68"/>
      <c r="H414" s="68"/>
      <c r="I414" s="68"/>
    </row>
    <row r="415" spans="1:9" s="66" customFormat="1" ht="14.1" thickBot="1">
      <c r="A415" s="67"/>
      <c r="B415" s="68"/>
      <c r="C415" s="68"/>
      <c r="D415" s="68"/>
      <c r="E415" s="68"/>
      <c r="F415" s="68"/>
      <c r="G415" s="68"/>
      <c r="H415" s="68"/>
      <c r="I415" s="68"/>
    </row>
    <row r="416" spans="1:9" s="66" customFormat="1" ht="14.1" thickBot="1">
      <c r="A416" s="67"/>
      <c r="B416" s="68"/>
      <c r="C416" s="68"/>
      <c r="D416" s="68"/>
      <c r="E416" s="68"/>
      <c r="F416" s="68"/>
      <c r="G416" s="68"/>
      <c r="H416" s="68"/>
      <c r="I416" s="68"/>
    </row>
    <row r="417" spans="1:9" s="66" customFormat="1" ht="14.1" thickBot="1">
      <c r="A417" s="67"/>
      <c r="B417" s="68"/>
      <c r="C417" s="68"/>
      <c r="D417" s="68"/>
      <c r="E417" s="68"/>
      <c r="F417" s="68"/>
      <c r="G417" s="68"/>
      <c r="H417" s="68"/>
      <c r="I417" s="68"/>
    </row>
    <row r="418" spans="1:9" s="66" customFormat="1" ht="14.1" thickBot="1">
      <c r="A418" s="67"/>
      <c r="B418" s="68"/>
      <c r="C418" s="68"/>
      <c r="D418" s="68"/>
      <c r="E418" s="68"/>
      <c r="F418" s="68"/>
      <c r="G418" s="68"/>
      <c r="H418" s="68"/>
      <c r="I418" s="68"/>
    </row>
    <row r="419" spans="1:9" s="66" customFormat="1" ht="14.1" thickBot="1">
      <c r="A419" s="67"/>
      <c r="B419" s="68"/>
      <c r="C419" s="68"/>
      <c r="D419" s="68"/>
      <c r="E419" s="68"/>
      <c r="F419" s="68"/>
      <c r="G419" s="68"/>
      <c r="H419" s="68"/>
      <c r="I419" s="68"/>
    </row>
    <row r="420" spans="1:9" s="66" customFormat="1" ht="14.1" thickBot="1">
      <c r="A420" s="67"/>
      <c r="B420" s="68"/>
      <c r="C420" s="68"/>
      <c r="D420" s="68"/>
      <c r="E420" s="68"/>
      <c r="F420" s="68"/>
      <c r="G420" s="68"/>
      <c r="H420" s="68"/>
      <c r="I420" s="68"/>
    </row>
    <row r="421" spans="1:9" s="66" customFormat="1" ht="14.1" thickBot="1">
      <c r="A421" s="67"/>
      <c r="B421" s="68"/>
      <c r="C421" s="68"/>
      <c r="D421" s="68"/>
      <c r="E421" s="68"/>
      <c r="F421" s="68"/>
      <c r="G421" s="68"/>
      <c r="H421" s="68"/>
      <c r="I421" s="68"/>
    </row>
    <row r="422" spans="1:9" s="66" customFormat="1" ht="14.1" thickBot="1">
      <c r="A422" s="67"/>
      <c r="B422" s="68"/>
      <c r="C422" s="68"/>
      <c r="D422" s="68"/>
      <c r="E422" s="68"/>
      <c r="F422" s="68"/>
      <c r="G422" s="68"/>
      <c r="H422" s="68"/>
      <c r="I422" s="68"/>
    </row>
    <row r="423" spans="1:9" s="66" customFormat="1" ht="14.1" thickBot="1">
      <c r="A423" s="67"/>
      <c r="B423" s="68"/>
      <c r="C423" s="68"/>
      <c r="D423" s="68"/>
      <c r="E423" s="68"/>
      <c r="F423" s="68"/>
      <c r="G423" s="68"/>
      <c r="H423" s="68"/>
      <c r="I423" s="68"/>
    </row>
    <row r="424" spans="1:9" s="66" customFormat="1" ht="14.1" thickBot="1">
      <c r="A424" s="67"/>
      <c r="B424" s="68"/>
      <c r="C424" s="68"/>
      <c r="D424" s="68"/>
      <c r="E424" s="68"/>
      <c r="F424" s="68"/>
      <c r="G424" s="68"/>
      <c r="H424" s="68"/>
      <c r="I424" s="68"/>
    </row>
    <row r="425" spans="1:9" s="66" customFormat="1" ht="14.1" thickBot="1">
      <c r="A425" s="67"/>
      <c r="B425" s="68"/>
      <c r="C425" s="68"/>
      <c r="D425" s="68"/>
      <c r="E425" s="68"/>
      <c r="F425" s="68"/>
      <c r="G425" s="68"/>
      <c r="H425" s="68"/>
      <c r="I425" s="68"/>
    </row>
    <row r="426" spans="1:9" s="66" customFormat="1" ht="14.1" thickBot="1">
      <c r="A426" s="67"/>
      <c r="B426" s="68"/>
      <c r="C426" s="68"/>
      <c r="D426" s="68"/>
      <c r="E426" s="68"/>
      <c r="F426" s="68"/>
      <c r="G426" s="68"/>
      <c r="H426" s="68"/>
      <c r="I426" s="68"/>
    </row>
    <row r="427" spans="1:9" s="66" customFormat="1" ht="14.1" thickBot="1">
      <c r="A427" s="67"/>
      <c r="B427" s="68"/>
      <c r="C427" s="68"/>
      <c r="D427" s="68"/>
      <c r="E427" s="68"/>
      <c r="F427" s="68"/>
      <c r="G427" s="68"/>
      <c r="H427" s="68"/>
      <c r="I427" s="68"/>
    </row>
    <row r="428" spans="1:9" s="66" customFormat="1" ht="14.1" thickBot="1">
      <c r="A428" s="67"/>
      <c r="B428" s="68"/>
      <c r="C428" s="68"/>
      <c r="D428" s="68"/>
      <c r="E428" s="68"/>
      <c r="F428" s="68"/>
      <c r="G428" s="68"/>
      <c r="H428" s="68"/>
      <c r="I428" s="68"/>
    </row>
    <row r="429" spans="1:9" s="66" customFormat="1" ht="14.1" thickBot="1">
      <c r="A429" s="67"/>
      <c r="B429" s="68"/>
      <c r="C429" s="68"/>
      <c r="D429" s="68"/>
      <c r="E429" s="68"/>
      <c r="F429" s="68"/>
      <c r="G429" s="68"/>
      <c r="H429" s="68"/>
      <c r="I429" s="68"/>
    </row>
    <row r="430" spans="1:9" s="66" customFormat="1" ht="14.1" thickBot="1">
      <c r="A430" s="67"/>
      <c r="B430" s="68"/>
      <c r="C430" s="68"/>
      <c r="D430" s="68"/>
      <c r="E430" s="68"/>
      <c r="F430" s="68"/>
      <c r="G430" s="68"/>
      <c r="H430" s="68"/>
      <c r="I430" s="68"/>
    </row>
    <row r="431" spans="1:9" s="66" customFormat="1" ht="14.1" thickBot="1">
      <c r="A431" s="67"/>
      <c r="B431" s="68"/>
      <c r="C431" s="68"/>
      <c r="D431" s="68"/>
      <c r="E431" s="68"/>
      <c r="F431" s="68"/>
      <c r="G431" s="68"/>
      <c r="H431" s="68"/>
      <c r="I431" s="68"/>
    </row>
    <row r="432" spans="1:9" s="66" customFormat="1" ht="14.1" thickBot="1">
      <c r="A432" s="67"/>
      <c r="B432" s="68"/>
      <c r="C432" s="68"/>
      <c r="D432" s="68"/>
      <c r="E432" s="68"/>
      <c r="F432" s="68"/>
      <c r="G432" s="68"/>
      <c r="H432" s="68"/>
      <c r="I432" s="68"/>
    </row>
    <row r="433" spans="1:9" s="66" customFormat="1" ht="14.1" thickBot="1">
      <c r="A433" s="67"/>
      <c r="B433" s="68"/>
      <c r="C433" s="68"/>
      <c r="D433" s="68"/>
      <c r="E433" s="68"/>
      <c r="F433" s="68"/>
      <c r="G433" s="68"/>
      <c r="H433" s="68"/>
      <c r="I433" s="68"/>
    </row>
    <row r="434" spans="1:9" s="66" customFormat="1" ht="14.1" thickBot="1">
      <c r="A434" s="67"/>
      <c r="B434" s="68"/>
      <c r="C434" s="68"/>
      <c r="D434" s="68"/>
      <c r="E434" s="68"/>
      <c r="F434" s="68"/>
      <c r="G434" s="68"/>
      <c r="H434" s="68"/>
      <c r="I434" s="68"/>
    </row>
    <row r="435" spans="1:9" s="66" customFormat="1" ht="14.1" thickBot="1">
      <c r="A435" s="67"/>
      <c r="B435" s="68"/>
      <c r="C435" s="68"/>
      <c r="D435" s="68"/>
      <c r="E435" s="68"/>
      <c r="F435" s="68"/>
      <c r="G435" s="68"/>
      <c r="H435" s="68"/>
      <c r="I435" s="68"/>
    </row>
    <row r="436" spans="1:9" s="66" customFormat="1" ht="14.1" thickBot="1">
      <c r="A436" s="67"/>
      <c r="B436" s="68"/>
      <c r="C436" s="68"/>
      <c r="D436" s="68"/>
      <c r="E436" s="68"/>
      <c r="F436" s="68"/>
      <c r="G436" s="68"/>
      <c r="H436" s="68"/>
      <c r="I436" s="68"/>
    </row>
    <row r="437" spans="1:9" s="66" customFormat="1" ht="14.1" thickBot="1">
      <c r="A437" s="67"/>
      <c r="B437" s="68"/>
      <c r="C437" s="68"/>
      <c r="D437" s="68"/>
      <c r="E437" s="68"/>
      <c r="F437" s="68"/>
      <c r="G437" s="68"/>
      <c r="H437" s="68"/>
      <c r="I437" s="68"/>
    </row>
    <row r="438" spans="1:9" s="66" customFormat="1" ht="14.1" thickBot="1">
      <c r="A438" s="67"/>
      <c r="B438" s="68"/>
      <c r="C438" s="68"/>
      <c r="D438" s="68"/>
      <c r="E438" s="68"/>
      <c r="F438" s="68"/>
      <c r="G438" s="68"/>
      <c r="H438" s="68"/>
      <c r="I438" s="68"/>
    </row>
    <row r="439" spans="1:9" s="66" customFormat="1" ht="14.1" thickBot="1">
      <c r="A439" s="67"/>
      <c r="B439" s="68"/>
      <c r="C439" s="68"/>
      <c r="D439" s="68"/>
      <c r="E439" s="68"/>
      <c r="F439" s="68"/>
      <c r="G439" s="68"/>
      <c r="H439" s="68"/>
      <c r="I439" s="68"/>
    </row>
    <row r="440" spans="1:9" s="66" customFormat="1" ht="14.1" thickBot="1">
      <c r="A440" s="67"/>
      <c r="B440" s="68"/>
      <c r="C440" s="68"/>
      <c r="D440" s="68"/>
      <c r="E440" s="68"/>
      <c r="F440" s="68"/>
      <c r="G440" s="68"/>
      <c r="H440" s="68"/>
      <c r="I440" s="68"/>
    </row>
    <row r="441" spans="1:9" s="66" customFormat="1" ht="14.1" thickBot="1">
      <c r="A441" s="67"/>
      <c r="B441" s="68"/>
      <c r="C441" s="68"/>
      <c r="D441" s="68"/>
      <c r="E441" s="68"/>
      <c r="F441" s="68"/>
      <c r="G441" s="68"/>
      <c r="H441" s="68"/>
      <c r="I441" s="68"/>
    </row>
    <row r="442" spans="1:9" s="66" customFormat="1" ht="14.1" thickBot="1">
      <c r="A442" s="67"/>
      <c r="B442" s="68"/>
      <c r="C442" s="68"/>
      <c r="D442" s="68"/>
      <c r="E442" s="68"/>
      <c r="F442" s="68"/>
      <c r="G442" s="68"/>
      <c r="H442" s="68"/>
      <c r="I442" s="68"/>
    </row>
    <row r="443" spans="1:9" s="66" customFormat="1" ht="14.1" thickBot="1">
      <c r="A443" s="67"/>
      <c r="B443" s="68"/>
      <c r="C443" s="68"/>
      <c r="D443" s="68"/>
      <c r="E443" s="68"/>
      <c r="F443" s="68"/>
      <c r="G443" s="68"/>
      <c r="H443" s="68"/>
      <c r="I443" s="68"/>
    </row>
    <row r="444" spans="1:9" s="66" customFormat="1" ht="14.1" thickBot="1">
      <c r="A444" s="67"/>
      <c r="B444" s="68"/>
      <c r="C444" s="68"/>
      <c r="D444" s="68"/>
      <c r="E444" s="68"/>
      <c r="F444" s="68"/>
      <c r="G444" s="68"/>
      <c r="H444" s="68"/>
      <c r="I444" s="68"/>
    </row>
    <row r="445" spans="1:9" s="66" customFormat="1" ht="14.1" thickBot="1">
      <c r="A445" s="67"/>
      <c r="B445" s="68"/>
      <c r="C445" s="68"/>
      <c r="D445" s="68"/>
      <c r="E445" s="68"/>
      <c r="F445" s="68"/>
      <c r="G445" s="68"/>
      <c r="H445" s="68"/>
      <c r="I445" s="68"/>
    </row>
    <row r="446" spans="1:9" s="66" customFormat="1" ht="14.1" thickBot="1">
      <c r="A446" s="67"/>
      <c r="B446" s="68"/>
      <c r="C446" s="68"/>
      <c r="D446" s="68"/>
      <c r="E446" s="68"/>
      <c r="F446" s="68"/>
      <c r="G446" s="68"/>
      <c r="H446" s="68"/>
      <c r="I446" s="68"/>
    </row>
    <row r="447" spans="1:9" s="66" customFormat="1" ht="14.1" thickBot="1">
      <c r="A447" s="67"/>
      <c r="B447" s="68"/>
      <c r="C447" s="68"/>
      <c r="D447" s="68"/>
      <c r="E447" s="68"/>
      <c r="F447" s="68"/>
      <c r="G447" s="68"/>
      <c r="H447" s="68"/>
      <c r="I447" s="68"/>
    </row>
    <row r="448" spans="1:9" s="66" customFormat="1" ht="14.1" thickBot="1">
      <c r="A448" s="67"/>
      <c r="B448" s="68"/>
      <c r="C448" s="68"/>
      <c r="D448" s="68"/>
      <c r="E448" s="68"/>
      <c r="F448" s="68"/>
      <c r="G448" s="68"/>
      <c r="H448" s="68"/>
      <c r="I448" s="68"/>
    </row>
    <row r="449" spans="1:9" s="66" customFormat="1" ht="14.1" thickBot="1">
      <c r="A449" s="67"/>
      <c r="B449" s="68"/>
      <c r="C449" s="68"/>
      <c r="D449" s="68"/>
      <c r="E449" s="68"/>
      <c r="F449" s="68"/>
      <c r="G449" s="68"/>
      <c r="H449" s="68"/>
      <c r="I449" s="68"/>
    </row>
    <row r="450" spans="1:9" s="66" customFormat="1" ht="14.1" thickBot="1">
      <c r="A450" s="67"/>
      <c r="B450" s="68"/>
      <c r="C450" s="68"/>
      <c r="D450" s="68"/>
      <c r="E450" s="68"/>
      <c r="F450" s="68"/>
      <c r="G450" s="68"/>
      <c r="H450" s="68"/>
      <c r="I450" s="68"/>
    </row>
    <row r="451" spans="1:9" s="66" customFormat="1" ht="14.1" thickBot="1">
      <c r="A451" s="67"/>
      <c r="B451" s="68"/>
      <c r="C451" s="68"/>
      <c r="D451" s="68"/>
      <c r="E451" s="68"/>
      <c r="F451" s="68"/>
      <c r="G451" s="68"/>
      <c r="H451" s="68"/>
      <c r="I451" s="68"/>
    </row>
    <row r="452" spans="1:9" s="66" customFormat="1" ht="14.1" thickBot="1">
      <c r="A452" s="67"/>
      <c r="B452" s="68"/>
      <c r="C452" s="68"/>
      <c r="D452" s="68"/>
      <c r="E452" s="68"/>
      <c r="F452" s="68"/>
      <c r="G452" s="68"/>
      <c r="H452" s="68"/>
      <c r="I452" s="68"/>
    </row>
    <row r="453" spans="1:9" s="66" customFormat="1" ht="14.1" thickBot="1">
      <c r="A453" s="67"/>
      <c r="B453" s="68"/>
      <c r="C453" s="68"/>
      <c r="D453" s="68"/>
      <c r="E453" s="68"/>
      <c r="F453" s="68"/>
      <c r="G453" s="68"/>
      <c r="H453" s="68"/>
      <c r="I453" s="68"/>
    </row>
    <row r="454" spans="1:9" s="66" customFormat="1" ht="14.1" thickBot="1">
      <c r="A454" s="67"/>
      <c r="B454" s="68"/>
      <c r="C454" s="68"/>
      <c r="D454" s="68"/>
      <c r="E454" s="68"/>
      <c r="F454" s="68"/>
      <c r="G454" s="68"/>
      <c r="H454" s="68"/>
      <c r="I454" s="68"/>
    </row>
    <row r="455" spans="1:9" s="66" customFormat="1" ht="14.1" thickBot="1">
      <c r="A455" s="67"/>
      <c r="B455" s="68"/>
      <c r="C455" s="68"/>
      <c r="D455" s="68"/>
      <c r="E455" s="68"/>
      <c r="F455" s="68"/>
      <c r="G455" s="68"/>
      <c r="H455" s="68"/>
      <c r="I455" s="68"/>
    </row>
    <row r="456" spans="1:9" s="66" customFormat="1" ht="14.1" thickBot="1">
      <c r="A456" s="67"/>
      <c r="B456" s="68"/>
      <c r="C456" s="68"/>
      <c r="D456" s="68"/>
      <c r="E456" s="68"/>
      <c r="F456" s="68"/>
      <c r="G456" s="68"/>
      <c r="H456" s="68"/>
      <c r="I456" s="68"/>
    </row>
    <row r="457" spans="1:9" s="66" customFormat="1" ht="14.1" thickBot="1">
      <c r="A457" s="67"/>
      <c r="B457" s="68"/>
      <c r="C457" s="68"/>
      <c r="D457" s="68"/>
      <c r="E457" s="68"/>
      <c r="F457" s="68"/>
      <c r="G457" s="68"/>
      <c r="H457" s="68"/>
      <c r="I457" s="68"/>
    </row>
    <row r="458" spans="1:9" s="66" customFormat="1" ht="14.1" thickBot="1">
      <c r="A458" s="67"/>
      <c r="B458" s="68"/>
      <c r="C458" s="68"/>
      <c r="D458" s="68"/>
      <c r="E458" s="68"/>
      <c r="F458" s="68"/>
      <c r="G458" s="68"/>
      <c r="H458" s="68"/>
      <c r="I458" s="68"/>
    </row>
    <row r="459" spans="1:9" s="66" customFormat="1" ht="14.1" thickBot="1">
      <c r="A459" s="67"/>
      <c r="B459" s="68"/>
      <c r="C459" s="68"/>
      <c r="D459" s="68"/>
      <c r="E459" s="68"/>
      <c r="F459" s="68"/>
      <c r="G459" s="68"/>
      <c r="H459" s="68"/>
      <c r="I459" s="68"/>
    </row>
    <row r="460" spans="1:9" s="66" customFormat="1" ht="14.1" thickBot="1">
      <c r="A460" s="67"/>
      <c r="B460" s="68"/>
      <c r="C460" s="68"/>
      <c r="D460" s="68"/>
      <c r="E460" s="68"/>
      <c r="F460" s="68"/>
      <c r="G460" s="68"/>
      <c r="H460" s="68"/>
      <c r="I460" s="68"/>
    </row>
    <row r="461" spans="1:9" s="66" customFormat="1" ht="14.1" thickBot="1">
      <c r="A461" s="67"/>
      <c r="B461" s="68"/>
      <c r="C461" s="68"/>
      <c r="D461" s="68"/>
      <c r="E461" s="68"/>
      <c r="F461" s="68"/>
      <c r="G461" s="68"/>
      <c r="H461" s="68"/>
      <c r="I461" s="68"/>
    </row>
    <row r="462" spans="1:9" s="66" customFormat="1" ht="14.1" thickBot="1">
      <c r="A462" s="67"/>
      <c r="B462" s="68"/>
      <c r="C462" s="68"/>
      <c r="D462" s="68"/>
      <c r="E462" s="68"/>
      <c r="F462" s="68"/>
      <c r="G462" s="68"/>
      <c r="H462" s="68"/>
      <c r="I462" s="68"/>
    </row>
    <row r="463" spans="1:9" s="66" customFormat="1" ht="14.1" thickBot="1">
      <c r="A463" s="67"/>
      <c r="B463" s="68"/>
      <c r="C463" s="68"/>
      <c r="D463" s="68"/>
      <c r="E463" s="68"/>
      <c r="F463" s="68"/>
      <c r="G463" s="68"/>
      <c r="H463" s="68"/>
      <c r="I463" s="68"/>
    </row>
    <row r="464" spans="1:9" s="66" customFormat="1" ht="14.1" thickBot="1">
      <c r="A464" s="67"/>
      <c r="B464" s="68"/>
      <c r="C464" s="68"/>
      <c r="D464" s="68"/>
      <c r="E464" s="68"/>
      <c r="F464" s="68"/>
      <c r="G464" s="68"/>
      <c r="H464" s="68"/>
      <c r="I464" s="68"/>
    </row>
    <row r="465" spans="1:9" s="66" customFormat="1" ht="14.1" thickBot="1">
      <c r="A465" s="67"/>
      <c r="B465" s="68"/>
      <c r="C465" s="68"/>
      <c r="D465" s="68"/>
      <c r="E465" s="68"/>
      <c r="F465" s="68"/>
      <c r="G465" s="68"/>
      <c r="H465" s="68"/>
      <c r="I465" s="68"/>
    </row>
    <row r="466" spans="1:9" s="66" customFormat="1" ht="14.1" thickBot="1">
      <c r="A466" s="67"/>
      <c r="B466" s="68"/>
      <c r="C466" s="68"/>
      <c r="D466" s="68"/>
      <c r="E466" s="68"/>
      <c r="F466" s="68"/>
      <c r="G466" s="68"/>
      <c r="H466" s="68"/>
      <c r="I466" s="68"/>
    </row>
    <row r="467" spans="1:9" s="66" customFormat="1" ht="14.1" thickBot="1">
      <c r="A467" s="67"/>
      <c r="B467" s="68"/>
      <c r="C467" s="68"/>
      <c r="D467" s="68"/>
      <c r="E467" s="68"/>
      <c r="F467" s="68"/>
      <c r="G467" s="68"/>
      <c r="H467" s="68"/>
      <c r="I467" s="68"/>
    </row>
    <row r="468" spans="1:9" s="66" customFormat="1" ht="14.1" thickBot="1">
      <c r="A468" s="67"/>
      <c r="B468" s="68"/>
      <c r="C468" s="68"/>
      <c r="D468" s="68"/>
      <c r="E468" s="68"/>
      <c r="F468" s="68"/>
      <c r="G468" s="68"/>
      <c r="H468" s="68"/>
      <c r="I468" s="68"/>
    </row>
    <row r="469" spans="1:9" s="66" customFormat="1" ht="14.1" thickBot="1">
      <c r="A469" s="67"/>
      <c r="B469" s="68"/>
      <c r="C469" s="68"/>
      <c r="D469" s="68"/>
      <c r="E469" s="68"/>
      <c r="F469" s="68"/>
      <c r="G469" s="68"/>
      <c r="H469" s="68"/>
      <c r="I469" s="68"/>
    </row>
    <row r="470" spans="1:9" s="66" customFormat="1" ht="14.1" thickBot="1">
      <c r="A470" s="67"/>
      <c r="B470" s="68"/>
      <c r="C470" s="68"/>
      <c r="D470" s="68"/>
      <c r="E470" s="68"/>
      <c r="F470" s="68"/>
      <c r="G470" s="68"/>
      <c r="H470" s="68"/>
      <c r="I470" s="68"/>
    </row>
    <row r="471" spans="1:9" s="66" customFormat="1" ht="14.1" thickBot="1">
      <c r="A471" s="67"/>
      <c r="B471" s="68"/>
      <c r="C471" s="68"/>
      <c r="D471" s="68"/>
      <c r="E471" s="68"/>
      <c r="F471" s="68"/>
      <c r="G471" s="68"/>
      <c r="H471" s="68"/>
      <c r="I471" s="68"/>
    </row>
    <row r="472" spans="1:9" s="66" customFormat="1" ht="14.1" thickBot="1">
      <c r="A472" s="67"/>
      <c r="B472" s="68"/>
      <c r="C472" s="68"/>
      <c r="D472" s="68"/>
      <c r="E472" s="68"/>
      <c r="F472" s="68"/>
      <c r="G472" s="68"/>
      <c r="H472" s="68"/>
      <c r="I472" s="68"/>
    </row>
    <row r="473" spans="1:9" s="66" customFormat="1" ht="14.1" thickBot="1">
      <c r="A473" s="67"/>
      <c r="B473" s="68"/>
      <c r="C473" s="68"/>
      <c r="D473" s="68"/>
      <c r="E473" s="68"/>
      <c r="F473" s="68"/>
      <c r="G473" s="68"/>
      <c r="H473" s="68"/>
      <c r="I473" s="68"/>
    </row>
    <row r="474" spans="1:9" s="66" customFormat="1" ht="14.1" thickBot="1">
      <c r="A474" s="67"/>
      <c r="B474" s="68"/>
      <c r="C474" s="68"/>
      <c r="D474" s="68"/>
      <c r="E474" s="68"/>
      <c r="F474" s="68"/>
      <c r="G474" s="68"/>
      <c r="H474" s="68"/>
      <c r="I474" s="68"/>
    </row>
    <row r="475" spans="1:9" s="66" customFormat="1" ht="14.1" thickBot="1">
      <c r="A475" s="67"/>
      <c r="B475" s="68"/>
      <c r="C475" s="68"/>
      <c r="D475" s="68"/>
      <c r="E475" s="68"/>
      <c r="F475" s="68"/>
      <c r="G475" s="68"/>
      <c r="H475" s="68"/>
      <c r="I475" s="68"/>
    </row>
    <row r="476" spans="1:9" s="66" customFormat="1" ht="14.1" thickBot="1">
      <c r="A476" s="67"/>
      <c r="B476" s="68"/>
      <c r="C476" s="68"/>
      <c r="D476" s="68"/>
      <c r="E476" s="68"/>
      <c r="F476" s="68"/>
      <c r="G476" s="68"/>
      <c r="H476" s="68"/>
      <c r="I476" s="68"/>
    </row>
    <row r="477" spans="1:9" s="66" customFormat="1" ht="14.1" thickBot="1">
      <c r="A477" s="67"/>
      <c r="B477" s="68"/>
      <c r="C477" s="68"/>
      <c r="D477" s="68"/>
      <c r="E477" s="68"/>
      <c r="F477" s="68"/>
      <c r="G477" s="68"/>
      <c r="H477" s="68"/>
      <c r="I477" s="68"/>
    </row>
    <row r="478" spans="1:9" s="66" customFormat="1" ht="14.1" thickBot="1">
      <c r="A478" s="67"/>
      <c r="B478" s="68"/>
      <c r="C478" s="68"/>
      <c r="D478" s="68"/>
      <c r="E478" s="68"/>
      <c r="F478" s="68"/>
      <c r="G478" s="68"/>
      <c r="H478" s="68"/>
      <c r="I478" s="68"/>
    </row>
    <row r="479" spans="1:9" s="66" customFormat="1" ht="14.1" thickBot="1">
      <c r="A479" s="67"/>
      <c r="B479" s="68"/>
      <c r="C479" s="68"/>
      <c r="D479" s="68"/>
      <c r="E479" s="68"/>
      <c r="F479" s="68"/>
      <c r="G479" s="68"/>
      <c r="H479" s="68"/>
      <c r="I479" s="68"/>
    </row>
    <row r="480" spans="1:9" s="66" customFormat="1" ht="14.1" thickBot="1">
      <c r="A480" s="67"/>
      <c r="B480" s="68"/>
      <c r="C480" s="68"/>
      <c r="D480" s="68"/>
      <c r="E480" s="68"/>
      <c r="F480" s="68"/>
      <c r="G480" s="68"/>
      <c r="H480" s="68"/>
      <c r="I480" s="68"/>
    </row>
    <row r="481" spans="1:9" s="66" customFormat="1" ht="14.1" thickBot="1">
      <c r="A481" s="67"/>
      <c r="B481" s="68"/>
      <c r="C481" s="68"/>
      <c r="D481" s="68"/>
      <c r="E481" s="68"/>
      <c r="F481" s="68"/>
      <c r="G481" s="68"/>
      <c r="H481" s="68"/>
      <c r="I481" s="68"/>
    </row>
    <row r="482" spans="1:9" s="66" customFormat="1" ht="14.1" thickBot="1">
      <c r="A482" s="67"/>
      <c r="B482" s="68"/>
      <c r="C482" s="68"/>
      <c r="D482" s="68"/>
      <c r="E482" s="68"/>
      <c r="F482" s="68"/>
      <c r="G482" s="68"/>
      <c r="H482" s="68"/>
      <c r="I482" s="68"/>
    </row>
    <row r="483" spans="1:9" s="66" customFormat="1" ht="14.1" thickBot="1">
      <c r="A483" s="67"/>
      <c r="B483" s="68"/>
      <c r="C483" s="68"/>
      <c r="D483" s="68"/>
      <c r="E483" s="68"/>
      <c r="F483" s="68"/>
      <c r="G483" s="68"/>
      <c r="H483" s="68"/>
      <c r="I483" s="68"/>
    </row>
    <row r="484" spans="1:9" s="66" customFormat="1" ht="14.1" thickBot="1">
      <c r="A484" s="67"/>
      <c r="B484" s="68"/>
      <c r="C484" s="68"/>
      <c r="D484" s="68"/>
      <c r="E484" s="68"/>
      <c r="F484" s="68"/>
      <c r="G484" s="68"/>
      <c r="H484" s="68"/>
      <c r="I484" s="68"/>
    </row>
    <row r="485" spans="1:9" s="66" customFormat="1" ht="14.1" thickBot="1">
      <c r="A485" s="67"/>
      <c r="B485" s="68"/>
      <c r="C485" s="68"/>
      <c r="D485" s="68"/>
      <c r="E485" s="68"/>
      <c r="F485" s="68"/>
      <c r="G485" s="68"/>
      <c r="H485" s="68"/>
      <c r="I485" s="68"/>
    </row>
    <row r="486" spans="1:9" s="66" customFormat="1" ht="14.1" thickBot="1">
      <c r="A486" s="67"/>
      <c r="B486" s="68"/>
      <c r="C486" s="68"/>
      <c r="D486" s="68"/>
      <c r="E486" s="68"/>
      <c r="F486" s="68"/>
      <c r="G486" s="68"/>
      <c r="H486" s="68"/>
      <c r="I486" s="68"/>
    </row>
    <row r="487" spans="1:9" s="66" customFormat="1" ht="14.1" thickBot="1">
      <c r="A487" s="67"/>
      <c r="B487" s="68"/>
      <c r="C487" s="68"/>
      <c r="D487" s="68"/>
      <c r="E487" s="68"/>
      <c r="F487" s="68"/>
      <c r="G487" s="68"/>
      <c r="H487" s="68"/>
      <c r="I487" s="68"/>
    </row>
    <row r="488" spans="1:9" s="66" customFormat="1" ht="14.1" thickBot="1">
      <c r="A488" s="67"/>
      <c r="B488" s="68"/>
      <c r="C488" s="68"/>
      <c r="D488" s="68"/>
      <c r="E488" s="68"/>
      <c r="F488" s="68"/>
      <c r="G488" s="68"/>
      <c r="H488" s="68"/>
      <c r="I488" s="68"/>
    </row>
    <row r="489" spans="1:9" s="66" customFormat="1" ht="14.1" thickBot="1">
      <c r="A489" s="67"/>
      <c r="B489" s="68"/>
      <c r="C489" s="68"/>
      <c r="D489" s="68"/>
      <c r="E489" s="68"/>
      <c r="F489" s="68"/>
      <c r="G489" s="68"/>
      <c r="H489" s="68"/>
      <c r="I489" s="68"/>
    </row>
    <row r="490" spans="1:9" s="66" customFormat="1" ht="14.1" thickBot="1">
      <c r="A490" s="67"/>
      <c r="B490" s="68"/>
      <c r="C490" s="68"/>
      <c r="D490" s="68"/>
      <c r="E490" s="68"/>
      <c r="F490" s="68"/>
      <c r="G490" s="68"/>
      <c r="H490" s="68"/>
      <c r="I490" s="68"/>
    </row>
    <row r="491" spans="1:9" s="66" customFormat="1" ht="14.1" thickBot="1">
      <c r="A491" s="67"/>
      <c r="B491" s="68"/>
      <c r="C491" s="68"/>
      <c r="D491" s="68"/>
      <c r="E491" s="68"/>
      <c r="F491" s="68"/>
      <c r="G491" s="68"/>
      <c r="H491" s="68"/>
      <c r="I491" s="68"/>
    </row>
    <row r="492" spans="1:9" s="66" customFormat="1" ht="14.1" thickBot="1">
      <c r="A492" s="67"/>
      <c r="B492" s="68"/>
      <c r="C492" s="68"/>
      <c r="D492" s="68"/>
      <c r="E492" s="68"/>
      <c r="F492" s="68"/>
      <c r="G492" s="68"/>
      <c r="H492" s="68"/>
      <c r="I492" s="68"/>
    </row>
    <row r="493" spans="1:9" s="66" customFormat="1" ht="14.1" thickBot="1">
      <c r="A493" s="67"/>
      <c r="B493" s="68"/>
      <c r="C493" s="68"/>
      <c r="D493" s="68"/>
      <c r="E493" s="68"/>
      <c r="F493" s="68"/>
      <c r="G493" s="68"/>
      <c r="H493" s="68"/>
      <c r="I493" s="68"/>
    </row>
    <row r="494" spans="1:9" s="66" customFormat="1" ht="14.1" thickBot="1">
      <c r="A494" s="67"/>
      <c r="B494" s="68"/>
      <c r="C494" s="68"/>
      <c r="D494" s="68"/>
      <c r="E494" s="68"/>
      <c r="F494" s="68"/>
      <c r="G494" s="68"/>
      <c r="H494" s="68"/>
      <c r="I494" s="68"/>
    </row>
    <row r="495" spans="1:9" s="66" customFormat="1" ht="14.1" thickBot="1">
      <c r="A495" s="67"/>
      <c r="B495" s="68"/>
      <c r="C495" s="68"/>
      <c r="D495" s="68"/>
      <c r="E495" s="68"/>
      <c r="F495" s="68"/>
      <c r="G495" s="68"/>
      <c r="H495" s="68"/>
      <c r="I495" s="68"/>
    </row>
    <row r="496" spans="1:9" s="66" customFormat="1" ht="14.1" thickBot="1">
      <c r="A496" s="67"/>
      <c r="B496" s="68"/>
      <c r="C496" s="68"/>
      <c r="D496" s="68"/>
      <c r="E496" s="68"/>
      <c r="F496" s="68"/>
      <c r="G496" s="68"/>
      <c r="H496" s="68"/>
      <c r="I496" s="68"/>
    </row>
    <row r="497" spans="1:9" s="66" customFormat="1" ht="14.1" thickBot="1">
      <c r="A497" s="67"/>
      <c r="B497" s="68"/>
      <c r="C497" s="68"/>
      <c r="D497" s="68"/>
      <c r="E497" s="68"/>
      <c r="F497" s="68"/>
      <c r="G497" s="68"/>
      <c r="H497" s="68"/>
      <c r="I497" s="68"/>
    </row>
    <row r="498" spans="1:9" s="66" customFormat="1" ht="14.1" thickBot="1">
      <c r="A498" s="67"/>
      <c r="B498" s="68"/>
      <c r="C498" s="68"/>
      <c r="D498" s="68"/>
      <c r="E498" s="68"/>
      <c r="F498" s="68"/>
      <c r="G498" s="68"/>
      <c r="H498" s="68"/>
      <c r="I498" s="68"/>
    </row>
    <row r="499" spans="1:9" s="66" customFormat="1" ht="14.1" thickBot="1">
      <c r="A499" s="67"/>
      <c r="B499" s="68"/>
      <c r="C499" s="68"/>
      <c r="D499" s="68"/>
      <c r="E499" s="68"/>
      <c r="F499" s="68"/>
      <c r="G499" s="68"/>
      <c r="H499" s="68"/>
      <c r="I499" s="68"/>
    </row>
    <row r="500" spans="1:9" s="66" customFormat="1" ht="14.1" thickBot="1">
      <c r="A500" s="67"/>
      <c r="B500" s="68"/>
      <c r="C500" s="68"/>
      <c r="D500" s="68"/>
      <c r="E500" s="68"/>
      <c r="F500" s="68"/>
      <c r="G500" s="68"/>
      <c r="H500" s="68"/>
      <c r="I500" s="68"/>
    </row>
    <row r="501" spans="1:9" s="66" customFormat="1" ht="14.1" thickBot="1">
      <c r="A501" s="67"/>
      <c r="B501" s="68"/>
      <c r="C501" s="68"/>
      <c r="D501" s="68"/>
      <c r="E501" s="68"/>
      <c r="F501" s="68"/>
      <c r="G501" s="68"/>
      <c r="H501" s="68"/>
      <c r="I501" s="68"/>
    </row>
    <row r="502" spans="1:9" s="66" customFormat="1" ht="14.1" thickBot="1">
      <c r="A502" s="67"/>
      <c r="B502" s="68"/>
      <c r="C502" s="68"/>
      <c r="D502" s="68"/>
      <c r="E502" s="68"/>
      <c r="F502" s="68"/>
      <c r="G502" s="68"/>
      <c r="H502" s="68"/>
      <c r="I502" s="68"/>
    </row>
    <row r="503" spans="1:9" s="66" customFormat="1" ht="14.1" thickBot="1">
      <c r="A503" s="67"/>
      <c r="B503" s="68"/>
      <c r="C503" s="68"/>
      <c r="D503" s="68"/>
      <c r="E503" s="68"/>
      <c r="F503" s="68"/>
      <c r="G503" s="68"/>
      <c r="H503" s="68"/>
      <c r="I503" s="68"/>
    </row>
    <row r="504" spans="1:9" s="66" customFormat="1" ht="14.1" thickBot="1">
      <c r="A504" s="67"/>
      <c r="B504" s="68"/>
      <c r="C504" s="68"/>
      <c r="D504" s="68"/>
      <c r="E504" s="68"/>
      <c r="F504" s="68"/>
      <c r="G504" s="68"/>
      <c r="H504" s="68"/>
      <c r="I504" s="68"/>
    </row>
    <row r="505" spans="1:9" s="66" customFormat="1" ht="14.1" thickBot="1">
      <c r="A505" s="67"/>
      <c r="B505" s="68"/>
      <c r="C505" s="68"/>
      <c r="D505" s="68"/>
      <c r="E505" s="68"/>
      <c r="F505" s="68"/>
      <c r="G505" s="68"/>
      <c r="H505" s="68"/>
      <c r="I505" s="68"/>
    </row>
    <row r="506" spans="1:9" s="66" customFormat="1" ht="14.1" thickBot="1">
      <c r="A506" s="67"/>
      <c r="B506" s="68"/>
      <c r="C506" s="68"/>
      <c r="D506" s="68"/>
      <c r="E506" s="68"/>
      <c r="F506" s="68"/>
      <c r="G506" s="68"/>
      <c r="H506" s="68"/>
      <c r="I506" s="68"/>
    </row>
    <row r="507" spans="1:9" s="66" customFormat="1" ht="14.1" thickBot="1">
      <c r="A507" s="67"/>
      <c r="B507" s="68"/>
      <c r="C507" s="68"/>
      <c r="D507" s="68"/>
      <c r="E507" s="68"/>
      <c r="F507" s="68"/>
      <c r="G507" s="68"/>
      <c r="H507" s="68"/>
      <c r="I507" s="68"/>
    </row>
    <row r="508" spans="1:9" s="66" customFormat="1" ht="14.1" thickBot="1">
      <c r="A508" s="67"/>
      <c r="B508" s="68"/>
      <c r="C508" s="68"/>
      <c r="D508" s="68"/>
      <c r="E508" s="68"/>
      <c r="F508" s="68"/>
      <c r="G508" s="68"/>
      <c r="H508" s="68"/>
      <c r="I508" s="68"/>
    </row>
    <row r="509" spans="1:9" s="66" customFormat="1" ht="14.1" thickBot="1">
      <c r="A509" s="67"/>
      <c r="B509" s="68"/>
      <c r="C509" s="68"/>
      <c r="D509" s="68"/>
      <c r="E509" s="68"/>
      <c r="F509" s="68"/>
      <c r="G509" s="68"/>
      <c r="H509" s="68"/>
      <c r="I509" s="68"/>
    </row>
    <row r="510" spans="1:9" s="66" customFormat="1" ht="14.1" thickBot="1">
      <c r="A510" s="67"/>
      <c r="B510" s="68"/>
      <c r="C510" s="68"/>
      <c r="D510" s="68"/>
      <c r="E510" s="68"/>
      <c r="F510" s="68"/>
      <c r="G510" s="68"/>
      <c r="H510" s="68"/>
      <c r="I510" s="68"/>
    </row>
    <row r="511" spans="1:9" s="66" customFormat="1" ht="14.1" thickBot="1">
      <c r="A511" s="67"/>
      <c r="B511" s="68"/>
      <c r="C511" s="68"/>
      <c r="D511" s="68"/>
      <c r="E511" s="68"/>
      <c r="F511" s="68"/>
      <c r="G511" s="68"/>
      <c r="H511" s="68"/>
      <c r="I511" s="68"/>
    </row>
    <row r="512" spans="1:9" s="66" customFormat="1" ht="14.1" thickBot="1">
      <c r="A512" s="67"/>
      <c r="B512" s="68"/>
      <c r="C512" s="68"/>
      <c r="D512" s="68"/>
      <c r="E512" s="68"/>
      <c r="F512" s="68"/>
      <c r="G512" s="68"/>
      <c r="H512" s="68"/>
      <c r="I512" s="68"/>
    </row>
    <row r="513" spans="1:9" s="66" customFormat="1" ht="14.1" thickBot="1">
      <c r="A513" s="67"/>
      <c r="B513" s="68"/>
      <c r="C513" s="68"/>
      <c r="D513" s="68"/>
      <c r="E513" s="68"/>
      <c r="F513" s="68"/>
      <c r="G513" s="68"/>
      <c r="H513" s="68"/>
      <c r="I513" s="68"/>
    </row>
    <row r="514" spans="1:9" s="66" customFormat="1" ht="14.1" thickBot="1">
      <c r="A514" s="67"/>
      <c r="B514" s="68"/>
      <c r="C514" s="68"/>
      <c r="D514" s="68"/>
      <c r="E514" s="68"/>
      <c r="F514" s="68"/>
      <c r="G514" s="68"/>
      <c r="H514" s="68"/>
      <c r="I514" s="68"/>
    </row>
    <row r="515" spans="1:9" s="66" customFormat="1" ht="14.1" thickBot="1">
      <c r="A515" s="67"/>
      <c r="B515" s="68"/>
      <c r="C515" s="68"/>
      <c r="D515" s="68"/>
      <c r="E515" s="68"/>
      <c r="F515" s="68"/>
      <c r="G515" s="68"/>
      <c r="H515" s="68"/>
      <c r="I515" s="68"/>
    </row>
    <row r="516" spans="1:9" s="66" customFormat="1" ht="14.1" thickBot="1">
      <c r="A516" s="67"/>
      <c r="B516" s="68"/>
      <c r="C516" s="68"/>
      <c r="D516" s="68"/>
      <c r="E516" s="68"/>
      <c r="F516" s="68"/>
      <c r="G516" s="68"/>
      <c r="H516" s="68"/>
      <c r="I516" s="68"/>
    </row>
    <row r="517" spans="1:9" s="66" customFormat="1" ht="14.1" thickBot="1">
      <c r="A517" s="67"/>
      <c r="B517" s="68"/>
      <c r="C517" s="68"/>
      <c r="D517" s="68"/>
      <c r="E517" s="68"/>
      <c r="F517" s="68"/>
      <c r="G517" s="68"/>
      <c r="H517" s="68"/>
      <c r="I517" s="68"/>
    </row>
    <row r="518" spans="1:9" s="66" customFormat="1" ht="14.1" thickBot="1">
      <c r="A518" s="67"/>
      <c r="B518" s="68"/>
      <c r="C518" s="68"/>
      <c r="D518" s="68"/>
      <c r="E518" s="68"/>
      <c r="F518" s="68"/>
      <c r="G518" s="68"/>
      <c r="H518" s="68"/>
      <c r="I518" s="68"/>
    </row>
    <row r="519" spans="1:9" s="66" customFormat="1" ht="14.1" thickBot="1">
      <c r="A519" s="67"/>
      <c r="B519" s="68"/>
      <c r="C519" s="68"/>
      <c r="D519" s="68"/>
      <c r="E519" s="68"/>
      <c r="F519" s="68"/>
      <c r="G519" s="68"/>
      <c r="H519" s="68"/>
      <c r="I519" s="68"/>
    </row>
    <row r="520" spans="1:9" s="66" customFormat="1" ht="14.1" thickBot="1">
      <c r="A520" s="67"/>
      <c r="B520" s="68"/>
      <c r="C520" s="68"/>
      <c r="D520" s="68"/>
      <c r="E520" s="68"/>
      <c r="F520" s="68"/>
      <c r="G520" s="68"/>
      <c r="H520" s="68"/>
      <c r="I520" s="68"/>
    </row>
    <row r="521" spans="1:9" s="66" customFormat="1" ht="14.1" thickBot="1">
      <c r="A521" s="67"/>
      <c r="B521" s="68"/>
      <c r="C521" s="68"/>
      <c r="D521" s="68"/>
      <c r="E521" s="68"/>
      <c r="F521" s="68"/>
      <c r="G521" s="68"/>
      <c r="H521" s="68"/>
      <c r="I521" s="68"/>
    </row>
    <row r="522" spans="1:9" s="66" customFormat="1" ht="14.1" thickBot="1">
      <c r="A522" s="67"/>
      <c r="B522" s="68"/>
      <c r="C522" s="68"/>
      <c r="D522" s="68"/>
      <c r="E522" s="68"/>
      <c r="F522" s="68"/>
      <c r="G522" s="68"/>
      <c r="H522" s="68"/>
      <c r="I522" s="68"/>
    </row>
    <row r="523" spans="1:9" s="66" customFormat="1" ht="14.1" thickBot="1">
      <c r="A523" s="67"/>
      <c r="B523" s="68"/>
      <c r="C523" s="68"/>
      <c r="D523" s="68"/>
      <c r="E523" s="68"/>
      <c r="F523" s="68"/>
      <c r="G523" s="68"/>
      <c r="H523" s="68"/>
      <c r="I523" s="68"/>
    </row>
    <row r="524" spans="1:9" s="66" customFormat="1" ht="14.1" thickBot="1">
      <c r="A524" s="67"/>
      <c r="B524" s="68"/>
      <c r="C524" s="68"/>
      <c r="D524" s="68"/>
      <c r="E524" s="68"/>
      <c r="F524" s="68"/>
      <c r="G524" s="68"/>
      <c r="H524" s="68"/>
      <c r="I524" s="68"/>
    </row>
    <row r="525" spans="1:9" s="66" customFormat="1" ht="14.1" thickBot="1">
      <c r="A525" s="67"/>
      <c r="B525" s="68"/>
      <c r="C525" s="68"/>
      <c r="D525" s="68"/>
      <c r="E525" s="68"/>
      <c r="F525" s="68"/>
      <c r="G525" s="68"/>
      <c r="H525" s="68"/>
      <c r="I525" s="68"/>
    </row>
    <row r="526" spans="1:9" s="66" customFormat="1" ht="14.1" thickBot="1">
      <c r="A526" s="67"/>
      <c r="B526" s="68"/>
      <c r="C526" s="68"/>
      <c r="D526" s="68"/>
      <c r="E526" s="68"/>
      <c r="F526" s="68"/>
      <c r="G526" s="68"/>
      <c r="H526" s="68"/>
      <c r="I526" s="68"/>
    </row>
    <row r="527" spans="1:9" s="66" customFormat="1" ht="14.1" thickBot="1">
      <c r="A527" s="67"/>
      <c r="B527" s="68"/>
      <c r="C527" s="68"/>
      <c r="D527" s="68"/>
      <c r="E527" s="68"/>
      <c r="F527" s="68"/>
      <c r="G527" s="68"/>
      <c r="H527" s="68"/>
      <c r="I527" s="68"/>
    </row>
    <row r="528" spans="1:9" s="66" customFormat="1" ht="14.1" thickBot="1">
      <c r="A528" s="67"/>
      <c r="B528" s="68"/>
      <c r="C528" s="68"/>
      <c r="D528" s="68"/>
      <c r="E528" s="68"/>
      <c r="F528" s="68"/>
      <c r="G528" s="68"/>
      <c r="H528" s="68"/>
      <c r="I528" s="68"/>
    </row>
    <row r="529" spans="1:9" s="66" customFormat="1" ht="14.1" thickBot="1">
      <c r="A529" s="67"/>
      <c r="B529" s="68"/>
      <c r="C529" s="68"/>
      <c r="D529" s="68"/>
      <c r="E529" s="68"/>
      <c r="F529" s="68"/>
      <c r="G529" s="68"/>
      <c r="H529" s="68"/>
      <c r="I529" s="68"/>
    </row>
    <row r="530" spans="1:9" s="66" customFormat="1" ht="14.1" thickBot="1">
      <c r="A530" s="67"/>
      <c r="B530" s="68"/>
      <c r="C530" s="68"/>
      <c r="D530" s="68"/>
      <c r="E530" s="68"/>
      <c r="F530" s="68"/>
      <c r="G530" s="68"/>
      <c r="H530" s="68"/>
      <c r="I530" s="68"/>
    </row>
    <row r="531" spans="1:9" s="66" customFormat="1" ht="14.1" thickBot="1">
      <c r="A531" s="67"/>
      <c r="B531" s="68"/>
      <c r="C531" s="68"/>
      <c r="D531" s="68"/>
      <c r="E531" s="68"/>
      <c r="F531" s="68"/>
      <c r="G531" s="68"/>
      <c r="H531" s="68"/>
      <c r="I531" s="68"/>
    </row>
    <row r="532" spans="1:9" s="66" customFormat="1" ht="14.1" thickBot="1">
      <c r="A532" s="67"/>
      <c r="B532" s="68"/>
      <c r="C532" s="68"/>
      <c r="D532" s="68"/>
      <c r="E532" s="68"/>
      <c r="F532" s="68"/>
      <c r="G532" s="68"/>
      <c r="H532" s="68"/>
      <c r="I532" s="68"/>
    </row>
    <row r="533" spans="1:9" s="66" customFormat="1" ht="14.1" thickBot="1">
      <c r="A533" s="67"/>
      <c r="B533" s="68"/>
      <c r="C533" s="68"/>
      <c r="D533" s="68"/>
      <c r="E533" s="68"/>
      <c r="F533" s="68"/>
      <c r="G533" s="68"/>
      <c r="H533" s="68"/>
      <c r="I533" s="68"/>
    </row>
    <row r="534" spans="1:9" s="66" customFormat="1" ht="14.1" thickBot="1">
      <c r="A534" s="67"/>
      <c r="B534" s="68"/>
      <c r="C534" s="68"/>
      <c r="D534" s="68"/>
      <c r="E534" s="68"/>
      <c r="F534" s="68"/>
      <c r="G534" s="68"/>
      <c r="H534" s="68"/>
      <c r="I534" s="68"/>
    </row>
    <row r="535" spans="1:9" s="66" customFormat="1" ht="14.1" thickBot="1">
      <c r="A535" s="67"/>
      <c r="B535" s="68"/>
      <c r="C535" s="68"/>
      <c r="D535" s="68"/>
      <c r="E535" s="68"/>
      <c r="F535" s="68"/>
      <c r="G535" s="68"/>
      <c r="H535" s="68"/>
      <c r="I535" s="68"/>
    </row>
    <row r="536" spans="1:9" s="66" customFormat="1" ht="14.1" thickBot="1">
      <c r="A536" s="67"/>
      <c r="B536" s="68"/>
      <c r="C536" s="68"/>
      <c r="D536" s="68"/>
      <c r="E536" s="68"/>
      <c r="F536" s="68"/>
      <c r="G536" s="68"/>
      <c r="H536" s="68"/>
      <c r="I536" s="68"/>
    </row>
    <row r="537" spans="1:9" s="66" customFormat="1" ht="14.1" thickBot="1">
      <c r="A537" s="67"/>
      <c r="B537" s="68"/>
      <c r="C537" s="68"/>
      <c r="D537" s="68"/>
      <c r="E537" s="68"/>
      <c r="F537" s="68"/>
      <c r="G537" s="68"/>
      <c r="H537" s="68"/>
      <c r="I537" s="68"/>
    </row>
    <row r="538" spans="1:9" s="66" customFormat="1" ht="14.1" thickBot="1">
      <c r="A538" s="67"/>
      <c r="B538" s="68"/>
      <c r="C538" s="68"/>
      <c r="D538" s="68"/>
      <c r="E538" s="68"/>
      <c r="F538" s="68"/>
      <c r="G538" s="68"/>
      <c r="H538" s="68"/>
      <c r="I538" s="68"/>
    </row>
    <row r="539" spans="1:9" s="66" customFormat="1" ht="14.1" thickBot="1">
      <c r="A539" s="67"/>
      <c r="B539" s="68"/>
      <c r="C539" s="68"/>
      <c r="D539" s="68"/>
      <c r="E539" s="68"/>
      <c r="F539" s="68"/>
      <c r="G539" s="68"/>
      <c r="H539" s="68"/>
      <c r="I539" s="68"/>
    </row>
    <row r="540" spans="1:9" s="66" customFormat="1" ht="14.1" thickBot="1">
      <c r="A540" s="67"/>
      <c r="B540" s="68"/>
      <c r="C540" s="68"/>
      <c r="D540" s="68"/>
      <c r="E540" s="68"/>
      <c r="F540" s="68"/>
      <c r="G540" s="68"/>
      <c r="H540" s="68"/>
      <c r="I540" s="68"/>
    </row>
    <row r="541" spans="1:9" s="66" customFormat="1" ht="14.1" thickBot="1">
      <c r="A541" s="67"/>
      <c r="B541" s="68"/>
      <c r="C541" s="68"/>
      <c r="D541" s="68"/>
      <c r="E541" s="68"/>
      <c r="F541" s="68"/>
      <c r="G541" s="68"/>
      <c r="H541" s="68"/>
      <c r="I541" s="68"/>
    </row>
    <row r="542" spans="1:9" s="66" customFormat="1" ht="14.1" thickBot="1">
      <c r="A542" s="67"/>
      <c r="B542" s="68"/>
      <c r="C542" s="68"/>
      <c r="D542" s="68"/>
      <c r="E542" s="68"/>
      <c r="F542" s="68"/>
      <c r="G542" s="68"/>
      <c r="H542" s="68"/>
      <c r="I542" s="68"/>
    </row>
    <row r="543" spans="1:9" s="66" customFormat="1" ht="14.1" thickBot="1">
      <c r="A543" s="67"/>
      <c r="B543" s="68"/>
      <c r="C543" s="68"/>
      <c r="D543" s="68"/>
      <c r="E543" s="68"/>
      <c r="F543" s="68"/>
      <c r="G543" s="68"/>
      <c r="H543" s="68"/>
      <c r="I543" s="68"/>
    </row>
    <row r="544" spans="1:9" s="66" customFormat="1" ht="14.1" thickBot="1">
      <c r="A544" s="67"/>
      <c r="B544" s="68"/>
      <c r="C544" s="68"/>
      <c r="D544" s="68"/>
      <c r="E544" s="68"/>
      <c r="F544" s="68"/>
      <c r="G544" s="68"/>
      <c r="H544" s="68"/>
      <c r="I544" s="68"/>
    </row>
    <row r="545" spans="1:9" s="66" customFormat="1" ht="14.1" thickBot="1">
      <c r="A545" s="67"/>
      <c r="B545" s="68"/>
      <c r="C545" s="68"/>
      <c r="D545" s="68"/>
      <c r="E545" s="68"/>
      <c r="F545" s="68"/>
      <c r="G545" s="68"/>
      <c r="H545" s="68"/>
      <c r="I545" s="68"/>
    </row>
    <row r="546" spans="1:9" s="66" customFormat="1" ht="14.1" thickBot="1">
      <c r="A546" s="67"/>
      <c r="B546" s="68"/>
      <c r="C546" s="68"/>
      <c r="D546" s="68"/>
      <c r="E546" s="68"/>
      <c r="F546" s="68"/>
      <c r="G546" s="68"/>
      <c r="H546" s="68"/>
      <c r="I546" s="68"/>
    </row>
    <row r="547" spans="1:9" s="66" customFormat="1" ht="14.1" thickBot="1">
      <c r="A547" s="67"/>
      <c r="B547" s="68"/>
      <c r="C547" s="68"/>
      <c r="D547" s="68"/>
      <c r="E547" s="68"/>
      <c r="F547" s="68"/>
      <c r="G547" s="68"/>
      <c r="H547" s="68"/>
      <c r="I547" s="68"/>
    </row>
    <row r="548" spans="1:9" s="66" customFormat="1" ht="14.1" thickBot="1">
      <c r="A548" s="67"/>
      <c r="B548" s="68"/>
      <c r="C548" s="68"/>
      <c r="D548" s="68"/>
      <c r="E548" s="68"/>
      <c r="F548" s="68"/>
      <c r="G548" s="68"/>
      <c r="H548" s="68"/>
      <c r="I548" s="68"/>
    </row>
    <row r="549" spans="1:9" s="66" customFormat="1" ht="14.1" thickBot="1">
      <c r="A549" s="67"/>
      <c r="B549" s="68"/>
      <c r="C549" s="68"/>
      <c r="D549" s="68"/>
      <c r="E549" s="68"/>
      <c r="F549" s="68"/>
      <c r="G549" s="68"/>
      <c r="H549" s="68"/>
      <c r="I549" s="68"/>
    </row>
    <row r="550" spans="1:9" s="66" customFormat="1" ht="14.1" thickBot="1">
      <c r="A550" s="67"/>
      <c r="B550" s="68"/>
      <c r="C550" s="68"/>
      <c r="D550" s="68"/>
      <c r="E550" s="68"/>
      <c r="F550" s="68"/>
      <c r="G550" s="68"/>
      <c r="H550" s="68"/>
      <c r="I550" s="68"/>
    </row>
    <row r="551" spans="1:9" s="66" customFormat="1" ht="14.1" thickBot="1">
      <c r="A551" s="67"/>
      <c r="B551" s="68"/>
      <c r="C551" s="68"/>
      <c r="D551" s="68"/>
      <c r="E551" s="68"/>
      <c r="F551" s="68"/>
      <c r="G551" s="68"/>
      <c r="H551" s="68"/>
      <c r="I551" s="68"/>
    </row>
    <row r="552" spans="1:9" s="66" customFormat="1" ht="14.1" thickBot="1">
      <c r="A552" s="67"/>
      <c r="B552" s="68"/>
      <c r="C552" s="68"/>
      <c r="D552" s="68"/>
      <c r="E552" s="68"/>
      <c r="F552" s="68"/>
      <c r="G552" s="68"/>
      <c r="H552" s="68"/>
      <c r="I552" s="68"/>
    </row>
    <row r="553" spans="1:9" s="66" customFormat="1" ht="14.1" thickBot="1">
      <c r="A553" s="67"/>
      <c r="B553" s="68"/>
      <c r="C553" s="68"/>
      <c r="D553" s="68"/>
      <c r="E553" s="68"/>
      <c r="F553" s="68"/>
      <c r="G553" s="68"/>
      <c r="H553" s="68"/>
      <c r="I553" s="68"/>
    </row>
    <row r="554" spans="1:9" s="66" customFormat="1" ht="14.1" thickBot="1">
      <c r="A554" s="67"/>
      <c r="B554" s="68"/>
      <c r="C554" s="68"/>
      <c r="D554" s="68"/>
      <c r="E554" s="68"/>
      <c r="F554" s="68"/>
      <c r="G554" s="68"/>
      <c r="H554" s="68"/>
      <c r="I554" s="68"/>
    </row>
    <row r="555" spans="1:9" s="66" customFormat="1" ht="14.1" thickBot="1">
      <c r="A555" s="67"/>
      <c r="B555" s="68"/>
      <c r="C555" s="68"/>
      <c r="D555" s="68"/>
      <c r="E555" s="68"/>
      <c r="F555" s="68"/>
      <c r="G555" s="68"/>
      <c r="H555" s="68"/>
      <c r="I555" s="68"/>
    </row>
    <row r="556" spans="1:9" s="66" customFormat="1" ht="14.1" thickBot="1">
      <c r="A556" s="67"/>
      <c r="B556" s="68"/>
      <c r="C556" s="68"/>
      <c r="D556" s="68"/>
      <c r="E556" s="68"/>
      <c r="F556" s="68"/>
      <c r="G556" s="68"/>
      <c r="H556" s="68"/>
      <c r="I556" s="68"/>
    </row>
    <row r="557" spans="1:9" s="66" customFormat="1" ht="14.1" thickBot="1">
      <c r="A557" s="67"/>
      <c r="B557" s="68"/>
      <c r="C557" s="68"/>
      <c r="D557" s="68"/>
      <c r="E557" s="68"/>
      <c r="F557" s="68"/>
      <c r="G557" s="68"/>
      <c r="H557" s="68"/>
      <c r="I557" s="68"/>
    </row>
    <row r="558" spans="1:9" s="66" customFormat="1" ht="14.1" thickBot="1">
      <c r="A558" s="67"/>
      <c r="B558" s="68"/>
      <c r="C558" s="68"/>
      <c r="D558" s="68"/>
      <c r="E558" s="68"/>
      <c r="F558" s="68"/>
      <c r="G558" s="68"/>
      <c r="H558" s="68"/>
      <c r="I558" s="68"/>
    </row>
    <row r="559" spans="1:9" s="66" customFormat="1" ht="14.1" thickBot="1">
      <c r="A559" s="67"/>
      <c r="B559" s="68"/>
      <c r="C559" s="68"/>
      <c r="D559" s="68"/>
      <c r="E559" s="68"/>
      <c r="F559" s="68"/>
      <c r="G559" s="68"/>
      <c r="H559" s="68"/>
      <c r="I559" s="68"/>
    </row>
    <row r="560" spans="1:9" s="66" customFormat="1" ht="14.1" thickBot="1">
      <c r="A560" s="67"/>
      <c r="B560" s="68"/>
      <c r="C560" s="68"/>
      <c r="D560" s="68"/>
      <c r="E560" s="68"/>
      <c r="F560" s="68"/>
      <c r="G560" s="68"/>
      <c r="H560" s="68"/>
      <c r="I560" s="68"/>
    </row>
    <row r="561" spans="1:9" s="66" customFormat="1" ht="14.1" thickBot="1">
      <c r="A561" s="67"/>
      <c r="B561" s="68"/>
      <c r="C561" s="68"/>
      <c r="D561" s="68"/>
      <c r="E561" s="68"/>
      <c r="F561" s="68"/>
      <c r="G561" s="68"/>
      <c r="H561" s="68"/>
      <c r="I561" s="68"/>
    </row>
    <row r="562" spans="1:9" s="66" customFormat="1" ht="14.1" thickBot="1">
      <c r="A562" s="67"/>
      <c r="B562" s="68"/>
      <c r="C562" s="68"/>
      <c r="D562" s="68"/>
      <c r="E562" s="68"/>
      <c r="F562" s="68"/>
      <c r="G562" s="68"/>
      <c r="H562" s="68"/>
      <c r="I562" s="68"/>
    </row>
    <row r="563" spans="1:9" s="66" customFormat="1" ht="14.1" thickBot="1">
      <c r="A563" s="67"/>
      <c r="B563" s="68"/>
      <c r="C563" s="68"/>
      <c r="D563" s="68"/>
      <c r="E563" s="68"/>
      <c r="F563" s="68"/>
      <c r="G563" s="68"/>
      <c r="H563" s="68"/>
      <c r="I563" s="68"/>
    </row>
    <row r="564" spans="1:9" s="66" customFormat="1" ht="14.1" thickBot="1">
      <c r="A564" s="67"/>
      <c r="B564" s="68"/>
      <c r="C564" s="68"/>
      <c r="D564" s="68"/>
      <c r="E564" s="68"/>
      <c r="F564" s="68"/>
      <c r="G564" s="68"/>
      <c r="H564" s="68"/>
      <c r="I564" s="68"/>
    </row>
    <row r="565" spans="1:9" s="66" customFormat="1" ht="14.1" thickBot="1">
      <c r="A565" s="67"/>
      <c r="B565" s="68"/>
      <c r="C565" s="68"/>
      <c r="D565" s="68"/>
      <c r="E565" s="68"/>
      <c r="F565" s="68"/>
      <c r="G565" s="68"/>
      <c r="H565" s="68"/>
      <c r="I565" s="68"/>
    </row>
    <row r="566" spans="1:9" s="66" customFormat="1" ht="14.1" thickBot="1">
      <c r="A566" s="67"/>
      <c r="B566" s="68"/>
      <c r="C566" s="68"/>
      <c r="D566" s="68"/>
      <c r="E566" s="68"/>
      <c r="F566" s="68"/>
      <c r="G566" s="68"/>
      <c r="H566" s="68"/>
      <c r="I566" s="68"/>
    </row>
    <row r="567" spans="1:9" s="66" customFormat="1" ht="14.1" thickBot="1">
      <c r="A567" s="67"/>
      <c r="B567" s="68"/>
      <c r="C567" s="68"/>
      <c r="D567" s="68"/>
      <c r="E567" s="68"/>
      <c r="F567" s="68"/>
      <c r="G567" s="68"/>
      <c r="H567" s="68"/>
      <c r="I567" s="68"/>
    </row>
    <row r="568" spans="1:9" s="66" customFormat="1" ht="14.1" thickBot="1">
      <c r="A568" s="67"/>
      <c r="B568" s="68"/>
      <c r="C568" s="68"/>
      <c r="D568" s="68"/>
      <c r="E568" s="68"/>
      <c r="F568" s="68"/>
      <c r="G568" s="68"/>
      <c r="H568" s="68"/>
      <c r="I568" s="68"/>
    </row>
    <row r="569" spans="1:9" s="66" customFormat="1" ht="14.1" thickBot="1">
      <c r="A569" s="67"/>
      <c r="B569" s="68"/>
      <c r="C569" s="68"/>
      <c r="D569" s="68"/>
      <c r="E569" s="68"/>
      <c r="F569" s="68"/>
      <c r="G569" s="68"/>
      <c r="H569" s="68"/>
      <c r="I569" s="68"/>
    </row>
    <row r="570" spans="1:9" s="66" customFormat="1" ht="14.1" thickBot="1">
      <c r="A570" s="67"/>
      <c r="B570" s="68"/>
      <c r="C570" s="68"/>
      <c r="D570" s="68"/>
      <c r="E570" s="68"/>
      <c r="F570" s="68"/>
      <c r="G570" s="68"/>
      <c r="H570" s="68"/>
      <c r="I570" s="68"/>
    </row>
    <row r="571" spans="1:9" s="66" customFormat="1" ht="14.1" thickBot="1">
      <c r="A571" s="67"/>
      <c r="B571" s="68"/>
      <c r="C571" s="68"/>
      <c r="D571" s="68"/>
      <c r="E571" s="68"/>
      <c r="F571" s="68"/>
      <c r="G571" s="68"/>
      <c r="H571" s="68"/>
      <c r="I571" s="68"/>
    </row>
    <row r="572" spans="1:9" s="66" customFormat="1" ht="14.1" thickBot="1">
      <c r="A572" s="67"/>
      <c r="B572" s="68"/>
      <c r="C572" s="68"/>
      <c r="D572" s="68"/>
      <c r="E572" s="68"/>
      <c r="F572" s="68"/>
      <c r="G572" s="68"/>
      <c r="H572" s="68"/>
      <c r="I572" s="68"/>
    </row>
    <row r="573" spans="1:9" s="66" customFormat="1" ht="14.1" thickBot="1">
      <c r="A573" s="67"/>
      <c r="B573" s="68"/>
      <c r="C573" s="68"/>
      <c r="D573" s="68"/>
      <c r="E573" s="68"/>
      <c r="F573" s="68"/>
      <c r="G573" s="68"/>
      <c r="H573" s="68"/>
      <c r="I573" s="68"/>
    </row>
    <row r="574" spans="1:9" s="66" customFormat="1" ht="14.1" thickBot="1">
      <c r="A574" s="67"/>
      <c r="B574" s="68"/>
      <c r="C574" s="68"/>
      <c r="D574" s="68"/>
      <c r="E574" s="68"/>
      <c r="F574" s="68"/>
      <c r="G574" s="68"/>
      <c r="H574" s="68"/>
      <c r="I574" s="68"/>
    </row>
    <row r="575" spans="1:9" s="66" customFormat="1" ht="14.1" thickBot="1">
      <c r="A575" s="67"/>
      <c r="B575" s="68"/>
      <c r="C575" s="68"/>
      <c r="D575" s="68"/>
      <c r="E575" s="68"/>
      <c r="F575" s="68"/>
      <c r="G575" s="68"/>
      <c r="H575" s="68"/>
      <c r="I575" s="68"/>
    </row>
    <row r="576" spans="1:9" s="66" customFormat="1" ht="14.1" thickBot="1">
      <c r="A576" s="67"/>
      <c r="B576" s="68"/>
      <c r="C576" s="68"/>
      <c r="D576" s="68"/>
      <c r="E576" s="68"/>
      <c r="F576" s="68"/>
      <c r="G576" s="68"/>
      <c r="H576" s="68"/>
      <c r="I576" s="68"/>
    </row>
    <row r="577" spans="1:9" s="66" customFormat="1" ht="14.1" thickBot="1">
      <c r="A577" s="67"/>
      <c r="B577" s="68"/>
      <c r="C577" s="68"/>
      <c r="D577" s="68"/>
      <c r="E577" s="68"/>
      <c r="F577" s="68"/>
      <c r="G577" s="68"/>
      <c r="H577" s="68"/>
      <c r="I577" s="68"/>
    </row>
    <row r="578" spans="1:9" s="66" customFormat="1" ht="14.1" thickBot="1">
      <c r="A578" s="67"/>
      <c r="B578" s="68"/>
      <c r="C578" s="68"/>
      <c r="D578" s="68"/>
      <c r="E578" s="68"/>
      <c r="F578" s="68"/>
      <c r="G578" s="68"/>
      <c r="H578" s="68"/>
      <c r="I578" s="68"/>
    </row>
    <row r="579" spans="1:9" s="66" customFormat="1" ht="14.1" thickBot="1">
      <c r="A579" s="67"/>
      <c r="B579" s="68"/>
      <c r="C579" s="68"/>
      <c r="D579" s="68"/>
      <c r="E579" s="68"/>
      <c r="F579" s="68"/>
      <c r="G579" s="68"/>
      <c r="H579" s="68"/>
      <c r="I579" s="68"/>
    </row>
    <row r="580" spans="1:9" s="66" customFormat="1" ht="14.1" thickBot="1">
      <c r="A580" s="67"/>
      <c r="B580" s="68"/>
      <c r="C580" s="68"/>
      <c r="D580" s="68"/>
      <c r="E580" s="68"/>
      <c r="F580" s="68"/>
      <c r="G580" s="68"/>
      <c r="H580" s="68"/>
      <c r="I580" s="68"/>
    </row>
    <row r="581" spans="1:9" s="66" customFormat="1" ht="14.1" thickBot="1">
      <c r="A581" s="67"/>
      <c r="B581" s="68"/>
      <c r="C581" s="68"/>
      <c r="D581" s="68"/>
      <c r="E581" s="68"/>
      <c r="F581" s="68"/>
      <c r="G581" s="68"/>
      <c r="H581" s="68"/>
      <c r="I581" s="68"/>
    </row>
    <row r="582" spans="1:9" s="66" customFormat="1" ht="14.1" thickBot="1">
      <c r="A582" s="67"/>
      <c r="B582" s="68"/>
      <c r="C582" s="68"/>
      <c r="D582" s="68"/>
      <c r="E582" s="68"/>
      <c r="F582" s="68"/>
      <c r="G582" s="68"/>
      <c r="H582" s="68"/>
      <c r="I582" s="68"/>
    </row>
    <row r="583" spans="1:9" s="66" customFormat="1" ht="14.1" thickBot="1">
      <c r="A583" s="67"/>
      <c r="B583" s="68"/>
      <c r="C583" s="68"/>
      <c r="D583" s="68"/>
      <c r="E583" s="68"/>
      <c r="F583" s="68"/>
      <c r="G583" s="68"/>
      <c r="H583" s="68"/>
      <c r="I583" s="68"/>
    </row>
    <row r="584" spans="1:9" s="66" customFormat="1" ht="14.1" thickBot="1">
      <c r="A584" s="67"/>
      <c r="B584" s="68"/>
      <c r="C584" s="68"/>
      <c r="D584" s="68"/>
      <c r="E584" s="68"/>
      <c r="F584" s="68"/>
      <c r="G584" s="68"/>
      <c r="H584" s="68"/>
      <c r="I584" s="68"/>
    </row>
    <row r="585" spans="1:9" s="66" customFormat="1" ht="14.1" thickBot="1">
      <c r="A585" s="67"/>
      <c r="B585" s="68"/>
      <c r="C585" s="68"/>
      <c r="D585" s="68"/>
      <c r="E585" s="68"/>
      <c r="F585" s="68"/>
      <c r="G585" s="68"/>
      <c r="H585" s="68"/>
      <c r="I585" s="68"/>
    </row>
    <row r="586" spans="1:9" s="66" customFormat="1" ht="14.1" thickBot="1">
      <c r="A586" s="67"/>
      <c r="B586" s="68"/>
      <c r="C586" s="68"/>
      <c r="D586" s="68"/>
      <c r="E586" s="68"/>
      <c r="F586" s="68"/>
      <c r="G586" s="68"/>
      <c r="H586" s="68"/>
      <c r="I586" s="68"/>
    </row>
    <row r="587" spans="1:9" s="66" customFormat="1" ht="14.1" thickBot="1">
      <c r="A587" s="67"/>
      <c r="B587" s="68"/>
      <c r="C587" s="68"/>
      <c r="D587" s="68"/>
      <c r="E587" s="68"/>
      <c r="F587" s="68"/>
      <c r="G587" s="68"/>
      <c r="H587" s="68"/>
      <c r="I587" s="68"/>
    </row>
    <row r="588" spans="1:9" s="66" customFormat="1" ht="14.1" thickBot="1">
      <c r="A588" s="67"/>
      <c r="B588" s="68"/>
      <c r="C588" s="68"/>
      <c r="D588" s="68"/>
      <c r="E588" s="68"/>
      <c r="F588" s="68"/>
      <c r="G588" s="68"/>
      <c r="H588" s="68"/>
      <c r="I588" s="68"/>
    </row>
    <row r="589" spans="1:9" s="66" customFormat="1" ht="14.1" thickBot="1">
      <c r="A589" s="67"/>
      <c r="B589" s="68"/>
      <c r="C589" s="68"/>
      <c r="D589" s="68"/>
      <c r="E589" s="68"/>
      <c r="F589" s="68"/>
      <c r="G589" s="68"/>
      <c r="H589" s="68"/>
      <c r="I589" s="68"/>
    </row>
    <row r="590" spans="1:9" s="66" customFormat="1" ht="14.1" thickBot="1">
      <c r="A590" s="67"/>
      <c r="B590" s="68"/>
      <c r="C590" s="68"/>
      <c r="D590" s="68"/>
      <c r="E590" s="68"/>
      <c r="F590" s="68"/>
      <c r="G590" s="68"/>
      <c r="H590" s="68"/>
      <c r="I590" s="68"/>
    </row>
    <row r="591" spans="1:9" s="66" customFormat="1" ht="14.1" thickBot="1">
      <c r="A591" s="67"/>
      <c r="B591" s="68"/>
      <c r="C591" s="68"/>
      <c r="D591" s="68"/>
      <c r="E591" s="68"/>
      <c r="F591" s="68"/>
      <c r="G591" s="68"/>
      <c r="H591" s="68"/>
      <c r="I591" s="68"/>
    </row>
    <row r="592" spans="1:9" s="66" customFormat="1" ht="14.1" thickBot="1">
      <c r="A592" s="67"/>
      <c r="B592" s="68"/>
      <c r="C592" s="68"/>
      <c r="D592" s="68"/>
      <c r="E592" s="68"/>
      <c r="F592" s="68"/>
      <c r="G592" s="68"/>
      <c r="H592" s="68"/>
      <c r="I592" s="68"/>
    </row>
    <row r="593" spans="1:9" s="66" customFormat="1" ht="14.1" thickBot="1">
      <c r="A593" s="67"/>
      <c r="B593" s="68"/>
      <c r="C593" s="68"/>
      <c r="D593" s="68"/>
      <c r="E593" s="68"/>
      <c r="F593" s="68"/>
      <c r="G593" s="68"/>
      <c r="H593" s="68"/>
      <c r="I593" s="68"/>
    </row>
    <row r="594" spans="1:9" s="66" customFormat="1" ht="14.1" thickBot="1">
      <c r="A594" s="67"/>
      <c r="B594" s="68"/>
      <c r="C594" s="68"/>
      <c r="D594" s="68"/>
      <c r="E594" s="68"/>
      <c r="F594" s="68"/>
      <c r="G594" s="68"/>
      <c r="H594" s="68"/>
      <c r="I594" s="68"/>
    </row>
    <row r="595" spans="1:9" s="66" customFormat="1" ht="14.1" thickBot="1">
      <c r="A595" s="67"/>
      <c r="B595" s="68"/>
      <c r="C595" s="68"/>
      <c r="D595" s="68"/>
      <c r="E595" s="68"/>
      <c r="F595" s="68"/>
      <c r="G595" s="68"/>
      <c r="H595" s="68"/>
      <c r="I595" s="68"/>
    </row>
    <row r="596" spans="1:9" s="66" customFormat="1" ht="14.1" thickBot="1">
      <c r="A596" s="67"/>
      <c r="B596" s="68"/>
      <c r="C596" s="68"/>
      <c r="D596" s="68"/>
      <c r="E596" s="68"/>
      <c r="F596" s="68"/>
      <c r="G596" s="68"/>
      <c r="H596" s="68"/>
      <c r="I596" s="68"/>
    </row>
    <row r="597" spans="1:9" s="66" customFormat="1" ht="14.1" thickBot="1">
      <c r="A597" s="67"/>
      <c r="B597" s="68"/>
      <c r="C597" s="68"/>
      <c r="D597" s="68"/>
      <c r="E597" s="68"/>
      <c r="F597" s="68"/>
      <c r="G597" s="68"/>
      <c r="H597" s="68"/>
      <c r="I597" s="68"/>
    </row>
    <row r="598" spans="1:9" s="66" customFormat="1" ht="14.1" thickBot="1">
      <c r="A598" s="67"/>
      <c r="B598" s="68"/>
      <c r="C598" s="68"/>
      <c r="D598" s="68"/>
      <c r="E598" s="68"/>
      <c r="F598" s="68"/>
      <c r="G598" s="68"/>
      <c r="H598" s="68"/>
      <c r="I598" s="68"/>
    </row>
    <row r="599" spans="1:9" s="66" customFormat="1" ht="14.1" thickBot="1">
      <c r="A599" s="67"/>
      <c r="B599" s="68"/>
      <c r="C599" s="68"/>
      <c r="D599" s="68"/>
      <c r="E599" s="68"/>
      <c r="F599" s="68"/>
      <c r="G599" s="68"/>
      <c r="H599" s="68"/>
      <c r="I599" s="68"/>
    </row>
    <row r="600" spans="1:9" s="66" customFormat="1" ht="14.1" thickBot="1">
      <c r="A600" s="67"/>
      <c r="B600" s="68"/>
      <c r="C600" s="68"/>
      <c r="D600" s="68"/>
      <c r="E600" s="68"/>
      <c r="F600" s="68"/>
      <c r="G600" s="68"/>
      <c r="H600" s="68"/>
      <c r="I600" s="68"/>
    </row>
    <row r="601" spans="1:9" s="66" customFormat="1" ht="14.1" thickBot="1">
      <c r="A601" s="67"/>
      <c r="B601" s="68"/>
      <c r="C601" s="68"/>
      <c r="D601" s="68"/>
      <c r="E601" s="68"/>
      <c r="F601" s="68"/>
      <c r="G601" s="68"/>
      <c r="H601" s="68"/>
      <c r="I601" s="68"/>
    </row>
    <row r="602" spans="1:9" s="66" customFormat="1" ht="14.1" thickBot="1">
      <c r="A602" s="67"/>
      <c r="B602" s="68"/>
      <c r="C602" s="68"/>
      <c r="D602" s="68"/>
      <c r="E602" s="68"/>
      <c r="F602" s="68"/>
      <c r="G602" s="68"/>
      <c r="H602" s="68"/>
      <c r="I602" s="68"/>
    </row>
    <row r="603" spans="1:9" s="66" customFormat="1" ht="14.1" thickBot="1">
      <c r="A603" s="67"/>
      <c r="B603" s="68"/>
      <c r="C603" s="68"/>
      <c r="D603" s="68"/>
      <c r="E603" s="68"/>
      <c r="F603" s="68"/>
      <c r="G603" s="68"/>
      <c r="H603" s="68"/>
      <c r="I603" s="68"/>
    </row>
    <row r="604" spans="1:9" s="66" customFormat="1" ht="14.1" thickBot="1">
      <c r="A604" s="67"/>
      <c r="B604" s="68"/>
      <c r="C604" s="68"/>
      <c r="D604" s="68"/>
      <c r="E604" s="68"/>
      <c r="F604" s="68"/>
      <c r="G604" s="68"/>
      <c r="H604" s="68"/>
      <c r="I604" s="68"/>
    </row>
    <row r="605" spans="1:9" s="66" customFormat="1" ht="14.1" thickBot="1">
      <c r="A605" s="67"/>
      <c r="B605" s="68"/>
      <c r="C605" s="68"/>
      <c r="D605" s="68"/>
      <c r="E605" s="68"/>
      <c r="F605" s="68"/>
      <c r="G605" s="68"/>
      <c r="H605" s="68"/>
      <c r="I605" s="68"/>
    </row>
    <row r="606" spans="1:9" s="66" customFormat="1" ht="14.1" thickBot="1">
      <c r="A606" s="67"/>
      <c r="B606" s="68"/>
      <c r="C606" s="68"/>
      <c r="D606" s="68"/>
      <c r="E606" s="68"/>
      <c r="F606" s="68"/>
      <c r="G606" s="68"/>
      <c r="H606" s="68"/>
      <c r="I606" s="68"/>
    </row>
    <row r="607" spans="1:9" s="66" customFormat="1" ht="14.1" thickBot="1">
      <c r="A607" s="67"/>
      <c r="B607" s="68"/>
      <c r="C607" s="68"/>
      <c r="D607" s="68"/>
      <c r="E607" s="68"/>
      <c r="F607" s="68"/>
      <c r="G607" s="68"/>
      <c r="H607" s="68"/>
      <c r="I607" s="68"/>
    </row>
    <row r="608" spans="1:9" s="66" customFormat="1" ht="14.1" thickBot="1">
      <c r="A608" s="67"/>
      <c r="B608" s="68"/>
      <c r="C608" s="68"/>
      <c r="D608" s="68"/>
      <c r="E608" s="68"/>
      <c r="F608" s="68"/>
      <c r="G608" s="68"/>
      <c r="H608" s="68"/>
      <c r="I608" s="68"/>
    </row>
    <row r="609" spans="1:9" s="66" customFormat="1" ht="14.1" thickBot="1">
      <c r="A609" s="67"/>
      <c r="B609" s="68"/>
      <c r="C609" s="68"/>
      <c r="D609" s="68"/>
      <c r="E609" s="68"/>
      <c r="F609" s="68"/>
      <c r="G609" s="68"/>
      <c r="H609" s="68"/>
      <c r="I609" s="68"/>
    </row>
    <row r="610" spans="1:9" s="66" customFormat="1" ht="14.1" thickBot="1">
      <c r="A610" s="67"/>
      <c r="B610" s="68"/>
      <c r="C610" s="68"/>
      <c r="D610" s="68"/>
      <c r="E610" s="68"/>
      <c r="F610" s="68"/>
      <c r="G610" s="68"/>
      <c r="H610" s="68"/>
      <c r="I610" s="68"/>
    </row>
    <row r="611" spans="1:9" s="66" customFormat="1" ht="14.1" thickBot="1">
      <c r="A611" s="67"/>
      <c r="B611" s="68"/>
      <c r="C611" s="68"/>
      <c r="D611" s="68"/>
      <c r="E611" s="68"/>
      <c r="F611" s="68"/>
      <c r="G611" s="68"/>
      <c r="H611" s="68"/>
      <c r="I611" s="68"/>
    </row>
    <row r="612" spans="1:9" s="66" customFormat="1" ht="14.1" thickBot="1">
      <c r="A612" s="67"/>
      <c r="B612" s="68"/>
      <c r="C612" s="68"/>
      <c r="D612" s="68"/>
      <c r="E612" s="68"/>
      <c r="F612" s="68"/>
      <c r="G612" s="68"/>
      <c r="H612" s="68"/>
      <c r="I612" s="68"/>
    </row>
    <row r="613" spans="1:9" s="66" customFormat="1" ht="14.1" thickBot="1">
      <c r="A613" s="67"/>
      <c r="B613" s="68"/>
      <c r="C613" s="68"/>
      <c r="D613" s="68"/>
      <c r="E613" s="68"/>
      <c r="F613" s="68"/>
      <c r="G613" s="68"/>
      <c r="H613" s="68"/>
      <c r="I613" s="68"/>
    </row>
    <row r="614" spans="1:9" s="66" customFormat="1" ht="14.1" thickBot="1">
      <c r="A614" s="67"/>
      <c r="B614" s="68"/>
      <c r="C614" s="68"/>
      <c r="D614" s="68"/>
      <c r="E614" s="68"/>
      <c r="F614" s="68"/>
      <c r="G614" s="68"/>
      <c r="H614" s="68"/>
      <c r="I614" s="68"/>
    </row>
    <row r="615" spans="1:9" s="66" customFormat="1" ht="14.1" thickBot="1">
      <c r="A615" s="67"/>
      <c r="B615" s="68"/>
      <c r="C615" s="68"/>
      <c r="D615" s="68"/>
      <c r="E615" s="68"/>
      <c r="F615" s="68"/>
      <c r="G615" s="68"/>
      <c r="H615" s="68"/>
      <c r="I615" s="68"/>
    </row>
    <row r="616" spans="1:9" s="66" customFormat="1" ht="14.1" thickBot="1">
      <c r="A616" s="67"/>
      <c r="B616" s="68"/>
      <c r="C616" s="68"/>
      <c r="D616" s="68"/>
      <c r="E616" s="68"/>
      <c r="F616" s="68"/>
      <c r="G616" s="68"/>
      <c r="H616" s="68"/>
      <c r="I616" s="68"/>
    </row>
    <row r="617" spans="1:9" s="66" customFormat="1" ht="14.1" thickBot="1">
      <c r="A617" s="67"/>
      <c r="B617" s="68"/>
      <c r="C617" s="68"/>
      <c r="D617" s="68"/>
      <c r="E617" s="68"/>
      <c r="F617" s="68"/>
      <c r="G617" s="68"/>
      <c r="H617" s="68"/>
      <c r="I617" s="68"/>
    </row>
    <row r="618" spans="1:9" s="66" customFormat="1" ht="14.1" thickBot="1">
      <c r="A618" s="67"/>
      <c r="B618" s="68"/>
      <c r="C618" s="68"/>
      <c r="D618" s="68"/>
      <c r="E618" s="68"/>
      <c r="F618" s="68"/>
      <c r="G618" s="68"/>
      <c r="H618" s="68"/>
      <c r="I618" s="68"/>
    </row>
    <row r="619" spans="1:9" s="66" customFormat="1" ht="14.1" thickBot="1">
      <c r="A619" s="67"/>
      <c r="B619" s="68"/>
      <c r="C619" s="68"/>
      <c r="D619" s="68"/>
      <c r="E619" s="68"/>
      <c r="F619" s="68"/>
      <c r="G619" s="68"/>
      <c r="H619" s="68"/>
      <c r="I619" s="68"/>
    </row>
    <row r="620" spans="1:9" s="66" customFormat="1" ht="14.1" thickBot="1">
      <c r="A620" s="67"/>
      <c r="B620" s="68"/>
      <c r="C620" s="68"/>
      <c r="D620" s="68"/>
      <c r="E620" s="68"/>
      <c r="F620" s="68"/>
      <c r="G620" s="68"/>
      <c r="H620" s="68"/>
      <c r="I620" s="68"/>
    </row>
    <row r="621" spans="1:9" s="66" customFormat="1" ht="14.1" thickBot="1">
      <c r="A621" s="67"/>
      <c r="B621" s="68"/>
      <c r="C621" s="68"/>
      <c r="D621" s="68"/>
      <c r="E621" s="68"/>
      <c r="F621" s="68"/>
      <c r="G621" s="68"/>
      <c r="H621" s="68"/>
      <c r="I621" s="68"/>
    </row>
    <row r="622" spans="1:9" s="66" customFormat="1" ht="14.1" thickBot="1">
      <c r="A622" s="67"/>
      <c r="B622" s="68"/>
      <c r="C622" s="68"/>
      <c r="D622" s="68"/>
      <c r="E622" s="68"/>
      <c r="F622" s="68"/>
      <c r="G622" s="68"/>
      <c r="H622" s="68"/>
      <c r="I622" s="68"/>
    </row>
    <row r="623" spans="1:9" s="66" customFormat="1" ht="14.1" thickBot="1">
      <c r="A623" s="67"/>
      <c r="B623" s="68"/>
      <c r="C623" s="68"/>
      <c r="D623" s="68"/>
      <c r="E623" s="68"/>
      <c r="F623" s="68"/>
      <c r="G623" s="68"/>
      <c r="H623" s="68"/>
      <c r="I623" s="68"/>
    </row>
    <row r="624" spans="1:9" s="66" customFormat="1" ht="14.1" thickBot="1">
      <c r="A624" s="67"/>
      <c r="B624" s="68"/>
      <c r="C624" s="68"/>
      <c r="D624" s="68"/>
      <c r="E624" s="68"/>
      <c r="F624" s="68"/>
      <c r="G624" s="68"/>
      <c r="H624" s="68"/>
      <c r="I624" s="68"/>
    </row>
    <row r="625" spans="1:9" s="66" customFormat="1" ht="14.1" thickBot="1">
      <c r="A625" s="67"/>
      <c r="B625" s="68"/>
      <c r="C625" s="68"/>
      <c r="D625" s="68"/>
      <c r="E625" s="68"/>
      <c r="F625" s="68"/>
      <c r="G625" s="68"/>
      <c r="H625" s="68"/>
      <c r="I625" s="68"/>
    </row>
    <row r="626" spans="1:9" s="66" customFormat="1" ht="14.1" thickBot="1">
      <c r="A626" s="67"/>
      <c r="B626" s="68"/>
      <c r="C626" s="68"/>
      <c r="D626" s="68"/>
      <c r="E626" s="68"/>
      <c r="F626" s="68"/>
      <c r="G626" s="68"/>
      <c r="H626" s="68"/>
      <c r="I626" s="68"/>
    </row>
    <row r="627" spans="1:9" s="66" customFormat="1" ht="14.1" thickBot="1">
      <c r="A627" s="67"/>
      <c r="B627" s="68"/>
      <c r="C627" s="68"/>
      <c r="D627" s="68"/>
      <c r="E627" s="68"/>
      <c r="F627" s="68"/>
      <c r="G627" s="68"/>
      <c r="H627" s="68"/>
      <c r="I627" s="68"/>
    </row>
    <row r="628" spans="1:9" s="66" customFormat="1" ht="14.1" thickBot="1">
      <c r="A628" s="67"/>
      <c r="B628" s="68"/>
      <c r="C628" s="68"/>
      <c r="D628" s="68"/>
      <c r="E628" s="68"/>
      <c r="F628" s="68"/>
      <c r="G628" s="68"/>
      <c r="H628" s="68"/>
      <c r="I628" s="68"/>
    </row>
    <row r="629" spans="1:9" s="66" customFormat="1" ht="14.1" thickBot="1">
      <c r="A629" s="67"/>
      <c r="B629" s="68"/>
      <c r="C629" s="68"/>
      <c r="D629" s="68"/>
      <c r="E629" s="68"/>
      <c r="F629" s="68"/>
      <c r="G629" s="68"/>
      <c r="H629" s="68"/>
      <c r="I629" s="68"/>
    </row>
    <row r="630" spans="1:9" s="66" customFormat="1" ht="14.1" thickBot="1">
      <c r="A630" s="67"/>
      <c r="B630" s="68"/>
      <c r="C630" s="68"/>
      <c r="D630" s="68"/>
      <c r="E630" s="68"/>
      <c r="F630" s="68"/>
      <c r="G630" s="68"/>
      <c r="H630" s="68"/>
      <c r="I630" s="68"/>
    </row>
    <row r="631" spans="1:9" s="66" customFormat="1" ht="14.1" thickBot="1">
      <c r="A631" s="67"/>
      <c r="B631" s="68"/>
      <c r="C631" s="68"/>
      <c r="D631" s="68"/>
      <c r="E631" s="68"/>
      <c r="F631" s="68"/>
      <c r="G631" s="68"/>
      <c r="H631" s="68"/>
      <c r="I631" s="68"/>
    </row>
    <row r="632" spans="1:9" s="66" customFormat="1" ht="14.1" thickBot="1">
      <c r="A632" s="67"/>
      <c r="B632" s="68"/>
      <c r="C632" s="68"/>
      <c r="D632" s="68"/>
      <c r="E632" s="68"/>
      <c r="F632" s="68"/>
      <c r="G632" s="68"/>
      <c r="H632" s="68"/>
      <c r="I632" s="68"/>
    </row>
    <row r="633" spans="1:9" s="66" customFormat="1" ht="14.1" thickBot="1">
      <c r="A633" s="67"/>
      <c r="B633" s="68"/>
      <c r="C633" s="68"/>
      <c r="D633" s="68"/>
      <c r="E633" s="68"/>
      <c r="F633" s="68"/>
      <c r="G633" s="68"/>
      <c r="H633" s="68"/>
      <c r="I633" s="68"/>
    </row>
    <row r="634" spans="1:9" s="66" customFormat="1" ht="14.1" thickBot="1">
      <c r="A634" s="67"/>
      <c r="B634" s="68"/>
      <c r="C634" s="68"/>
      <c r="D634" s="68"/>
      <c r="E634" s="68"/>
      <c r="F634" s="68"/>
      <c r="G634" s="68"/>
      <c r="H634" s="68"/>
      <c r="I634" s="68"/>
    </row>
    <row r="635" spans="1:9" s="66" customFormat="1" ht="14.1" thickBot="1">
      <c r="A635" s="67"/>
      <c r="B635" s="68"/>
      <c r="C635" s="68"/>
      <c r="D635" s="68"/>
      <c r="E635" s="68"/>
      <c r="F635" s="68"/>
      <c r="G635" s="68"/>
      <c r="H635" s="68"/>
      <c r="I635" s="68"/>
    </row>
    <row r="636" spans="1:9" s="66" customFormat="1" ht="14.1" thickBot="1">
      <c r="A636" s="67"/>
      <c r="B636" s="68"/>
      <c r="C636" s="68"/>
      <c r="D636" s="68"/>
      <c r="E636" s="68"/>
      <c r="F636" s="68"/>
      <c r="G636" s="68"/>
      <c r="H636" s="68"/>
      <c r="I636" s="68"/>
    </row>
    <row r="637" spans="1:9" s="66" customFormat="1" ht="14.1" thickBot="1">
      <c r="A637" s="67"/>
      <c r="B637" s="68"/>
      <c r="C637" s="68"/>
      <c r="D637" s="68"/>
      <c r="E637" s="68"/>
      <c r="F637" s="68"/>
      <c r="G637" s="68"/>
      <c r="H637" s="68"/>
      <c r="I637" s="68"/>
    </row>
    <row r="638" spans="1:9" s="66" customFormat="1" ht="14.1" thickBot="1">
      <c r="A638" s="67"/>
      <c r="B638" s="68"/>
      <c r="C638" s="68"/>
      <c r="D638" s="68"/>
      <c r="E638" s="68"/>
      <c r="F638" s="68"/>
      <c r="G638" s="68"/>
      <c r="H638" s="68"/>
      <c r="I638" s="68"/>
    </row>
    <row r="639" spans="1:9" s="66" customFormat="1" ht="14.1" thickBot="1">
      <c r="A639" s="67"/>
      <c r="B639" s="68"/>
      <c r="C639" s="68"/>
      <c r="D639" s="68"/>
      <c r="E639" s="68"/>
      <c r="F639" s="68"/>
      <c r="G639" s="68"/>
      <c r="H639" s="68"/>
      <c r="I639" s="68"/>
    </row>
    <row r="640" spans="1:9" s="66" customFormat="1" ht="14.1" thickBot="1">
      <c r="A640" s="67"/>
      <c r="B640" s="68"/>
      <c r="C640" s="68"/>
      <c r="D640" s="68"/>
      <c r="E640" s="68"/>
      <c r="F640" s="68"/>
      <c r="G640" s="68"/>
      <c r="H640" s="68"/>
      <c r="I640" s="68"/>
    </row>
    <row r="641" spans="1:9" s="66" customFormat="1" ht="14.1" thickBot="1">
      <c r="A641" s="67"/>
      <c r="B641" s="68"/>
      <c r="C641" s="68"/>
      <c r="D641" s="68"/>
      <c r="E641" s="68"/>
      <c r="F641" s="68"/>
      <c r="G641" s="68"/>
      <c r="H641" s="68"/>
      <c r="I641" s="68"/>
    </row>
    <row r="642" spans="1:9" s="66" customFormat="1" ht="14.1" thickBot="1">
      <c r="A642" s="67"/>
      <c r="B642" s="68"/>
      <c r="C642" s="68"/>
      <c r="D642" s="68"/>
      <c r="E642" s="68"/>
      <c r="F642" s="68"/>
      <c r="G642" s="68"/>
      <c r="H642" s="68"/>
      <c r="I642" s="68"/>
    </row>
    <row r="643" spans="1:9" s="66" customFormat="1" ht="14.1" thickBot="1">
      <c r="A643" s="67"/>
      <c r="B643" s="68"/>
      <c r="C643" s="68"/>
      <c r="D643" s="68"/>
      <c r="E643" s="68"/>
      <c r="F643" s="68"/>
      <c r="G643" s="68"/>
      <c r="H643" s="68"/>
      <c r="I643" s="68"/>
    </row>
    <row r="644" spans="1:9" s="66" customFormat="1" ht="14.1" thickBot="1">
      <c r="A644" s="67"/>
      <c r="B644" s="68"/>
      <c r="C644" s="68"/>
      <c r="D644" s="68"/>
      <c r="E644" s="68"/>
      <c r="F644" s="68"/>
      <c r="G644" s="68"/>
      <c r="H644" s="68"/>
      <c r="I644" s="68"/>
    </row>
    <row r="645" spans="1:9" s="66" customFormat="1" ht="14.1" thickBot="1">
      <c r="A645" s="67"/>
      <c r="B645" s="68"/>
      <c r="C645" s="68"/>
      <c r="D645" s="68"/>
      <c r="E645" s="68"/>
      <c r="F645" s="68"/>
      <c r="G645" s="68"/>
      <c r="H645" s="68"/>
      <c r="I645" s="68"/>
    </row>
    <row r="646" spans="1:9" s="66" customFormat="1" ht="14.1" thickBot="1">
      <c r="A646" s="67"/>
      <c r="B646" s="68"/>
      <c r="C646" s="68"/>
      <c r="D646" s="68"/>
      <c r="E646" s="68"/>
      <c r="F646" s="68"/>
      <c r="G646" s="68"/>
      <c r="H646" s="68"/>
      <c r="I646" s="68"/>
    </row>
    <row r="647" spans="1:9" s="66" customFormat="1" ht="14.1" thickBot="1">
      <c r="A647" s="67"/>
      <c r="B647" s="68"/>
      <c r="C647" s="68"/>
      <c r="D647" s="68"/>
      <c r="E647" s="68"/>
      <c r="F647" s="68"/>
      <c r="G647" s="68"/>
      <c r="H647" s="68"/>
      <c r="I647" s="68"/>
    </row>
    <row r="648" spans="1:9" s="66" customFormat="1" ht="14.1" thickBot="1">
      <c r="A648" s="67"/>
      <c r="B648" s="68"/>
      <c r="C648" s="68"/>
      <c r="D648" s="68"/>
      <c r="E648" s="68"/>
      <c r="F648" s="68"/>
      <c r="G648" s="68"/>
      <c r="H648" s="68"/>
      <c r="I648" s="68"/>
    </row>
    <row r="649" spans="1:9" s="66" customFormat="1" ht="14.1" thickBot="1">
      <c r="A649" s="67"/>
      <c r="B649" s="68"/>
      <c r="C649" s="68"/>
      <c r="D649" s="68"/>
      <c r="E649" s="68"/>
      <c r="F649" s="68"/>
      <c r="G649" s="68"/>
      <c r="H649" s="68"/>
      <c r="I649" s="68"/>
    </row>
    <row r="650" spans="1:9" s="66" customFormat="1" ht="14.1" thickBot="1">
      <c r="A650" s="67"/>
      <c r="B650" s="68"/>
      <c r="C650" s="68"/>
      <c r="D650" s="68"/>
      <c r="E650" s="68"/>
      <c r="F650" s="68"/>
      <c r="G650" s="68"/>
      <c r="H650" s="68"/>
      <c r="I650" s="68"/>
    </row>
    <row r="651" spans="1:9" s="66" customFormat="1" ht="14.1" thickBot="1">
      <c r="A651" s="67"/>
      <c r="B651" s="68"/>
      <c r="C651" s="68"/>
      <c r="D651" s="68"/>
      <c r="E651" s="68"/>
      <c r="F651" s="68"/>
      <c r="G651" s="68"/>
      <c r="H651" s="68"/>
      <c r="I651" s="68"/>
    </row>
    <row r="652" spans="1:9" s="66" customFormat="1" ht="14.1" thickBot="1">
      <c r="A652" s="67"/>
      <c r="B652" s="68"/>
      <c r="C652" s="68"/>
      <c r="D652" s="68"/>
      <c r="E652" s="68"/>
      <c r="F652" s="68"/>
      <c r="G652" s="68"/>
      <c r="H652" s="68"/>
      <c r="I652" s="68"/>
    </row>
    <row r="653" spans="1:9" s="66" customFormat="1" ht="14.1" thickBot="1">
      <c r="A653" s="67"/>
      <c r="B653" s="68"/>
      <c r="C653" s="68"/>
      <c r="D653" s="68"/>
      <c r="E653" s="68"/>
      <c r="F653" s="68"/>
      <c r="G653" s="68"/>
      <c r="H653" s="68"/>
      <c r="I653" s="68"/>
    </row>
    <row r="654" spans="1:9" s="66" customFormat="1" ht="14.1" thickBot="1">
      <c r="A654" s="67"/>
      <c r="B654" s="68"/>
      <c r="C654" s="68"/>
      <c r="D654" s="68"/>
      <c r="E654" s="68"/>
      <c r="F654" s="68"/>
      <c r="G654" s="68"/>
      <c r="H654" s="68"/>
      <c r="I654" s="68"/>
    </row>
    <row r="655" spans="1:9" s="66" customFormat="1" ht="14.1" thickBot="1">
      <c r="A655" s="67"/>
      <c r="B655" s="68"/>
      <c r="C655" s="68"/>
      <c r="D655" s="68"/>
      <c r="E655" s="68"/>
      <c r="F655" s="68"/>
      <c r="G655" s="68"/>
      <c r="H655" s="68"/>
      <c r="I655" s="68"/>
    </row>
    <row r="656" spans="1:9" s="66" customFormat="1" ht="14.1" thickBot="1">
      <c r="A656" s="67"/>
      <c r="B656" s="68"/>
      <c r="C656" s="68"/>
      <c r="D656" s="68"/>
      <c r="E656" s="68"/>
      <c r="F656" s="68"/>
      <c r="G656" s="68"/>
      <c r="H656" s="68"/>
      <c r="I656" s="68"/>
    </row>
    <row r="657" spans="1:9" s="66" customFormat="1" ht="14.1" thickBot="1">
      <c r="A657" s="67"/>
      <c r="B657" s="68"/>
      <c r="C657" s="68"/>
      <c r="D657" s="68"/>
      <c r="E657" s="68"/>
      <c r="F657" s="68"/>
      <c r="G657" s="68"/>
      <c r="H657" s="68"/>
      <c r="I657" s="68"/>
    </row>
    <row r="658" spans="1:9" s="66" customFormat="1" ht="14.1" thickBot="1">
      <c r="A658" s="67"/>
      <c r="B658" s="68"/>
      <c r="C658" s="68"/>
      <c r="D658" s="68"/>
      <c r="E658" s="68"/>
      <c r="F658" s="68"/>
      <c r="G658" s="68"/>
      <c r="H658" s="68"/>
      <c r="I658" s="68"/>
    </row>
    <row r="659" spans="1:9" s="66" customFormat="1" ht="14.1" thickBot="1">
      <c r="A659" s="67"/>
      <c r="B659" s="68"/>
      <c r="C659" s="68"/>
      <c r="D659" s="68"/>
      <c r="E659" s="68"/>
      <c r="F659" s="68"/>
      <c r="G659" s="68"/>
      <c r="H659" s="68"/>
      <c r="I659" s="68"/>
    </row>
    <row r="660" spans="1:9" s="66" customFormat="1" ht="14.1" thickBot="1">
      <c r="A660" s="67"/>
      <c r="B660" s="68"/>
      <c r="C660" s="68"/>
      <c r="D660" s="68"/>
      <c r="E660" s="68"/>
      <c r="F660" s="68"/>
      <c r="G660" s="68"/>
      <c r="H660" s="68"/>
      <c r="I660" s="68"/>
    </row>
    <row r="661" spans="1:9" s="66" customFormat="1" ht="14.1" thickBot="1">
      <c r="A661" s="67"/>
      <c r="B661" s="68"/>
      <c r="C661" s="68"/>
      <c r="D661" s="68"/>
      <c r="E661" s="68"/>
      <c r="F661" s="68"/>
      <c r="G661" s="68"/>
      <c r="H661" s="68"/>
      <c r="I661" s="68"/>
    </row>
    <row r="662" spans="1:9" s="66" customFormat="1" ht="14.1" thickBot="1">
      <c r="A662" s="67"/>
      <c r="B662" s="68"/>
      <c r="C662" s="68"/>
      <c r="D662" s="68"/>
      <c r="E662" s="68"/>
      <c r="F662" s="68"/>
      <c r="G662" s="68"/>
      <c r="H662" s="68"/>
      <c r="I662" s="68"/>
    </row>
    <row r="663" spans="1:9" s="66" customFormat="1" ht="14.1" thickBot="1">
      <c r="A663" s="67"/>
      <c r="B663" s="68"/>
      <c r="C663" s="68"/>
      <c r="D663" s="68"/>
      <c r="E663" s="68"/>
      <c r="F663" s="68"/>
      <c r="G663" s="68"/>
      <c r="H663" s="68"/>
      <c r="I663" s="68"/>
    </row>
    <row r="664" spans="1:9" s="66" customFormat="1" ht="14.1" thickBot="1">
      <c r="A664" s="67"/>
      <c r="B664" s="68"/>
      <c r="C664" s="68"/>
      <c r="D664" s="68"/>
      <c r="E664" s="68"/>
      <c r="F664" s="68"/>
      <c r="G664" s="68"/>
      <c r="H664" s="68"/>
      <c r="I664" s="68"/>
    </row>
    <row r="665" spans="1:9" s="66" customFormat="1" ht="14.1" thickBot="1">
      <c r="A665" s="67"/>
      <c r="B665" s="68"/>
      <c r="C665" s="68"/>
      <c r="D665" s="68"/>
      <c r="E665" s="68"/>
      <c r="F665" s="68"/>
      <c r="G665" s="68"/>
      <c r="H665" s="68"/>
      <c r="I665" s="68"/>
    </row>
    <row r="666" spans="1:9" s="66" customFormat="1" ht="14.1" thickBot="1">
      <c r="A666" s="67"/>
      <c r="B666" s="68"/>
      <c r="C666" s="68"/>
      <c r="D666" s="68"/>
      <c r="E666" s="68"/>
      <c r="F666" s="68"/>
      <c r="G666" s="68"/>
      <c r="H666" s="68"/>
      <c r="I666" s="68"/>
    </row>
    <row r="667" spans="1:9" s="66" customFormat="1" ht="14.1" thickBot="1">
      <c r="A667" s="67"/>
      <c r="B667" s="68"/>
      <c r="C667" s="68"/>
      <c r="D667" s="68"/>
      <c r="E667" s="68"/>
      <c r="F667" s="68"/>
      <c r="G667" s="68"/>
      <c r="H667" s="68"/>
      <c r="I667" s="68"/>
    </row>
    <row r="668" spans="1:9" s="66" customFormat="1" ht="14.1" thickBot="1">
      <c r="A668" s="67"/>
      <c r="B668" s="68"/>
      <c r="C668" s="68"/>
      <c r="D668" s="68"/>
      <c r="E668" s="68"/>
      <c r="F668" s="68"/>
      <c r="G668" s="68"/>
      <c r="H668" s="68"/>
      <c r="I668" s="68"/>
    </row>
    <row r="669" spans="1:9" s="66" customFormat="1" ht="14.1" thickBot="1">
      <c r="A669" s="67"/>
      <c r="B669" s="68"/>
      <c r="C669" s="68"/>
      <c r="D669" s="68"/>
      <c r="E669" s="68"/>
      <c r="F669" s="68"/>
      <c r="G669" s="68"/>
      <c r="H669" s="68"/>
      <c r="I669" s="68"/>
    </row>
    <row r="670" spans="1:9" s="66" customFormat="1" ht="14.1" thickBot="1">
      <c r="A670" s="67"/>
      <c r="B670" s="68"/>
      <c r="C670" s="68"/>
      <c r="D670" s="68"/>
      <c r="E670" s="68"/>
      <c r="F670" s="68"/>
      <c r="G670" s="68"/>
      <c r="H670" s="68"/>
      <c r="I670" s="68"/>
    </row>
    <row r="671" spans="1:9" s="66" customFormat="1" ht="14.1" thickBot="1">
      <c r="A671" s="67"/>
      <c r="B671" s="68"/>
      <c r="C671" s="68"/>
      <c r="D671" s="68"/>
      <c r="E671" s="68"/>
      <c r="F671" s="68"/>
      <c r="G671" s="68"/>
      <c r="H671" s="68"/>
      <c r="I671" s="68"/>
    </row>
    <row r="672" spans="1:9" s="66" customFormat="1" ht="14.1" thickBot="1">
      <c r="A672" s="67"/>
      <c r="B672" s="68"/>
      <c r="C672" s="68"/>
      <c r="D672" s="68"/>
      <c r="E672" s="68"/>
      <c r="F672" s="68"/>
      <c r="G672" s="68"/>
      <c r="H672" s="68"/>
      <c r="I672" s="68"/>
    </row>
    <row r="673" spans="1:9" s="66" customFormat="1" ht="14.1" thickBot="1">
      <c r="A673" s="67"/>
      <c r="B673" s="68"/>
      <c r="C673" s="68"/>
      <c r="D673" s="68"/>
      <c r="E673" s="68"/>
      <c r="F673" s="68"/>
      <c r="G673" s="68"/>
      <c r="H673" s="68"/>
      <c r="I673" s="68"/>
    </row>
    <row r="674" spans="1:9" s="66" customFormat="1" ht="14.1" thickBot="1">
      <c r="A674" s="67"/>
      <c r="B674" s="68"/>
      <c r="C674" s="68"/>
      <c r="D674" s="68"/>
      <c r="E674" s="68"/>
      <c r="F674" s="68"/>
      <c r="G674" s="68"/>
      <c r="H674" s="68"/>
      <c r="I674" s="68"/>
    </row>
    <row r="675" spans="1:9" s="66" customFormat="1" ht="14.1" thickBot="1">
      <c r="A675" s="67"/>
      <c r="B675" s="68"/>
      <c r="C675" s="68"/>
      <c r="D675" s="68"/>
      <c r="E675" s="68"/>
      <c r="F675" s="68"/>
      <c r="G675" s="68"/>
      <c r="H675" s="68"/>
      <c r="I675" s="68"/>
    </row>
    <row r="676" spans="1:9" s="66" customFormat="1" ht="14.1" thickBot="1">
      <c r="A676" s="67"/>
      <c r="B676" s="68"/>
      <c r="C676" s="68"/>
      <c r="D676" s="68"/>
      <c r="E676" s="68"/>
      <c r="F676" s="68"/>
      <c r="G676" s="68"/>
      <c r="H676" s="68"/>
      <c r="I676" s="68"/>
    </row>
    <row r="677" spans="1:9" s="66" customFormat="1" ht="14.1" thickBot="1">
      <c r="A677" s="67"/>
      <c r="B677" s="68"/>
      <c r="C677" s="68"/>
      <c r="D677" s="68"/>
      <c r="E677" s="68"/>
      <c r="F677" s="68"/>
      <c r="G677" s="68"/>
      <c r="H677" s="68"/>
      <c r="I677" s="68"/>
    </row>
    <row r="678" spans="1:9" s="66" customFormat="1" ht="14.1" thickBot="1">
      <c r="A678" s="67"/>
      <c r="B678" s="68"/>
      <c r="C678" s="68"/>
      <c r="D678" s="68"/>
      <c r="E678" s="68"/>
      <c r="F678" s="68"/>
      <c r="G678" s="68"/>
      <c r="H678" s="68"/>
      <c r="I678" s="68"/>
    </row>
    <row r="679" spans="1:9" s="66" customFormat="1" ht="14.1" thickBot="1">
      <c r="A679" s="67"/>
      <c r="B679" s="68"/>
      <c r="C679" s="68"/>
      <c r="D679" s="68"/>
      <c r="E679" s="68"/>
      <c r="F679" s="68"/>
      <c r="G679" s="68"/>
      <c r="H679" s="68"/>
      <c r="I679" s="68"/>
    </row>
    <row r="680" spans="1:9" s="66" customFormat="1" ht="14.1" thickBot="1">
      <c r="A680" s="67"/>
      <c r="B680" s="68"/>
      <c r="C680" s="68"/>
      <c r="D680" s="68"/>
      <c r="E680" s="68"/>
      <c r="F680" s="68"/>
      <c r="G680" s="68"/>
      <c r="H680" s="68"/>
      <c r="I680" s="68"/>
    </row>
    <row r="681" spans="1:9" s="66" customFormat="1" ht="14.1" thickBot="1">
      <c r="A681" s="67"/>
      <c r="B681" s="68"/>
      <c r="C681" s="68"/>
      <c r="D681" s="68"/>
      <c r="E681" s="68"/>
      <c r="F681" s="68"/>
      <c r="G681" s="68"/>
      <c r="H681" s="68"/>
      <c r="I681" s="68"/>
    </row>
    <row r="682" spans="1:9" s="66" customFormat="1" ht="14.1" thickBot="1">
      <c r="A682" s="67"/>
      <c r="B682" s="68"/>
      <c r="C682" s="68"/>
      <c r="D682" s="68"/>
      <c r="E682" s="68"/>
      <c r="F682" s="68"/>
      <c r="G682" s="68"/>
      <c r="H682" s="68"/>
      <c r="I682" s="68"/>
    </row>
    <row r="683" spans="1:9" s="66" customFormat="1" ht="14.1" thickBot="1">
      <c r="A683" s="67"/>
      <c r="B683" s="68"/>
      <c r="C683" s="68"/>
      <c r="D683" s="68"/>
      <c r="E683" s="68"/>
      <c r="F683" s="68"/>
      <c r="G683" s="68"/>
      <c r="H683" s="68"/>
      <c r="I683" s="68"/>
    </row>
    <row r="684" spans="1:9" s="66" customFormat="1" ht="14.1" thickBot="1">
      <c r="A684" s="67"/>
      <c r="B684" s="68"/>
      <c r="C684" s="68"/>
      <c r="D684" s="68"/>
      <c r="E684" s="68"/>
      <c r="F684" s="68"/>
      <c r="G684" s="68"/>
      <c r="H684" s="68"/>
      <c r="I684" s="68"/>
    </row>
    <row r="685" spans="1:9" s="66" customFormat="1" ht="14.1" thickBot="1">
      <c r="A685" s="67"/>
      <c r="B685" s="68"/>
      <c r="C685" s="68"/>
      <c r="D685" s="68"/>
      <c r="E685" s="68"/>
      <c r="F685" s="68"/>
      <c r="G685" s="68"/>
      <c r="H685" s="68"/>
      <c r="I685" s="68"/>
    </row>
    <row r="686" spans="1:9" s="66" customFormat="1" ht="14.1" thickBot="1">
      <c r="A686" s="67"/>
      <c r="B686" s="68"/>
      <c r="C686" s="68"/>
      <c r="D686" s="68"/>
      <c r="E686" s="68"/>
      <c r="F686" s="68"/>
      <c r="G686" s="68"/>
      <c r="H686" s="68"/>
      <c r="I686" s="68"/>
    </row>
    <row r="687" spans="1:9" s="66" customFormat="1" ht="14.1" thickBot="1">
      <c r="A687" s="67"/>
      <c r="B687" s="68"/>
      <c r="C687" s="68"/>
      <c r="D687" s="68"/>
      <c r="E687" s="68"/>
      <c r="F687" s="68"/>
      <c r="G687" s="68"/>
      <c r="H687" s="68"/>
      <c r="I687" s="68"/>
    </row>
    <row r="688" spans="1:9" s="66" customFormat="1" ht="14.1" thickBot="1">
      <c r="A688" s="67"/>
      <c r="B688" s="68"/>
      <c r="C688" s="68"/>
      <c r="D688" s="68"/>
      <c r="E688" s="68"/>
      <c r="F688" s="68"/>
      <c r="G688" s="68"/>
      <c r="H688" s="68"/>
      <c r="I688" s="68"/>
    </row>
    <row r="689" spans="1:9" s="66" customFormat="1" ht="14.1" thickBot="1">
      <c r="A689" s="67"/>
      <c r="B689" s="68"/>
      <c r="C689" s="68"/>
      <c r="D689" s="68"/>
      <c r="E689" s="68"/>
      <c r="F689" s="68"/>
      <c r="G689" s="68"/>
      <c r="H689" s="68"/>
      <c r="I689" s="68"/>
    </row>
    <row r="690" spans="1:9" s="66" customFormat="1" ht="14.1" thickBot="1">
      <c r="A690" s="67"/>
      <c r="B690" s="68"/>
      <c r="C690" s="68"/>
      <c r="D690" s="68"/>
      <c r="E690" s="68"/>
      <c r="F690" s="68"/>
      <c r="G690" s="68"/>
      <c r="H690" s="68"/>
      <c r="I690" s="68"/>
    </row>
    <row r="691" spans="1:9" s="66" customFormat="1" ht="14.1" thickBot="1">
      <c r="A691" s="67"/>
      <c r="B691" s="68"/>
      <c r="C691" s="68"/>
      <c r="D691" s="68"/>
      <c r="E691" s="68"/>
      <c r="F691" s="68"/>
      <c r="G691" s="68"/>
      <c r="H691" s="68"/>
      <c r="I691" s="68"/>
    </row>
    <row r="692" spans="1:9" s="66" customFormat="1" ht="14.1" thickBot="1">
      <c r="A692" s="67"/>
      <c r="B692" s="68"/>
      <c r="C692" s="68"/>
      <c r="D692" s="68"/>
      <c r="E692" s="68"/>
      <c r="F692" s="68"/>
      <c r="G692" s="68"/>
      <c r="H692" s="68"/>
      <c r="I692" s="68"/>
    </row>
    <row r="693" spans="1:9" s="66" customFormat="1" ht="14.1" thickBot="1">
      <c r="A693" s="67"/>
      <c r="B693" s="68"/>
      <c r="C693" s="68"/>
      <c r="D693" s="68"/>
      <c r="E693" s="68"/>
      <c r="F693" s="68"/>
      <c r="G693" s="68"/>
      <c r="H693" s="68"/>
      <c r="I693" s="68"/>
    </row>
    <row r="694" spans="1:9" s="66" customFormat="1" ht="14.1" thickBot="1">
      <c r="A694" s="67"/>
      <c r="B694" s="68"/>
      <c r="C694" s="68"/>
      <c r="D694" s="68"/>
      <c r="E694" s="68"/>
      <c r="F694" s="68"/>
      <c r="G694" s="68"/>
      <c r="H694" s="68"/>
      <c r="I694" s="68"/>
    </row>
    <row r="695" spans="1:9" s="66" customFormat="1" ht="14.1" thickBot="1">
      <c r="A695" s="67"/>
      <c r="B695" s="68"/>
      <c r="C695" s="68"/>
      <c r="D695" s="68"/>
      <c r="E695" s="68"/>
      <c r="F695" s="68"/>
      <c r="G695" s="68"/>
      <c r="H695" s="68"/>
      <c r="I695" s="68"/>
    </row>
    <row r="696" spans="1:9" s="66" customFormat="1" ht="14.1" thickBot="1">
      <c r="A696" s="67"/>
      <c r="B696" s="68"/>
      <c r="C696" s="68"/>
      <c r="D696" s="68"/>
      <c r="E696" s="68"/>
      <c r="F696" s="68"/>
      <c r="G696" s="68"/>
      <c r="H696" s="68"/>
      <c r="I696" s="68"/>
    </row>
    <row r="697" spans="1:9" s="66" customFormat="1" ht="14.1" thickBot="1">
      <c r="A697" s="67"/>
      <c r="B697" s="68"/>
      <c r="C697" s="68"/>
      <c r="D697" s="68"/>
      <c r="E697" s="68"/>
      <c r="F697" s="68"/>
      <c r="G697" s="68"/>
      <c r="H697" s="68"/>
      <c r="I697" s="68"/>
    </row>
    <row r="698" spans="1:9" s="66" customFormat="1" ht="14.1" thickBot="1">
      <c r="A698" s="67"/>
      <c r="B698" s="68"/>
      <c r="C698" s="68"/>
      <c r="D698" s="68"/>
      <c r="E698" s="68"/>
      <c r="F698" s="68"/>
      <c r="G698" s="68"/>
      <c r="H698" s="68"/>
      <c r="I698" s="68"/>
    </row>
    <row r="699" spans="1:9" s="66" customFormat="1" ht="14.1" thickBot="1">
      <c r="A699" s="67"/>
      <c r="B699" s="68"/>
      <c r="C699" s="68"/>
      <c r="D699" s="68"/>
      <c r="E699" s="68"/>
      <c r="F699" s="68"/>
      <c r="G699" s="68"/>
      <c r="H699" s="68"/>
      <c r="I699" s="68"/>
    </row>
    <row r="700" spans="1:9" s="66" customFormat="1" ht="14.1" thickBot="1">
      <c r="A700" s="67"/>
      <c r="B700" s="68"/>
      <c r="C700" s="68"/>
      <c r="D700" s="68"/>
      <c r="E700" s="68"/>
      <c r="F700" s="68"/>
      <c r="G700" s="68"/>
      <c r="H700" s="68"/>
      <c r="I700" s="68"/>
    </row>
    <row r="701" spans="1:9" s="66" customFormat="1" ht="14.1" thickBot="1">
      <c r="A701" s="67"/>
      <c r="B701" s="68"/>
      <c r="C701" s="68"/>
      <c r="D701" s="68"/>
      <c r="E701" s="68"/>
      <c r="F701" s="68"/>
      <c r="G701" s="68"/>
      <c r="H701" s="68"/>
      <c r="I701" s="68"/>
    </row>
    <row r="702" spans="1:9" s="66" customFormat="1" ht="14.1" thickBot="1">
      <c r="A702" s="67"/>
      <c r="B702" s="68"/>
      <c r="C702" s="68"/>
      <c r="D702" s="68"/>
      <c r="E702" s="68"/>
      <c r="F702" s="68"/>
      <c r="G702" s="68"/>
      <c r="H702" s="68"/>
      <c r="I702" s="68"/>
    </row>
    <row r="703" spans="1:9" s="66" customFormat="1" ht="14.1" thickBot="1">
      <c r="A703" s="67"/>
      <c r="B703" s="68"/>
      <c r="C703" s="68"/>
      <c r="D703" s="68"/>
      <c r="E703" s="68"/>
      <c r="F703" s="68"/>
      <c r="G703" s="68"/>
      <c r="H703" s="68"/>
      <c r="I703" s="68"/>
    </row>
    <row r="704" spans="1:9" s="66" customFormat="1" ht="14.1" thickBot="1">
      <c r="A704" s="67"/>
      <c r="B704" s="68"/>
      <c r="C704" s="68"/>
      <c r="D704" s="68"/>
      <c r="E704" s="68"/>
      <c r="F704" s="68"/>
      <c r="G704" s="68"/>
      <c r="H704" s="68"/>
      <c r="I704" s="68"/>
    </row>
    <row r="705" spans="1:9" s="66" customFormat="1" ht="14.1" thickBot="1">
      <c r="A705" s="67"/>
      <c r="B705" s="68"/>
      <c r="C705" s="68"/>
      <c r="D705" s="68"/>
      <c r="E705" s="68"/>
      <c r="F705" s="68"/>
      <c r="G705" s="68"/>
      <c r="H705" s="68"/>
      <c r="I705" s="68"/>
    </row>
    <row r="706" spans="1:9" s="66" customFormat="1" ht="14.1" thickBot="1">
      <c r="A706" s="67"/>
      <c r="B706" s="68"/>
      <c r="C706" s="68"/>
      <c r="D706" s="68"/>
      <c r="E706" s="68"/>
      <c r="F706" s="68"/>
      <c r="G706" s="68"/>
      <c r="H706" s="68"/>
      <c r="I706" s="68"/>
    </row>
    <row r="707" spans="1:9" s="66" customFormat="1" ht="14.1" thickBot="1">
      <c r="A707" s="67"/>
      <c r="B707" s="68"/>
      <c r="C707" s="68"/>
      <c r="D707" s="68"/>
      <c r="E707" s="68"/>
      <c r="F707" s="68"/>
      <c r="G707" s="68"/>
      <c r="H707" s="68"/>
      <c r="I707" s="68"/>
    </row>
    <row r="708" spans="1:9" s="66" customFormat="1" ht="14.1" thickBot="1">
      <c r="A708" s="67"/>
      <c r="B708" s="68"/>
      <c r="C708" s="68"/>
      <c r="D708" s="68"/>
      <c r="E708" s="68"/>
      <c r="F708" s="68"/>
      <c r="G708" s="68"/>
      <c r="H708" s="68"/>
      <c r="I708" s="68"/>
    </row>
    <row r="709" spans="1:9" s="66" customFormat="1" ht="14.1" thickBot="1">
      <c r="A709" s="67"/>
      <c r="B709" s="68"/>
      <c r="C709" s="68"/>
      <c r="D709" s="68"/>
      <c r="E709" s="68"/>
      <c r="F709" s="68"/>
      <c r="G709" s="68"/>
      <c r="H709" s="68"/>
      <c r="I709" s="68"/>
    </row>
    <row r="710" spans="1:9" s="66" customFormat="1" ht="14.1" thickBot="1">
      <c r="A710" s="67"/>
      <c r="B710" s="68"/>
      <c r="C710" s="68"/>
      <c r="D710" s="68"/>
      <c r="E710" s="68"/>
      <c r="F710" s="68"/>
      <c r="G710" s="68"/>
      <c r="H710" s="68"/>
      <c r="I710" s="68"/>
    </row>
    <row r="711" spans="1:9" s="66" customFormat="1" ht="14.1" thickBot="1">
      <c r="A711" s="67"/>
      <c r="B711" s="68"/>
      <c r="C711" s="68"/>
      <c r="D711" s="68"/>
      <c r="E711" s="68"/>
      <c r="F711" s="68"/>
      <c r="G711" s="68"/>
      <c r="H711" s="68"/>
      <c r="I711" s="68"/>
    </row>
    <row r="712" spans="1:9" s="66" customFormat="1" ht="14.1" thickBot="1">
      <c r="A712" s="67"/>
      <c r="B712" s="68"/>
      <c r="C712" s="68"/>
      <c r="D712" s="68"/>
      <c r="E712" s="68"/>
      <c r="F712" s="68"/>
      <c r="G712" s="68"/>
      <c r="H712" s="68"/>
      <c r="I712" s="68"/>
    </row>
    <row r="713" spans="1:9" s="66" customFormat="1" ht="14.1" thickBot="1">
      <c r="A713" s="67"/>
      <c r="B713" s="68"/>
      <c r="C713" s="68"/>
      <c r="D713" s="68"/>
      <c r="E713" s="68"/>
      <c r="F713" s="68"/>
      <c r="G713" s="68"/>
      <c r="H713" s="68"/>
      <c r="I713" s="68"/>
    </row>
    <row r="714" spans="1:9" s="66" customFormat="1" ht="14.1" thickBot="1">
      <c r="A714" s="67"/>
      <c r="B714" s="68"/>
      <c r="C714" s="68"/>
      <c r="D714" s="68"/>
      <c r="E714" s="68"/>
      <c r="F714" s="68"/>
      <c r="G714" s="68"/>
      <c r="H714" s="68"/>
      <c r="I714" s="68"/>
    </row>
    <row r="715" spans="1:9" s="66" customFormat="1" ht="14.1" thickBot="1">
      <c r="A715" s="67"/>
      <c r="B715" s="68"/>
      <c r="C715" s="68"/>
      <c r="D715" s="68"/>
      <c r="E715" s="68"/>
      <c r="F715" s="68"/>
      <c r="G715" s="68"/>
      <c r="H715" s="68"/>
      <c r="I715" s="68"/>
    </row>
    <row r="716" spans="1:9" s="66" customFormat="1" ht="14.1" thickBot="1">
      <c r="A716" s="67"/>
      <c r="B716" s="68"/>
      <c r="C716" s="68"/>
      <c r="D716" s="68"/>
      <c r="E716" s="68"/>
      <c r="F716" s="68"/>
      <c r="G716" s="68"/>
      <c r="H716" s="68"/>
      <c r="I716" s="68"/>
    </row>
    <row r="717" spans="1:9" s="66" customFormat="1" ht="14.1" thickBot="1">
      <c r="A717" s="67"/>
      <c r="B717" s="68"/>
      <c r="C717" s="68"/>
      <c r="D717" s="68"/>
      <c r="E717" s="68"/>
      <c r="F717" s="68"/>
      <c r="G717" s="68"/>
      <c r="H717" s="68"/>
      <c r="I717" s="68"/>
    </row>
    <row r="718" spans="1:9" s="66" customFormat="1" ht="14.1" thickBot="1">
      <c r="A718" s="67"/>
      <c r="B718" s="68"/>
      <c r="C718" s="68"/>
      <c r="D718" s="68"/>
      <c r="E718" s="68"/>
      <c r="F718" s="68"/>
      <c r="G718" s="68"/>
      <c r="H718" s="68"/>
      <c r="I718" s="68"/>
    </row>
    <row r="719" spans="1:9" s="66" customFormat="1" ht="14.1" thickBot="1">
      <c r="A719" s="67"/>
      <c r="B719" s="68"/>
      <c r="C719" s="68"/>
      <c r="D719" s="68"/>
      <c r="E719" s="68"/>
      <c r="F719" s="68"/>
      <c r="G719" s="68"/>
      <c r="H719" s="68"/>
      <c r="I719" s="68"/>
    </row>
    <row r="720" spans="1:9" s="66" customFormat="1" ht="14.1" thickBot="1">
      <c r="A720" s="67"/>
      <c r="B720" s="68"/>
      <c r="C720" s="68"/>
      <c r="D720" s="68"/>
      <c r="E720" s="68"/>
      <c r="F720" s="68"/>
      <c r="G720" s="68"/>
      <c r="H720" s="68"/>
      <c r="I720" s="68"/>
    </row>
    <row r="721" spans="1:9" s="66" customFormat="1" ht="14.1" thickBot="1">
      <c r="A721" s="67"/>
      <c r="B721" s="68"/>
      <c r="C721" s="68"/>
      <c r="D721" s="68"/>
      <c r="E721" s="68"/>
      <c r="F721" s="68"/>
      <c r="G721" s="68"/>
      <c r="H721" s="68"/>
      <c r="I721" s="68"/>
    </row>
    <row r="722" spans="1:9" s="66" customFormat="1" ht="14.1" thickBot="1">
      <c r="A722" s="67"/>
      <c r="B722" s="68"/>
      <c r="C722" s="68"/>
      <c r="D722" s="68"/>
      <c r="E722" s="68"/>
      <c r="F722" s="68"/>
      <c r="G722" s="68"/>
      <c r="H722" s="68"/>
      <c r="I722" s="68"/>
    </row>
    <row r="723" spans="1:9" s="66" customFormat="1" ht="14.1" thickBot="1">
      <c r="A723" s="67"/>
      <c r="B723" s="68"/>
      <c r="C723" s="68"/>
      <c r="D723" s="68"/>
      <c r="E723" s="68"/>
      <c r="F723" s="68"/>
      <c r="G723" s="68"/>
      <c r="H723" s="68"/>
      <c r="I723" s="68"/>
    </row>
    <row r="724" spans="1:9" s="66" customFormat="1" ht="14.1" thickBot="1">
      <c r="A724" s="67"/>
      <c r="B724" s="68"/>
      <c r="C724" s="68"/>
      <c r="D724" s="68"/>
      <c r="E724" s="68"/>
      <c r="F724" s="68"/>
      <c r="G724" s="68"/>
      <c r="H724" s="68"/>
      <c r="I724" s="68"/>
    </row>
    <row r="725" spans="1:9" s="66" customFormat="1" ht="14.1" thickBot="1">
      <c r="A725" s="67"/>
      <c r="B725" s="68"/>
      <c r="C725" s="68"/>
      <c r="D725" s="68"/>
      <c r="E725" s="68"/>
      <c r="F725" s="68"/>
      <c r="G725" s="68"/>
      <c r="H725" s="68"/>
      <c r="I725" s="68"/>
    </row>
    <row r="726" spans="1:9" s="66" customFormat="1" ht="14.1" thickBot="1">
      <c r="A726" s="67"/>
      <c r="B726" s="68"/>
      <c r="C726" s="68"/>
      <c r="D726" s="68"/>
      <c r="E726" s="68"/>
      <c r="F726" s="68"/>
      <c r="G726" s="68"/>
      <c r="H726" s="68"/>
      <c r="I726" s="68"/>
    </row>
    <row r="727" spans="1:9" s="66" customFormat="1" ht="14.1" thickBot="1">
      <c r="A727" s="67"/>
      <c r="B727" s="68"/>
      <c r="C727" s="68"/>
      <c r="D727" s="68"/>
      <c r="E727" s="68"/>
      <c r="F727" s="68"/>
      <c r="G727" s="68"/>
      <c r="H727" s="68"/>
      <c r="I727" s="68"/>
    </row>
    <row r="728" spans="1:9" s="66" customFormat="1" ht="14.1" thickBot="1">
      <c r="A728" s="67"/>
      <c r="B728" s="68"/>
      <c r="C728" s="68"/>
      <c r="D728" s="68"/>
      <c r="E728" s="68"/>
      <c r="F728" s="68"/>
      <c r="G728" s="68"/>
      <c r="H728" s="68"/>
      <c r="I728" s="68"/>
    </row>
    <row r="729" spans="1:9" s="66" customFormat="1" ht="14.1" thickBot="1">
      <c r="A729" s="67"/>
      <c r="B729" s="68"/>
      <c r="C729" s="68"/>
      <c r="D729" s="68"/>
      <c r="E729" s="68"/>
      <c r="F729" s="68"/>
      <c r="G729" s="68"/>
      <c r="H729" s="68"/>
      <c r="I729" s="68"/>
    </row>
    <row r="730" spans="1:9" s="66" customFormat="1" ht="14.1" thickBot="1">
      <c r="A730" s="67"/>
      <c r="B730" s="68"/>
      <c r="C730" s="68"/>
      <c r="D730" s="68"/>
      <c r="E730" s="68"/>
      <c r="F730" s="68"/>
      <c r="G730" s="68"/>
      <c r="H730" s="68"/>
      <c r="I730" s="68"/>
    </row>
    <row r="731" spans="1:9" s="66" customFormat="1" ht="14.1" thickBot="1">
      <c r="A731" s="67"/>
      <c r="B731" s="68"/>
      <c r="C731" s="68"/>
      <c r="D731" s="68"/>
      <c r="E731" s="68"/>
      <c r="F731" s="68"/>
      <c r="G731" s="68"/>
      <c r="H731" s="68"/>
      <c r="I731" s="68"/>
    </row>
    <row r="732" spans="1:9" s="66" customFormat="1" ht="14.1" thickBot="1">
      <c r="A732" s="67"/>
      <c r="B732" s="68"/>
      <c r="C732" s="68"/>
      <c r="D732" s="68"/>
      <c r="E732" s="68"/>
      <c r="F732" s="68"/>
      <c r="G732" s="68"/>
      <c r="H732" s="68"/>
      <c r="I732" s="68"/>
    </row>
    <row r="733" spans="1:9" s="66" customFormat="1" ht="14.1" thickBot="1">
      <c r="A733" s="67"/>
      <c r="B733" s="68"/>
      <c r="C733" s="68"/>
      <c r="D733" s="68"/>
      <c r="E733" s="68"/>
      <c r="F733" s="68"/>
      <c r="G733" s="68"/>
      <c r="H733" s="68"/>
      <c r="I733" s="68"/>
    </row>
    <row r="734" spans="1:9" s="66" customFormat="1" ht="14.1" thickBot="1">
      <c r="A734" s="67"/>
      <c r="B734" s="68"/>
      <c r="C734" s="68"/>
      <c r="D734" s="68"/>
      <c r="E734" s="68"/>
      <c r="F734" s="68"/>
      <c r="G734" s="68"/>
      <c r="H734" s="68"/>
      <c r="I734" s="68"/>
    </row>
    <row r="735" spans="1:9" s="66" customFormat="1" ht="14.1" thickBot="1">
      <c r="A735" s="67"/>
      <c r="B735" s="68"/>
      <c r="C735" s="68"/>
      <c r="D735" s="68"/>
      <c r="E735" s="68"/>
      <c r="F735" s="68"/>
      <c r="G735" s="68"/>
      <c r="H735" s="68"/>
      <c r="I735" s="68"/>
    </row>
    <row r="736" spans="1:9" s="66" customFormat="1" ht="14.1" thickBot="1">
      <c r="A736" s="67"/>
      <c r="B736" s="68"/>
      <c r="C736" s="68"/>
      <c r="D736" s="68"/>
      <c r="E736" s="68"/>
      <c r="F736" s="68"/>
      <c r="G736" s="68"/>
      <c r="H736" s="68"/>
      <c r="I736" s="68"/>
    </row>
    <row r="737" spans="1:9" s="66" customFormat="1" ht="14.1" thickBot="1">
      <c r="A737" s="67"/>
      <c r="B737" s="68"/>
      <c r="C737" s="68"/>
      <c r="D737" s="68"/>
      <c r="E737" s="68"/>
      <c r="F737" s="68"/>
      <c r="G737" s="68"/>
      <c r="H737" s="68"/>
      <c r="I737" s="68"/>
    </row>
    <row r="738" spans="1:9" s="66" customFormat="1" ht="14.1" thickBot="1">
      <c r="A738" s="67"/>
      <c r="B738" s="68"/>
      <c r="C738" s="68"/>
      <c r="D738" s="68"/>
      <c r="E738" s="68"/>
      <c r="F738" s="68"/>
      <c r="G738" s="68"/>
      <c r="H738" s="68"/>
      <c r="I738" s="68"/>
    </row>
    <row r="739" spans="1:9" s="66" customFormat="1" ht="14.1" thickBot="1">
      <c r="A739" s="67"/>
      <c r="B739" s="68"/>
      <c r="C739" s="68"/>
      <c r="D739" s="68"/>
      <c r="E739" s="68"/>
      <c r="F739" s="68"/>
      <c r="G739" s="68"/>
      <c r="H739" s="68"/>
      <c r="I739" s="68"/>
    </row>
    <row r="740" spans="1:9" s="66" customFormat="1" ht="14.1" thickBot="1">
      <c r="A740" s="67"/>
      <c r="B740" s="68"/>
      <c r="C740" s="68"/>
      <c r="D740" s="68"/>
      <c r="E740" s="68"/>
      <c r="F740" s="68"/>
      <c r="G740" s="68"/>
      <c r="H740" s="68"/>
      <c r="I740" s="68"/>
    </row>
    <row r="741" spans="1:9" s="66" customFormat="1" ht="14.1" thickBot="1">
      <c r="A741" s="67"/>
      <c r="B741" s="68"/>
      <c r="C741" s="68"/>
      <c r="D741" s="68"/>
      <c r="E741" s="68"/>
      <c r="F741" s="68"/>
      <c r="G741" s="68"/>
      <c r="H741" s="68"/>
      <c r="I741" s="68"/>
    </row>
    <row r="742" spans="1:9" s="66" customFormat="1" ht="14.1" thickBot="1">
      <c r="A742" s="67"/>
      <c r="B742" s="68"/>
      <c r="C742" s="68"/>
      <c r="D742" s="68"/>
      <c r="E742" s="68"/>
      <c r="F742" s="68"/>
      <c r="G742" s="68"/>
      <c r="H742" s="68"/>
      <c r="I742" s="68"/>
    </row>
    <row r="743" spans="1:9" s="66" customFormat="1" ht="14.1" thickBot="1">
      <c r="A743" s="67"/>
      <c r="B743" s="68"/>
      <c r="C743" s="68"/>
      <c r="D743" s="68"/>
      <c r="E743" s="68"/>
      <c r="F743" s="68"/>
      <c r="G743" s="68"/>
      <c r="H743" s="68"/>
      <c r="I743" s="68"/>
    </row>
    <row r="744" spans="1:9" s="66" customFormat="1" ht="14.1" thickBot="1">
      <c r="A744" s="67"/>
      <c r="B744" s="68"/>
      <c r="C744" s="68"/>
      <c r="D744" s="68"/>
      <c r="E744" s="68"/>
      <c r="F744" s="68"/>
      <c r="G744" s="68"/>
      <c r="H744" s="68"/>
      <c r="I744" s="68"/>
    </row>
    <row r="745" spans="1:9" s="66" customFormat="1" ht="14.1" thickBot="1">
      <c r="A745" s="67"/>
      <c r="B745" s="68"/>
      <c r="C745" s="68"/>
      <c r="D745" s="68"/>
      <c r="E745" s="68"/>
      <c r="F745" s="68"/>
      <c r="G745" s="68"/>
      <c r="H745" s="68"/>
      <c r="I745" s="68"/>
    </row>
    <row r="746" spans="1:9" s="66" customFormat="1" ht="14.1" thickBot="1">
      <c r="A746" s="67"/>
      <c r="B746" s="68"/>
      <c r="C746" s="68"/>
      <c r="D746" s="68"/>
      <c r="E746" s="68"/>
      <c r="F746" s="68"/>
      <c r="G746" s="68"/>
      <c r="H746" s="68"/>
      <c r="I746" s="68"/>
    </row>
    <row r="747" spans="1:9" s="66" customFormat="1" ht="14.1" thickBot="1">
      <c r="A747" s="67"/>
      <c r="B747" s="68"/>
      <c r="C747" s="68"/>
      <c r="D747" s="68"/>
      <c r="E747" s="68"/>
      <c r="F747" s="68"/>
      <c r="G747" s="68"/>
      <c r="H747" s="68"/>
      <c r="I747" s="68"/>
    </row>
    <row r="748" spans="1:9" s="66" customFormat="1" ht="14.1" thickBot="1">
      <c r="A748" s="67"/>
      <c r="B748" s="68"/>
      <c r="C748" s="68"/>
      <c r="D748" s="68"/>
      <c r="E748" s="68"/>
      <c r="F748" s="68"/>
      <c r="G748" s="68"/>
      <c r="H748" s="68"/>
      <c r="I748" s="68"/>
    </row>
    <row r="749" spans="1:9" s="66" customFormat="1" ht="14.1" thickBot="1">
      <c r="A749" s="67"/>
      <c r="B749" s="68"/>
      <c r="C749" s="68"/>
      <c r="D749" s="68"/>
      <c r="E749" s="68"/>
      <c r="F749" s="68"/>
      <c r="G749" s="68"/>
      <c r="H749" s="68"/>
      <c r="I749" s="68"/>
    </row>
    <row r="750" spans="1:9" s="66" customFormat="1" ht="14.1" thickBot="1">
      <c r="A750" s="67"/>
      <c r="B750" s="68"/>
      <c r="C750" s="68"/>
      <c r="D750" s="68"/>
      <c r="E750" s="68"/>
      <c r="F750" s="68"/>
      <c r="G750" s="68"/>
      <c r="H750" s="68"/>
      <c r="I750" s="68"/>
    </row>
    <row r="751" spans="1:9" s="66" customFormat="1" ht="14.1" thickBot="1">
      <c r="A751" s="67"/>
      <c r="B751" s="68"/>
      <c r="C751" s="68"/>
      <c r="D751" s="68"/>
      <c r="E751" s="68"/>
      <c r="F751" s="68"/>
      <c r="G751" s="68"/>
      <c r="H751" s="68"/>
      <c r="I751" s="68"/>
    </row>
    <row r="752" spans="1:9" s="66" customFormat="1" ht="14.1" thickBot="1">
      <c r="A752" s="67"/>
      <c r="B752" s="68"/>
      <c r="C752" s="68"/>
      <c r="D752" s="68"/>
      <c r="E752" s="68"/>
      <c r="F752" s="68"/>
      <c r="G752" s="68"/>
      <c r="H752" s="68"/>
      <c r="I752" s="68"/>
    </row>
    <row r="753" spans="1:9" s="66" customFormat="1" ht="14.1" thickBot="1">
      <c r="A753" s="67"/>
      <c r="B753" s="68"/>
      <c r="C753" s="68"/>
      <c r="D753" s="68"/>
      <c r="E753" s="68"/>
      <c r="F753" s="68"/>
      <c r="G753" s="68"/>
      <c r="H753" s="68"/>
      <c r="I753" s="68"/>
    </row>
    <row r="754" spans="1:9" s="66" customFormat="1" ht="14.1" thickBot="1">
      <c r="A754" s="67"/>
      <c r="B754" s="68"/>
      <c r="C754" s="68"/>
      <c r="D754" s="68"/>
      <c r="E754" s="68"/>
      <c r="F754" s="68"/>
      <c r="G754" s="68"/>
      <c r="H754" s="68"/>
      <c r="I754" s="68"/>
    </row>
    <row r="755" spans="1:9" s="66" customFormat="1" ht="14.1" thickBot="1">
      <c r="A755" s="67"/>
      <c r="B755" s="68"/>
      <c r="C755" s="68"/>
      <c r="D755" s="68"/>
      <c r="E755" s="68"/>
      <c r="F755" s="68"/>
      <c r="G755" s="68"/>
      <c r="H755" s="68"/>
      <c r="I755" s="68"/>
    </row>
    <row r="756" spans="1:9" s="66" customFormat="1" ht="14.1" thickBot="1">
      <c r="A756" s="67"/>
      <c r="B756" s="68"/>
      <c r="C756" s="68"/>
      <c r="D756" s="68"/>
      <c r="E756" s="68"/>
      <c r="F756" s="68"/>
      <c r="G756" s="68"/>
      <c r="H756" s="68"/>
      <c r="I756" s="68"/>
    </row>
    <row r="757" spans="1:9" s="66" customFormat="1" ht="14.1" thickBot="1">
      <c r="A757" s="67"/>
      <c r="B757" s="68"/>
      <c r="C757" s="68"/>
      <c r="D757" s="68"/>
      <c r="E757" s="68"/>
      <c r="F757" s="68"/>
      <c r="G757" s="68"/>
      <c r="H757" s="68"/>
      <c r="I757" s="68"/>
    </row>
    <row r="758" spans="1:9" s="66" customFormat="1" ht="14.1" thickBot="1">
      <c r="A758" s="67"/>
      <c r="B758" s="68"/>
      <c r="C758" s="68"/>
      <c r="D758" s="68"/>
      <c r="E758" s="68"/>
      <c r="F758" s="68"/>
      <c r="G758" s="68"/>
      <c r="H758" s="68"/>
      <c r="I758" s="68"/>
    </row>
    <row r="759" spans="1:9" s="66" customFormat="1" ht="14.1" thickBot="1">
      <c r="A759" s="67"/>
      <c r="B759" s="68"/>
      <c r="C759" s="68"/>
      <c r="D759" s="68"/>
      <c r="E759" s="68"/>
      <c r="F759" s="68"/>
      <c r="G759" s="68"/>
      <c r="H759" s="68"/>
      <c r="I759" s="68"/>
    </row>
    <row r="760" spans="1:9" s="66" customFormat="1" ht="14.1" thickBot="1">
      <c r="A760" s="67"/>
      <c r="B760" s="68"/>
      <c r="C760" s="68"/>
      <c r="D760" s="68"/>
      <c r="E760" s="68"/>
      <c r="F760" s="68"/>
      <c r="G760" s="68"/>
      <c r="H760" s="68"/>
      <c r="I760" s="68"/>
    </row>
    <row r="761" spans="1:9" s="66" customFormat="1" ht="14.1" thickBot="1">
      <c r="A761" s="67"/>
      <c r="B761" s="68"/>
      <c r="C761" s="68"/>
      <c r="D761" s="68"/>
      <c r="E761" s="68"/>
      <c r="F761" s="68"/>
      <c r="G761" s="68"/>
      <c r="H761" s="68"/>
      <c r="I761" s="68"/>
    </row>
    <row r="762" spans="1:9" s="66" customFormat="1" ht="14.1" thickBot="1">
      <c r="A762" s="67"/>
      <c r="B762" s="68"/>
      <c r="C762" s="68"/>
      <c r="D762" s="68"/>
      <c r="E762" s="68"/>
      <c r="F762" s="68"/>
      <c r="G762" s="68"/>
      <c r="H762" s="68"/>
      <c r="I762" s="68"/>
    </row>
    <row r="763" spans="1:9" s="66" customFormat="1" ht="14.1" thickBot="1">
      <c r="A763" s="67"/>
      <c r="B763" s="68"/>
      <c r="C763" s="68"/>
      <c r="D763" s="68"/>
      <c r="E763" s="68"/>
      <c r="F763" s="68"/>
      <c r="G763" s="68"/>
      <c r="H763" s="68"/>
      <c r="I763" s="68"/>
    </row>
    <row r="764" spans="1:9" s="66" customFormat="1" ht="14.1" thickBot="1">
      <c r="A764" s="67"/>
      <c r="B764" s="68"/>
      <c r="C764" s="68"/>
      <c r="D764" s="68"/>
      <c r="E764" s="68"/>
      <c r="F764" s="68"/>
      <c r="G764" s="68"/>
      <c r="H764" s="68"/>
      <c r="I764" s="68"/>
    </row>
    <row r="765" spans="1:9" s="66" customFormat="1" ht="14.1" thickBot="1">
      <c r="A765" s="67"/>
      <c r="B765" s="68"/>
      <c r="C765" s="68"/>
      <c r="D765" s="68"/>
      <c r="E765" s="68"/>
      <c r="F765" s="68"/>
      <c r="G765" s="68"/>
      <c r="H765" s="68"/>
      <c r="I765" s="68"/>
    </row>
    <row r="766" spans="1:9" s="66" customFormat="1" ht="14.1" thickBot="1">
      <c r="A766" s="67"/>
      <c r="B766" s="68"/>
      <c r="C766" s="68"/>
      <c r="D766" s="68"/>
      <c r="E766" s="68"/>
      <c r="F766" s="68"/>
      <c r="G766" s="68"/>
      <c r="H766" s="68"/>
      <c r="I766" s="68"/>
    </row>
    <row r="767" spans="1:9" s="66" customFormat="1" ht="14.1" thickBot="1">
      <c r="A767" s="67"/>
      <c r="B767" s="68"/>
      <c r="C767" s="68"/>
      <c r="D767" s="68"/>
      <c r="E767" s="68"/>
      <c r="F767" s="68"/>
      <c r="G767" s="68"/>
      <c r="H767" s="68"/>
      <c r="I767" s="68"/>
    </row>
    <row r="768" spans="1:9" s="66" customFormat="1" ht="14.1" thickBot="1">
      <c r="A768" s="67"/>
      <c r="B768" s="68"/>
      <c r="C768" s="68"/>
      <c r="D768" s="68"/>
      <c r="E768" s="68"/>
      <c r="F768" s="68"/>
      <c r="G768" s="68"/>
      <c r="H768" s="68"/>
      <c r="I768" s="68"/>
    </row>
    <row r="769" spans="1:9" s="66" customFormat="1" ht="14.1" thickBot="1">
      <c r="A769" s="67"/>
      <c r="B769" s="68"/>
      <c r="C769" s="68"/>
      <c r="D769" s="68"/>
      <c r="E769" s="68"/>
      <c r="F769" s="68"/>
      <c r="G769" s="68"/>
      <c r="H769" s="68"/>
      <c r="I769" s="68"/>
    </row>
    <row r="770" spans="1:9" s="66" customFormat="1" ht="14.1" thickBot="1">
      <c r="A770" s="67"/>
      <c r="B770" s="68"/>
      <c r="C770" s="68"/>
      <c r="D770" s="68"/>
      <c r="E770" s="68"/>
      <c r="F770" s="68"/>
      <c r="G770" s="68"/>
      <c r="H770" s="68"/>
      <c r="I770" s="68"/>
    </row>
    <row r="771" spans="1:9" s="66" customFormat="1" ht="14.1" thickBot="1">
      <c r="A771" s="67"/>
      <c r="B771" s="68"/>
      <c r="C771" s="68"/>
      <c r="D771" s="68"/>
      <c r="E771" s="68"/>
      <c r="F771" s="68"/>
      <c r="G771" s="68"/>
      <c r="H771" s="68"/>
      <c r="I771" s="68"/>
    </row>
    <row r="772" spans="1:9" s="66" customFormat="1" ht="14.1" thickBot="1">
      <c r="A772" s="67"/>
      <c r="B772" s="68"/>
      <c r="C772" s="68"/>
      <c r="D772" s="68"/>
      <c r="E772" s="68"/>
      <c r="F772" s="68"/>
      <c r="G772" s="68"/>
      <c r="H772" s="68"/>
      <c r="I772" s="68"/>
    </row>
    <row r="773" spans="1:9" s="66" customFormat="1" ht="14.1" thickBot="1">
      <c r="A773" s="67"/>
      <c r="B773" s="68"/>
      <c r="C773" s="68"/>
      <c r="D773" s="68"/>
      <c r="E773" s="68"/>
      <c r="F773" s="68"/>
      <c r="G773" s="68"/>
      <c r="H773" s="68"/>
      <c r="I773" s="68"/>
    </row>
    <row r="774" spans="1:9" s="66" customFormat="1" ht="14.1" thickBot="1">
      <c r="A774" s="67"/>
      <c r="B774" s="68"/>
      <c r="C774" s="68"/>
      <c r="D774" s="68"/>
      <c r="E774" s="68"/>
      <c r="F774" s="68"/>
      <c r="G774" s="68"/>
      <c r="H774" s="68"/>
      <c r="I774" s="68"/>
    </row>
    <row r="775" spans="1:9" s="66" customFormat="1" ht="14.1" thickBot="1">
      <c r="A775" s="67"/>
      <c r="B775" s="68"/>
      <c r="C775" s="68"/>
      <c r="D775" s="68"/>
      <c r="E775" s="68"/>
      <c r="F775" s="68"/>
      <c r="G775" s="68"/>
      <c r="H775" s="68"/>
      <c r="I775" s="68"/>
    </row>
    <row r="776" spans="1:9" s="66" customFormat="1" ht="14.1" thickBot="1">
      <c r="A776" s="67"/>
      <c r="B776" s="68"/>
      <c r="C776" s="68"/>
      <c r="D776" s="68"/>
      <c r="E776" s="68"/>
      <c r="F776" s="68"/>
      <c r="G776" s="68"/>
      <c r="H776" s="68"/>
      <c r="I776" s="68"/>
    </row>
    <row r="777" spans="1:9" s="66" customFormat="1" ht="14.1" thickBot="1">
      <c r="A777" s="67"/>
      <c r="B777" s="68"/>
      <c r="C777" s="68"/>
      <c r="D777" s="68"/>
      <c r="E777" s="68"/>
      <c r="F777" s="68"/>
      <c r="G777" s="68"/>
      <c r="H777" s="68"/>
      <c r="I777" s="68"/>
    </row>
    <row r="778" spans="1:9" s="66" customFormat="1" ht="14.1" thickBot="1">
      <c r="A778" s="67"/>
      <c r="B778" s="68"/>
      <c r="C778" s="68"/>
      <c r="D778" s="68"/>
      <c r="E778" s="68"/>
      <c r="F778" s="68"/>
      <c r="G778" s="68"/>
      <c r="H778" s="68"/>
      <c r="I778" s="68"/>
    </row>
    <row r="779" spans="1:9" s="66" customFormat="1" ht="14.1" thickBot="1">
      <c r="A779" s="67"/>
      <c r="B779" s="68"/>
      <c r="C779" s="68"/>
      <c r="D779" s="68"/>
      <c r="E779" s="68"/>
      <c r="F779" s="68"/>
      <c r="G779" s="68"/>
      <c r="H779" s="68"/>
      <c r="I779" s="68"/>
    </row>
    <row r="780" spans="1:9" s="66" customFormat="1" ht="14.1" thickBot="1">
      <c r="A780" s="67"/>
      <c r="B780" s="68"/>
      <c r="C780" s="68"/>
      <c r="D780" s="68"/>
      <c r="E780" s="68"/>
      <c r="F780" s="68"/>
      <c r="G780" s="68"/>
      <c r="H780" s="68"/>
      <c r="I780" s="68"/>
    </row>
    <row r="781" spans="1:9" s="66" customFormat="1" ht="14.1" thickBot="1">
      <c r="A781" s="67"/>
      <c r="B781" s="68"/>
      <c r="C781" s="68"/>
      <c r="D781" s="68"/>
      <c r="E781" s="68"/>
      <c r="F781" s="68"/>
      <c r="G781" s="68"/>
      <c r="H781" s="68"/>
      <c r="I781" s="68"/>
    </row>
    <row r="782" spans="1:9" s="66" customFormat="1" ht="14.1" thickBot="1">
      <c r="A782" s="67"/>
      <c r="B782" s="68"/>
      <c r="C782" s="68"/>
      <c r="D782" s="68"/>
      <c r="E782" s="68"/>
      <c r="F782" s="68"/>
      <c r="G782" s="68"/>
      <c r="H782" s="68"/>
      <c r="I782" s="68"/>
    </row>
    <row r="783" spans="1:9" s="66" customFormat="1" ht="14.1" thickBot="1">
      <c r="A783" s="67"/>
      <c r="B783" s="68"/>
      <c r="C783" s="68"/>
      <c r="D783" s="68"/>
      <c r="E783" s="68"/>
      <c r="F783" s="68"/>
      <c r="G783" s="68"/>
      <c r="H783" s="68"/>
      <c r="I783" s="68"/>
    </row>
    <row r="784" spans="1:9" s="66" customFormat="1" ht="14.1" thickBot="1">
      <c r="A784" s="67"/>
      <c r="B784" s="68"/>
      <c r="C784" s="68"/>
      <c r="D784" s="68"/>
      <c r="E784" s="68"/>
      <c r="F784" s="68"/>
      <c r="G784" s="68"/>
      <c r="H784" s="68"/>
      <c r="I784" s="68"/>
    </row>
    <row r="785" spans="1:9" s="66" customFormat="1" ht="14.1" thickBot="1">
      <c r="A785" s="67"/>
      <c r="B785" s="68"/>
      <c r="C785" s="68"/>
      <c r="D785" s="68"/>
      <c r="E785" s="68"/>
      <c r="F785" s="68"/>
      <c r="G785" s="68"/>
      <c r="H785" s="68"/>
      <c r="I785" s="68"/>
    </row>
    <row r="786" spans="1:9" s="66" customFormat="1" ht="14.1" thickBot="1">
      <c r="A786" s="67"/>
      <c r="B786" s="68"/>
      <c r="C786" s="68"/>
      <c r="D786" s="68"/>
      <c r="E786" s="68"/>
      <c r="F786" s="68"/>
      <c r="G786" s="68"/>
      <c r="H786" s="68"/>
      <c r="I786" s="68"/>
    </row>
    <row r="787" spans="1:9" s="66" customFormat="1" ht="14.1" thickBot="1">
      <c r="A787" s="67"/>
      <c r="B787" s="68"/>
      <c r="C787" s="68"/>
      <c r="D787" s="68"/>
      <c r="E787" s="68"/>
      <c r="F787" s="68"/>
      <c r="G787" s="68"/>
      <c r="H787" s="68"/>
      <c r="I787" s="68"/>
    </row>
    <row r="788" spans="1:9" s="66" customFormat="1" ht="14.1" thickBot="1">
      <c r="A788" s="67"/>
      <c r="B788" s="68"/>
      <c r="C788" s="68"/>
      <c r="D788" s="68"/>
      <c r="E788" s="68"/>
      <c r="F788" s="68"/>
      <c r="G788" s="68"/>
      <c r="H788" s="68"/>
      <c r="I788" s="68"/>
    </row>
    <row r="789" spans="1:9" s="66" customFormat="1" ht="14.1" thickBot="1">
      <c r="A789" s="67"/>
      <c r="B789" s="68"/>
      <c r="C789" s="68"/>
      <c r="D789" s="68"/>
      <c r="E789" s="68"/>
      <c r="F789" s="68"/>
      <c r="G789" s="68"/>
      <c r="H789" s="68"/>
      <c r="I789" s="68"/>
    </row>
    <row r="790" spans="1:9" s="66" customFormat="1" ht="14.1" thickBot="1">
      <c r="A790" s="67"/>
      <c r="B790" s="68"/>
      <c r="C790" s="68"/>
      <c r="D790" s="68"/>
      <c r="E790" s="68"/>
      <c r="F790" s="68"/>
      <c r="G790" s="68"/>
      <c r="H790" s="68"/>
      <c r="I790" s="68"/>
    </row>
    <row r="791" spans="1:9" s="66" customFormat="1" ht="14.1" thickBot="1">
      <c r="A791" s="67"/>
      <c r="B791" s="68"/>
      <c r="C791" s="68"/>
      <c r="D791" s="68"/>
      <c r="E791" s="68"/>
      <c r="F791" s="68"/>
      <c r="G791" s="68"/>
      <c r="H791" s="68"/>
      <c r="I791" s="68"/>
    </row>
    <row r="792" spans="1:9" s="66" customFormat="1" ht="14.1" thickBot="1">
      <c r="A792" s="67"/>
      <c r="B792" s="68"/>
      <c r="C792" s="68"/>
      <c r="D792" s="68"/>
      <c r="E792" s="68"/>
      <c r="F792" s="68"/>
      <c r="G792" s="68"/>
      <c r="H792" s="68"/>
      <c r="I792" s="68"/>
    </row>
    <row r="793" spans="1:9" s="66" customFormat="1" ht="14.1" thickBot="1">
      <c r="A793" s="67"/>
      <c r="B793" s="68"/>
      <c r="C793" s="68"/>
      <c r="D793" s="68"/>
      <c r="E793" s="68"/>
      <c r="F793" s="68"/>
      <c r="G793" s="68"/>
      <c r="H793" s="68"/>
      <c r="I793" s="68"/>
    </row>
    <row r="794" spans="1:9" s="66" customFormat="1" ht="14.1" thickBot="1">
      <c r="A794" s="67"/>
      <c r="B794" s="68"/>
      <c r="C794" s="68"/>
      <c r="D794" s="68"/>
      <c r="E794" s="68"/>
      <c r="F794" s="68"/>
      <c r="G794" s="68"/>
      <c r="H794" s="68"/>
      <c r="I794" s="68"/>
    </row>
    <row r="795" spans="1:9" s="66" customFormat="1" ht="14.1" thickBot="1">
      <c r="A795" s="67"/>
      <c r="B795" s="68"/>
      <c r="C795" s="68"/>
      <c r="D795" s="68"/>
      <c r="E795" s="68"/>
      <c r="F795" s="68"/>
      <c r="G795" s="68"/>
      <c r="H795" s="68"/>
      <c r="I795" s="68"/>
    </row>
    <row r="796" spans="1:9" s="66" customFormat="1" ht="14.1" thickBot="1">
      <c r="A796" s="67"/>
      <c r="B796" s="68"/>
      <c r="C796" s="68"/>
      <c r="D796" s="68"/>
      <c r="E796" s="68"/>
      <c r="F796" s="68"/>
      <c r="G796" s="68"/>
      <c r="H796" s="68"/>
      <c r="I796" s="68"/>
    </row>
    <row r="797" spans="1:9" s="66" customFormat="1" ht="14.1" thickBot="1">
      <c r="A797" s="67"/>
      <c r="B797" s="68"/>
      <c r="C797" s="68"/>
      <c r="D797" s="68"/>
      <c r="E797" s="68"/>
      <c r="F797" s="68"/>
      <c r="G797" s="68"/>
      <c r="H797" s="68"/>
      <c r="I797" s="68"/>
    </row>
    <row r="798" spans="1:9" s="66" customFormat="1" ht="14.1" thickBot="1">
      <c r="A798" s="67"/>
      <c r="B798" s="68"/>
      <c r="C798" s="68"/>
      <c r="D798" s="68"/>
      <c r="E798" s="68"/>
      <c r="F798" s="68"/>
      <c r="G798" s="68"/>
      <c r="H798" s="68"/>
      <c r="I798" s="68"/>
    </row>
    <row r="799" spans="1:9" s="66" customFormat="1" ht="14.1" thickBot="1">
      <c r="A799" s="67"/>
      <c r="B799" s="68"/>
      <c r="C799" s="68"/>
      <c r="D799" s="68"/>
      <c r="E799" s="68"/>
      <c r="F799" s="68"/>
      <c r="G799" s="68"/>
      <c r="H799" s="68"/>
      <c r="I799" s="68"/>
    </row>
    <row r="800" spans="1:9" s="66" customFormat="1" ht="14.1" thickBot="1">
      <c r="A800" s="67"/>
      <c r="B800" s="68"/>
      <c r="C800" s="68"/>
      <c r="D800" s="68"/>
      <c r="E800" s="68"/>
      <c r="F800" s="68"/>
      <c r="G800" s="68"/>
      <c r="H800" s="68"/>
      <c r="I800" s="68"/>
    </row>
    <row r="801" spans="1:9" s="66" customFormat="1" ht="14.1" thickBot="1">
      <c r="A801" s="67"/>
      <c r="B801" s="68"/>
      <c r="C801" s="68"/>
      <c r="D801" s="68"/>
      <c r="E801" s="68"/>
      <c r="F801" s="68"/>
      <c r="G801" s="68"/>
      <c r="H801" s="68"/>
      <c r="I801" s="68"/>
    </row>
    <row r="802" spans="1:9" s="66" customFormat="1" ht="14.1" thickBot="1">
      <c r="A802" s="67"/>
      <c r="B802" s="68"/>
      <c r="C802" s="68"/>
      <c r="D802" s="68"/>
      <c r="E802" s="68"/>
      <c r="F802" s="68"/>
      <c r="G802" s="68"/>
      <c r="H802" s="68"/>
      <c r="I802" s="68"/>
    </row>
    <row r="803" spans="1:9" s="66" customFormat="1" ht="14.1" thickBot="1">
      <c r="A803" s="67"/>
      <c r="B803" s="68"/>
      <c r="C803" s="68"/>
      <c r="D803" s="68"/>
      <c r="E803" s="68"/>
      <c r="F803" s="68"/>
      <c r="G803" s="68"/>
      <c r="H803" s="68"/>
      <c r="I803" s="68"/>
    </row>
    <row r="804" spans="1:9" s="66" customFormat="1" ht="14.1" thickBot="1">
      <c r="A804" s="67"/>
      <c r="B804" s="68"/>
      <c r="C804" s="68"/>
      <c r="D804" s="68"/>
      <c r="E804" s="68"/>
      <c r="F804" s="68"/>
      <c r="G804" s="68"/>
      <c r="H804" s="68"/>
      <c r="I804" s="68"/>
    </row>
    <row r="805" spans="1:9" s="66" customFormat="1" ht="14.1" thickBot="1">
      <c r="A805" s="67"/>
      <c r="B805" s="68"/>
      <c r="C805" s="68"/>
      <c r="D805" s="68"/>
      <c r="E805" s="68"/>
      <c r="F805" s="68"/>
      <c r="G805" s="68"/>
      <c r="H805" s="68"/>
      <c r="I805" s="68"/>
    </row>
    <row r="806" spans="1:9" s="66" customFormat="1" ht="14.1" thickBot="1">
      <c r="A806" s="67"/>
      <c r="B806" s="68"/>
      <c r="C806" s="68"/>
      <c r="D806" s="68"/>
      <c r="E806" s="68"/>
      <c r="F806" s="68"/>
      <c r="G806" s="68"/>
      <c r="H806" s="68"/>
      <c r="I806" s="68"/>
    </row>
    <row r="807" spans="1:9" s="66" customFormat="1" ht="14.1" thickBot="1">
      <c r="A807" s="67"/>
      <c r="B807" s="68"/>
      <c r="C807" s="68"/>
      <c r="D807" s="68"/>
      <c r="E807" s="68"/>
      <c r="F807" s="68"/>
      <c r="G807" s="68"/>
      <c r="H807" s="68"/>
      <c r="I807" s="68"/>
    </row>
    <row r="808" spans="1:9" s="66" customFormat="1" ht="14.1" thickBot="1">
      <c r="A808" s="67"/>
      <c r="B808" s="68"/>
      <c r="C808" s="68"/>
      <c r="D808" s="68"/>
      <c r="E808" s="68"/>
      <c r="F808" s="68"/>
      <c r="G808" s="68"/>
      <c r="H808" s="68"/>
      <c r="I808" s="68"/>
    </row>
    <row r="809" spans="1:9" s="66" customFormat="1" ht="14.1" thickBot="1">
      <c r="A809" s="67"/>
      <c r="B809" s="68"/>
      <c r="C809" s="68"/>
      <c r="D809" s="68"/>
      <c r="E809" s="68"/>
      <c r="F809" s="68"/>
      <c r="G809" s="68"/>
      <c r="H809" s="68"/>
      <c r="I809" s="68"/>
    </row>
    <row r="810" spans="1:9" s="66" customFormat="1" ht="14.1" thickBot="1">
      <c r="A810" s="67"/>
      <c r="B810" s="68"/>
      <c r="C810" s="68"/>
      <c r="D810" s="68"/>
      <c r="E810" s="68"/>
      <c r="F810" s="68"/>
      <c r="G810" s="68"/>
      <c r="H810" s="68"/>
      <c r="I810" s="68"/>
    </row>
    <row r="811" spans="1:9" s="66" customFormat="1" ht="14.1" thickBot="1">
      <c r="A811" s="67"/>
      <c r="B811" s="68"/>
      <c r="C811" s="68"/>
      <c r="D811" s="68"/>
      <c r="E811" s="68"/>
      <c r="F811" s="68"/>
      <c r="G811" s="68"/>
      <c r="H811" s="68"/>
      <c r="I811" s="68"/>
    </row>
    <row r="812" spans="1:9" s="66" customFormat="1" ht="14.1" thickBot="1">
      <c r="A812" s="67"/>
      <c r="B812" s="68"/>
      <c r="C812" s="68"/>
      <c r="D812" s="68"/>
      <c r="E812" s="68"/>
      <c r="F812" s="68"/>
      <c r="G812" s="68"/>
      <c r="H812" s="68"/>
      <c r="I812" s="68"/>
    </row>
    <row r="813" spans="1:9" s="66" customFormat="1" ht="14.1" thickBot="1">
      <c r="A813" s="67"/>
      <c r="B813" s="68"/>
      <c r="C813" s="68"/>
      <c r="D813" s="68"/>
      <c r="E813" s="68"/>
      <c r="F813" s="68"/>
      <c r="G813" s="68"/>
      <c r="H813" s="68"/>
      <c r="I813" s="68"/>
    </row>
  </sheetData>
  <sortState xmlns:xlrd2="http://schemas.microsoft.com/office/spreadsheetml/2017/richdata2" ref="A14:I333">
    <sortCondition ref="D14:D333"/>
    <sortCondition ref="C14:C333"/>
  </sortState>
  <mergeCells count="23">
    <mergeCell ref="A4:B4"/>
    <mergeCell ref="C4:F4"/>
    <mergeCell ref="A1:I1"/>
    <mergeCell ref="A2:B2"/>
    <mergeCell ref="C2:F2"/>
    <mergeCell ref="A3:B3"/>
    <mergeCell ref="C3:F3"/>
    <mergeCell ref="A5:B5"/>
    <mergeCell ref="C5:F5"/>
    <mergeCell ref="A6:B6"/>
    <mergeCell ref="C6:F6"/>
    <mergeCell ref="A7:B7"/>
    <mergeCell ref="C7:F7"/>
    <mergeCell ref="A11:B11"/>
    <mergeCell ref="C11:F11"/>
    <mergeCell ref="A12:B12"/>
    <mergeCell ref="C12:F12"/>
    <mergeCell ref="A8:B8"/>
    <mergeCell ref="C8:F8"/>
    <mergeCell ref="A9:B9"/>
    <mergeCell ref="C9:F9"/>
    <mergeCell ref="A10:B10"/>
    <mergeCell ref="C10:F10"/>
  </mergeCells>
  <pageMargins left="0.7" right="0.7" top="0.75" bottom="0.75" header="0.3" footer="0.3"/>
  <pageSetup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259F11B0E8FAB4CAE065B0CC50649F5" ma:contentTypeVersion="14" ma:contentTypeDescription="Crear nuevo documento." ma:contentTypeScope="" ma:versionID="eda16c1054bd14c2350c6cf552e091dc">
  <xsd:schema xmlns:xsd="http://www.w3.org/2001/XMLSchema" xmlns:xs="http://www.w3.org/2001/XMLSchema" xmlns:p="http://schemas.microsoft.com/office/2006/metadata/properties" xmlns:ns2="abead173-de87-4c61-a9e3-b6e1b0cb97bc" xmlns:ns3="0d40a6c4-c0d9-495a-8df5-638b7a909a47" targetNamespace="http://schemas.microsoft.com/office/2006/metadata/properties" ma:root="true" ma:fieldsID="1cd829a43d542bf099851b532107a675" ns2:_="" ns3:_="">
    <xsd:import namespace="abead173-de87-4c61-a9e3-b6e1b0cb97bc"/>
    <xsd:import namespace="0d40a6c4-c0d9-495a-8df5-638b7a909a47"/>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_Flow_SignoffStatus" minOccurs="0"/>
                <xsd:element ref="ns2:MaritzabelMontealeg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ead173-de87-4c61-a9e3-b6e1b0cb97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Estado de aprobación" ma:internalName="Estado_x0020_de_x0020_aprobaci_x00f3_n">
      <xsd:simpleType>
        <xsd:restriction base="dms:Text"/>
      </xsd:simpleType>
    </xsd:element>
    <xsd:element name="MaritzabelMontealegre" ma:index="21" nillable="true" ma:displayName="Maritzabel Montealegre" ma:format="Dropdown" ma:list="UserInfo" ma:SharePointGroup="0" ma:internalName="MaritzabelMontealegr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40a6c4-c0d9-495a-8df5-638b7a909a47"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aa84bb17-13b0-4d60-951b-21f517eade28}" ma:internalName="TaxCatchAll" ma:showField="CatchAllData" ma:web="0d40a6c4-c0d9-495a-8df5-638b7a909a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abead173-de87-4c61-a9e3-b6e1b0cb97bc" xsi:nil="true"/>
    <TaxCatchAll xmlns="0d40a6c4-c0d9-495a-8df5-638b7a909a47" xsi:nil="true"/>
    <lcf76f155ced4ddcb4097134ff3c332f xmlns="abead173-de87-4c61-a9e3-b6e1b0cb97bc">
      <Terms xmlns="http://schemas.microsoft.com/office/infopath/2007/PartnerControls"/>
    </lcf76f155ced4ddcb4097134ff3c332f>
    <MaritzabelMontealegre xmlns="abead173-de87-4c61-a9e3-b6e1b0cb97bc">
      <UserInfo>
        <DisplayName/>
        <AccountId xsi:nil="true"/>
        <AccountType/>
      </UserInfo>
    </MaritzabelMontealegre>
  </documentManagement>
</p:properties>
</file>

<file path=customXml/itemProps1.xml><?xml version="1.0" encoding="utf-8"?>
<ds:datastoreItem xmlns:ds="http://schemas.openxmlformats.org/officeDocument/2006/customXml" ds:itemID="{16154BE4-F4D1-4E83-B0A7-66D4FF6829C1}"/>
</file>

<file path=customXml/itemProps2.xml><?xml version="1.0" encoding="utf-8"?>
<ds:datastoreItem xmlns:ds="http://schemas.openxmlformats.org/officeDocument/2006/customXml" ds:itemID="{2CF17BF7-8EEE-4D9B-ABB9-7373BBABD402}"/>
</file>

<file path=customXml/itemProps3.xml><?xml version="1.0" encoding="utf-8"?>
<ds:datastoreItem xmlns:ds="http://schemas.openxmlformats.org/officeDocument/2006/customXml" ds:itemID="{87FE0A1D-BADC-4596-A7CE-0638508BD3EE}"/>
</file>

<file path=docProps/app.xml><?xml version="1.0" encoding="utf-8"?>
<Properties xmlns="http://schemas.openxmlformats.org/officeDocument/2006/extended-properties" xmlns:vt="http://schemas.openxmlformats.org/officeDocument/2006/docPropsVTypes">
  <Application>Microsoft Excel Online</Application>
  <Manager/>
  <Company>SENA VALLE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OBSERVATORIO</dc:creator>
  <cp:keywords/>
  <dc:description/>
  <cp:lastModifiedBy>Luis Carlos Ocampo Ramos</cp:lastModifiedBy>
  <cp:revision/>
  <dcterms:created xsi:type="dcterms:W3CDTF">2007-06-26T21:27:02Z</dcterms:created>
  <dcterms:modified xsi:type="dcterms:W3CDTF">2023-03-22T13:28:57Z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0x0101004259F11B0E8FAB4CAE065B0CC50649F5</vt:lpwstr>
  </property>
  <property fmtid="{D5CDD505-2E9C-101B-9397-08002B2CF9AE}" pid="3" name="MSIP_Label_1299739c-ad3d-4908-806e-4d91151a6e13_Enabled">
    <vt:lpwstr>true</vt:lpwstr>
  </property>
  <property fmtid="{D5CDD505-2E9C-101B-9397-08002B2CF9AE}" pid="4" name="MSIP_Label_1299739c-ad3d-4908-806e-4d91151a6e13_SetDate">
    <vt:lpwstr>2023-03-21T14:19:02Z</vt:lpwstr>
  </property>
  <property fmtid="{D5CDD505-2E9C-101B-9397-08002B2CF9AE}" pid="5" name="MSIP_Label_1299739c-ad3d-4908-806e-4d91151a6e13_Method">
    <vt:lpwstr>Standard</vt:lpwstr>
  </property>
  <property fmtid="{D5CDD505-2E9C-101B-9397-08002B2CF9AE}" pid="6" name="MSIP_Label_1299739c-ad3d-4908-806e-4d91151a6e13_Name">
    <vt:lpwstr>All Employees (Unrestricted)</vt:lpwstr>
  </property>
  <property fmtid="{D5CDD505-2E9C-101B-9397-08002B2CF9AE}" pid="7" name="MSIP_Label_1299739c-ad3d-4908-806e-4d91151a6e13_SiteId">
    <vt:lpwstr>cbc2c381-2f2e-4d93-91d1-506c9316ace7</vt:lpwstr>
  </property>
  <property fmtid="{D5CDD505-2E9C-101B-9397-08002B2CF9AE}" pid="8" name="MSIP_Label_1299739c-ad3d-4908-806e-4d91151a6e13_ActionId">
    <vt:lpwstr>da80c0f3-1b9e-42ea-b711-33ab8586a1e4</vt:lpwstr>
  </property>
  <property fmtid="{D5CDD505-2E9C-101B-9397-08002B2CF9AE}" pid="9" name="MSIP_Label_1299739c-ad3d-4908-806e-4d91151a6e13_ContentBits">
    <vt:lpwstr>0</vt:lpwstr>
  </property>
  <property fmtid="{D5CDD505-2E9C-101B-9397-08002B2CF9AE}" pid="10" name="MediaServiceImageTags">
    <vt:lpwstr/>
  </property>
</Properties>
</file>