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b2cdedf7b254481f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WORK 2022\Alexey Nikolayev - Dashboards\Supply Chain\"/>
    </mc:Choice>
  </mc:AlternateContent>
  <xr:revisionPtr revIDLastSave="0" documentId="13_ncr:1_{EA8A88BB-537B-46A9-80A4-BFB57DC756CB}" xr6:coauthVersionLast="47" xr6:coauthVersionMax="47" xr10:uidLastSave="{00000000-0000-0000-0000-000000000000}"/>
  <bookViews>
    <workbookView xWindow="-108" yWindow="-108" windowWidth="23256" windowHeight="12576" activeTab="2" xr2:uid="{BC12894C-288B-48BB-9DA7-53574DE0132B}"/>
  </bookViews>
  <sheets>
    <sheet name="Data" sheetId="1" r:id="rId1"/>
    <sheet name="Calculations" sheetId="2" r:id="rId2"/>
    <sheet name="DASHBOARD" sheetId="3" r:id="rId3"/>
    <sheet name="©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" i="2" l="1"/>
  <c r="G73" i="2"/>
  <c r="G72" i="2"/>
  <c r="G71" i="2"/>
  <c r="G70" i="2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5" i="1"/>
  <c r="J126" i="1"/>
  <c r="J127" i="1"/>
  <c r="J128" i="1"/>
  <c r="J129" i="1"/>
  <c r="J130" i="1"/>
  <c r="J131" i="1"/>
  <c r="J132" i="1"/>
  <c r="J134" i="1"/>
  <c r="J135" i="1"/>
  <c r="J136" i="1"/>
  <c r="J137" i="1"/>
  <c r="J138" i="1"/>
  <c r="J139" i="1"/>
  <c r="J140" i="1"/>
  <c r="J141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6" i="1"/>
  <c r="J657" i="1"/>
  <c r="J658" i="1"/>
  <c r="J659" i="1"/>
  <c r="J660" i="1"/>
  <c r="J661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4" i="1"/>
  <c r="J785" i="1"/>
  <c r="J786" i="1"/>
  <c r="J787" i="1"/>
  <c r="J788" i="1"/>
  <c r="J789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A74" i="2"/>
  <c r="A73" i="2"/>
  <c r="A72" i="2"/>
  <c r="A71" i="2"/>
  <c r="A70" i="2"/>
  <c r="A67" i="2"/>
  <c r="A66" i="2"/>
  <c r="A65" i="2"/>
  <c r="A64" i="2"/>
  <c r="A63" i="2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J101" i="1" s="1"/>
  <c r="I102" i="1"/>
  <c r="J102" i="1" s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J124" i="1" s="1"/>
  <c r="I125" i="1"/>
  <c r="I126" i="1"/>
  <c r="I127" i="1"/>
  <c r="I128" i="1"/>
  <c r="I129" i="1"/>
  <c r="I130" i="1"/>
  <c r="I131" i="1"/>
  <c r="I132" i="1"/>
  <c r="I133" i="1"/>
  <c r="J133" i="1" s="1"/>
  <c r="I134" i="1"/>
  <c r="I135" i="1"/>
  <c r="I136" i="1"/>
  <c r="I137" i="1"/>
  <c r="I138" i="1"/>
  <c r="I139" i="1"/>
  <c r="I140" i="1"/>
  <c r="I141" i="1"/>
  <c r="I142" i="1"/>
  <c r="J142" i="1" s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J173" i="1" s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J206" i="1" s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J230" i="1" s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J653" i="1" s="1"/>
  <c r="I654" i="1"/>
  <c r="J654" i="1" s="1"/>
  <c r="I655" i="1"/>
  <c r="J655" i="1" s="1"/>
  <c r="I656" i="1"/>
  <c r="I657" i="1"/>
  <c r="I658" i="1"/>
  <c r="I659" i="1"/>
  <c r="I660" i="1"/>
  <c r="I661" i="1"/>
  <c r="I662" i="1"/>
  <c r="J662" i="1" s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J702" i="1" s="1"/>
  <c r="I703" i="1"/>
  <c r="J703" i="1" s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J727" i="1" s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J783" i="1" s="1"/>
  <c r="I784" i="1"/>
  <c r="I785" i="1"/>
  <c r="I786" i="1"/>
  <c r="I787" i="1"/>
  <c r="I788" i="1"/>
  <c r="I789" i="1"/>
  <c r="I790" i="1"/>
  <c r="J790" i="1" s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J808" i="1" s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B2" i="1"/>
  <c r="A21" i="2" s="1"/>
  <c r="A2" i="2"/>
  <c r="B2" i="2"/>
  <c r="A35" i="2" l="1"/>
  <c r="B35" i="2" s="1"/>
  <c r="C35" i="2" s="1"/>
  <c r="A49" i="2"/>
  <c r="C2" i="2"/>
  <c r="B21" i="2"/>
  <c r="C21" i="2" s="1"/>
  <c r="C2" i="1"/>
  <c r="E72" i="2" s="1"/>
  <c r="B70" i="2" l="1"/>
  <c r="D73" i="2"/>
  <c r="C72" i="2"/>
  <c r="I72" i="2" s="1"/>
  <c r="D70" i="2"/>
  <c r="D74" i="2"/>
  <c r="C73" i="2"/>
  <c r="B72" i="2"/>
  <c r="H72" i="2" s="1"/>
  <c r="A14" i="2"/>
  <c r="C71" i="2"/>
  <c r="C74" i="2"/>
  <c r="B73" i="2"/>
  <c r="D71" i="2"/>
  <c r="A5" i="2"/>
  <c r="E74" i="2"/>
  <c r="E70" i="2"/>
  <c r="E73" i="2"/>
  <c r="F73" i="2" s="1"/>
  <c r="K73" i="2" s="1"/>
  <c r="B71" i="2"/>
  <c r="B74" i="2"/>
  <c r="H74" i="2" s="1"/>
  <c r="D72" i="2"/>
  <c r="J72" i="2" s="1"/>
  <c r="C70" i="2"/>
  <c r="I70" i="2" s="1"/>
  <c r="E71" i="2"/>
  <c r="F72" i="2"/>
  <c r="K72" i="2" s="1"/>
  <c r="G64" i="2"/>
  <c r="B63" i="2"/>
  <c r="C64" i="2"/>
  <c r="B67" i="2"/>
  <c r="D65" i="2"/>
  <c r="B66" i="2"/>
  <c r="G65" i="2"/>
  <c r="C67" i="2"/>
  <c r="E65" i="2"/>
  <c r="G67" i="2"/>
  <c r="B65" i="2"/>
  <c r="D67" i="2"/>
  <c r="D63" i="2"/>
  <c r="D66" i="2"/>
  <c r="G66" i="2"/>
  <c r="E64" i="2"/>
  <c r="E66" i="2"/>
  <c r="D64" i="2"/>
  <c r="C63" i="2"/>
  <c r="G63" i="2"/>
  <c r="B64" i="2"/>
  <c r="C66" i="2"/>
  <c r="C65" i="2"/>
  <c r="E67" i="2"/>
  <c r="E63" i="2"/>
  <c r="B49" i="2"/>
  <c r="C49" i="2" s="1"/>
  <c r="D49" i="2" s="1"/>
  <c r="A36" i="2"/>
  <c r="B36" i="2" s="1"/>
  <c r="C36" i="2" s="1"/>
  <c r="E36" i="2" s="1"/>
  <c r="D35" i="2"/>
  <c r="E35" i="2"/>
  <c r="A22" i="2"/>
  <c r="D21" i="2"/>
  <c r="E21" i="2"/>
  <c r="B5" i="2"/>
  <c r="B14" i="2"/>
  <c r="A8" i="2"/>
  <c r="B11" i="2"/>
  <c r="A17" i="2"/>
  <c r="A11" i="2"/>
  <c r="B8" i="2"/>
  <c r="J71" i="2" l="1"/>
  <c r="J70" i="2"/>
  <c r="C14" i="2"/>
  <c r="D22" i="3" s="1"/>
  <c r="H73" i="2"/>
  <c r="I74" i="2"/>
  <c r="I73" i="2"/>
  <c r="J73" i="2"/>
  <c r="H71" i="2"/>
  <c r="I71" i="2"/>
  <c r="J74" i="2"/>
  <c r="H70" i="2"/>
  <c r="B17" i="2"/>
  <c r="C17" i="2" s="1"/>
  <c r="D28" i="3" s="1"/>
  <c r="C5" i="2"/>
  <c r="D10" i="3" s="1"/>
  <c r="F74" i="2"/>
  <c r="K74" i="2" s="1"/>
  <c r="C8" i="2"/>
  <c r="D8" i="2" s="1"/>
  <c r="F71" i="2"/>
  <c r="K71" i="2" s="1"/>
  <c r="F67" i="2"/>
  <c r="F70" i="2"/>
  <c r="K70" i="2" s="1"/>
  <c r="H66" i="2"/>
  <c r="F64" i="2"/>
  <c r="H64" i="2"/>
  <c r="I65" i="2"/>
  <c r="I63" i="2"/>
  <c r="H65" i="2"/>
  <c r="I66" i="2"/>
  <c r="J64" i="2"/>
  <c r="J66" i="2"/>
  <c r="F63" i="2"/>
  <c r="H63" i="2"/>
  <c r="F66" i="2"/>
  <c r="J63" i="2"/>
  <c r="J65" i="2"/>
  <c r="F65" i="2"/>
  <c r="I64" i="2"/>
  <c r="J67" i="2"/>
  <c r="I67" i="2"/>
  <c r="H67" i="2"/>
  <c r="A50" i="2"/>
  <c r="B50" i="2" s="1"/>
  <c r="C50" i="2" s="1"/>
  <c r="A51" i="2" s="1"/>
  <c r="B51" i="2" s="1"/>
  <c r="C51" i="2" s="1"/>
  <c r="D51" i="2" s="1"/>
  <c r="E49" i="2"/>
  <c r="F49" i="2" s="1"/>
  <c r="G49" i="2" s="1"/>
  <c r="D36" i="2"/>
  <c r="F36" i="2" s="1"/>
  <c r="G36" i="2" s="1"/>
  <c r="F35" i="2"/>
  <c r="G35" i="2" s="1"/>
  <c r="A37" i="2"/>
  <c r="F21" i="2"/>
  <c r="G21" i="2" s="1"/>
  <c r="C11" i="2"/>
  <c r="D16" i="3" s="1"/>
  <c r="B22" i="2"/>
  <c r="C22" i="2" s="1"/>
  <c r="D22" i="2" s="1"/>
  <c r="D50" i="2" l="1"/>
  <c r="E50" i="2"/>
  <c r="E51" i="2"/>
  <c r="F51" i="2" s="1"/>
  <c r="G51" i="2" s="1"/>
  <c r="A52" i="2"/>
  <c r="B37" i="2"/>
  <c r="C37" i="2" s="1"/>
  <c r="E37" i="2" s="1"/>
  <c r="A23" i="2"/>
  <c r="E22" i="2"/>
  <c r="F22" i="2" s="1"/>
  <c r="G22" i="2" s="1"/>
  <c r="F50" i="2" l="1"/>
  <c r="G50" i="2" s="1"/>
  <c r="D37" i="2"/>
  <c r="F37" i="2" s="1"/>
  <c r="G37" i="2" s="1"/>
  <c r="B52" i="2"/>
  <c r="C52" i="2" s="1"/>
  <c r="A53" i="2" s="1"/>
  <c r="A38" i="2"/>
  <c r="B23" i="2"/>
  <c r="C23" i="2" s="1"/>
  <c r="D23" i="2" s="1"/>
  <c r="D52" i="2" l="1"/>
  <c r="E52" i="2"/>
  <c r="B53" i="2"/>
  <c r="C53" i="2" s="1"/>
  <c r="D53" i="2" s="1"/>
  <c r="B38" i="2"/>
  <c r="C38" i="2" s="1"/>
  <c r="E38" i="2" s="1"/>
  <c r="E23" i="2"/>
  <c r="F23" i="2" s="1"/>
  <c r="G23" i="2" s="1"/>
  <c r="A24" i="2"/>
  <c r="D38" i="2" l="1"/>
  <c r="F38" i="2" s="1"/>
  <c r="G38" i="2" s="1"/>
  <c r="E53" i="2"/>
  <c r="F53" i="2" s="1"/>
  <c r="G53" i="2" s="1"/>
  <c r="F52" i="2"/>
  <c r="G52" i="2" s="1"/>
  <c r="A54" i="2"/>
  <c r="A39" i="2"/>
  <c r="B24" i="2"/>
  <c r="C24" i="2" s="1"/>
  <c r="A25" i="2" s="1"/>
  <c r="B54" i="2" l="1"/>
  <c r="C54" i="2" s="1"/>
  <c r="D54" i="2" s="1"/>
  <c r="B39" i="2"/>
  <c r="C39" i="2" s="1"/>
  <c r="E39" i="2" s="1"/>
  <c r="D24" i="2"/>
  <c r="E24" i="2"/>
  <c r="B25" i="2"/>
  <c r="C25" i="2" s="1"/>
  <c r="A26" i="2" s="1"/>
  <c r="E54" i="2" l="1"/>
  <c r="F54" i="2" s="1"/>
  <c r="G54" i="2" s="1"/>
  <c r="D39" i="2"/>
  <c r="F39" i="2" s="1"/>
  <c r="G39" i="2" s="1"/>
  <c r="A55" i="2"/>
  <c r="A40" i="2"/>
  <c r="F24" i="2"/>
  <c r="G24" i="2" s="1"/>
  <c r="B26" i="2"/>
  <c r="C26" i="2" s="1"/>
  <c r="A27" i="2" s="1"/>
  <c r="D25" i="2"/>
  <c r="E25" i="2"/>
  <c r="B55" i="2" l="1"/>
  <c r="C55" i="2" s="1"/>
  <c r="D55" i="2" s="1"/>
  <c r="B40" i="2"/>
  <c r="C40" i="2" s="1"/>
  <c r="D40" i="2" s="1"/>
  <c r="F25" i="2"/>
  <c r="G25" i="2" s="1"/>
  <c r="D26" i="2"/>
  <c r="B27" i="2"/>
  <c r="C27" i="2" s="1"/>
  <c r="A28" i="2" s="1"/>
  <c r="E26" i="2"/>
  <c r="E55" i="2" l="1"/>
  <c r="F55" i="2" s="1"/>
  <c r="G55" i="2" s="1"/>
  <c r="A56" i="2"/>
  <c r="A41" i="2"/>
  <c r="E40" i="2"/>
  <c r="F40" i="2" s="1"/>
  <c r="G40" i="2" s="1"/>
  <c r="F26" i="2"/>
  <c r="G26" i="2" s="1"/>
  <c r="E27" i="2"/>
  <c r="B28" i="2"/>
  <c r="C28" i="2" s="1"/>
  <c r="A29" i="2" s="1"/>
  <c r="D27" i="2"/>
  <c r="B56" i="2" l="1"/>
  <c r="C56" i="2" s="1"/>
  <c r="A57" i="2" s="1"/>
  <c r="B41" i="2"/>
  <c r="C41" i="2" s="1"/>
  <c r="E41" i="2" s="1"/>
  <c r="F27" i="2"/>
  <c r="G27" i="2" s="1"/>
  <c r="D28" i="2"/>
  <c r="E28" i="2"/>
  <c r="B29" i="2"/>
  <c r="C29" i="2" s="1"/>
  <c r="A30" i="2" s="1"/>
  <c r="D41" i="2" l="1"/>
  <c r="F41" i="2" s="1"/>
  <c r="G41" i="2" s="1"/>
  <c r="D56" i="2"/>
  <c r="E56" i="2"/>
  <c r="B57" i="2"/>
  <c r="C57" i="2" s="1"/>
  <c r="D57" i="2" s="1"/>
  <c r="A42" i="2"/>
  <c r="F28" i="2"/>
  <c r="G28" i="2" s="1"/>
  <c r="B30" i="2"/>
  <c r="C30" i="2" s="1"/>
  <c r="A31" i="2" s="1"/>
  <c r="D29" i="2"/>
  <c r="E29" i="2"/>
  <c r="E57" i="2" l="1"/>
  <c r="F57" i="2" s="1"/>
  <c r="G57" i="2" s="1"/>
  <c r="F56" i="2"/>
  <c r="G56" i="2" s="1"/>
  <c r="A58" i="2"/>
  <c r="B42" i="2"/>
  <c r="C42" i="2" s="1"/>
  <c r="E42" i="2" s="1"/>
  <c r="F29" i="2"/>
  <c r="G29" i="2" s="1"/>
  <c r="E30" i="2"/>
  <c r="D30" i="2"/>
  <c r="B31" i="2"/>
  <c r="C31" i="2" s="1"/>
  <c r="A32" i="2" s="1"/>
  <c r="D42" i="2" l="1"/>
  <c r="F42" i="2" s="1"/>
  <c r="G42" i="2" s="1"/>
  <c r="B58" i="2"/>
  <c r="C58" i="2" s="1"/>
  <c r="A59" i="2" s="1"/>
  <c r="A43" i="2"/>
  <c r="F30" i="2"/>
  <c r="G30" i="2" s="1"/>
  <c r="D31" i="2"/>
  <c r="B32" i="2"/>
  <c r="C32" i="2" s="1"/>
  <c r="E32" i="2" s="1"/>
  <c r="E31" i="2"/>
  <c r="D58" i="2" l="1"/>
  <c r="E58" i="2"/>
  <c r="B59" i="2"/>
  <c r="C59" i="2" s="1"/>
  <c r="D59" i="2" s="1"/>
  <c r="B43" i="2"/>
  <c r="C43" i="2" s="1"/>
  <c r="A44" i="2" s="1"/>
  <c r="F31" i="2"/>
  <c r="G31" i="2" s="1"/>
  <c r="D32" i="2"/>
  <c r="F32" i="2" s="1"/>
  <c r="G32" i="2" s="1"/>
  <c r="D43" i="2" l="1"/>
  <c r="F58" i="2"/>
  <c r="G58" i="2" s="1"/>
  <c r="E59" i="2"/>
  <c r="F59" i="2" s="1"/>
  <c r="G59" i="2" s="1"/>
  <c r="A60" i="2"/>
  <c r="B44" i="2"/>
  <c r="C44" i="2" s="1"/>
  <c r="E44" i="2" s="1"/>
  <c r="E43" i="2"/>
  <c r="F43" i="2" l="1"/>
  <c r="G43" i="2" s="1"/>
  <c r="D44" i="2"/>
  <c r="F44" i="2" s="1"/>
  <c r="G44" i="2" s="1"/>
  <c r="B60" i="2"/>
  <c r="C60" i="2" s="1"/>
  <c r="E60" i="2" s="1"/>
  <c r="A45" i="2"/>
  <c r="D60" i="2" l="1"/>
  <c r="F60" i="2" s="1"/>
  <c r="G60" i="2" s="1"/>
  <c r="B45" i="2"/>
  <c r="C45" i="2" s="1"/>
  <c r="E45" i="2" s="1"/>
  <c r="D45" i="2" l="1"/>
  <c r="F45" i="2" s="1"/>
  <c r="G45" i="2" s="1"/>
  <c r="A46" i="2"/>
  <c r="B46" i="2" l="1"/>
  <c r="C46" i="2" s="1"/>
  <c r="E46" i="2" s="1"/>
  <c r="D46" i="2" l="1"/>
  <c r="F46" i="2" s="1"/>
  <c r="G46" i="2" s="1"/>
</calcChain>
</file>

<file path=xl/sharedStrings.xml><?xml version="1.0" encoding="utf-8"?>
<sst xmlns="http://schemas.openxmlformats.org/spreadsheetml/2006/main" count="5139" uniqueCount="1175">
  <si>
    <t>SELECT MONTH</t>
  </si>
  <si>
    <t>SELECT START MONTH</t>
  </si>
  <si>
    <t>Availability</t>
  </si>
  <si>
    <t>Defect Rate</t>
  </si>
  <si>
    <t>Lead Time (Days)</t>
  </si>
  <si>
    <t>On Time Supplied</t>
  </si>
  <si>
    <t>© TemplateLab.com</t>
  </si>
  <si>
    <t>Order Number</t>
  </si>
  <si>
    <t>Supplier</t>
  </si>
  <si>
    <t>Item</t>
  </si>
  <si>
    <t>Lead Time</t>
  </si>
  <si>
    <t>Order Date</t>
  </si>
  <si>
    <t>Delivered</t>
  </si>
  <si>
    <t>Delivery Ranking</t>
  </si>
  <si>
    <t>Delivery Accuracy</t>
  </si>
  <si>
    <t>Defect</t>
  </si>
  <si>
    <t>Defect Type</t>
  </si>
  <si>
    <t>ORDER 000-0001</t>
  </si>
  <si>
    <t>ORDER 000-0002</t>
  </si>
  <si>
    <t>ORDER 000-0003</t>
  </si>
  <si>
    <t>ORDER 000-0004</t>
  </si>
  <si>
    <t>ORDER 000-0005</t>
  </si>
  <si>
    <t>ORDER 000-0006</t>
  </si>
  <si>
    <t>ORDER 000-0007</t>
  </si>
  <si>
    <t>ORDER 000-0008</t>
  </si>
  <si>
    <t>ORDER 000-0009</t>
  </si>
  <si>
    <t>ORDER 000-0010</t>
  </si>
  <si>
    <t>ORDER 000-0011</t>
  </si>
  <si>
    <t>ORDER 000-0012</t>
  </si>
  <si>
    <t>ORDER 000-0013</t>
  </si>
  <si>
    <t>ORDER 000-0014</t>
  </si>
  <si>
    <t>ORDER 000-0015</t>
  </si>
  <si>
    <t>ORDER 000-0016</t>
  </si>
  <si>
    <t>ORDER 000-0017</t>
  </si>
  <si>
    <t>ORDER 000-0018</t>
  </si>
  <si>
    <t>ORDER 000-0019</t>
  </si>
  <si>
    <t>ORDER 000-0020</t>
  </si>
  <si>
    <t>ORDER 000-0021</t>
  </si>
  <si>
    <t>ORDER 000-0022</t>
  </si>
  <si>
    <t>ORDER 000-0023</t>
  </si>
  <si>
    <t>ORDER 000-0024</t>
  </si>
  <si>
    <t>ORDER 000-0025</t>
  </si>
  <si>
    <t>ORDER 000-0026</t>
  </si>
  <si>
    <t>ORDER 000-0027</t>
  </si>
  <si>
    <t>ORDER 000-0028</t>
  </si>
  <si>
    <t>ORDER 000-0029</t>
  </si>
  <si>
    <t>ORDER 000-0030</t>
  </si>
  <si>
    <t>ORDER 000-0031</t>
  </si>
  <si>
    <t>ORDER 000-0032</t>
  </si>
  <si>
    <t>ORDER 000-0033</t>
  </si>
  <si>
    <t>ORDER 000-0034</t>
  </si>
  <si>
    <t>ORDER 000-0035</t>
  </si>
  <si>
    <t>ORDER 000-0036</t>
  </si>
  <si>
    <t>ORDER 000-0037</t>
  </si>
  <si>
    <t>ORDER 000-0038</t>
  </si>
  <si>
    <t>ORDER 000-0039</t>
  </si>
  <si>
    <t>ORDER 000-0040</t>
  </si>
  <si>
    <t>ORDER 000-0041</t>
  </si>
  <si>
    <t>ORDER 000-0042</t>
  </si>
  <si>
    <t>ORDER 000-0043</t>
  </si>
  <si>
    <t>ORDER 000-0044</t>
  </si>
  <si>
    <t>ORDER 000-0045</t>
  </si>
  <si>
    <t>ORDER 000-0046</t>
  </si>
  <si>
    <t>ORDER 000-0047</t>
  </si>
  <si>
    <t>ORDER 000-0048</t>
  </si>
  <si>
    <t>ORDER 000-0049</t>
  </si>
  <si>
    <t>ORDER 000-0050</t>
  </si>
  <si>
    <t>ORDER 000-0051</t>
  </si>
  <si>
    <t>ORDER 000-0052</t>
  </si>
  <si>
    <t>ORDER 000-0053</t>
  </si>
  <si>
    <t>ORDER 000-0054</t>
  </si>
  <si>
    <t>ORDER 000-0055</t>
  </si>
  <si>
    <t>ORDER 000-0056</t>
  </si>
  <si>
    <t>ORDER 000-0057</t>
  </si>
  <si>
    <t>ORDER 000-0058</t>
  </si>
  <si>
    <t>ORDER 000-0059</t>
  </si>
  <si>
    <t>ORDER 000-0060</t>
  </si>
  <si>
    <t>ORDER 000-0061</t>
  </si>
  <si>
    <t>ORDER 000-0062</t>
  </si>
  <si>
    <t>ORDER 000-0063</t>
  </si>
  <si>
    <t>ORDER 000-0064</t>
  </si>
  <si>
    <t>ORDER 000-0065</t>
  </si>
  <si>
    <t>ORDER 000-0066</t>
  </si>
  <si>
    <t>ORDER 000-0067</t>
  </si>
  <si>
    <t>ORDER 000-0068</t>
  </si>
  <si>
    <t>ORDER 000-0069</t>
  </si>
  <si>
    <t>ORDER 000-0070</t>
  </si>
  <si>
    <t>ORDER 000-0071</t>
  </si>
  <si>
    <t>ORDER 000-0072</t>
  </si>
  <si>
    <t>ORDER 000-0073</t>
  </si>
  <si>
    <t>ORDER 000-0074</t>
  </si>
  <si>
    <t>ORDER 000-0075</t>
  </si>
  <si>
    <t>ORDER 000-0076</t>
  </si>
  <si>
    <t>ORDER 000-0077</t>
  </si>
  <si>
    <t>ORDER 000-0078</t>
  </si>
  <si>
    <t>ORDER 000-0079</t>
  </si>
  <si>
    <t>ORDER 000-0080</t>
  </si>
  <si>
    <t>ORDER 000-0081</t>
  </si>
  <si>
    <t>ORDER 000-0082</t>
  </si>
  <si>
    <t>ORDER 000-0083</t>
  </si>
  <si>
    <t>ORDER 000-0084</t>
  </si>
  <si>
    <t>ORDER 000-0085</t>
  </si>
  <si>
    <t>ORDER 000-0086</t>
  </si>
  <si>
    <t>ORDER 000-0087</t>
  </si>
  <si>
    <t>ORDER 000-0088</t>
  </si>
  <si>
    <t>ORDER 000-0089</t>
  </si>
  <si>
    <t>ORDER 000-0090</t>
  </si>
  <si>
    <t>ORDER 000-0091</t>
  </si>
  <si>
    <t>ORDER 000-0092</t>
  </si>
  <si>
    <t>ORDER 000-0093</t>
  </si>
  <si>
    <t>ORDER 000-0094</t>
  </si>
  <si>
    <t>ORDER 000-0095</t>
  </si>
  <si>
    <t>ORDER 000-0096</t>
  </si>
  <si>
    <t>ORDER 000-0097</t>
  </si>
  <si>
    <t>ORDER 000-0098</t>
  </si>
  <si>
    <t>ORDER 000-0099</t>
  </si>
  <si>
    <t>ORDER 000-0100</t>
  </si>
  <si>
    <t>ORDER 000-0101</t>
  </si>
  <si>
    <t>ORDER 000-0102</t>
  </si>
  <si>
    <t>ORDER 000-0103</t>
  </si>
  <si>
    <t>ORDER 000-0104</t>
  </si>
  <si>
    <t>ORDER 000-0105</t>
  </si>
  <si>
    <t>ORDER 000-0106</t>
  </si>
  <si>
    <t>ORDER 000-0107</t>
  </si>
  <si>
    <t>ORDER 000-0108</t>
  </si>
  <si>
    <t>ORDER 000-0109</t>
  </si>
  <si>
    <t>ORDER 000-0110</t>
  </si>
  <si>
    <t>ORDER 000-0111</t>
  </si>
  <si>
    <t>ORDER 000-0112</t>
  </si>
  <si>
    <t>ORDER 000-0113</t>
  </si>
  <si>
    <t>ORDER 000-0114</t>
  </si>
  <si>
    <t>ORDER 000-0115</t>
  </si>
  <si>
    <t>ORDER 000-0116</t>
  </si>
  <si>
    <t>ORDER 000-0117</t>
  </si>
  <si>
    <t>ORDER 000-0118</t>
  </si>
  <si>
    <t>ORDER 000-0119</t>
  </si>
  <si>
    <t>ORDER 000-0120</t>
  </si>
  <si>
    <t>ORDER 000-0121</t>
  </si>
  <si>
    <t>ORDER 000-0122</t>
  </si>
  <si>
    <t>ORDER 000-0123</t>
  </si>
  <si>
    <t>ORDER 000-0124</t>
  </si>
  <si>
    <t>ORDER 000-0125</t>
  </si>
  <si>
    <t>ORDER 000-0126</t>
  </si>
  <si>
    <t>ORDER 000-0127</t>
  </si>
  <si>
    <t>ORDER 000-0128</t>
  </si>
  <si>
    <t>ORDER 000-0129</t>
  </si>
  <si>
    <t>ORDER 000-0130</t>
  </si>
  <si>
    <t>ORDER 000-0131</t>
  </si>
  <si>
    <t>ORDER 000-0132</t>
  </si>
  <si>
    <t>ORDER 000-0133</t>
  </si>
  <si>
    <t>ORDER 000-0134</t>
  </si>
  <si>
    <t>ORDER 000-0135</t>
  </si>
  <si>
    <t>ORDER 000-0136</t>
  </si>
  <si>
    <t>ORDER 000-0137</t>
  </si>
  <si>
    <t>ORDER 000-0138</t>
  </si>
  <si>
    <t>ORDER 000-0139</t>
  </si>
  <si>
    <t>ORDER 000-0140</t>
  </si>
  <si>
    <t>ORDER 000-0141</t>
  </si>
  <si>
    <t>ORDER 000-0142</t>
  </si>
  <si>
    <t>ORDER 000-0143</t>
  </si>
  <si>
    <t>ORDER 000-0144</t>
  </si>
  <si>
    <t>ORDER 000-0145</t>
  </si>
  <si>
    <t>ORDER 000-0146</t>
  </si>
  <si>
    <t>ORDER 000-0147</t>
  </si>
  <si>
    <t>ORDER 000-0148</t>
  </si>
  <si>
    <t>ORDER 000-0149</t>
  </si>
  <si>
    <t>ORDER 000-0150</t>
  </si>
  <si>
    <t>ORDER 000-0151</t>
  </si>
  <si>
    <t>ORDER 000-0152</t>
  </si>
  <si>
    <t>ORDER 000-0153</t>
  </si>
  <si>
    <t>ORDER 000-0154</t>
  </si>
  <si>
    <t>ORDER 000-0155</t>
  </si>
  <si>
    <t>ORDER 000-0156</t>
  </si>
  <si>
    <t>ORDER 000-0157</t>
  </si>
  <si>
    <t>ORDER 000-0158</t>
  </si>
  <si>
    <t>ORDER 000-0159</t>
  </si>
  <si>
    <t>ORDER 000-0160</t>
  </si>
  <si>
    <t>ORDER 000-0161</t>
  </si>
  <si>
    <t>ORDER 000-0162</t>
  </si>
  <si>
    <t>ORDER 000-0163</t>
  </si>
  <si>
    <t>ORDER 000-0164</t>
  </si>
  <si>
    <t>ORDER 000-0165</t>
  </si>
  <si>
    <t>ORDER 000-0166</t>
  </si>
  <si>
    <t>ORDER 000-0167</t>
  </si>
  <si>
    <t>ORDER 000-0168</t>
  </si>
  <si>
    <t>ORDER 000-0169</t>
  </si>
  <si>
    <t>ORDER 000-0170</t>
  </si>
  <si>
    <t>ORDER 000-0171</t>
  </si>
  <si>
    <t>ORDER 000-0172</t>
  </si>
  <si>
    <t>ORDER 000-0173</t>
  </si>
  <si>
    <t>ORDER 000-0174</t>
  </si>
  <si>
    <t>ORDER 000-0175</t>
  </si>
  <si>
    <t>ORDER 000-0176</t>
  </si>
  <si>
    <t>ORDER 000-0177</t>
  </si>
  <si>
    <t>ORDER 000-0178</t>
  </si>
  <si>
    <t>ORDER 000-0179</t>
  </si>
  <si>
    <t>ORDER 000-0180</t>
  </si>
  <si>
    <t>ORDER 000-0181</t>
  </si>
  <si>
    <t>ORDER 000-0182</t>
  </si>
  <si>
    <t>ORDER 000-0183</t>
  </si>
  <si>
    <t>ORDER 000-0184</t>
  </si>
  <si>
    <t>ORDER 000-0185</t>
  </si>
  <si>
    <t>ORDER 000-0186</t>
  </si>
  <si>
    <t>ORDER 000-0187</t>
  </si>
  <si>
    <t>ORDER 000-0188</t>
  </si>
  <si>
    <t>ORDER 000-0189</t>
  </si>
  <si>
    <t>ORDER 000-0190</t>
  </si>
  <si>
    <t>ORDER 000-0191</t>
  </si>
  <si>
    <t>ORDER 000-0192</t>
  </si>
  <si>
    <t>ORDER 000-0193</t>
  </si>
  <si>
    <t>ORDER 000-0194</t>
  </si>
  <si>
    <t>ORDER 000-0195</t>
  </si>
  <si>
    <t>ORDER 000-0196</t>
  </si>
  <si>
    <t>ORDER 000-0197</t>
  </si>
  <si>
    <t>ORDER 000-0198</t>
  </si>
  <si>
    <t>ORDER 000-0199</t>
  </si>
  <si>
    <t>ORDER 000-0200</t>
  </si>
  <si>
    <t>ORDER 000-0201</t>
  </si>
  <si>
    <t>ORDER 000-0202</t>
  </si>
  <si>
    <t>ORDER 000-0203</t>
  </si>
  <si>
    <t>ORDER 000-0204</t>
  </si>
  <si>
    <t>ORDER 000-0205</t>
  </si>
  <si>
    <t>ORDER 000-0206</t>
  </si>
  <si>
    <t>ORDER 000-0207</t>
  </si>
  <si>
    <t>ORDER 000-0208</t>
  </si>
  <si>
    <t>ORDER 000-0209</t>
  </si>
  <si>
    <t>ORDER 000-0210</t>
  </si>
  <si>
    <t>ORDER 000-0211</t>
  </si>
  <si>
    <t>ORDER 000-0212</t>
  </si>
  <si>
    <t>ORDER 000-0213</t>
  </si>
  <si>
    <t>ORDER 000-0214</t>
  </si>
  <si>
    <t>ORDER 000-0215</t>
  </si>
  <si>
    <t>ORDER 000-0216</t>
  </si>
  <si>
    <t>ORDER 000-0217</t>
  </si>
  <si>
    <t>ORDER 000-0218</t>
  </si>
  <si>
    <t>ORDER 000-0219</t>
  </si>
  <si>
    <t>ORDER 000-0220</t>
  </si>
  <si>
    <t>ORDER 000-0221</t>
  </si>
  <si>
    <t>ORDER 000-0222</t>
  </si>
  <si>
    <t>ORDER 000-0223</t>
  </si>
  <si>
    <t>ORDER 000-0224</t>
  </si>
  <si>
    <t>ORDER 000-0225</t>
  </si>
  <si>
    <t>ORDER 000-0226</t>
  </si>
  <si>
    <t>ORDER 000-0227</t>
  </si>
  <si>
    <t>ORDER 000-0228</t>
  </si>
  <si>
    <t>ORDER 000-0229</t>
  </si>
  <si>
    <t>ORDER 000-0230</t>
  </si>
  <si>
    <t>ORDER 000-0231</t>
  </si>
  <si>
    <t>ORDER 000-0232</t>
  </si>
  <si>
    <t>ORDER 000-0233</t>
  </si>
  <si>
    <t>ORDER 000-0234</t>
  </si>
  <si>
    <t>ORDER 000-0235</t>
  </si>
  <si>
    <t>ORDER 000-0236</t>
  </si>
  <si>
    <t>ORDER 000-0237</t>
  </si>
  <si>
    <t>ORDER 000-0238</t>
  </si>
  <si>
    <t>ORDER 000-0239</t>
  </si>
  <si>
    <t>ORDER 000-0240</t>
  </si>
  <si>
    <t>ORDER 000-0241</t>
  </si>
  <si>
    <t>ORDER 000-0242</t>
  </si>
  <si>
    <t>ORDER 000-0243</t>
  </si>
  <si>
    <t>ORDER 000-0244</t>
  </si>
  <si>
    <t>ORDER 000-0245</t>
  </si>
  <si>
    <t>ORDER 000-0246</t>
  </si>
  <si>
    <t>ORDER 000-0247</t>
  </si>
  <si>
    <t>ORDER 000-0248</t>
  </si>
  <si>
    <t>ORDER 000-0249</t>
  </si>
  <si>
    <t>ORDER 000-0250</t>
  </si>
  <si>
    <t>ORDER 000-0251</t>
  </si>
  <si>
    <t>ORDER 000-0252</t>
  </si>
  <si>
    <t>ORDER 000-0253</t>
  </si>
  <si>
    <t>ORDER 000-0254</t>
  </si>
  <si>
    <t>ORDER 000-0255</t>
  </si>
  <si>
    <t>ORDER 000-0256</t>
  </si>
  <si>
    <t>ORDER 000-0257</t>
  </si>
  <si>
    <t>ORDER 000-0258</t>
  </si>
  <si>
    <t>ORDER 000-0259</t>
  </si>
  <si>
    <t>ORDER 000-0260</t>
  </si>
  <si>
    <t>ORDER 000-0261</t>
  </si>
  <si>
    <t>ORDER 000-0262</t>
  </si>
  <si>
    <t>ORDER 000-0263</t>
  </si>
  <si>
    <t>ORDER 000-0264</t>
  </si>
  <si>
    <t>ORDER 000-0265</t>
  </si>
  <si>
    <t>ORDER 000-0266</t>
  </si>
  <si>
    <t>ORDER 000-0267</t>
  </si>
  <si>
    <t>ORDER 000-0268</t>
  </si>
  <si>
    <t>ORDER 000-0269</t>
  </si>
  <si>
    <t>ORDER 000-0270</t>
  </si>
  <si>
    <t>ORDER 000-0271</t>
  </si>
  <si>
    <t>ORDER 000-0272</t>
  </si>
  <si>
    <t>ORDER 000-0273</t>
  </si>
  <si>
    <t>ORDER 000-0274</t>
  </si>
  <si>
    <t>ORDER 000-0275</t>
  </si>
  <si>
    <t>ORDER 000-0276</t>
  </si>
  <si>
    <t>ORDER 000-0277</t>
  </si>
  <si>
    <t>ORDER 000-0278</t>
  </si>
  <si>
    <t>ORDER 000-0279</t>
  </si>
  <si>
    <t>ORDER 000-0280</t>
  </si>
  <si>
    <t>ORDER 000-0281</t>
  </si>
  <si>
    <t>ORDER 000-0282</t>
  </si>
  <si>
    <t>ORDER 000-0283</t>
  </si>
  <si>
    <t>ORDER 000-0284</t>
  </si>
  <si>
    <t>ORDER 000-0285</t>
  </si>
  <si>
    <t>ORDER 000-0286</t>
  </si>
  <si>
    <t>ORDER 000-0287</t>
  </si>
  <si>
    <t>ORDER 000-0288</t>
  </si>
  <si>
    <t>ORDER 000-0289</t>
  </si>
  <si>
    <t>ORDER 000-0290</t>
  </si>
  <si>
    <t>ORDER 000-0291</t>
  </si>
  <si>
    <t>ORDER 000-0292</t>
  </si>
  <si>
    <t>ORDER 000-0293</t>
  </si>
  <si>
    <t>ORDER 000-0294</t>
  </si>
  <si>
    <t>ORDER 000-0295</t>
  </si>
  <si>
    <t>ORDER 000-0296</t>
  </si>
  <si>
    <t>ORDER 000-0297</t>
  </si>
  <si>
    <t>ORDER 000-0298</t>
  </si>
  <si>
    <t>ORDER 000-0299</t>
  </si>
  <si>
    <t>ORDER 000-0300</t>
  </si>
  <si>
    <t>ORDER 000-0301</t>
  </si>
  <si>
    <t>ORDER 000-0302</t>
  </si>
  <si>
    <t>ORDER 000-0303</t>
  </si>
  <si>
    <t>ORDER 000-0304</t>
  </si>
  <si>
    <t>ORDER 000-0305</t>
  </si>
  <si>
    <t>ORDER 000-0306</t>
  </si>
  <si>
    <t>ORDER 000-0307</t>
  </si>
  <si>
    <t>ORDER 000-0308</t>
  </si>
  <si>
    <t>ORDER 000-0309</t>
  </si>
  <si>
    <t>ORDER 000-0310</t>
  </si>
  <si>
    <t>ORDER 000-0311</t>
  </si>
  <si>
    <t>ORDER 000-0312</t>
  </si>
  <si>
    <t>ORDER 000-0313</t>
  </si>
  <si>
    <t>ORDER 000-0314</t>
  </si>
  <si>
    <t>ORDER 000-0315</t>
  </si>
  <si>
    <t>ORDER 000-0316</t>
  </si>
  <si>
    <t>ORDER 000-0317</t>
  </si>
  <si>
    <t>ORDER 000-0318</t>
  </si>
  <si>
    <t>ORDER 000-0319</t>
  </si>
  <si>
    <t>ORDER 000-0320</t>
  </si>
  <si>
    <t>ORDER 000-0321</t>
  </si>
  <si>
    <t>ORDER 000-0322</t>
  </si>
  <si>
    <t>ORDER 000-0323</t>
  </si>
  <si>
    <t>ORDER 000-0324</t>
  </si>
  <si>
    <t>ORDER 000-0325</t>
  </si>
  <si>
    <t>ORDER 000-0326</t>
  </si>
  <si>
    <t>ORDER 000-0327</t>
  </si>
  <si>
    <t>ORDER 000-0328</t>
  </si>
  <si>
    <t>ORDER 000-0329</t>
  </si>
  <si>
    <t>ORDER 000-0330</t>
  </si>
  <si>
    <t>ORDER 000-0331</t>
  </si>
  <si>
    <t>ORDER 000-0332</t>
  </si>
  <si>
    <t>ORDER 000-0333</t>
  </si>
  <si>
    <t>ORDER 000-0334</t>
  </si>
  <si>
    <t>ORDER 000-0335</t>
  </si>
  <si>
    <t>ORDER 000-0336</t>
  </si>
  <si>
    <t>ORDER 000-0337</t>
  </si>
  <si>
    <t>ORDER 000-0338</t>
  </si>
  <si>
    <t>ORDER 000-0339</t>
  </si>
  <si>
    <t>ORDER 000-0340</t>
  </si>
  <si>
    <t>ORDER 000-0341</t>
  </si>
  <si>
    <t>ORDER 000-0342</t>
  </si>
  <si>
    <t>ORDER 000-0343</t>
  </si>
  <si>
    <t>ORDER 000-0344</t>
  </si>
  <si>
    <t>ORDER 000-0345</t>
  </si>
  <si>
    <t>ORDER 000-0346</t>
  </si>
  <si>
    <t>ORDER 000-0347</t>
  </si>
  <si>
    <t>ORDER 000-0348</t>
  </si>
  <si>
    <t>ORDER 000-0349</t>
  </si>
  <si>
    <t>ORDER 000-0350</t>
  </si>
  <si>
    <t>ORDER 000-0351</t>
  </si>
  <si>
    <t>ORDER 000-0352</t>
  </si>
  <si>
    <t>ORDER 000-0353</t>
  </si>
  <si>
    <t>ORDER 000-0354</t>
  </si>
  <si>
    <t>ORDER 000-0355</t>
  </si>
  <si>
    <t>ORDER 000-0356</t>
  </si>
  <si>
    <t>ORDER 000-0357</t>
  </si>
  <si>
    <t>ORDER 000-0358</t>
  </si>
  <si>
    <t>ORDER 000-0359</t>
  </si>
  <si>
    <t>ORDER 000-0360</t>
  </si>
  <si>
    <t>ORDER 000-0361</t>
  </si>
  <si>
    <t>ORDER 000-0362</t>
  </si>
  <si>
    <t>ORDER 000-0363</t>
  </si>
  <si>
    <t>ORDER 000-0364</t>
  </si>
  <si>
    <t>ORDER 000-0365</t>
  </si>
  <si>
    <t>ORDER 000-0366</t>
  </si>
  <si>
    <t>ORDER 000-0367</t>
  </si>
  <si>
    <t>ORDER 000-0368</t>
  </si>
  <si>
    <t>ORDER 000-0369</t>
  </si>
  <si>
    <t>ORDER 000-0370</t>
  </si>
  <si>
    <t>ORDER 000-0371</t>
  </si>
  <si>
    <t>ORDER 000-0372</t>
  </si>
  <si>
    <t>ORDER 000-0373</t>
  </si>
  <si>
    <t>ORDER 000-0374</t>
  </si>
  <si>
    <t>ORDER 000-0375</t>
  </si>
  <si>
    <t>ORDER 000-0376</t>
  </si>
  <si>
    <t>ORDER 000-0377</t>
  </si>
  <si>
    <t>ORDER 000-0378</t>
  </si>
  <si>
    <t>ORDER 000-0379</t>
  </si>
  <si>
    <t>ORDER 000-0380</t>
  </si>
  <si>
    <t>ORDER 000-0381</t>
  </si>
  <si>
    <t>ORDER 000-0382</t>
  </si>
  <si>
    <t>ORDER 000-0383</t>
  </si>
  <si>
    <t>ORDER 000-0384</t>
  </si>
  <si>
    <t>ORDER 000-0385</t>
  </si>
  <si>
    <t>ORDER 000-0386</t>
  </si>
  <si>
    <t>ORDER 000-0387</t>
  </si>
  <si>
    <t>ORDER 000-0388</t>
  </si>
  <si>
    <t>ORDER 000-0389</t>
  </si>
  <si>
    <t>ORDER 000-0390</t>
  </si>
  <si>
    <t>ORDER 000-0391</t>
  </si>
  <si>
    <t>ORDER 000-0392</t>
  </si>
  <si>
    <t>ORDER 000-0393</t>
  </si>
  <si>
    <t>ORDER 000-0394</t>
  </si>
  <si>
    <t>ORDER 000-0395</t>
  </si>
  <si>
    <t>ORDER 000-0396</t>
  </si>
  <si>
    <t>ORDER 000-0397</t>
  </si>
  <si>
    <t>ORDER 000-0398</t>
  </si>
  <si>
    <t>ORDER 000-0399</t>
  </si>
  <si>
    <t>ORDER 000-0400</t>
  </si>
  <si>
    <t>ORDER 000-0401</t>
  </si>
  <si>
    <t>ORDER 000-0402</t>
  </si>
  <si>
    <t>ORDER 000-0403</t>
  </si>
  <si>
    <t>ORDER 000-0404</t>
  </si>
  <si>
    <t>ORDER 000-0405</t>
  </si>
  <si>
    <t>ORDER 000-0406</t>
  </si>
  <si>
    <t>ORDER 000-0407</t>
  </si>
  <si>
    <t>ORDER 000-0408</t>
  </si>
  <si>
    <t>ORDER 000-0409</t>
  </si>
  <si>
    <t>ORDER 000-0410</t>
  </si>
  <si>
    <t>ORDER 000-0411</t>
  </si>
  <si>
    <t>ORDER 000-0412</t>
  </si>
  <si>
    <t>ORDER 000-0413</t>
  </si>
  <si>
    <t>ORDER 000-0414</t>
  </si>
  <si>
    <t>ORDER 000-0415</t>
  </si>
  <si>
    <t>ORDER 000-0416</t>
  </si>
  <si>
    <t>ORDER 000-0417</t>
  </si>
  <si>
    <t>ORDER 000-0418</t>
  </si>
  <si>
    <t>ORDER 000-0419</t>
  </si>
  <si>
    <t>ORDER 000-0420</t>
  </si>
  <si>
    <t>ORDER 000-0421</t>
  </si>
  <si>
    <t>ORDER 000-0422</t>
  </si>
  <si>
    <t>ORDER 000-0423</t>
  </si>
  <si>
    <t>ORDER 000-0424</t>
  </si>
  <si>
    <t>ORDER 000-0425</t>
  </si>
  <si>
    <t>ORDER 000-0426</t>
  </si>
  <si>
    <t>ORDER 000-0427</t>
  </si>
  <si>
    <t>ORDER 000-0428</t>
  </si>
  <si>
    <t>ORDER 000-0429</t>
  </si>
  <si>
    <t>ORDER 000-0430</t>
  </si>
  <si>
    <t>ORDER 000-0431</t>
  </si>
  <si>
    <t>ORDER 000-0432</t>
  </si>
  <si>
    <t>ORDER 000-0433</t>
  </si>
  <si>
    <t>ORDER 000-0434</t>
  </si>
  <si>
    <t>ORDER 000-0435</t>
  </si>
  <si>
    <t>ORDER 000-0436</t>
  </si>
  <si>
    <t>ORDER 000-0437</t>
  </si>
  <si>
    <t>ORDER 000-0438</t>
  </si>
  <si>
    <t>ORDER 000-0439</t>
  </si>
  <si>
    <t>ORDER 000-0440</t>
  </si>
  <si>
    <t>ORDER 000-0441</t>
  </si>
  <si>
    <t>ORDER 000-0442</t>
  </si>
  <si>
    <t>ORDER 000-0443</t>
  </si>
  <si>
    <t>ORDER 000-0444</t>
  </si>
  <si>
    <t>ORDER 000-0445</t>
  </si>
  <si>
    <t>ORDER 000-0446</t>
  </si>
  <si>
    <t>ORDER 000-0447</t>
  </si>
  <si>
    <t>ORDER 000-0448</t>
  </si>
  <si>
    <t>ORDER 000-0449</t>
  </si>
  <si>
    <t>ORDER 000-0450</t>
  </si>
  <si>
    <t>ORDER 000-0451</t>
  </si>
  <si>
    <t>ORDER 000-0452</t>
  </si>
  <si>
    <t>ORDER 000-0453</t>
  </si>
  <si>
    <t>ORDER 000-0454</t>
  </si>
  <si>
    <t>ORDER 000-0455</t>
  </si>
  <si>
    <t>ORDER 000-0456</t>
  </si>
  <si>
    <t>ORDER 000-0457</t>
  </si>
  <si>
    <t>ORDER 000-0458</t>
  </si>
  <si>
    <t>ORDER 000-0459</t>
  </si>
  <si>
    <t>ORDER 000-0460</t>
  </si>
  <si>
    <t>ORDER 000-0461</t>
  </si>
  <si>
    <t>ORDER 000-0462</t>
  </si>
  <si>
    <t>ORDER 000-0463</t>
  </si>
  <si>
    <t>ORDER 000-0464</t>
  </si>
  <si>
    <t>ORDER 000-0465</t>
  </si>
  <si>
    <t>ORDER 000-0466</t>
  </si>
  <si>
    <t>ORDER 000-0467</t>
  </si>
  <si>
    <t>ORDER 000-0468</t>
  </si>
  <si>
    <t>ORDER 000-0469</t>
  </si>
  <si>
    <t>ORDER 000-0470</t>
  </si>
  <si>
    <t>ORDER 000-0471</t>
  </si>
  <si>
    <t>ORDER 000-0472</t>
  </si>
  <si>
    <t>ORDER 000-0473</t>
  </si>
  <si>
    <t>ORDER 000-0474</t>
  </si>
  <si>
    <t>ORDER 000-0475</t>
  </si>
  <si>
    <t>ORDER 000-0476</t>
  </si>
  <si>
    <t>ORDER 000-0477</t>
  </si>
  <si>
    <t>ORDER 000-0478</t>
  </si>
  <si>
    <t>ORDER 000-0479</t>
  </si>
  <si>
    <t>ORDER 000-0480</t>
  </si>
  <si>
    <t>ORDER 000-0481</t>
  </si>
  <si>
    <t>ORDER 000-0482</t>
  </si>
  <si>
    <t>ORDER 000-0483</t>
  </si>
  <si>
    <t>ORDER 000-0484</t>
  </si>
  <si>
    <t>ORDER 000-0485</t>
  </si>
  <si>
    <t>ORDER 000-0486</t>
  </si>
  <si>
    <t>ORDER 000-0487</t>
  </si>
  <si>
    <t>ORDER 000-0488</t>
  </si>
  <si>
    <t>ORDER 000-0489</t>
  </si>
  <si>
    <t>ORDER 000-0490</t>
  </si>
  <si>
    <t>ORDER 000-0491</t>
  </si>
  <si>
    <t>ORDER 000-0492</t>
  </si>
  <si>
    <t>ORDER 000-0493</t>
  </si>
  <si>
    <t>ORDER 000-0494</t>
  </si>
  <si>
    <t>ORDER 000-0495</t>
  </si>
  <si>
    <t>ORDER 000-0496</t>
  </si>
  <si>
    <t>ORDER 000-0497</t>
  </si>
  <si>
    <t>ORDER 000-0498</t>
  </si>
  <si>
    <t>ORDER 000-0499</t>
  </si>
  <si>
    <t>ORDER 000-0500</t>
  </si>
  <si>
    <t>ORDER 000-0501</t>
  </si>
  <si>
    <t>ORDER 000-0502</t>
  </si>
  <si>
    <t>ORDER 000-0503</t>
  </si>
  <si>
    <t>ORDER 000-0504</t>
  </si>
  <si>
    <t>ORDER 000-0505</t>
  </si>
  <si>
    <t>ORDER 000-0506</t>
  </si>
  <si>
    <t>ORDER 000-0507</t>
  </si>
  <si>
    <t>ORDER 000-0508</t>
  </si>
  <si>
    <t>ORDER 000-0509</t>
  </si>
  <si>
    <t>ORDER 000-0510</t>
  </si>
  <si>
    <t>ORDER 000-0511</t>
  </si>
  <si>
    <t>ORDER 000-0512</t>
  </si>
  <si>
    <t>ORDER 000-0513</t>
  </si>
  <si>
    <t>ORDER 000-0514</t>
  </si>
  <si>
    <t>ORDER 000-0515</t>
  </si>
  <si>
    <t>ORDER 000-0516</t>
  </si>
  <si>
    <t>ORDER 000-0517</t>
  </si>
  <si>
    <t>ORDER 000-0518</t>
  </si>
  <si>
    <t>ORDER 000-0519</t>
  </si>
  <si>
    <t>ORDER 000-0520</t>
  </si>
  <si>
    <t>ORDER 000-0521</t>
  </si>
  <si>
    <t>ORDER 000-0522</t>
  </si>
  <si>
    <t>ORDER 000-0523</t>
  </si>
  <si>
    <t>ORDER 000-0524</t>
  </si>
  <si>
    <t>ORDER 000-0525</t>
  </si>
  <si>
    <t>ORDER 000-0526</t>
  </si>
  <si>
    <t>ORDER 000-0527</t>
  </si>
  <si>
    <t>ORDER 000-0528</t>
  </si>
  <si>
    <t>ORDER 000-0529</t>
  </si>
  <si>
    <t>ORDER 000-0530</t>
  </si>
  <si>
    <t>ORDER 000-0531</t>
  </si>
  <si>
    <t>ORDER 000-0532</t>
  </si>
  <si>
    <t>ORDER 000-0533</t>
  </si>
  <si>
    <t>ORDER 000-0534</t>
  </si>
  <si>
    <t>ORDER 000-0535</t>
  </si>
  <si>
    <t>ORDER 000-0536</t>
  </si>
  <si>
    <t>ORDER 000-0537</t>
  </si>
  <si>
    <t>ORDER 000-0538</t>
  </si>
  <si>
    <t>ORDER 000-0539</t>
  </si>
  <si>
    <t>ORDER 000-0540</t>
  </si>
  <si>
    <t>ORDER 000-0541</t>
  </si>
  <si>
    <t>ORDER 000-0542</t>
  </si>
  <si>
    <t>ORDER 000-0543</t>
  </si>
  <si>
    <t>ORDER 000-0544</t>
  </si>
  <si>
    <t>ORDER 000-0545</t>
  </si>
  <si>
    <t>ORDER 000-0546</t>
  </si>
  <si>
    <t>ORDER 000-0547</t>
  </si>
  <si>
    <t>ORDER 000-0548</t>
  </si>
  <si>
    <t>ORDER 000-0549</t>
  </si>
  <si>
    <t>ORDER 000-0550</t>
  </si>
  <si>
    <t>ORDER 000-0551</t>
  </si>
  <si>
    <t>ORDER 000-0552</t>
  </si>
  <si>
    <t>ORDER 000-0553</t>
  </si>
  <si>
    <t>ORDER 000-0554</t>
  </si>
  <si>
    <t>ORDER 000-0555</t>
  </si>
  <si>
    <t>ORDER 000-0556</t>
  </si>
  <si>
    <t>ORDER 000-0557</t>
  </si>
  <si>
    <t>ORDER 000-0558</t>
  </si>
  <si>
    <t>ORDER 000-0559</t>
  </si>
  <si>
    <t>ORDER 000-0560</t>
  </si>
  <si>
    <t>ORDER 000-0561</t>
  </si>
  <si>
    <t>ORDER 000-0562</t>
  </si>
  <si>
    <t>ORDER 000-0563</t>
  </si>
  <si>
    <t>ORDER 000-0564</t>
  </si>
  <si>
    <t>ORDER 000-0565</t>
  </si>
  <si>
    <t>ORDER 000-0566</t>
  </si>
  <si>
    <t>ORDER 000-0567</t>
  </si>
  <si>
    <t>ORDER 000-0568</t>
  </si>
  <si>
    <t>ORDER 000-0569</t>
  </si>
  <si>
    <t>ORDER 000-0570</t>
  </si>
  <si>
    <t>ORDER 000-0571</t>
  </si>
  <si>
    <t>ORDER 000-0572</t>
  </si>
  <si>
    <t>ORDER 000-0573</t>
  </si>
  <si>
    <t>ORDER 000-0574</t>
  </si>
  <si>
    <t>ORDER 000-0575</t>
  </si>
  <si>
    <t>ORDER 000-0576</t>
  </si>
  <si>
    <t>ORDER 000-0577</t>
  </si>
  <si>
    <t>ORDER 000-0578</t>
  </si>
  <si>
    <t>ORDER 000-0579</t>
  </si>
  <si>
    <t>ORDER 000-0580</t>
  </si>
  <si>
    <t>ORDER 000-0581</t>
  </si>
  <si>
    <t>ORDER 000-0582</t>
  </si>
  <si>
    <t>ORDER 000-0583</t>
  </si>
  <si>
    <t>ORDER 000-0584</t>
  </si>
  <si>
    <t>ORDER 000-0585</t>
  </si>
  <si>
    <t>ORDER 000-0586</t>
  </si>
  <si>
    <t>ORDER 000-0587</t>
  </si>
  <si>
    <t>ORDER 000-0588</t>
  </si>
  <si>
    <t>ORDER 000-0589</t>
  </si>
  <si>
    <t>ORDER 000-0590</t>
  </si>
  <si>
    <t>ORDER 000-0591</t>
  </si>
  <si>
    <t>ORDER 000-0592</t>
  </si>
  <si>
    <t>ORDER 000-0593</t>
  </si>
  <si>
    <t>ORDER 000-0594</t>
  </si>
  <si>
    <t>ORDER 000-0595</t>
  </si>
  <si>
    <t>ORDER 000-0596</t>
  </si>
  <si>
    <t>ORDER 000-0597</t>
  </si>
  <si>
    <t>ORDER 000-0598</t>
  </si>
  <si>
    <t>ORDER 000-0599</t>
  </si>
  <si>
    <t>ORDER 000-0600</t>
  </si>
  <si>
    <t>ORDER 000-0601</t>
  </si>
  <si>
    <t>ORDER 000-0602</t>
  </si>
  <si>
    <t>ORDER 000-0603</t>
  </si>
  <si>
    <t>ORDER 000-0604</t>
  </si>
  <si>
    <t>ORDER 000-0605</t>
  </si>
  <si>
    <t>ORDER 000-0606</t>
  </si>
  <si>
    <t>ORDER 000-0607</t>
  </si>
  <si>
    <t>ORDER 000-0608</t>
  </si>
  <si>
    <t>ORDER 000-0609</t>
  </si>
  <si>
    <t>ORDER 000-0610</t>
  </si>
  <si>
    <t>ORDER 000-0611</t>
  </si>
  <si>
    <t>ORDER 000-0612</t>
  </si>
  <si>
    <t>ORDER 000-0613</t>
  </si>
  <si>
    <t>ORDER 000-0614</t>
  </si>
  <si>
    <t>ORDER 000-0615</t>
  </si>
  <si>
    <t>ORDER 000-0616</t>
  </si>
  <si>
    <t>ORDER 000-0617</t>
  </si>
  <si>
    <t>ORDER 000-0618</t>
  </si>
  <si>
    <t>ORDER 000-0619</t>
  </si>
  <si>
    <t>ORDER 000-0620</t>
  </si>
  <si>
    <t>ORDER 000-0621</t>
  </si>
  <si>
    <t>ORDER 000-0622</t>
  </si>
  <si>
    <t>ORDER 000-0623</t>
  </si>
  <si>
    <t>ORDER 000-0624</t>
  </si>
  <si>
    <t>ORDER 000-0625</t>
  </si>
  <si>
    <t>ORDER 000-0626</t>
  </si>
  <si>
    <t>ORDER 000-0627</t>
  </si>
  <si>
    <t>ORDER 000-0628</t>
  </si>
  <si>
    <t>ORDER 000-0629</t>
  </si>
  <si>
    <t>ORDER 000-0630</t>
  </si>
  <si>
    <t>ORDER 000-0631</t>
  </si>
  <si>
    <t>ORDER 000-0632</t>
  </si>
  <si>
    <t>ORDER 000-0633</t>
  </si>
  <si>
    <t>ORDER 000-0634</t>
  </si>
  <si>
    <t>ORDER 000-0635</t>
  </si>
  <si>
    <t>ORDER 000-0636</t>
  </si>
  <si>
    <t>ORDER 000-0637</t>
  </si>
  <si>
    <t>ORDER 000-0638</t>
  </si>
  <si>
    <t>ORDER 000-0639</t>
  </si>
  <si>
    <t>ORDER 000-0640</t>
  </si>
  <si>
    <t>ORDER 000-0641</t>
  </si>
  <si>
    <t>ORDER 000-0642</t>
  </si>
  <si>
    <t>ORDER 000-0643</t>
  </si>
  <si>
    <t>ORDER 000-0644</t>
  </si>
  <si>
    <t>ORDER 000-0645</t>
  </si>
  <si>
    <t>ORDER 000-0646</t>
  </si>
  <si>
    <t>ORDER 000-0647</t>
  </si>
  <si>
    <t>ORDER 000-0648</t>
  </si>
  <si>
    <t>ORDER 000-0649</t>
  </si>
  <si>
    <t>ORDER 000-0650</t>
  </si>
  <si>
    <t>ORDER 000-0651</t>
  </si>
  <si>
    <t>ORDER 000-0652</t>
  </si>
  <si>
    <t>ORDER 000-0653</t>
  </si>
  <si>
    <t>ORDER 000-0654</t>
  </si>
  <si>
    <t>ORDER 000-0655</t>
  </si>
  <si>
    <t>ORDER 000-0656</t>
  </si>
  <si>
    <t>ORDER 000-0657</t>
  </si>
  <si>
    <t>ORDER 000-0658</t>
  </si>
  <si>
    <t>ORDER 000-0659</t>
  </si>
  <si>
    <t>ORDER 000-0660</t>
  </si>
  <si>
    <t>ORDER 000-0661</t>
  </si>
  <si>
    <t>ORDER 000-0662</t>
  </si>
  <si>
    <t>ORDER 000-0663</t>
  </si>
  <si>
    <t>ORDER 000-0664</t>
  </si>
  <si>
    <t>ORDER 000-0665</t>
  </si>
  <si>
    <t>ORDER 000-0666</t>
  </si>
  <si>
    <t>ORDER 000-0667</t>
  </si>
  <si>
    <t>ORDER 000-0668</t>
  </si>
  <si>
    <t>ORDER 000-0669</t>
  </si>
  <si>
    <t>ORDER 000-0670</t>
  </si>
  <si>
    <t>ORDER 000-0671</t>
  </si>
  <si>
    <t>ORDER 000-0672</t>
  </si>
  <si>
    <t>ORDER 000-0673</t>
  </si>
  <si>
    <t>ORDER 000-0674</t>
  </si>
  <si>
    <t>ORDER 000-0675</t>
  </si>
  <si>
    <t>ORDER 000-0676</t>
  </si>
  <si>
    <t>ORDER 000-0677</t>
  </si>
  <si>
    <t>ORDER 000-0678</t>
  </si>
  <si>
    <t>ORDER 000-0679</t>
  </si>
  <si>
    <t>ORDER 000-0680</t>
  </si>
  <si>
    <t>ORDER 000-0681</t>
  </si>
  <si>
    <t>ORDER 000-0682</t>
  </si>
  <si>
    <t>ORDER 000-0683</t>
  </si>
  <si>
    <t>ORDER 000-0684</t>
  </si>
  <si>
    <t>ORDER 000-0685</t>
  </si>
  <si>
    <t>ORDER 000-0686</t>
  </si>
  <si>
    <t>ORDER 000-0687</t>
  </si>
  <si>
    <t>ORDER 000-0688</t>
  </si>
  <si>
    <t>ORDER 000-0689</t>
  </si>
  <si>
    <t>ORDER 000-0690</t>
  </si>
  <si>
    <t>ORDER 000-0691</t>
  </si>
  <si>
    <t>ORDER 000-0692</t>
  </si>
  <si>
    <t>ORDER 000-0693</t>
  </si>
  <si>
    <t>ORDER 000-0694</t>
  </si>
  <si>
    <t>ORDER 000-0695</t>
  </si>
  <si>
    <t>ORDER 000-0696</t>
  </si>
  <si>
    <t>ORDER 000-0697</t>
  </si>
  <si>
    <t>ORDER 000-0698</t>
  </si>
  <si>
    <t>ORDER 000-0699</t>
  </si>
  <si>
    <t>ORDER 000-0700</t>
  </si>
  <si>
    <t>ORDER 000-0701</t>
  </si>
  <si>
    <t>ORDER 000-0702</t>
  </si>
  <si>
    <t>ORDER 000-0703</t>
  </si>
  <si>
    <t>ORDER 000-0704</t>
  </si>
  <si>
    <t>ORDER 000-0705</t>
  </si>
  <si>
    <t>ORDER 000-0706</t>
  </si>
  <si>
    <t>ORDER 000-0707</t>
  </si>
  <si>
    <t>ORDER 000-0708</t>
  </si>
  <si>
    <t>ORDER 000-0709</t>
  </si>
  <si>
    <t>ORDER 000-0710</t>
  </si>
  <si>
    <t>ORDER 000-0711</t>
  </si>
  <si>
    <t>ORDER 000-0712</t>
  </si>
  <si>
    <t>ORDER 000-0713</t>
  </si>
  <si>
    <t>ORDER 000-0714</t>
  </si>
  <si>
    <t>ORDER 000-0715</t>
  </si>
  <si>
    <t>ORDER 000-0716</t>
  </si>
  <si>
    <t>ORDER 000-0717</t>
  </si>
  <si>
    <t>ORDER 000-0718</t>
  </si>
  <si>
    <t>ORDER 000-0719</t>
  </si>
  <si>
    <t>ORDER 000-0720</t>
  </si>
  <si>
    <t>ORDER 000-0721</t>
  </si>
  <si>
    <t>ORDER 000-0722</t>
  </si>
  <si>
    <t>ORDER 000-0723</t>
  </si>
  <si>
    <t>ORDER 000-0724</t>
  </si>
  <si>
    <t>ORDER 000-0725</t>
  </si>
  <si>
    <t>ORDER 000-0726</t>
  </si>
  <si>
    <t>ORDER 000-0727</t>
  </si>
  <si>
    <t>ORDER 000-0728</t>
  </si>
  <si>
    <t>ORDER 000-0729</t>
  </si>
  <si>
    <t>ORDER 000-0730</t>
  </si>
  <si>
    <t>ORDER 000-0731</t>
  </si>
  <si>
    <t>ORDER 000-0732</t>
  </si>
  <si>
    <t>ORDER 000-0733</t>
  </si>
  <si>
    <t>ORDER 000-0734</t>
  </si>
  <si>
    <t>ORDER 000-0735</t>
  </si>
  <si>
    <t>ORDER 000-0736</t>
  </si>
  <si>
    <t>ORDER 000-0737</t>
  </si>
  <si>
    <t>ORDER 000-0738</t>
  </si>
  <si>
    <t>ORDER 000-0739</t>
  </si>
  <si>
    <t>ORDER 000-0740</t>
  </si>
  <si>
    <t>ORDER 000-0741</t>
  </si>
  <si>
    <t>ORDER 000-0742</t>
  </si>
  <si>
    <t>ORDER 000-0743</t>
  </si>
  <si>
    <t>ORDER 000-0744</t>
  </si>
  <si>
    <t>ORDER 000-0745</t>
  </si>
  <si>
    <t>ORDER 000-0746</t>
  </si>
  <si>
    <t>ORDER 000-0747</t>
  </si>
  <si>
    <t>ORDER 000-0748</t>
  </si>
  <si>
    <t>ORDER 000-0749</t>
  </si>
  <si>
    <t>ORDER 000-0750</t>
  </si>
  <si>
    <t>ORDER 000-0751</t>
  </si>
  <si>
    <t>ORDER 000-0752</t>
  </si>
  <si>
    <t>ORDER 000-0753</t>
  </si>
  <si>
    <t>ORDER 000-0754</t>
  </si>
  <si>
    <t>ORDER 000-0755</t>
  </si>
  <si>
    <t>ORDER 000-0756</t>
  </si>
  <si>
    <t>ORDER 000-0757</t>
  </si>
  <si>
    <t>ORDER 000-0758</t>
  </si>
  <si>
    <t>ORDER 000-0759</t>
  </si>
  <si>
    <t>ORDER 000-0760</t>
  </si>
  <si>
    <t>ORDER 000-0761</t>
  </si>
  <si>
    <t>ORDER 000-0762</t>
  </si>
  <si>
    <t>ORDER 000-0763</t>
  </si>
  <si>
    <t>ORDER 000-0764</t>
  </si>
  <si>
    <t>ORDER 000-0765</t>
  </si>
  <si>
    <t>ORDER 000-0766</t>
  </si>
  <si>
    <t>ORDER 000-0767</t>
  </si>
  <si>
    <t>ORDER 000-0768</t>
  </si>
  <si>
    <t>ORDER 000-0769</t>
  </si>
  <si>
    <t>ORDER 000-0770</t>
  </si>
  <si>
    <t>ORDER 000-0771</t>
  </si>
  <si>
    <t>ORDER 000-0772</t>
  </si>
  <si>
    <t>ORDER 000-0773</t>
  </si>
  <si>
    <t>ORDER 000-0774</t>
  </si>
  <si>
    <t>ORDER 000-0775</t>
  </si>
  <si>
    <t>ORDER 000-0776</t>
  </si>
  <si>
    <t>ORDER 000-0777</t>
  </si>
  <si>
    <t>ORDER 000-0778</t>
  </si>
  <si>
    <t>ORDER 000-0779</t>
  </si>
  <si>
    <t>ORDER 000-0780</t>
  </si>
  <si>
    <t>ORDER 000-0781</t>
  </si>
  <si>
    <t>ORDER 000-0782</t>
  </si>
  <si>
    <t>ORDER 000-0783</t>
  </si>
  <si>
    <t>ORDER 000-0784</t>
  </si>
  <si>
    <t>ORDER 000-0785</t>
  </si>
  <si>
    <t>ORDER 000-0786</t>
  </si>
  <si>
    <t>ORDER 000-0787</t>
  </si>
  <si>
    <t>ORDER 000-0788</t>
  </si>
  <si>
    <t>ORDER 000-0789</t>
  </si>
  <si>
    <t>ORDER 000-0790</t>
  </si>
  <si>
    <t>ORDER 000-0791</t>
  </si>
  <si>
    <t>ORDER 000-0792</t>
  </si>
  <si>
    <t>ORDER 000-0793</t>
  </si>
  <si>
    <t>ORDER 000-0794</t>
  </si>
  <si>
    <t>ORDER 000-0795</t>
  </si>
  <si>
    <t>ORDER 000-0796</t>
  </si>
  <si>
    <t>ORDER 000-0797</t>
  </si>
  <si>
    <t>ORDER 000-0798</t>
  </si>
  <si>
    <t>ORDER 000-0799</t>
  </si>
  <si>
    <t>ORDER 000-0800</t>
  </si>
  <si>
    <t>ORDER 000-0801</t>
  </si>
  <si>
    <t>ORDER 000-0802</t>
  </si>
  <si>
    <t>ORDER 000-0803</t>
  </si>
  <si>
    <t>ORDER 000-0804</t>
  </si>
  <si>
    <t>ORDER 000-0805</t>
  </si>
  <si>
    <t>ORDER 000-0806</t>
  </si>
  <si>
    <t>ORDER 000-0807</t>
  </si>
  <si>
    <t>ORDER 000-0808</t>
  </si>
  <si>
    <t>ORDER 000-0809</t>
  </si>
  <si>
    <t>ORDER 000-0810</t>
  </si>
  <si>
    <t>ORDER 000-0811</t>
  </si>
  <si>
    <t>ORDER 000-0812</t>
  </si>
  <si>
    <t>ORDER 000-0813</t>
  </si>
  <si>
    <t>ORDER 000-0814</t>
  </si>
  <si>
    <t>ORDER 000-0815</t>
  </si>
  <si>
    <t>ORDER 000-0816</t>
  </si>
  <si>
    <t>ORDER 000-0817</t>
  </si>
  <si>
    <t>ORDER 000-0818</t>
  </si>
  <si>
    <t>ORDER 000-0819</t>
  </si>
  <si>
    <t>ORDER 000-0820</t>
  </si>
  <si>
    <t>ORDER 000-0821</t>
  </si>
  <si>
    <t>ORDER 000-0822</t>
  </si>
  <si>
    <t>ORDER 000-0823</t>
  </si>
  <si>
    <t>ORDER 000-0824</t>
  </si>
  <si>
    <t>ORDER 000-0825</t>
  </si>
  <si>
    <t>ORDER 000-0826</t>
  </si>
  <si>
    <t>ORDER 000-0827</t>
  </si>
  <si>
    <t>ORDER 000-0828</t>
  </si>
  <si>
    <t>ORDER 000-0829</t>
  </si>
  <si>
    <t>ORDER 000-0830</t>
  </si>
  <si>
    <t>ORDER 000-0831</t>
  </si>
  <si>
    <t>ORDER 000-0832</t>
  </si>
  <si>
    <t>ORDER 000-0833</t>
  </si>
  <si>
    <t>ORDER 000-0834</t>
  </si>
  <si>
    <t>ORDER 000-0835</t>
  </si>
  <si>
    <t>ORDER 000-0836</t>
  </si>
  <si>
    <t>ORDER 000-0837</t>
  </si>
  <si>
    <t>ORDER 000-0838</t>
  </si>
  <si>
    <t>ORDER 000-0839</t>
  </si>
  <si>
    <t>ORDER 000-0840</t>
  </si>
  <si>
    <t>ORDER 000-0841</t>
  </si>
  <si>
    <t>ORDER 000-0842</t>
  </si>
  <si>
    <t>ORDER 000-0843</t>
  </si>
  <si>
    <t>ORDER 000-0844</t>
  </si>
  <si>
    <t>ORDER 000-0845</t>
  </si>
  <si>
    <t>ORDER 000-0846</t>
  </si>
  <si>
    <t>ORDER 000-0847</t>
  </si>
  <si>
    <t>ORDER 000-0848</t>
  </si>
  <si>
    <t>ORDER 000-0849</t>
  </si>
  <si>
    <t>ORDER 000-0850</t>
  </si>
  <si>
    <t>ORDER 000-0851</t>
  </si>
  <si>
    <t>ORDER 000-0852</t>
  </si>
  <si>
    <t>ORDER 000-0853</t>
  </si>
  <si>
    <t>ORDER 000-0854</t>
  </si>
  <si>
    <t>ORDER 000-0855</t>
  </si>
  <si>
    <t>ORDER 000-0856</t>
  </si>
  <si>
    <t>ORDER 000-0857</t>
  </si>
  <si>
    <t>ORDER 000-0858</t>
  </si>
  <si>
    <t>ORDER 000-0859</t>
  </si>
  <si>
    <t>ORDER 000-0860</t>
  </si>
  <si>
    <t>ORDER 000-0861</t>
  </si>
  <si>
    <t>ORDER 000-0862</t>
  </si>
  <si>
    <t>ORDER 000-0863</t>
  </si>
  <si>
    <t>ORDER 000-0864</t>
  </si>
  <si>
    <t>ORDER 000-0865</t>
  </si>
  <si>
    <t>ORDER 000-0866</t>
  </si>
  <si>
    <t>ORDER 000-0867</t>
  </si>
  <si>
    <t>ORDER 000-0868</t>
  </si>
  <si>
    <t>ORDER 000-0869</t>
  </si>
  <si>
    <t>ORDER 000-0870</t>
  </si>
  <si>
    <t>ORDER 000-0871</t>
  </si>
  <si>
    <t>ORDER 000-0872</t>
  </si>
  <si>
    <t>ORDER 000-0873</t>
  </si>
  <si>
    <t>ORDER 000-0874</t>
  </si>
  <si>
    <t>ORDER 000-0875</t>
  </si>
  <si>
    <t>ORDER 000-0876</t>
  </si>
  <si>
    <t>ORDER 000-0877</t>
  </si>
  <si>
    <t>ORDER 000-0878</t>
  </si>
  <si>
    <t>ORDER 000-0879</t>
  </si>
  <si>
    <t>ORDER 000-0880</t>
  </si>
  <si>
    <t>ORDER 000-0881</t>
  </si>
  <si>
    <t>ORDER 000-0882</t>
  </si>
  <si>
    <t>ORDER 000-0883</t>
  </si>
  <si>
    <t>ORDER 000-0884</t>
  </si>
  <si>
    <t>ORDER 000-0885</t>
  </si>
  <si>
    <t>ORDER 000-0886</t>
  </si>
  <si>
    <t>ORDER 000-0887</t>
  </si>
  <si>
    <t>ORDER 000-0888</t>
  </si>
  <si>
    <t>ORDER 000-0889</t>
  </si>
  <si>
    <t>ORDER 000-0890</t>
  </si>
  <si>
    <t>ORDER 000-0891</t>
  </si>
  <si>
    <t>ORDER 000-0892</t>
  </si>
  <si>
    <t>ORDER 000-0893</t>
  </si>
  <si>
    <t>ORDER 000-0894</t>
  </si>
  <si>
    <t>ORDER 000-0895</t>
  </si>
  <si>
    <t>ORDER 000-0896</t>
  </si>
  <si>
    <t>ORDER 000-0897</t>
  </si>
  <si>
    <t>ORDER 000-0898</t>
  </si>
  <si>
    <t>ORDER 000-0899</t>
  </si>
  <si>
    <t>ORDER 000-0900</t>
  </si>
  <si>
    <t>ORDER 000-0901</t>
  </si>
  <si>
    <t>ORDER 000-0902</t>
  </si>
  <si>
    <t>ORDER 000-0903</t>
  </si>
  <si>
    <t>ORDER 000-0904</t>
  </si>
  <si>
    <t>ORDER 000-0905</t>
  </si>
  <si>
    <t>ORDER 000-0906</t>
  </si>
  <si>
    <t>ORDER 000-0907</t>
  </si>
  <si>
    <t>ORDER 000-0908</t>
  </si>
  <si>
    <t>ORDER 000-0909</t>
  </si>
  <si>
    <t>ORDER 000-0910</t>
  </si>
  <si>
    <t>ORDER 000-0911</t>
  </si>
  <si>
    <t>ORDER 000-0912</t>
  </si>
  <si>
    <t>ORDER 000-0913</t>
  </si>
  <si>
    <t>ORDER 000-0914</t>
  </si>
  <si>
    <t>ORDER 000-0915</t>
  </si>
  <si>
    <t>ORDER 000-0916</t>
  </si>
  <si>
    <t>ORDER 000-0917</t>
  </si>
  <si>
    <t>ORDER 000-0918</t>
  </si>
  <si>
    <t>ORDER 000-0919</t>
  </si>
  <si>
    <t>ORDER 000-0920</t>
  </si>
  <si>
    <t>ORDER 000-0921</t>
  </si>
  <si>
    <t>ORDER 000-0922</t>
  </si>
  <si>
    <t>ORDER 000-0923</t>
  </si>
  <si>
    <t>ORDER 000-0924</t>
  </si>
  <si>
    <t>ORDER 000-0925</t>
  </si>
  <si>
    <t>ORDER 000-0926</t>
  </si>
  <si>
    <t>ORDER 000-0927</t>
  </si>
  <si>
    <t>ORDER 000-0928</t>
  </si>
  <si>
    <t>ORDER 000-0929</t>
  </si>
  <si>
    <t>ORDER 000-0930</t>
  </si>
  <si>
    <t>ORDER 000-0931</t>
  </si>
  <si>
    <t>ORDER 000-0932</t>
  </si>
  <si>
    <t>ORDER 000-0933</t>
  </si>
  <si>
    <t>ORDER 000-0934</t>
  </si>
  <si>
    <t>ORDER 000-0935</t>
  </si>
  <si>
    <t>ORDER 000-0936</t>
  </si>
  <si>
    <t>ORDER 000-0937</t>
  </si>
  <si>
    <t>ORDER 000-0938</t>
  </si>
  <si>
    <t>ORDER 000-0939</t>
  </si>
  <si>
    <t>ORDER 000-0940</t>
  </si>
  <si>
    <t>ORDER 000-0941</t>
  </si>
  <si>
    <t>ORDER 000-0942</t>
  </si>
  <si>
    <t>ORDER 000-0943</t>
  </si>
  <si>
    <t>ORDER 000-0944</t>
  </si>
  <si>
    <t>ORDER 000-0945</t>
  </si>
  <si>
    <t>ORDER 000-0946</t>
  </si>
  <si>
    <t>ORDER 000-0947</t>
  </si>
  <si>
    <t>ORDER 000-0948</t>
  </si>
  <si>
    <t>ORDER 000-0949</t>
  </si>
  <si>
    <t>ORDER 000-0950</t>
  </si>
  <si>
    <t>ORDER 000-0951</t>
  </si>
  <si>
    <t>ORDER 000-0952</t>
  </si>
  <si>
    <t>ORDER 000-0953</t>
  </si>
  <si>
    <t>ORDER 000-0954</t>
  </si>
  <si>
    <t>ORDER 000-0955</t>
  </si>
  <si>
    <t>ORDER 000-0956</t>
  </si>
  <si>
    <t>ORDER 000-0957</t>
  </si>
  <si>
    <t>ORDER 000-0958</t>
  </si>
  <si>
    <t>ORDER 000-0959</t>
  </si>
  <si>
    <t>ORDER 000-0960</t>
  </si>
  <si>
    <t>ORDER 000-0961</t>
  </si>
  <si>
    <t>ORDER 000-0962</t>
  </si>
  <si>
    <t>ORDER 000-0963</t>
  </si>
  <si>
    <t>ORDER 000-0964</t>
  </si>
  <si>
    <t>ORDER 000-0965</t>
  </si>
  <si>
    <t>ORDER 000-0966</t>
  </si>
  <si>
    <t>ORDER 000-0967</t>
  </si>
  <si>
    <t>ORDER 000-0968</t>
  </si>
  <si>
    <t>ORDER 000-0969</t>
  </si>
  <si>
    <t>ORDER 000-0970</t>
  </si>
  <si>
    <t>ORDER 000-0971</t>
  </si>
  <si>
    <t>ORDER 000-0972</t>
  </si>
  <si>
    <t>ORDER 000-0973</t>
  </si>
  <si>
    <t>ORDER 000-0974</t>
  </si>
  <si>
    <t>ORDER 000-0975</t>
  </si>
  <si>
    <t>ORDER 000-0976</t>
  </si>
  <si>
    <t>ORDER 000-0977</t>
  </si>
  <si>
    <t>ORDER 000-0978</t>
  </si>
  <si>
    <t>ORDER 000-0979</t>
  </si>
  <si>
    <t>ORDER 000-0980</t>
  </si>
  <si>
    <t>ORDER 000-0981</t>
  </si>
  <si>
    <t>ORDER 000-0982</t>
  </si>
  <si>
    <t>ORDER 000-0983</t>
  </si>
  <si>
    <t>ORDER 000-0984</t>
  </si>
  <si>
    <t>ORDER 000-0985</t>
  </si>
  <si>
    <t>ORDER 000-0986</t>
  </si>
  <si>
    <t>ORDER 000-0987</t>
  </si>
  <si>
    <t>ORDER 000-0988</t>
  </si>
  <si>
    <t>ORDER 000-0989</t>
  </si>
  <si>
    <t>ORDER 000-0990</t>
  </si>
  <si>
    <t>ORDER 000-0991</t>
  </si>
  <si>
    <t>ORDER 000-0992</t>
  </si>
  <si>
    <t>ORDER 000-0993</t>
  </si>
  <si>
    <t>ORDER 000-0994</t>
  </si>
  <si>
    <t>ORDER 000-0995</t>
  </si>
  <si>
    <t>ORDER 000-0996</t>
  </si>
  <si>
    <t>ORDER 000-0997</t>
  </si>
  <si>
    <t>ORDER 000-0998</t>
  </si>
  <si>
    <t>ORDER 000-0999</t>
  </si>
  <si>
    <t>ORDER 000-1000</t>
  </si>
  <si>
    <t>YES</t>
  </si>
  <si>
    <t>NO</t>
  </si>
  <si>
    <t>NO IMPACT</t>
  </si>
  <si>
    <t>REJECTED</t>
  </si>
  <si>
    <t>IMPACT</t>
  </si>
  <si>
    <t>Supplier 3</t>
  </si>
  <si>
    <t>Supplier 5</t>
  </si>
  <si>
    <t>Supplier 2</t>
  </si>
  <si>
    <t>Supplier 4</t>
  </si>
  <si>
    <t>Supplier 1</t>
  </si>
  <si>
    <t>Item 3</t>
  </si>
  <si>
    <t>Item 96</t>
  </si>
  <si>
    <t>Item 29</t>
  </si>
  <si>
    <t>Item 53</t>
  </si>
  <si>
    <t>Item 8</t>
  </si>
  <si>
    <t>Item 90</t>
  </si>
  <si>
    <t>Item 71</t>
  </si>
  <si>
    <t>Item 65</t>
  </si>
  <si>
    <t>Item 86</t>
  </si>
  <si>
    <t>Item 70</t>
  </si>
  <si>
    <t>Item 57</t>
  </si>
  <si>
    <t>Item 12</t>
  </si>
  <si>
    <t>Item 85</t>
  </si>
  <si>
    <t>Item 35</t>
  </si>
  <si>
    <t>Item 46</t>
  </si>
  <si>
    <t>Item 32</t>
  </si>
  <si>
    <t>Item 36</t>
  </si>
  <si>
    <t>Item 13</t>
  </si>
  <si>
    <t>Item 81</t>
  </si>
  <si>
    <t>Item 21</t>
  </si>
  <si>
    <t>Item 45</t>
  </si>
  <si>
    <t>Item 55</t>
  </si>
  <si>
    <t>Item 66</t>
  </si>
  <si>
    <t>Item 83</t>
  </si>
  <si>
    <t>Item 9</t>
  </si>
  <si>
    <t>Item 52</t>
  </si>
  <si>
    <t>Item 40</t>
  </si>
  <si>
    <t>Item 33</t>
  </si>
  <si>
    <t>Item 78</t>
  </si>
  <si>
    <t>Item 68</t>
  </si>
  <si>
    <t>Item 59</t>
  </si>
  <si>
    <t>Item 26</t>
  </si>
  <si>
    <t>Item 100</t>
  </si>
  <si>
    <t>Item 50</t>
  </si>
  <si>
    <t>Item 60</t>
  </si>
  <si>
    <t>Item 10</t>
  </si>
  <si>
    <t>Item 91</t>
  </si>
  <si>
    <t>Item 2</t>
  </si>
  <si>
    <t>Item 25</t>
  </si>
  <si>
    <t>Item 17</t>
  </si>
  <si>
    <t>Item 11</t>
  </si>
  <si>
    <t>Item 63</t>
  </si>
  <si>
    <t>Item 19</t>
  </si>
  <si>
    <t>Item 95</t>
  </si>
  <si>
    <t>Item 4</t>
  </si>
  <si>
    <t>Item 61</t>
  </si>
  <si>
    <t>Item 31</t>
  </si>
  <si>
    <t>Item 23</t>
  </si>
  <si>
    <t>Item 69</t>
  </si>
  <si>
    <t>Item 77</t>
  </si>
  <si>
    <t>Item 88</t>
  </si>
  <si>
    <t>Item 94</t>
  </si>
  <si>
    <t>Item 30</t>
  </si>
  <si>
    <t>Item 47</t>
  </si>
  <si>
    <t>Item 6</t>
  </si>
  <si>
    <t>Item 18</t>
  </si>
  <si>
    <t>Item 89</t>
  </si>
  <si>
    <t>Item 84</t>
  </si>
  <si>
    <t>Item 49</t>
  </si>
  <si>
    <t>Item 37</t>
  </si>
  <si>
    <t>Item 41</t>
  </si>
  <si>
    <t>Item 44</t>
  </si>
  <si>
    <t>Item 76</t>
  </si>
  <si>
    <t>Item 54</t>
  </si>
  <si>
    <t>Item 58</t>
  </si>
  <si>
    <t>Item 72</t>
  </si>
  <si>
    <t>Item 16</t>
  </si>
  <si>
    <t>Item 93</t>
  </si>
  <si>
    <t>Item 56</t>
  </si>
  <si>
    <t>Item 73</t>
  </si>
  <si>
    <t>Item 87</t>
  </si>
  <si>
    <t>Item 34</t>
  </si>
  <si>
    <t>Item 79</t>
  </si>
  <si>
    <t>Item 67</t>
  </si>
  <si>
    <t>Item 42</t>
  </si>
  <si>
    <t>Item 92</t>
  </si>
  <si>
    <t>Item 15</t>
  </si>
  <si>
    <t>Item 1</t>
  </si>
  <si>
    <t>Item 14</t>
  </si>
  <si>
    <t>Item 74</t>
  </si>
  <si>
    <t>Item 62</t>
  </si>
  <si>
    <t>Item 80</t>
  </si>
  <si>
    <t>Item 28</t>
  </si>
  <si>
    <t>Item 82</t>
  </si>
  <si>
    <t>Item 75</t>
  </si>
  <si>
    <t>Item 5</t>
  </si>
  <si>
    <t>Item 7</t>
  </si>
  <si>
    <t>Item 98</t>
  </si>
  <si>
    <t>Item 38</t>
  </si>
  <si>
    <t>Item 22</t>
  </si>
  <si>
    <t>Item 39</t>
  </si>
  <si>
    <t>Item 20</t>
  </si>
  <si>
    <t>Item 43</t>
  </si>
  <si>
    <t>Item 99</t>
  </si>
  <si>
    <t>Item 64</t>
  </si>
  <si>
    <t>Item 97</t>
  </si>
  <si>
    <t>Item 51</t>
  </si>
  <si>
    <t>Item 24</t>
  </si>
  <si>
    <t>Item 48</t>
  </si>
  <si>
    <t>Item 27</t>
  </si>
  <si>
    <t>SUPPLIERS</t>
  </si>
  <si>
    <t>AVAILABILITY</t>
  </si>
  <si>
    <t>DEFECT</t>
  </si>
  <si>
    <t>DEFECT TYPE</t>
  </si>
  <si>
    <t>DEFECT RATE</t>
  </si>
  <si>
    <t xml:space="preserve">Number of data in table </t>
  </si>
  <si>
    <t>TOTAL DEFECT ITEMS</t>
  </si>
  <si>
    <t>TOTAL DEFECT RATE</t>
  </si>
  <si>
    <t>Selected Range</t>
  </si>
  <si>
    <t>YEAR RANGE DEFECT ITEMS</t>
  </si>
  <si>
    <t>YEAR DEFECT RATE</t>
  </si>
  <si>
    <t>YEAR AVAILABLE ITEMS</t>
  </si>
  <si>
    <t>Number of data selected year</t>
  </si>
  <si>
    <t>YEAR AVAILABILITY</t>
  </si>
  <si>
    <t>YEAR LEAD TIME TOTAL</t>
  </si>
  <si>
    <t>LEAD TIME AVERAGE</t>
  </si>
  <si>
    <t>YEAR ON TIME ITEMS</t>
  </si>
  <si>
    <t>ON TIME PERCENTAGE</t>
  </si>
  <si>
    <t>YEAR RANGE DEFECT WITH IMPACT</t>
  </si>
  <si>
    <t>DEFECT W/O IMPACT</t>
  </si>
  <si>
    <t>DEFECTS W/O IMPACT %</t>
  </si>
  <si>
    <t>SUPPLIER DEFECT RATES BY MONTHS</t>
  </si>
  <si>
    <t>DEFECTS</t>
  </si>
  <si>
    <t>TOTAL ORDERS</t>
  </si>
  <si>
    <t>MONTH</t>
  </si>
  <si>
    <t>DAYS IN MONTH</t>
  </si>
  <si>
    <t>DR&gt;5%</t>
  </si>
  <si>
    <t>SUPPLIER  AVAILABILITY BY MONTHS</t>
  </si>
  <si>
    <t>AVAILABLE</t>
  </si>
  <si>
    <t>AVLB&lt;90%</t>
  </si>
  <si>
    <t>LEAD TIME BY MONTHS</t>
  </si>
  <si>
    <t>LEAD TIME TOTAL</t>
  </si>
  <si>
    <t>AVERAGE LEAD TIME</t>
  </si>
  <si>
    <t>LT&gt;10 Days</t>
  </si>
  <si>
    <t>SUPPLIER</t>
  </si>
  <si>
    <t>TOTAL DEFECTS</t>
  </si>
  <si>
    <t>SUPPLIER DEFECT RATE</t>
  </si>
  <si>
    <t>TOTAL ORDERS FROM SUPPLIER</t>
  </si>
  <si>
    <t>DELIVERY TIME</t>
  </si>
  <si>
    <t>EARLY</t>
  </si>
  <si>
    <t>ON TIME</t>
  </si>
  <si>
    <t>LATE</t>
  </si>
  <si>
    <t>ACTUAL</t>
  </si>
  <si>
    <t>TARGET</t>
  </si>
  <si>
    <t>RANKING</t>
  </si>
  <si>
    <t>Target (Delivery)</t>
  </si>
  <si>
    <t>No Impact Defects</t>
  </si>
  <si>
    <t>NON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</si>
</sst>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\ yyyy"/>
    <numFmt numFmtId="165" formatCode="0.0%"/>
    <numFmt numFmtId="166" formatCode="0.0"/>
    <numFmt numFmtId="167" formatCode="mmm\ yy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2" tint="-0.749992370372631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26"/>
      <color rgb="FF9AC8EA"/>
      <name val="Calibri"/>
      <family val="2"/>
      <scheme val="minor"/>
    </font>
    <font>
      <b/>
      <sz val="12"/>
      <color rgb="FF9AC8EA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AC8EA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 vertical="center" textRotation="90"/>
    </xf>
    <xf numFmtId="0" fontId="2" fillId="0" borderId="0" xfId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0" fillId="2" borderId="2" xfId="0" applyNumberFormat="1" applyFill="1" applyBorder="1"/>
    <xf numFmtId="164" fontId="0" fillId="2" borderId="3" xfId="0" applyNumberFormat="1" applyFill="1" applyBorder="1"/>
    <xf numFmtId="1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5" fontId="7" fillId="3" borderId="0" xfId="0" applyNumberFormat="1" applyFont="1" applyFill="1" applyAlignment="1">
      <alignment horizontal="right" vertical="center"/>
    </xf>
    <xf numFmtId="166" fontId="7" fillId="3" borderId="0" xfId="0" applyNumberFormat="1" applyFont="1" applyFill="1" applyAlignment="1">
      <alignment horizontal="right" vertical="center"/>
    </xf>
    <xf numFmtId="0" fontId="0" fillId="4" borderId="1" xfId="0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ont>
        <color rgb="FFFFC00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9AC8EA"/>
      <color rgb="FF5784BB"/>
      <color rgb="FFF4CF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746031746031744E-2"/>
          <c:y val="7.614942528735634E-2"/>
          <c:w val="0.93650793650793651"/>
          <c:h val="0.847701149425287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9AC8E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2-4FF2-990F-0CB86F4B8304}"/>
              </c:ext>
            </c:extLst>
          </c:dPt>
          <c:dPt>
            <c:idx val="1"/>
            <c:bubble3D val="0"/>
            <c:spPr>
              <a:solidFill>
                <a:srgbClr val="F4CFE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F2-4FF2-990F-0CB86F4B8304}"/>
              </c:ext>
            </c:extLst>
          </c:dPt>
          <c:val>
            <c:numRef>
              <c:f>Calculations!$C$8:$D$8</c:f>
              <c:numCache>
                <c:formatCode>0.0%</c:formatCode>
                <c:ptCount val="2"/>
                <c:pt idx="0">
                  <c:v>0.91496598639455784</c:v>
                </c:pt>
                <c:pt idx="1">
                  <c:v>8.503401360544216E-2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F2-4FF2-990F-0CB86F4B8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8625116341144"/>
          <c:y val="0.19142626874119464"/>
          <c:w val="0.7991149731780075"/>
          <c:h val="0.6358335948026060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Calculations!$F$20</c:f>
              <c:strCache>
                <c:ptCount val="1"/>
                <c:pt idx="0">
                  <c:v>DEFECT RATE</c:v>
                </c:pt>
              </c:strCache>
            </c:strRef>
          </c:tx>
          <c:spPr>
            <a:ln w="25400" cap="rnd">
              <a:solidFill>
                <a:srgbClr val="9AC8EA"/>
              </a:solidFill>
              <a:round/>
            </a:ln>
            <a:effectLst/>
          </c:spPr>
          <c:marker>
            <c:symbol val="none"/>
          </c:marker>
          <c:cat>
            <c:numRef>
              <c:f>Calculations!$A$21:$A$32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Calculations!$F$21:$F$32</c:f>
              <c:numCache>
                <c:formatCode>0.0%</c:formatCode>
                <c:ptCount val="12"/>
                <c:pt idx="0">
                  <c:v>7.1428571428571425E-2</c:v>
                </c:pt>
                <c:pt idx="1">
                  <c:v>2.0833333333333332E-2</c:v>
                </c:pt>
                <c:pt idx="2">
                  <c:v>0.05</c:v>
                </c:pt>
                <c:pt idx="3">
                  <c:v>1.9230769230769232E-2</c:v>
                </c:pt>
                <c:pt idx="4">
                  <c:v>5.0847457627118647E-2</c:v>
                </c:pt>
                <c:pt idx="5">
                  <c:v>1.8181818181818181E-2</c:v>
                </c:pt>
                <c:pt idx="6">
                  <c:v>3.9215686274509803E-2</c:v>
                </c:pt>
                <c:pt idx="7">
                  <c:v>4.3478260869565216E-2</c:v>
                </c:pt>
                <c:pt idx="8">
                  <c:v>2.2222222222222223E-2</c:v>
                </c:pt>
                <c:pt idx="9">
                  <c:v>5.1724137931034482E-2</c:v>
                </c:pt>
                <c:pt idx="10">
                  <c:v>6.8181818181818177E-2</c:v>
                </c:pt>
                <c:pt idx="11">
                  <c:v>3.7735849056603772E-2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1-45D3-8203-652A50465A5A}"/>
            </c:ext>
          </c:extLst>
        </c:ser>
        <c:ser>
          <c:idx val="1"/>
          <c:order val="1"/>
          <c:tx>
            <c:strRef>
              <c:f>Calculations!$G$20</c:f>
              <c:strCache>
                <c:ptCount val="1"/>
                <c:pt idx="0">
                  <c:v>DR&gt;5%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 w="12700" cap="rnd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Calculations!$A$21:$A$32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Calculations!$G$21:$G$32</c:f>
              <c:numCache>
                <c:formatCode>0.0%</c:formatCode>
                <c:ptCount val="12"/>
                <c:pt idx="0">
                  <c:v>7.1428571428571425E-2</c:v>
                </c:pt>
                <c:pt idx="1">
                  <c:v>#N/A</c:v>
                </c:pt>
                <c:pt idx="2">
                  <c:v>0.05</c:v>
                </c:pt>
                <c:pt idx="3">
                  <c:v>#N/A</c:v>
                </c:pt>
                <c:pt idx="4">
                  <c:v>5.0847457627118647E-2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5.1724137931034482E-2</c:v>
                </c:pt>
                <c:pt idx="10">
                  <c:v>6.8181818181818177E-2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1-45D3-8203-652A50465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6239"/>
        <c:axId val="823149167"/>
      </c:lineChart>
      <c:dateAx>
        <c:axId val="823156239"/>
        <c:scaling>
          <c:orientation val="minMax"/>
        </c:scaling>
        <c:delete val="0"/>
        <c:axPos val="b"/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49167"/>
        <c:crosses val="autoZero"/>
        <c:auto val="0"/>
        <c:lblOffset val="100"/>
        <c:baseTimeUnit val="months"/>
        <c:majorUnit val="2"/>
        <c:majorTimeUnit val="months"/>
      </c:dateAx>
      <c:valAx>
        <c:axId val="823149167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8625116341144"/>
          <c:y val="0.19142626874119464"/>
          <c:w val="0.7991149731780075"/>
          <c:h val="0.6358335948026060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Calculations!$F$34</c:f>
              <c:strCache>
                <c:ptCount val="1"/>
                <c:pt idx="0">
                  <c:v>AVAILABILITY</c:v>
                </c:pt>
              </c:strCache>
            </c:strRef>
          </c:tx>
          <c:spPr>
            <a:ln w="25400" cap="rnd">
              <a:solidFill>
                <a:srgbClr val="9AC8EA"/>
              </a:solidFill>
              <a:round/>
            </a:ln>
            <a:effectLst/>
          </c:spPr>
          <c:marker>
            <c:symbol val="none"/>
          </c:marker>
          <c:cat>
            <c:numRef>
              <c:f>Calculations!$A$35:$A$46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Calculations!$F$35:$F$46</c:f>
              <c:numCache>
                <c:formatCode>0.0%</c:formatCode>
                <c:ptCount val="12"/>
                <c:pt idx="0">
                  <c:v>0.95238095238095233</c:v>
                </c:pt>
                <c:pt idx="1">
                  <c:v>0.89583333333333337</c:v>
                </c:pt>
                <c:pt idx="2">
                  <c:v>0.875</c:v>
                </c:pt>
                <c:pt idx="3">
                  <c:v>0.92307692307692313</c:v>
                </c:pt>
                <c:pt idx="4">
                  <c:v>0.89830508474576276</c:v>
                </c:pt>
                <c:pt idx="5">
                  <c:v>0.92727272727272725</c:v>
                </c:pt>
                <c:pt idx="6">
                  <c:v>0.90196078431372551</c:v>
                </c:pt>
                <c:pt idx="7">
                  <c:v>0.91304347826086951</c:v>
                </c:pt>
                <c:pt idx="8">
                  <c:v>0.88888888888888884</c:v>
                </c:pt>
                <c:pt idx="9">
                  <c:v>0.91379310344827591</c:v>
                </c:pt>
                <c:pt idx="10">
                  <c:v>0.95454545454545459</c:v>
                </c:pt>
                <c:pt idx="11">
                  <c:v>0.92452830188679247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2-43C0-8D15-9CC06C8C7D53}"/>
            </c:ext>
          </c:extLst>
        </c:ser>
        <c:ser>
          <c:idx val="1"/>
          <c:order val="1"/>
          <c:tx>
            <c:strRef>
              <c:f>Calculations!$G$34</c:f>
              <c:strCache>
                <c:ptCount val="1"/>
                <c:pt idx="0">
                  <c:v>AVLB&lt;90%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 w="127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Calculations!$A$35:$A$46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Calculations!$G$35:$G$46</c:f>
              <c:numCache>
                <c:formatCode>0.0%</c:formatCode>
                <c:ptCount val="12"/>
                <c:pt idx="0">
                  <c:v>#N/A</c:v>
                </c:pt>
                <c:pt idx="1">
                  <c:v>0.89583333333333337</c:v>
                </c:pt>
                <c:pt idx="2">
                  <c:v>0.875</c:v>
                </c:pt>
                <c:pt idx="3">
                  <c:v>#N/A</c:v>
                </c:pt>
                <c:pt idx="4">
                  <c:v>0.89830508474576276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0.88888888888888884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2-43C0-8D15-9CC06C8C7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6239"/>
        <c:axId val="823149167"/>
      </c:lineChart>
      <c:dateAx>
        <c:axId val="823156239"/>
        <c:scaling>
          <c:orientation val="minMax"/>
        </c:scaling>
        <c:delete val="0"/>
        <c:axPos val="b"/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49167"/>
        <c:crosses val="autoZero"/>
        <c:auto val="0"/>
        <c:lblOffset val="100"/>
        <c:baseTimeUnit val="months"/>
        <c:majorUnit val="2"/>
        <c:majorTimeUnit val="months"/>
      </c:dateAx>
      <c:valAx>
        <c:axId val="823149167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8625116341144"/>
          <c:y val="0.19142626874119464"/>
          <c:w val="0.7991149731780075"/>
          <c:h val="0.6358335948026060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Calculations!$F$48</c:f>
              <c:strCache>
                <c:ptCount val="1"/>
                <c:pt idx="0">
                  <c:v>AVERAGE LEAD TIME</c:v>
                </c:pt>
              </c:strCache>
            </c:strRef>
          </c:tx>
          <c:spPr>
            <a:ln w="25400" cap="rnd">
              <a:solidFill>
                <a:srgbClr val="9AC8EA"/>
              </a:solidFill>
              <a:round/>
            </a:ln>
            <a:effectLst/>
          </c:spPr>
          <c:marker>
            <c:symbol val="none"/>
          </c:marker>
          <c:cat>
            <c:numRef>
              <c:f>Calculations!$A$49:$A$60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Calculations!$F$49:$F$60</c:f>
              <c:numCache>
                <c:formatCode>0.0</c:formatCode>
                <c:ptCount val="12"/>
                <c:pt idx="0">
                  <c:v>8.7619047619047628</c:v>
                </c:pt>
                <c:pt idx="1">
                  <c:v>9.25</c:v>
                </c:pt>
                <c:pt idx="2">
                  <c:v>9.7249999999999996</c:v>
                </c:pt>
                <c:pt idx="3">
                  <c:v>8.0576923076923084</c:v>
                </c:pt>
                <c:pt idx="4">
                  <c:v>10.169491525423728</c:v>
                </c:pt>
                <c:pt idx="5">
                  <c:v>8.254545454545454</c:v>
                </c:pt>
                <c:pt idx="6">
                  <c:v>8.7843137254901968</c:v>
                </c:pt>
                <c:pt idx="7">
                  <c:v>8.6086956521739122</c:v>
                </c:pt>
                <c:pt idx="8">
                  <c:v>9.4</c:v>
                </c:pt>
                <c:pt idx="9">
                  <c:v>7.8620689655172411</c:v>
                </c:pt>
                <c:pt idx="10">
                  <c:v>9.25</c:v>
                </c:pt>
                <c:pt idx="11">
                  <c:v>8.1320754716981138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9-44FD-8D8F-24C8CFA32236}"/>
            </c:ext>
          </c:extLst>
        </c:ser>
        <c:ser>
          <c:idx val="1"/>
          <c:order val="1"/>
          <c:tx>
            <c:strRef>
              <c:f>Calculations!$G$48</c:f>
              <c:strCache>
                <c:ptCount val="1"/>
                <c:pt idx="0">
                  <c:v>LT&gt;10 Days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 w="127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Calculations!$A$49:$A$60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Calculations!$G$49:$G$60</c:f>
              <c:numCache>
                <c:formatCode>0.0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10.169491525423728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9-44FD-8D8F-24C8CFA3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6239"/>
        <c:axId val="823149167"/>
      </c:lineChart>
      <c:dateAx>
        <c:axId val="823156239"/>
        <c:scaling>
          <c:orientation val="minMax"/>
        </c:scaling>
        <c:delete val="0"/>
        <c:axPos val="b"/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49167"/>
        <c:crosses val="autoZero"/>
        <c:auto val="0"/>
        <c:lblOffset val="100"/>
        <c:baseTimeUnit val="months"/>
        <c:majorUnit val="2"/>
        <c:majorTimeUnit val="months"/>
      </c:dateAx>
      <c:valAx>
        <c:axId val="823149167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Calculations!$H$62</c:f>
              <c:strCache>
                <c:ptCount val="1"/>
                <c:pt idx="0">
                  <c:v>NO IMPACT</c:v>
                </c:pt>
              </c:strCache>
            </c:strRef>
          </c:tx>
          <c:spPr>
            <a:solidFill>
              <a:srgbClr val="5784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Calculations!$H$63:$H$67</c:f>
              <c:numCache>
                <c:formatCode>0%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C-44F1-A8B3-E86142C3AF14}"/>
            </c:ext>
          </c:extLst>
        </c:ser>
        <c:ser>
          <c:idx val="1"/>
          <c:order val="1"/>
          <c:tx>
            <c:strRef>
              <c:f>Calculations!$I$62</c:f>
              <c:strCache>
                <c:ptCount val="1"/>
                <c:pt idx="0">
                  <c:v>IMPACT</c:v>
                </c:pt>
              </c:strCache>
            </c:strRef>
          </c:tx>
          <c:spPr>
            <a:solidFill>
              <a:srgbClr val="9AC8E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Calculations!$I$63:$I$67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C-44F1-A8B3-E86142C3AF14}"/>
            </c:ext>
          </c:extLst>
        </c:ser>
        <c:ser>
          <c:idx val="2"/>
          <c:order val="2"/>
          <c:tx>
            <c:strRef>
              <c:f>Calculations!$J$62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rgbClr val="F4CFE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Calculations!$J$63:$J$67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C-44F1-A8B3-E86142C3AF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100"/>
        <c:axId val="714921391"/>
        <c:axId val="714923471"/>
      </c:barChart>
      <c:catAx>
        <c:axId val="71492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23471"/>
        <c:crosses val="autoZero"/>
        <c:auto val="1"/>
        <c:lblAlgn val="ctr"/>
        <c:lblOffset val="100"/>
        <c:noMultiLvlLbl val="0"/>
      </c:catAx>
      <c:valAx>
        <c:axId val="71492347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2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65761917019038"/>
          <c:y val="5.0032483509336409E-2"/>
          <c:w val="0.64504068826702632"/>
          <c:h val="0.748851258476333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Calculations!$H$62</c:f>
              <c:strCache>
                <c:ptCount val="1"/>
                <c:pt idx="0">
                  <c:v>NO IMPACT</c:v>
                </c:pt>
              </c:strCache>
            </c:strRef>
          </c:tx>
          <c:spPr>
            <a:solidFill>
              <a:srgbClr val="5784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Calculations!$H$63:$H$67</c:f>
              <c:numCache>
                <c:formatCode>0%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8-42F2-8356-62D5F2F589D7}"/>
            </c:ext>
          </c:extLst>
        </c:ser>
        <c:ser>
          <c:idx val="1"/>
          <c:order val="1"/>
          <c:tx>
            <c:strRef>
              <c:f>Calculations!$I$62</c:f>
              <c:strCache>
                <c:ptCount val="1"/>
                <c:pt idx="0">
                  <c:v>IMPACT</c:v>
                </c:pt>
              </c:strCache>
            </c:strRef>
          </c:tx>
          <c:spPr>
            <a:solidFill>
              <a:srgbClr val="9AC8E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Calculations!$I$63:$I$67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8-42F2-8356-62D5F2F589D7}"/>
            </c:ext>
          </c:extLst>
        </c:ser>
        <c:ser>
          <c:idx val="2"/>
          <c:order val="2"/>
          <c:tx>
            <c:strRef>
              <c:f>Calculations!$J$62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rgbClr val="F4CFE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Calculations!$J$63:$J$67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8-42F2-8356-62D5F2F589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100"/>
        <c:axId val="714921391"/>
        <c:axId val="714923471"/>
      </c:barChart>
      <c:catAx>
        <c:axId val="71492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23471"/>
        <c:crosses val="autoZero"/>
        <c:auto val="1"/>
        <c:lblAlgn val="ctr"/>
        <c:lblOffset val="100"/>
        <c:noMultiLvlLbl val="0"/>
      </c:catAx>
      <c:valAx>
        <c:axId val="7149234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2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204762896593507E-2"/>
          <c:y val="0.89480632623458112"/>
          <c:w val="0.89999972713803267"/>
          <c:h val="7.8134661377821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image" Target="../media/image6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0" Type="http://schemas.openxmlformats.org/officeDocument/2006/relationships/image" Target="../media/image4.svg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147300</xdr:colOff>
      <xdr:row>14</xdr:row>
      <xdr:rowOff>6626</xdr:rowOff>
    </xdr:from>
    <xdr:to>
      <xdr:col>12</xdr:col>
      <xdr:colOff>135715</xdr:colOff>
      <xdr:row>31</xdr:row>
      <xdr:rowOff>6626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56DDD82-2412-B1F1-DE71-0009592D8111}"/>
            </a:ext>
          </a:extLst>
        </xdr:cNvPr>
        <xdr:cNvSpPr/>
      </xdr:nvSpPr>
      <xdr:spPr>
        <a:xfrm>
          <a:off x="1962848" y="3737113"/>
          <a:ext cx="3811667" cy="351182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147407</xdr:colOff>
      <xdr:row>6</xdr:row>
      <xdr:rowOff>36260</xdr:rowOff>
    </xdr:from>
    <xdr:to>
      <xdr:col>3</xdr:col>
      <xdr:colOff>947507</xdr:colOff>
      <xdr:row>6</xdr:row>
      <xdr:rowOff>920180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920481-81C2-4EA3-AE50-484A6F64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141627</xdr:colOff>
      <xdr:row>6</xdr:row>
      <xdr:rowOff>231226</xdr:rowOff>
    </xdr:from>
    <xdr:ext cx="825063" cy="483476"/>
    <xdr:sp macro="" textlink="Calculations!C8">
      <xdr:nvSpPr>
        <xdr:cNvPr id="6" name="TextBox 5">
          <a:extLst>
            <a:ext uri="{FF2B5EF4-FFF2-40B4-BE49-F238E27FC236}">
              <a16:creationId xmlns:a16="http://schemas.microsoft.com/office/drawing/2014/main" id="{0F2D5319-DB90-928C-3CE6-6BD341ED76D0}"/>
            </a:ext>
          </a:extLst>
        </xdr:cNvPr>
        <xdr:cNvSpPr txBox="1"/>
      </xdr:nvSpPr>
      <xdr:spPr>
        <a:xfrm>
          <a:off x="758847" y="1549486"/>
          <a:ext cx="825063" cy="483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D8B2AC25-4328-4408-A451-A97A95B42423}" type="TxLink">
            <a:rPr lang="en-US" sz="1400" b="1" i="0" u="none" strike="noStrike">
              <a:solidFill>
                <a:srgbClr val="9AC8EA"/>
              </a:solidFill>
              <a:latin typeface="Calibri"/>
              <a:cs typeface="Calibri"/>
            </a:rPr>
            <a:pPr algn="ctr"/>
            <a:t>91.5%</a:t>
          </a:fld>
          <a:endParaRPr lang="en-GB" sz="1400" b="1">
            <a:solidFill>
              <a:srgbClr val="9AC8EA"/>
            </a:solidFill>
          </a:endParaRPr>
        </a:p>
      </xdr:txBody>
    </xdr:sp>
    <xdr:clientData/>
  </xdr:oneCellAnchor>
  <xdr:twoCellAnchor>
    <xdr:from>
      <xdr:col>6</xdr:col>
      <xdr:colOff>6626</xdr:colOff>
      <xdr:row>0</xdr:row>
      <xdr:rowOff>240322</xdr:rowOff>
    </xdr:from>
    <xdr:to>
      <xdr:col>10</xdr:col>
      <xdr:colOff>52226</xdr:colOff>
      <xdr:row>13</xdr:row>
      <xdr:rowOff>5860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BAC8DA-7484-47DC-87AE-F7F0AB527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489004</xdr:colOff>
      <xdr:row>1</xdr:row>
      <xdr:rowOff>72887</xdr:rowOff>
    </xdr:from>
    <xdr:ext cx="1610140" cy="48347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7D278DA-2A11-486C-8F6D-8B937FD11901}"/>
            </a:ext>
          </a:extLst>
        </xdr:cNvPr>
        <xdr:cNvSpPr txBox="1"/>
      </xdr:nvSpPr>
      <xdr:spPr>
        <a:xfrm>
          <a:off x="2477824" y="316727"/>
          <a:ext cx="1610140" cy="483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DEFECT</a:t>
          </a:r>
          <a:r>
            <a:rPr lang="sr-Latn-RS" sz="14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RATE</a:t>
          </a:r>
        </a:p>
        <a:p>
          <a:pPr algn="ctr"/>
          <a:r>
            <a:rPr lang="sr-Latn-RS" sz="1000" b="1" i="0" u="none" strike="noStrike" baseline="0">
              <a:solidFill>
                <a:srgbClr val="9AC8EA"/>
              </a:solidFill>
              <a:latin typeface="Calibri"/>
              <a:cs typeface="Calibri"/>
            </a:rPr>
            <a:t>by months</a:t>
          </a:r>
          <a:endParaRPr lang="en-US" sz="1000" b="1" i="0" u="none" strike="noStrike">
            <a:solidFill>
              <a:srgbClr val="9AC8EA"/>
            </a:solidFill>
            <a:latin typeface="Calibri"/>
            <a:cs typeface="Calibri"/>
          </a:endParaRPr>
        </a:p>
      </xdr:txBody>
    </xdr:sp>
    <xdr:clientData/>
  </xdr:oneCellAnchor>
  <xdr:twoCellAnchor>
    <xdr:from>
      <xdr:col>10</xdr:col>
      <xdr:colOff>262393</xdr:colOff>
      <xdr:row>1</xdr:row>
      <xdr:rowOff>15240</xdr:rowOff>
    </xdr:from>
    <xdr:to>
      <xdr:col>14</xdr:col>
      <xdr:colOff>307993</xdr:colOff>
      <xdr:row>13</xdr:row>
      <xdr:rowOff>24618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E2F774-5F8F-4C0F-8FC0-D46B4BFA4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11</xdr:col>
      <xdr:colOff>168964</xdr:colOff>
      <xdr:row>1</xdr:row>
      <xdr:rowOff>66592</xdr:rowOff>
    </xdr:from>
    <xdr:ext cx="1610140" cy="48347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844892D-940F-4DF8-B31B-20ECA6F08371}"/>
            </a:ext>
          </a:extLst>
        </xdr:cNvPr>
        <xdr:cNvSpPr txBox="1"/>
      </xdr:nvSpPr>
      <xdr:spPr>
        <a:xfrm>
          <a:off x="5205784" y="310432"/>
          <a:ext cx="1610140" cy="483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AVAILABILITY</a:t>
          </a:r>
          <a:endParaRPr lang="sr-Latn-RS" sz="1400" b="1" i="0" u="none" strike="noStrike" baseline="0">
            <a:solidFill>
              <a:schemeClr val="bg1">
                <a:lumMod val="65000"/>
              </a:schemeClr>
            </a:solidFill>
            <a:latin typeface="Calibri"/>
            <a:cs typeface="Calibri"/>
          </a:endParaRPr>
        </a:p>
        <a:p>
          <a:pPr algn="ctr"/>
          <a:r>
            <a:rPr lang="sr-Latn-RS" sz="1000" b="1" i="0" u="none" strike="noStrike" baseline="0">
              <a:solidFill>
                <a:srgbClr val="9AC8EA"/>
              </a:solidFill>
              <a:latin typeface="Calibri"/>
              <a:cs typeface="Calibri"/>
            </a:rPr>
            <a:t>by months</a:t>
          </a:r>
          <a:endParaRPr lang="en-US" sz="1000" b="1" i="0" u="none" strike="noStrike">
            <a:solidFill>
              <a:srgbClr val="9AC8EA"/>
            </a:solidFill>
            <a:latin typeface="Calibri"/>
            <a:cs typeface="Calibri"/>
          </a:endParaRPr>
        </a:p>
      </xdr:txBody>
    </xdr:sp>
    <xdr:clientData/>
  </xdr:oneCellAnchor>
  <xdr:twoCellAnchor>
    <xdr:from>
      <xdr:col>14</xdr:col>
      <xdr:colOff>518160</xdr:colOff>
      <xdr:row>1</xdr:row>
      <xdr:rowOff>15240</xdr:rowOff>
    </xdr:from>
    <xdr:to>
      <xdr:col>18</xdr:col>
      <xdr:colOff>396120</xdr:colOff>
      <xdr:row>13</xdr:row>
      <xdr:rowOff>24618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9C2768-D561-425D-9C0A-5B4984F05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318998</xdr:colOff>
      <xdr:row>17</xdr:row>
      <xdr:rowOff>113212</xdr:rowOff>
    </xdr:from>
    <xdr:to>
      <xdr:col>12</xdr:col>
      <xdr:colOff>92764</xdr:colOff>
      <xdr:row>30</xdr:row>
      <xdr:rowOff>183969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A2F36C1-7EBE-4115-934B-BAFCEA19E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</xdr:col>
      <xdr:colOff>444895</xdr:colOff>
      <xdr:row>14</xdr:row>
      <xdr:rowOff>116430</xdr:rowOff>
    </xdr:from>
    <xdr:ext cx="3000671" cy="254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2EEC959-E780-4A26-82C3-30FF43827B16}"/>
            </a:ext>
          </a:extLst>
        </xdr:cNvPr>
        <xdr:cNvSpPr txBox="1"/>
      </xdr:nvSpPr>
      <xdr:spPr>
        <a:xfrm>
          <a:off x="2433715" y="3842610"/>
          <a:ext cx="3000671" cy="254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SUPPLIER DEFECT RATE &amp; DEFECT TYPE</a:t>
          </a:r>
        </a:p>
      </xdr:txBody>
    </xdr:sp>
    <xdr:clientData/>
  </xdr:oneCellAnchor>
  <xdr:twoCellAnchor>
    <xdr:from>
      <xdr:col>6</xdr:col>
      <xdr:colOff>410816</xdr:colOff>
      <xdr:row>15</xdr:row>
      <xdr:rowOff>339970</xdr:rowOff>
    </xdr:from>
    <xdr:to>
      <xdr:col>11</xdr:col>
      <xdr:colOff>566816</xdr:colOff>
      <xdr:row>17</xdr:row>
      <xdr:rowOff>55047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78377B6-2F94-CD7E-7531-5A59F3F01999}"/>
            </a:ext>
          </a:extLst>
        </xdr:cNvPr>
        <xdr:cNvSpPr/>
      </xdr:nvSpPr>
      <xdr:spPr>
        <a:xfrm>
          <a:off x="2392016" y="4262613"/>
          <a:ext cx="3204000" cy="192156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7</xdr:col>
      <xdr:colOff>141442</xdr:colOff>
      <xdr:row>15</xdr:row>
      <xdr:rowOff>351693</xdr:rowOff>
    </xdr:from>
    <xdr:ext cx="495179" cy="169913"/>
    <xdr:sp macro="" textlink="Calculations!F63">
      <xdr:nvSpPr>
        <xdr:cNvPr id="15" name="TextBox 14">
          <a:extLst>
            <a:ext uri="{FF2B5EF4-FFF2-40B4-BE49-F238E27FC236}">
              <a16:creationId xmlns:a16="http://schemas.microsoft.com/office/drawing/2014/main" id="{F02D2672-CCB4-4F64-84F6-EB00FA132DC1}"/>
            </a:ext>
          </a:extLst>
        </xdr:cNvPr>
        <xdr:cNvSpPr txBox="1"/>
      </xdr:nvSpPr>
      <xdr:spPr>
        <a:xfrm>
          <a:off x="2732242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3915BE1A-8EF9-442A-9650-DEA8AF1718F5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4.5%</a:t>
          </a:fld>
          <a:endParaRPr lang="en-GB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8</xdr:col>
      <xdr:colOff>118001</xdr:colOff>
      <xdr:row>15</xdr:row>
      <xdr:rowOff>351693</xdr:rowOff>
    </xdr:from>
    <xdr:ext cx="495179" cy="169913"/>
    <xdr:sp macro="" textlink="Calculations!F64">
      <xdr:nvSpPr>
        <xdr:cNvPr id="17" name="TextBox 16">
          <a:extLst>
            <a:ext uri="{FF2B5EF4-FFF2-40B4-BE49-F238E27FC236}">
              <a16:creationId xmlns:a16="http://schemas.microsoft.com/office/drawing/2014/main" id="{5A1F76B4-91D3-4311-A1F5-2FCD814163A6}"/>
            </a:ext>
          </a:extLst>
        </xdr:cNvPr>
        <xdr:cNvSpPr txBox="1"/>
      </xdr:nvSpPr>
      <xdr:spPr>
        <a:xfrm>
          <a:off x="3318401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B75473DD-9D5D-4B07-A95A-B44DE8DA6A8F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4.2%</a:t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92006</xdr:colOff>
      <xdr:row>15</xdr:row>
      <xdr:rowOff>351693</xdr:rowOff>
    </xdr:from>
    <xdr:ext cx="495179" cy="169913"/>
    <xdr:sp macro="" textlink="Calculations!F65">
      <xdr:nvSpPr>
        <xdr:cNvPr id="18" name="TextBox 17">
          <a:extLst>
            <a:ext uri="{FF2B5EF4-FFF2-40B4-BE49-F238E27FC236}">
              <a16:creationId xmlns:a16="http://schemas.microsoft.com/office/drawing/2014/main" id="{283352DD-CFBA-4107-93CB-E3613CF1BEB6}"/>
            </a:ext>
          </a:extLst>
        </xdr:cNvPr>
        <xdr:cNvSpPr txBox="1"/>
      </xdr:nvSpPr>
      <xdr:spPr>
        <a:xfrm>
          <a:off x="3902006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564E1947-88DC-41EF-ABD2-74A5D224D7B1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4.2%</a:t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68300</xdr:colOff>
      <xdr:row>15</xdr:row>
      <xdr:rowOff>351693</xdr:rowOff>
    </xdr:from>
    <xdr:ext cx="495179" cy="169913"/>
    <xdr:sp macro="" textlink="Calculations!F66">
      <xdr:nvSpPr>
        <xdr:cNvPr id="19" name="TextBox 18">
          <a:extLst>
            <a:ext uri="{FF2B5EF4-FFF2-40B4-BE49-F238E27FC236}">
              <a16:creationId xmlns:a16="http://schemas.microsoft.com/office/drawing/2014/main" id="{0DEBBADC-CECA-4D22-BB1B-18BFBC1391E3}"/>
            </a:ext>
          </a:extLst>
        </xdr:cNvPr>
        <xdr:cNvSpPr txBox="1"/>
      </xdr:nvSpPr>
      <xdr:spPr>
        <a:xfrm>
          <a:off x="4487900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2B74AFF7-8490-4814-AA0E-98CF29B5F959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4.6%</a:t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27013</xdr:colOff>
      <xdr:row>15</xdr:row>
      <xdr:rowOff>351693</xdr:rowOff>
    </xdr:from>
    <xdr:ext cx="495179" cy="169913"/>
    <xdr:sp macro="" textlink="Calculations!F67">
      <xdr:nvSpPr>
        <xdr:cNvPr id="20" name="TextBox 19">
          <a:extLst>
            <a:ext uri="{FF2B5EF4-FFF2-40B4-BE49-F238E27FC236}">
              <a16:creationId xmlns:a16="http://schemas.microsoft.com/office/drawing/2014/main" id="{C8420008-27F1-4395-AA86-E8158091B72A}"/>
            </a:ext>
          </a:extLst>
        </xdr:cNvPr>
        <xdr:cNvSpPr txBox="1"/>
      </xdr:nvSpPr>
      <xdr:spPr>
        <a:xfrm>
          <a:off x="5056213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0A99266F-70D2-4DF2-9212-3C12693ABB4D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2.3%</a:t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409998</xdr:colOff>
      <xdr:row>14</xdr:row>
      <xdr:rowOff>6881</xdr:rowOff>
    </xdr:from>
    <xdr:to>
      <xdr:col>18</xdr:col>
      <xdr:colOff>396120</xdr:colOff>
      <xdr:row>31</xdr:row>
      <xdr:rowOff>6626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55266F3-84A1-4D19-BFBF-1F78C5E6C578}"/>
            </a:ext>
          </a:extLst>
        </xdr:cNvPr>
        <xdr:cNvSpPr/>
      </xdr:nvSpPr>
      <xdr:spPr>
        <a:xfrm>
          <a:off x="6056418" y="3733061"/>
          <a:ext cx="3811362" cy="34973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72936</xdr:colOff>
      <xdr:row>21</xdr:row>
      <xdr:rowOff>5016</xdr:rowOff>
    </xdr:from>
    <xdr:ext cx="254631" cy="947484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51CED5E-DF5B-456E-8D5F-4612C8B0423A}"/>
            </a:ext>
          </a:extLst>
        </xdr:cNvPr>
        <xdr:cNvSpPr txBox="1"/>
      </xdr:nvSpPr>
      <xdr:spPr>
        <a:xfrm rot="16200000">
          <a:off x="1715330" y="5494942"/>
          <a:ext cx="947484" cy="254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9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DEFECT TYPE</a:t>
          </a:r>
        </a:p>
      </xdr:txBody>
    </xdr:sp>
    <xdr:clientData/>
  </xdr:oneCellAnchor>
  <xdr:oneCellAnchor>
    <xdr:from>
      <xdr:col>6</xdr:col>
      <xdr:colOff>57696</xdr:colOff>
      <xdr:row>15</xdr:row>
      <xdr:rowOff>27876</xdr:rowOff>
    </xdr:from>
    <xdr:ext cx="254631" cy="947484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10A4C17-7A55-459F-9E80-C3274677396F}"/>
            </a:ext>
          </a:extLst>
        </xdr:cNvPr>
        <xdr:cNvSpPr txBox="1"/>
      </xdr:nvSpPr>
      <xdr:spPr>
        <a:xfrm rot="16200000">
          <a:off x="1700090" y="4290982"/>
          <a:ext cx="947484" cy="254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9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DEFECT RATE</a:t>
          </a:r>
        </a:p>
      </xdr:txBody>
    </xdr:sp>
    <xdr:clientData/>
  </xdr:oneCellAnchor>
  <xdr:twoCellAnchor>
    <xdr:from>
      <xdr:col>12</xdr:col>
      <xdr:colOff>435430</xdr:colOff>
      <xdr:row>17</xdr:row>
      <xdr:rowOff>21773</xdr:rowOff>
    </xdr:from>
    <xdr:to>
      <xdr:col>16</xdr:col>
      <xdr:colOff>195944</xdr:colOff>
      <xdr:row>30</xdr:row>
      <xdr:rowOff>146959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41BAC81-BB3C-4BF1-BA47-22E59D33A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16</xdr:col>
      <xdr:colOff>183969</xdr:colOff>
      <xdr:row>15</xdr:row>
      <xdr:rowOff>380835</xdr:rowOff>
    </xdr:from>
    <xdr:ext cx="1508928" cy="285371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80A9565-D1F5-4DF5-96E5-4B8E38B671D5}"/>
            </a:ext>
          </a:extLst>
        </xdr:cNvPr>
        <xdr:cNvSpPr txBox="1"/>
      </xdr:nvSpPr>
      <xdr:spPr>
        <a:xfrm>
          <a:off x="8268789" y="4297515"/>
          <a:ext cx="1508928" cy="2853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l"/>
          <a:r>
            <a:rPr lang="sr-Latn-RS" sz="9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Actual     Limit     Ranking</a:t>
          </a:r>
        </a:p>
      </xdr:txBody>
    </xdr:sp>
    <xdr:clientData/>
  </xdr:oneCellAnchor>
  <xdr:twoCellAnchor>
    <xdr:from>
      <xdr:col>16</xdr:col>
      <xdr:colOff>136072</xdr:colOff>
      <xdr:row>18</xdr:row>
      <xdr:rowOff>105396</xdr:rowOff>
    </xdr:from>
    <xdr:to>
      <xdr:col>18</xdr:col>
      <xdr:colOff>355252</xdr:colOff>
      <xdr:row>19</xdr:row>
      <xdr:rowOff>58896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6D93C7F4-7D30-E9C8-CA76-C557D026FCEF}"/>
            </a:ext>
          </a:extLst>
        </xdr:cNvPr>
        <xdr:cNvGrpSpPr/>
      </xdr:nvGrpSpPr>
      <xdr:grpSpPr>
        <a:xfrm>
          <a:off x="8231201" y="4686361"/>
          <a:ext cx="1599745" cy="141759"/>
          <a:chOff x="8220892" y="4685016"/>
          <a:chExt cx="1606020" cy="144000"/>
        </a:xfrm>
      </xdr:grpSpPr>
      <xdr:sp macro="" textlink="Calculations!F70">
        <xdr:nvSpPr>
          <xdr:cNvPr id="27" name="TextBox 26">
            <a:extLst>
              <a:ext uri="{FF2B5EF4-FFF2-40B4-BE49-F238E27FC236}">
                <a16:creationId xmlns:a16="http://schemas.microsoft.com/office/drawing/2014/main" id="{1C3FAE55-759F-422C-8D96-095BA3E975AF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A4EC0DCD-4F06-4B19-9091-B0D01CF84A16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81.8%</a:t>
            </a:fld>
            <a:endParaRPr lang="sr-Latn-RS" sz="6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0">
        <xdr:nvSpPr>
          <xdr:cNvPr id="28" name="TextBox 27">
            <a:extLst>
              <a:ext uri="{FF2B5EF4-FFF2-40B4-BE49-F238E27FC236}">
                <a16:creationId xmlns:a16="http://schemas.microsoft.com/office/drawing/2014/main" id="{13AD74CC-EB7F-4A9D-B8FB-573AF1B2EB4E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CFBDCB94-C465-45B6-8638-0E2564F065D4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0">
        <xdr:nvSpPr>
          <xdr:cNvPr id="29" name="TextBox 28">
            <a:extLst>
              <a:ext uri="{FF2B5EF4-FFF2-40B4-BE49-F238E27FC236}">
                <a16:creationId xmlns:a16="http://schemas.microsoft.com/office/drawing/2014/main" id="{258CDCC4-4C57-4CFF-BEA4-10D9076A9316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CAB59DB2-9D98-4CD3-9566-5B456082DF26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Tolerable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16</xdr:col>
      <xdr:colOff>136072</xdr:colOff>
      <xdr:row>20</xdr:row>
      <xdr:rowOff>149347</xdr:rowOff>
    </xdr:from>
    <xdr:to>
      <xdr:col>18</xdr:col>
      <xdr:colOff>355252</xdr:colOff>
      <xdr:row>21</xdr:row>
      <xdr:rowOff>102847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250851FE-1B2F-47F2-A246-375B25823D8A}"/>
            </a:ext>
          </a:extLst>
        </xdr:cNvPr>
        <xdr:cNvGrpSpPr/>
      </xdr:nvGrpSpPr>
      <xdr:grpSpPr>
        <a:xfrm>
          <a:off x="8231201" y="5097865"/>
          <a:ext cx="1599745" cy="141758"/>
          <a:chOff x="8220892" y="4685016"/>
          <a:chExt cx="1606020" cy="144000"/>
        </a:xfrm>
      </xdr:grpSpPr>
      <xdr:sp macro="" textlink="Calculations!F71">
        <xdr:nvSpPr>
          <xdr:cNvPr id="32" name="TextBox 31">
            <a:extLst>
              <a:ext uri="{FF2B5EF4-FFF2-40B4-BE49-F238E27FC236}">
                <a16:creationId xmlns:a16="http://schemas.microsoft.com/office/drawing/2014/main" id="{831C99DB-12A0-02D3-0BB2-3DEE979C1876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480B82BF-056B-4A7A-AAC6-8DDDB4C3AB94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83.2%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1">
        <xdr:nvSpPr>
          <xdr:cNvPr id="33" name="TextBox 32">
            <a:extLst>
              <a:ext uri="{FF2B5EF4-FFF2-40B4-BE49-F238E27FC236}">
                <a16:creationId xmlns:a16="http://schemas.microsoft.com/office/drawing/2014/main" id="{B717B3DE-0993-A58F-2EC0-BDDBDC7B5B3E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64259491-654D-4ED1-A7E8-12D51A2C7FFF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1">
        <xdr:nvSpPr>
          <xdr:cNvPr id="34" name="TextBox 33">
            <a:extLst>
              <a:ext uri="{FF2B5EF4-FFF2-40B4-BE49-F238E27FC236}">
                <a16:creationId xmlns:a16="http://schemas.microsoft.com/office/drawing/2014/main" id="{BBE1EE66-18A9-EDC6-87D0-EACCA6BF0D23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0A381E86-068F-4640-A2E5-35650D1B04D0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Tolerable</a:t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16</xdr:col>
      <xdr:colOff>136072</xdr:colOff>
      <xdr:row>21</xdr:row>
      <xdr:rowOff>376178</xdr:rowOff>
    </xdr:from>
    <xdr:to>
      <xdr:col>18</xdr:col>
      <xdr:colOff>355252</xdr:colOff>
      <xdr:row>23</xdr:row>
      <xdr:rowOff>40118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6B17A98F-EC6D-4F8F-82CC-73B8C15512BD}"/>
            </a:ext>
          </a:extLst>
        </xdr:cNvPr>
        <xdr:cNvGrpSpPr/>
      </xdr:nvGrpSpPr>
      <xdr:grpSpPr>
        <a:xfrm>
          <a:off x="8231201" y="5512954"/>
          <a:ext cx="1599745" cy="148035"/>
          <a:chOff x="8220892" y="4685016"/>
          <a:chExt cx="1606020" cy="144000"/>
        </a:xfrm>
      </xdr:grpSpPr>
      <xdr:sp macro="" textlink="Calculations!F72">
        <xdr:nvSpPr>
          <xdr:cNvPr id="36" name="TextBox 35">
            <a:extLst>
              <a:ext uri="{FF2B5EF4-FFF2-40B4-BE49-F238E27FC236}">
                <a16:creationId xmlns:a16="http://schemas.microsoft.com/office/drawing/2014/main" id="{EB086998-F66D-E343-3C64-379728623527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36AAFA6B-11F2-4D7A-88C9-885F88E3482B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85.0%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2">
        <xdr:nvSpPr>
          <xdr:cNvPr id="37" name="TextBox 36">
            <a:extLst>
              <a:ext uri="{FF2B5EF4-FFF2-40B4-BE49-F238E27FC236}">
                <a16:creationId xmlns:a16="http://schemas.microsoft.com/office/drawing/2014/main" id="{2B91D69D-2BC4-8BA1-B19F-E219F28D037C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21A51569-23E4-4570-BA97-2A58F0A330C3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2">
        <xdr:nvSpPr>
          <xdr:cNvPr id="38" name="TextBox 37">
            <a:extLst>
              <a:ext uri="{FF2B5EF4-FFF2-40B4-BE49-F238E27FC236}">
                <a16:creationId xmlns:a16="http://schemas.microsoft.com/office/drawing/2014/main" id="{739E8A14-BE8B-D2E1-9967-75EFD2A90E39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280143C6-7E3A-40D2-84B3-6079BE17906B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Acceptable</a:t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16</xdr:col>
      <xdr:colOff>136072</xdr:colOff>
      <xdr:row>24</xdr:row>
      <xdr:rowOff>130569</xdr:rowOff>
    </xdr:from>
    <xdr:to>
      <xdr:col>18</xdr:col>
      <xdr:colOff>355252</xdr:colOff>
      <xdr:row>25</xdr:row>
      <xdr:rowOff>84069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1BCE792E-1914-4CF0-A4FF-39459B249704}"/>
            </a:ext>
          </a:extLst>
        </xdr:cNvPr>
        <xdr:cNvGrpSpPr/>
      </xdr:nvGrpSpPr>
      <xdr:grpSpPr>
        <a:xfrm>
          <a:off x="8231201" y="5930734"/>
          <a:ext cx="1599745" cy="141759"/>
          <a:chOff x="8220892" y="4685016"/>
          <a:chExt cx="1606020" cy="144000"/>
        </a:xfrm>
      </xdr:grpSpPr>
      <xdr:sp macro="" textlink="Calculations!F73">
        <xdr:nvSpPr>
          <xdr:cNvPr id="40" name="TextBox 39">
            <a:extLst>
              <a:ext uri="{FF2B5EF4-FFF2-40B4-BE49-F238E27FC236}">
                <a16:creationId xmlns:a16="http://schemas.microsoft.com/office/drawing/2014/main" id="{730DBB6F-13B0-0F94-7F91-AB15F8CB7B4C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FB3400D9-ED88-4BBE-966A-FE78229EA252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80.6%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3">
        <xdr:nvSpPr>
          <xdr:cNvPr id="41" name="TextBox 40">
            <a:extLst>
              <a:ext uri="{FF2B5EF4-FFF2-40B4-BE49-F238E27FC236}">
                <a16:creationId xmlns:a16="http://schemas.microsoft.com/office/drawing/2014/main" id="{79E43E02-7F26-56BA-569D-96236F4B47AA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8BCBDE8E-BA69-4F5B-84C4-9F6E84FBEA4C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3">
        <xdr:nvSpPr>
          <xdr:cNvPr id="42" name="TextBox 41">
            <a:extLst>
              <a:ext uri="{FF2B5EF4-FFF2-40B4-BE49-F238E27FC236}">
                <a16:creationId xmlns:a16="http://schemas.microsoft.com/office/drawing/2014/main" id="{C0A681B0-9C6B-DF71-279C-B2EEF6143A81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EEDBE773-3006-4F2D-A2FA-215F311A1348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Tolerable</a:t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16</xdr:col>
      <xdr:colOff>136072</xdr:colOff>
      <xdr:row>26</xdr:row>
      <xdr:rowOff>174521</xdr:rowOff>
    </xdr:from>
    <xdr:to>
      <xdr:col>18</xdr:col>
      <xdr:colOff>355252</xdr:colOff>
      <xdr:row>27</xdr:row>
      <xdr:rowOff>128021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FFDB223D-AF54-479D-A6A3-3DE0DC268423}"/>
            </a:ext>
          </a:extLst>
        </xdr:cNvPr>
        <xdr:cNvGrpSpPr/>
      </xdr:nvGrpSpPr>
      <xdr:grpSpPr>
        <a:xfrm>
          <a:off x="8231201" y="6342239"/>
          <a:ext cx="1599745" cy="141758"/>
          <a:chOff x="8220892" y="4685016"/>
          <a:chExt cx="1606020" cy="144000"/>
        </a:xfrm>
      </xdr:grpSpPr>
      <xdr:sp macro="" textlink="Calculations!F74">
        <xdr:nvSpPr>
          <xdr:cNvPr id="44" name="TextBox 43">
            <a:extLst>
              <a:ext uri="{FF2B5EF4-FFF2-40B4-BE49-F238E27FC236}">
                <a16:creationId xmlns:a16="http://schemas.microsoft.com/office/drawing/2014/main" id="{A90BAE9F-20DF-6CE2-F18B-9903B3379F91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E61BCC51-4C57-4F1D-8641-FAFFCF6E8C4C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77.9%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4">
        <xdr:nvSpPr>
          <xdr:cNvPr id="45" name="TextBox 44">
            <a:extLst>
              <a:ext uri="{FF2B5EF4-FFF2-40B4-BE49-F238E27FC236}">
                <a16:creationId xmlns:a16="http://schemas.microsoft.com/office/drawing/2014/main" id="{C9DDC9BE-E50B-7B67-9139-BB3F7AB3F307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D6FF8833-EECB-4D29-AA6C-42F52FAABA17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4">
        <xdr:nvSpPr>
          <xdr:cNvPr id="46" name="TextBox 45">
            <a:extLst>
              <a:ext uri="{FF2B5EF4-FFF2-40B4-BE49-F238E27FC236}">
                <a16:creationId xmlns:a16="http://schemas.microsoft.com/office/drawing/2014/main" id="{667BE38B-6BFF-0D6C-F7B4-22E172097DEA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A4339D11-0D81-4204-B890-1F5D9297F18A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Unacceptable</a:t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oneCellAnchor>
    <xdr:from>
      <xdr:col>13</xdr:col>
      <xdr:colOff>201055</xdr:colOff>
      <xdr:row>14</xdr:row>
      <xdr:rowOff>116430</xdr:rowOff>
    </xdr:from>
    <xdr:ext cx="3000671" cy="254631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589CA72-7303-4A4E-9FCE-8337DCA2DF10}"/>
            </a:ext>
          </a:extLst>
        </xdr:cNvPr>
        <xdr:cNvSpPr txBox="1"/>
      </xdr:nvSpPr>
      <xdr:spPr>
        <a:xfrm>
          <a:off x="6457075" y="3842610"/>
          <a:ext cx="3000671" cy="254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DELIVERY TIME ANALYSIS</a:t>
          </a:r>
        </a:p>
      </xdr:txBody>
    </xdr:sp>
    <xdr:clientData/>
  </xdr:oneCellAnchor>
  <xdr:twoCellAnchor editAs="oneCell">
    <xdr:from>
      <xdr:col>2</xdr:col>
      <xdr:colOff>56520</xdr:colOff>
      <xdr:row>8</xdr:row>
      <xdr:rowOff>143864</xdr:rowOff>
    </xdr:from>
    <xdr:to>
      <xdr:col>3</xdr:col>
      <xdr:colOff>141514</xdr:colOff>
      <xdr:row>11</xdr:row>
      <xdr:rowOff>103095</xdr:rowOff>
    </xdr:to>
    <xdr:pic>
      <xdr:nvPicPr>
        <xdr:cNvPr id="48" name="Graphic 47">
          <a:extLst>
            <a:ext uri="{FF2B5EF4-FFF2-40B4-BE49-F238E27FC236}">
              <a16:creationId xmlns:a16="http://schemas.microsoft.com/office/drawing/2014/main" id="{E8CC5E86-ED58-A544-051F-086264FE2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70285" y="2591229"/>
          <a:ext cx="389794" cy="631584"/>
        </a:xfrm>
        <a:prstGeom prst="rect">
          <a:avLst/>
        </a:prstGeom>
      </xdr:spPr>
    </xdr:pic>
    <xdr:clientData/>
  </xdr:twoCellAnchor>
  <xdr:twoCellAnchor>
    <xdr:from>
      <xdr:col>2</xdr:col>
      <xdr:colOff>15240</xdr:colOff>
      <xdr:row>26</xdr:row>
      <xdr:rowOff>130574</xdr:rowOff>
    </xdr:from>
    <xdr:to>
      <xdr:col>3</xdr:col>
      <xdr:colOff>179294</xdr:colOff>
      <xdr:row>29</xdr:row>
      <xdr:rowOff>89647</xdr:rowOff>
    </xdr:to>
    <xdr:grpSp>
      <xdr:nvGrpSpPr>
        <xdr:cNvPr id="51" name="Graphic 49">
          <a:extLst>
            <a:ext uri="{FF2B5EF4-FFF2-40B4-BE49-F238E27FC236}">
              <a16:creationId xmlns:a16="http://schemas.microsoft.com/office/drawing/2014/main" id="{AFE1D1E4-64A4-C5AC-B1CD-32BACB2776F4}"/>
            </a:ext>
          </a:extLst>
        </xdr:cNvPr>
        <xdr:cNvGrpSpPr/>
      </xdr:nvGrpSpPr>
      <xdr:grpSpPr>
        <a:xfrm>
          <a:off x="329005" y="6298292"/>
          <a:ext cx="468854" cy="631426"/>
          <a:chOff x="324340" y="6384143"/>
          <a:chExt cx="413851" cy="552965"/>
        </a:xfrm>
      </xdr:grpSpPr>
      <xdr:sp macro="" textlink="">
        <xdr:nvSpPr>
          <xdr:cNvPr id="53" name="Freeform: Shape 52">
            <a:extLst>
              <a:ext uri="{FF2B5EF4-FFF2-40B4-BE49-F238E27FC236}">
                <a16:creationId xmlns:a16="http://schemas.microsoft.com/office/drawing/2014/main" id="{AEDFFF9A-F27E-3B7F-1286-1068D0646E8F}"/>
              </a:ext>
            </a:extLst>
          </xdr:cNvPr>
          <xdr:cNvSpPr/>
        </xdr:nvSpPr>
        <xdr:spPr>
          <a:xfrm>
            <a:off x="324340" y="6440020"/>
            <a:ext cx="315581" cy="497088"/>
          </a:xfrm>
          <a:custGeom>
            <a:avLst/>
            <a:gdLst>
              <a:gd name="connsiteX0" fmla="*/ 101163 w 315581"/>
              <a:gd name="connsiteY0" fmla="*/ 492852 h 497088"/>
              <a:gd name="connsiteX1" fmla="*/ 92127 w 315581"/>
              <a:gd name="connsiteY1" fmla="*/ 475729 h 497088"/>
              <a:gd name="connsiteX2" fmla="*/ 87930 w 315581"/>
              <a:gd name="connsiteY2" fmla="*/ 470902 h 497088"/>
              <a:gd name="connsiteX3" fmla="*/ 64192 w 315581"/>
              <a:gd name="connsiteY3" fmla="*/ 457026 h 497088"/>
              <a:gd name="connsiteX4" fmla="*/ 62974 w 315581"/>
              <a:gd name="connsiteY4" fmla="*/ 428575 h 497088"/>
              <a:gd name="connsiteX5" fmla="*/ 63232 w 315581"/>
              <a:gd name="connsiteY5" fmla="*/ 416205 h 497088"/>
              <a:gd name="connsiteX6" fmla="*/ 62925 w 315581"/>
              <a:gd name="connsiteY6" fmla="*/ 389426 h 497088"/>
              <a:gd name="connsiteX7" fmla="*/ 54713 w 315581"/>
              <a:gd name="connsiteY7" fmla="*/ 308042 h 497088"/>
              <a:gd name="connsiteX8" fmla="*/ 20478 w 315581"/>
              <a:gd name="connsiteY8" fmla="*/ 238729 h 497088"/>
              <a:gd name="connsiteX9" fmla="*/ -127 w 315581"/>
              <a:gd name="connsiteY9" fmla="*/ 165026 h 497088"/>
              <a:gd name="connsiteX10" fmla="*/ 4988 w 315581"/>
              <a:gd name="connsiteY10" fmla="*/ 118840 h 497088"/>
              <a:gd name="connsiteX11" fmla="*/ 52574 w 315581"/>
              <a:gd name="connsiteY11" fmla="*/ 39732 h 497088"/>
              <a:gd name="connsiteX12" fmla="*/ 108915 w 315581"/>
              <a:gd name="connsiteY12" fmla="*/ 6107 h 497088"/>
              <a:gd name="connsiteX13" fmla="*/ 156482 w 315581"/>
              <a:gd name="connsiteY13" fmla="*/ -40 h 497088"/>
              <a:gd name="connsiteX14" fmla="*/ 200317 w 315581"/>
              <a:gd name="connsiteY14" fmla="*/ 4363 h 497088"/>
              <a:gd name="connsiteX15" fmla="*/ 238327 w 315581"/>
              <a:gd name="connsiteY15" fmla="*/ 21857 h 497088"/>
              <a:gd name="connsiteX16" fmla="*/ 313848 w 315581"/>
              <a:gd name="connsiteY16" fmla="*/ 144891 h 497088"/>
              <a:gd name="connsiteX17" fmla="*/ 315074 w 315581"/>
              <a:gd name="connsiteY17" fmla="*/ 156357 h 497088"/>
              <a:gd name="connsiteX18" fmla="*/ 308425 w 315581"/>
              <a:gd name="connsiteY18" fmla="*/ 209042 h 497088"/>
              <a:gd name="connsiteX19" fmla="*/ 293308 w 315581"/>
              <a:gd name="connsiteY19" fmla="*/ 238850 h 497088"/>
              <a:gd name="connsiteX20" fmla="*/ 249774 w 315581"/>
              <a:gd name="connsiteY20" fmla="*/ 348831 h 497088"/>
              <a:gd name="connsiteX21" fmla="*/ 250682 w 315581"/>
              <a:gd name="connsiteY21" fmla="*/ 389800 h 497088"/>
              <a:gd name="connsiteX22" fmla="*/ 250882 w 315581"/>
              <a:gd name="connsiteY22" fmla="*/ 415520 h 497088"/>
              <a:gd name="connsiteX23" fmla="*/ 250882 w 315581"/>
              <a:gd name="connsiteY23" fmla="*/ 429367 h 497088"/>
              <a:gd name="connsiteX24" fmla="*/ 251391 w 315581"/>
              <a:gd name="connsiteY24" fmla="*/ 453428 h 497088"/>
              <a:gd name="connsiteX25" fmla="*/ 229442 w 315581"/>
              <a:gd name="connsiteY25" fmla="*/ 470076 h 497088"/>
              <a:gd name="connsiteX26" fmla="*/ 222161 w 315581"/>
              <a:gd name="connsiteY26" fmla="*/ 474675 h 497088"/>
              <a:gd name="connsiteX27" fmla="*/ 211657 w 315581"/>
              <a:gd name="connsiteY27" fmla="*/ 493875 h 497088"/>
              <a:gd name="connsiteX28" fmla="*/ 156193 w 315581"/>
              <a:gd name="connsiteY28" fmla="*/ 497048 h 497088"/>
              <a:gd name="connsiteX29" fmla="*/ 101163 w 315581"/>
              <a:gd name="connsiteY29" fmla="*/ 492851 h 497088"/>
              <a:gd name="connsiteX30" fmla="*/ 205031 w 315581"/>
              <a:gd name="connsiteY30" fmla="*/ 478323 h 497088"/>
              <a:gd name="connsiteX31" fmla="*/ 203981 w 315581"/>
              <a:gd name="connsiteY31" fmla="*/ 473660 h 497088"/>
              <a:gd name="connsiteX32" fmla="*/ 157653 w 315581"/>
              <a:gd name="connsiteY32" fmla="*/ 470972 h 497088"/>
              <a:gd name="connsiteX33" fmla="*/ 110976 w 315581"/>
              <a:gd name="connsiteY33" fmla="*/ 472649 h 497088"/>
              <a:gd name="connsiteX34" fmla="*/ 109519 w 315581"/>
              <a:gd name="connsiteY34" fmla="*/ 477284 h 497088"/>
              <a:gd name="connsiteX35" fmla="*/ 157247 w 315581"/>
              <a:gd name="connsiteY35" fmla="*/ 480270 h 497088"/>
              <a:gd name="connsiteX36" fmla="*/ 205032 w 315581"/>
              <a:gd name="connsiteY36" fmla="*/ 478322 h 497088"/>
              <a:gd name="connsiteX37" fmla="*/ 232828 w 315581"/>
              <a:gd name="connsiteY37" fmla="*/ 449358 h 497088"/>
              <a:gd name="connsiteX38" fmla="*/ 232828 w 315581"/>
              <a:gd name="connsiteY38" fmla="*/ 434702 h 497088"/>
              <a:gd name="connsiteX39" fmla="*/ 156962 w 315581"/>
              <a:gd name="connsiteY39" fmla="*/ 431771 h 497088"/>
              <a:gd name="connsiteX40" fmla="*/ 80615 w 315581"/>
              <a:gd name="connsiteY40" fmla="*/ 434858 h 497088"/>
              <a:gd name="connsiteX41" fmla="*/ 80291 w 315581"/>
              <a:gd name="connsiteY41" fmla="*/ 448879 h 497088"/>
              <a:gd name="connsiteX42" fmla="*/ 156637 w 315581"/>
              <a:gd name="connsiteY42" fmla="*/ 452290 h 497088"/>
              <a:gd name="connsiteX43" fmla="*/ 232827 w 315581"/>
              <a:gd name="connsiteY43" fmla="*/ 449358 h 497088"/>
              <a:gd name="connsiteX44" fmla="*/ 232828 w 315581"/>
              <a:gd name="connsiteY44" fmla="*/ 410186 h 497088"/>
              <a:gd name="connsiteX45" fmla="*/ 233521 w 315581"/>
              <a:gd name="connsiteY45" fmla="*/ 394837 h 497088"/>
              <a:gd name="connsiteX46" fmla="*/ 157175 w 315581"/>
              <a:gd name="connsiteY46" fmla="*/ 392598 h 497088"/>
              <a:gd name="connsiteX47" fmla="*/ 80136 w 315581"/>
              <a:gd name="connsiteY47" fmla="*/ 395530 h 497088"/>
              <a:gd name="connsiteX48" fmla="*/ 80296 w 315581"/>
              <a:gd name="connsiteY48" fmla="*/ 409706 h 497088"/>
              <a:gd name="connsiteX49" fmla="*/ 156642 w 315581"/>
              <a:gd name="connsiteY49" fmla="*/ 413117 h 497088"/>
              <a:gd name="connsiteX50" fmla="*/ 232832 w 315581"/>
              <a:gd name="connsiteY50" fmla="*/ 410186 h 497088"/>
              <a:gd name="connsiteX51" fmla="*/ 229699 w 315581"/>
              <a:gd name="connsiteY51" fmla="*/ 364618 h 497088"/>
              <a:gd name="connsiteX52" fmla="*/ 275023 w 315581"/>
              <a:gd name="connsiteY52" fmla="*/ 234128 h 497088"/>
              <a:gd name="connsiteX53" fmla="*/ 292726 w 315581"/>
              <a:gd name="connsiteY53" fmla="*/ 198774 h 497088"/>
              <a:gd name="connsiteX54" fmla="*/ 296134 w 315581"/>
              <a:gd name="connsiteY54" fmla="*/ 162771 h 497088"/>
              <a:gd name="connsiteX55" fmla="*/ 215239 w 315581"/>
              <a:gd name="connsiteY55" fmla="*/ 30900 h 497088"/>
              <a:gd name="connsiteX56" fmla="*/ 165807 w 315581"/>
              <a:gd name="connsiteY56" fmla="*/ 16723 h 497088"/>
              <a:gd name="connsiteX57" fmla="*/ 105532 w 315581"/>
              <a:gd name="connsiteY57" fmla="*/ 26590 h 497088"/>
              <a:gd name="connsiteX58" fmla="*/ 28339 w 315581"/>
              <a:gd name="connsiteY58" fmla="*/ 105256 h 497088"/>
              <a:gd name="connsiteX59" fmla="*/ 26858 w 315581"/>
              <a:gd name="connsiteY59" fmla="*/ 213563 h 497088"/>
              <a:gd name="connsiteX60" fmla="*/ 38002 w 315581"/>
              <a:gd name="connsiteY60" fmla="*/ 232360 h 497088"/>
              <a:gd name="connsiteX61" fmla="*/ 72508 w 315581"/>
              <a:gd name="connsiteY61" fmla="*/ 303768 h 497088"/>
              <a:gd name="connsiteX62" fmla="*/ 84665 w 315581"/>
              <a:gd name="connsiteY62" fmla="*/ 368143 h 497088"/>
              <a:gd name="connsiteX63" fmla="*/ 84665 w 315581"/>
              <a:gd name="connsiteY63" fmla="*/ 373988 h 497088"/>
              <a:gd name="connsiteX64" fmla="*/ 156947 w 315581"/>
              <a:gd name="connsiteY64" fmla="*/ 373499 h 497088"/>
              <a:gd name="connsiteX65" fmla="*/ 229229 w 315581"/>
              <a:gd name="connsiteY65" fmla="*/ 373013 h 497088"/>
              <a:gd name="connsiteX66" fmla="*/ 28606 w 315581"/>
              <a:gd name="connsiteY66" fmla="*/ 164840 h 497088"/>
              <a:gd name="connsiteX67" fmla="*/ 42212 w 315581"/>
              <a:gd name="connsiteY67" fmla="*/ 102536 h 497088"/>
              <a:gd name="connsiteX68" fmla="*/ 82936 w 315581"/>
              <a:gd name="connsiteY68" fmla="*/ 54970 h 497088"/>
              <a:gd name="connsiteX69" fmla="*/ 92127 w 315581"/>
              <a:gd name="connsiteY69" fmla="*/ 64522 h 497088"/>
              <a:gd name="connsiteX70" fmla="*/ 83602 w 315581"/>
              <a:gd name="connsiteY70" fmla="*/ 75567 h 497088"/>
              <a:gd name="connsiteX71" fmla="*/ 47122 w 315581"/>
              <a:gd name="connsiteY71" fmla="*/ 145439 h 497088"/>
              <a:gd name="connsiteX72" fmla="*/ 35767 w 315581"/>
              <a:gd name="connsiteY72" fmla="*/ 168402 h 497088"/>
              <a:gd name="connsiteX73" fmla="*/ 28606 w 315581"/>
              <a:gd name="connsiteY73" fmla="*/ 164840 h 4970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</a:cxnLst>
            <a:rect l="l" t="t" r="r" b="b"/>
            <a:pathLst>
              <a:path w="315581" h="497088">
                <a:moveTo>
                  <a:pt x="101163" y="492852"/>
                </a:moveTo>
                <a:cubicBezTo>
                  <a:pt x="95117" y="487741"/>
                  <a:pt x="92127" y="482075"/>
                  <a:pt x="92127" y="475729"/>
                </a:cubicBezTo>
                <a:cubicBezTo>
                  <a:pt x="92127" y="472022"/>
                  <a:pt x="91181" y="470934"/>
                  <a:pt x="87930" y="470902"/>
                </a:cubicBezTo>
                <a:cubicBezTo>
                  <a:pt x="80055" y="470822"/>
                  <a:pt x="68572" y="464113"/>
                  <a:pt x="64192" y="457026"/>
                </a:cubicBezTo>
                <a:cubicBezTo>
                  <a:pt x="58928" y="448509"/>
                  <a:pt x="58499" y="438497"/>
                  <a:pt x="62974" y="428575"/>
                </a:cubicBezTo>
                <a:cubicBezTo>
                  <a:pt x="66189" y="421445"/>
                  <a:pt x="66203" y="420738"/>
                  <a:pt x="63232" y="416205"/>
                </a:cubicBezTo>
                <a:cubicBezTo>
                  <a:pt x="59153" y="409980"/>
                  <a:pt x="59005" y="397007"/>
                  <a:pt x="62925" y="389426"/>
                </a:cubicBezTo>
                <a:cubicBezTo>
                  <a:pt x="69173" y="377344"/>
                  <a:pt x="65399" y="339936"/>
                  <a:pt x="54713" y="308042"/>
                </a:cubicBezTo>
                <a:cubicBezTo>
                  <a:pt x="48083" y="288251"/>
                  <a:pt x="37279" y="266378"/>
                  <a:pt x="20478" y="238729"/>
                </a:cubicBezTo>
                <a:cubicBezTo>
                  <a:pt x="2804" y="209644"/>
                  <a:pt x="-228" y="198796"/>
                  <a:pt x="-127" y="165026"/>
                </a:cubicBezTo>
                <a:cubicBezTo>
                  <a:pt x="-47" y="141781"/>
                  <a:pt x="663" y="135287"/>
                  <a:pt x="4988" y="118840"/>
                </a:cubicBezTo>
                <a:cubicBezTo>
                  <a:pt x="13592" y="86134"/>
                  <a:pt x="26981" y="63875"/>
                  <a:pt x="52574" y="39732"/>
                </a:cubicBezTo>
                <a:cubicBezTo>
                  <a:pt x="69008" y="24229"/>
                  <a:pt x="86112" y="14021"/>
                  <a:pt x="108915" y="6107"/>
                </a:cubicBezTo>
                <a:cubicBezTo>
                  <a:pt x="126097" y="144"/>
                  <a:pt x="127544" y="-43"/>
                  <a:pt x="156482" y="-40"/>
                </a:cubicBezTo>
                <a:cubicBezTo>
                  <a:pt x="182635" y="-36"/>
                  <a:pt x="188057" y="508"/>
                  <a:pt x="200317" y="4363"/>
                </a:cubicBezTo>
                <a:cubicBezTo>
                  <a:pt x="214072" y="8689"/>
                  <a:pt x="227521" y="13038"/>
                  <a:pt x="238327" y="21857"/>
                </a:cubicBezTo>
                <a:cubicBezTo>
                  <a:pt x="277465" y="53797"/>
                  <a:pt x="303867" y="99344"/>
                  <a:pt x="313848" y="144891"/>
                </a:cubicBezTo>
                <a:cubicBezTo>
                  <a:pt x="314670" y="148646"/>
                  <a:pt x="315074" y="156357"/>
                  <a:pt x="315074" y="156357"/>
                </a:cubicBezTo>
                <a:cubicBezTo>
                  <a:pt x="316543" y="170090"/>
                  <a:pt x="313602" y="193392"/>
                  <a:pt x="308425" y="209042"/>
                </a:cubicBezTo>
                <a:cubicBezTo>
                  <a:pt x="306355" y="215298"/>
                  <a:pt x="299553" y="228711"/>
                  <a:pt x="293308" y="238850"/>
                </a:cubicBezTo>
                <a:cubicBezTo>
                  <a:pt x="266520" y="282342"/>
                  <a:pt x="255661" y="309776"/>
                  <a:pt x="249774" y="348831"/>
                </a:cubicBezTo>
                <a:cubicBezTo>
                  <a:pt x="246058" y="373489"/>
                  <a:pt x="246225" y="381059"/>
                  <a:pt x="250682" y="389800"/>
                </a:cubicBezTo>
                <a:cubicBezTo>
                  <a:pt x="255353" y="398961"/>
                  <a:pt x="255413" y="406636"/>
                  <a:pt x="250882" y="415520"/>
                </a:cubicBezTo>
                <a:cubicBezTo>
                  <a:pt x="247420" y="422312"/>
                  <a:pt x="247420" y="422575"/>
                  <a:pt x="250882" y="429367"/>
                </a:cubicBezTo>
                <a:cubicBezTo>
                  <a:pt x="255207" y="437850"/>
                  <a:pt x="255360" y="445064"/>
                  <a:pt x="251391" y="453428"/>
                </a:cubicBezTo>
                <a:cubicBezTo>
                  <a:pt x="247110" y="462450"/>
                  <a:pt x="238933" y="468652"/>
                  <a:pt x="229442" y="470076"/>
                </a:cubicBezTo>
                <a:cubicBezTo>
                  <a:pt x="222769" y="471076"/>
                  <a:pt x="221440" y="471915"/>
                  <a:pt x="222161" y="474675"/>
                </a:cubicBezTo>
                <a:cubicBezTo>
                  <a:pt x="223492" y="479765"/>
                  <a:pt x="217737" y="490284"/>
                  <a:pt x="211657" y="493875"/>
                </a:cubicBezTo>
                <a:cubicBezTo>
                  <a:pt x="206938" y="496663"/>
                  <a:pt x="200056" y="497057"/>
                  <a:pt x="156193" y="497048"/>
                </a:cubicBezTo>
                <a:cubicBezTo>
                  <a:pt x="107016" y="497041"/>
                  <a:pt x="106028" y="496968"/>
                  <a:pt x="101163" y="492851"/>
                </a:cubicBezTo>
                <a:close/>
                <a:moveTo>
                  <a:pt x="205031" y="478323"/>
                </a:moveTo>
                <a:cubicBezTo>
                  <a:pt x="205692" y="477253"/>
                  <a:pt x="205212" y="475154"/>
                  <a:pt x="203981" y="473660"/>
                </a:cubicBezTo>
                <a:cubicBezTo>
                  <a:pt x="202123" y="471420"/>
                  <a:pt x="193990" y="470948"/>
                  <a:pt x="157653" y="470972"/>
                </a:cubicBezTo>
                <a:cubicBezTo>
                  <a:pt x="133412" y="470986"/>
                  <a:pt x="112408" y="471741"/>
                  <a:pt x="110976" y="472649"/>
                </a:cubicBezTo>
                <a:cubicBezTo>
                  <a:pt x="109545" y="473555"/>
                  <a:pt x="108888" y="475642"/>
                  <a:pt x="109519" y="477284"/>
                </a:cubicBezTo>
                <a:cubicBezTo>
                  <a:pt x="110527" y="479912"/>
                  <a:pt x="116256" y="480270"/>
                  <a:pt x="157247" y="480270"/>
                </a:cubicBezTo>
                <a:cubicBezTo>
                  <a:pt x="187593" y="480270"/>
                  <a:pt x="204249" y="479591"/>
                  <a:pt x="205032" y="478322"/>
                </a:cubicBezTo>
                <a:close/>
                <a:moveTo>
                  <a:pt x="232828" y="449358"/>
                </a:moveTo>
                <a:cubicBezTo>
                  <a:pt x="236587" y="445599"/>
                  <a:pt x="236587" y="438461"/>
                  <a:pt x="232828" y="434702"/>
                </a:cubicBezTo>
                <a:cubicBezTo>
                  <a:pt x="230263" y="432137"/>
                  <a:pt x="220779" y="431771"/>
                  <a:pt x="156962" y="431771"/>
                </a:cubicBezTo>
                <a:cubicBezTo>
                  <a:pt x="91712" y="431771"/>
                  <a:pt x="83667" y="432096"/>
                  <a:pt x="80615" y="434858"/>
                </a:cubicBezTo>
                <a:cubicBezTo>
                  <a:pt x="76373" y="438697"/>
                  <a:pt x="76241" y="444403"/>
                  <a:pt x="80291" y="448879"/>
                </a:cubicBezTo>
                <a:cubicBezTo>
                  <a:pt x="83182" y="452073"/>
                  <a:pt x="88034" y="452290"/>
                  <a:pt x="156637" y="452290"/>
                </a:cubicBezTo>
                <a:cubicBezTo>
                  <a:pt x="220749" y="452290"/>
                  <a:pt x="230262" y="451925"/>
                  <a:pt x="232827" y="449358"/>
                </a:cubicBezTo>
                <a:close/>
                <a:moveTo>
                  <a:pt x="232828" y="410186"/>
                </a:moveTo>
                <a:cubicBezTo>
                  <a:pt x="236296" y="406717"/>
                  <a:pt x="236690" y="398006"/>
                  <a:pt x="233521" y="394837"/>
                </a:cubicBezTo>
                <a:cubicBezTo>
                  <a:pt x="231856" y="393172"/>
                  <a:pt x="212327" y="392598"/>
                  <a:pt x="157175" y="392598"/>
                </a:cubicBezTo>
                <a:cubicBezTo>
                  <a:pt x="92291" y="392598"/>
                  <a:pt x="82702" y="392963"/>
                  <a:pt x="80136" y="395530"/>
                </a:cubicBezTo>
                <a:cubicBezTo>
                  <a:pt x="76334" y="399331"/>
                  <a:pt x="76401" y="405407"/>
                  <a:pt x="80296" y="409706"/>
                </a:cubicBezTo>
                <a:cubicBezTo>
                  <a:pt x="83187" y="412900"/>
                  <a:pt x="88039" y="413117"/>
                  <a:pt x="156642" y="413117"/>
                </a:cubicBezTo>
                <a:cubicBezTo>
                  <a:pt x="220754" y="413117"/>
                  <a:pt x="230267" y="412751"/>
                  <a:pt x="232832" y="410186"/>
                </a:cubicBezTo>
                <a:close/>
                <a:moveTo>
                  <a:pt x="229699" y="364618"/>
                </a:moveTo>
                <a:cubicBezTo>
                  <a:pt x="232007" y="323309"/>
                  <a:pt x="248997" y="274396"/>
                  <a:pt x="275023" y="234128"/>
                </a:cubicBezTo>
                <a:cubicBezTo>
                  <a:pt x="284698" y="219158"/>
                  <a:pt x="289693" y="209184"/>
                  <a:pt x="292726" y="198774"/>
                </a:cubicBezTo>
                <a:cubicBezTo>
                  <a:pt x="295966" y="187653"/>
                  <a:pt x="298195" y="174648"/>
                  <a:pt x="296134" y="162771"/>
                </a:cubicBezTo>
                <a:cubicBezTo>
                  <a:pt x="287177" y="111188"/>
                  <a:pt x="258642" y="60932"/>
                  <a:pt x="215239" y="30900"/>
                </a:cubicBezTo>
                <a:cubicBezTo>
                  <a:pt x="201142" y="21147"/>
                  <a:pt x="189266" y="19607"/>
                  <a:pt x="165807" y="16723"/>
                </a:cubicBezTo>
                <a:cubicBezTo>
                  <a:pt x="152465" y="15083"/>
                  <a:pt x="120444" y="20325"/>
                  <a:pt x="105532" y="26590"/>
                </a:cubicBezTo>
                <a:cubicBezTo>
                  <a:pt x="71250" y="40994"/>
                  <a:pt x="40871" y="71953"/>
                  <a:pt x="28339" y="105256"/>
                </a:cubicBezTo>
                <a:cubicBezTo>
                  <a:pt x="14656" y="141621"/>
                  <a:pt x="14016" y="188392"/>
                  <a:pt x="26858" y="213563"/>
                </a:cubicBezTo>
                <a:cubicBezTo>
                  <a:pt x="28930" y="217623"/>
                  <a:pt x="33945" y="226082"/>
                  <a:pt x="38002" y="232360"/>
                </a:cubicBezTo>
                <a:cubicBezTo>
                  <a:pt x="50512" y="251715"/>
                  <a:pt x="65865" y="283486"/>
                  <a:pt x="72508" y="303768"/>
                </a:cubicBezTo>
                <a:cubicBezTo>
                  <a:pt x="78434" y="321857"/>
                  <a:pt x="84665" y="354852"/>
                  <a:pt x="84665" y="368143"/>
                </a:cubicBezTo>
                <a:lnTo>
                  <a:pt x="84665" y="373988"/>
                </a:lnTo>
                <a:lnTo>
                  <a:pt x="156947" y="373499"/>
                </a:lnTo>
                <a:lnTo>
                  <a:pt x="229229" y="373013"/>
                </a:lnTo>
                <a:close/>
                <a:moveTo>
                  <a:pt x="28606" y="164840"/>
                </a:moveTo>
                <a:cubicBezTo>
                  <a:pt x="24096" y="156413"/>
                  <a:pt x="30999" y="124805"/>
                  <a:pt x="42212" y="102536"/>
                </a:cubicBezTo>
                <a:cubicBezTo>
                  <a:pt x="54203" y="78723"/>
                  <a:pt x="74540" y="54970"/>
                  <a:pt x="82936" y="54970"/>
                </a:cubicBezTo>
                <a:cubicBezTo>
                  <a:pt x="86577" y="54970"/>
                  <a:pt x="92127" y="60737"/>
                  <a:pt x="92127" y="64522"/>
                </a:cubicBezTo>
                <a:cubicBezTo>
                  <a:pt x="92127" y="66023"/>
                  <a:pt x="88291" y="70993"/>
                  <a:pt x="83602" y="75567"/>
                </a:cubicBezTo>
                <a:cubicBezTo>
                  <a:pt x="65289" y="93432"/>
                  <a:pt x="50737" y="121304"/>
                  <a:pt x="47122" y="145439"/>
                </a:cubicBezTo>
                <a:cubicBezTo>
                  <a:pt x="44575" y="162438"/>
                  <a:pt x="41986" y="167675"/>
                  <a:pt x="35767" y="168402"/>
                </a:cubicBezTo>
                <a:cubicBezTo>
                  <a:pt x="32204" y="168819"/>
                  <a:pt x="30202" y="167823"/>
                  <a:pt x="28606" y="164840"/>
                </a:cubicBezTo>
                <a:close/>
              </a:path>
            </a:pathLst>
          </a:custGeom>
          <a:solidFill>
            <a:srgbClr val="F4CFE0"/>
          </a:solidFill>
          <a:ln w="19740" cap="flat">
            <a:noFill/>
            <a:prstDash val="solid"/>
            <a:miter/>
          </a:ln>
        </xdr:spPr>
        <xdr:txBody>
          <a:bodyPr rtlCol="0" anchor="ctr"/>
          <a:lstStyle/>
          <a:p>
            <a:endParaRPr lang="en-GB"/>
          </a:p>
        </xdr:txBody>
      </xdr:sp>
      <xdr:sp macro="" textlink="">
        <xdr:nvSpPr>
          <xdr:cNvPr id="54" name="Freeform: Shape 53">
            <a:extLst>
              <a:ext uri="{FF2B5EF4-FFF2-40B4-BE49-F238E27FC236}">
                <a16:creationId xmlns:a16="http://schemas.microsoft.com/office/drawing/2014/main" id="{EDF43DE8-C635-2752-2437-7A1C6AC69B9C}"/>
              </a:ext>
            </a:extLst>
          </xdr:cNvPr>
          <xdr:cNvSpPr/>
        </xdr:nvSpPr>
        <xdr:spPr>
          <a:xfrm>
            <a:off x="474654" y="6384143"/>
            <a:ext cx="249061" cy="249061"/>
          </a:xfrm>
          <a:custGeom>
            <a:avLst/>
            <a:gdLst>
              <a:gd name="connsiteX0" fmla="*/ 248948 w 249061"/>
              <a:gd name="connsiteY0" fmla="*/ 124466 h 249061"/>
              <a:gd name="connsiteX1" fmla="*/ 124418 w 249061"/>
              <a:gd name="connsiteY1" fmla="*/ 248997 h 249061"/>
              <a:gd name="connsiteX2" fmla="*/ -113 w 249061"/>
              <a:gd name="connsiteY2" fmla="*/ 124466 h 249061"/>
              <a:gd name="connsiteX3" fmla="*/ 124418 w 249061"/>
              <a:gd name="connsiteY3" fmla="*/ -65 h 249061"/>
              <a:gd name="connsiteX4" fmla="*/ 248948 w 249061"/>
              <a:gd name="connsiteY4" fmla="*/ 124466 h 2490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9061" h="249061">
                <a:moveTo>
                  <a:pt x="248948" y="124466"/>
                </a:moveTo>
                <a:cubicBezTo>
                  <a:pt x="248948" y="193242"/>
                  <a:pt x="193194" y="248997"/>
                  <a:pt x="124418" y="248997"/>
                </a:cubicBezTo>
                <a:cubicBezTo>
                  <a:pt x="55641" y="248997"/>
                  <a:pt x="-113" y="193242"/>
                  <a:pt x="-113" y="124466"/>
                </a:cubicBezTo>
                <a:cubicBezTo>
                  <a:pt x="-113" y="55690"/>
                  <a:pt x="55641" y="-65"/>
                  <a:pt x="124418" y="-65"/>
                </a:cubicBezTo>
                <a:cubicBezTo>
                  <a:pt x="193194" y="-65"/>
                  <a:pt x="248948" y="55690"/>
                  <a:pt x="248948" y="124466"/>
                </a:cubicBezTo>
                <a:close/>
              </a:path>
            </a:pathLst>
          </a:custGeom>
          <a:solidFill>
            <a:srgbClr val="FFFFFF"/>
          </a:solidFill>
          <a:ln w="3950" cap="rnd">
            <a:noFill/>
            <a:prstDash val="solid"/>
            <a:round/>
          </a:ln>
        </xdr:spPr>
        <xdr:txBody>
          <a:bodyPr rtlCol="0" anchor="ctr"/>
          <a:lstStyle/>
          <a:p>
            <a:endParaRPr lang="en-GB"/>
          </a:p>
        </xdr:txBody>
      </xdr:sp>
      <xdr:sp macro="" textlink="">
        <xdr:nvSpPr>
          <xdr:cNvPr id="55" name="Freeform: Shape 54">
            <a:extLst>
              <a:ext uri="{FF2B5EF4-FFF2-40B4-BE49-F238E27FC236}">
                <a16:creationId xmlns:a16="http://schemas.microsoft.com/office/drawing/2014/main" id="{F03EB1C4-B8A7-D6B1-0AA4-5D5081C359CA}"/>
              </a:ext>
            </a:extLst>
          </xdr:cNvPr>
          <xdr:cNvSpPr/>
        </xdr:nvSpPr>
        <xdr:spPr>
          <a:xfrm>
            <a:off x="485020" y="6391070"/>
            <a:ext cx="253171" cy="233084"/>
          </a:xfrm>
          <a:custGeom>
            <a:avLst/>
            <a:gdLst>
              <a:gd name="connsiteX0" fmla="*/ 108253 w 253171"/>
              <a:gd name="connsiteY0" fmla="*/ 232847 h 233084"/>
              <a:gd name="connsiteX1" fmla="*/ 26401 w 253171"/>
              <a:gd name="connsiteY1" fmla="*/ 190631 h 233084"/>
              <a:gd name="connsiteX2" fmla="*/ 2366 w 253171"/>
              <a:gd name="connsiteY2" fmla="*/ 141970 h 233084"/>
              <a:gd name="connsiteX3" fmla="*/ -111 w 253171"/>
              <a:gd name="connsiteY3" fmla="*/ 116432 h 233084"/>
              <a:gd name="connsiteX4" fmla="*/ 687 w 253171"/>
              <a:gd name="connsiteY4" fmla="*/ 99867 h 233084"/>
              <a:gd name="connsiteX5" fmla="*/ 32572 w 253171"/>
              <a:gd name="connsiteY5" fmla="*/ 35483 h 233084"/>
              <a:gd name="connsiteX6" fmla="*/ 102559 w 253171"/>
              <a:gd name="connsiteY6" fmla="*/ 587 h 233084"/>
              <a:gd name="connsiteX7" fmla="*/ 131721 w 253171"/>
              <a:gd name="connsiteY7" fmla="*/ 588 h 233084"/>
              <a:gd name="connsiteX8" fmla="*/ 182797 w 253171"/>
              <a:gd name="connsiteY8" fmla="*/ 19544 h 233084"/>
              <a:gd name="connsiteX9" fmla="*/ 192566 w 253171"/>
              <a:gd name="connsiteY9" fmla="*/ 35812 h 233084"/>
              <a:gd name="connsiteX10" fmla="*/ 188897 w 253171"/>
              <a:gd name="connsiteY10" fmla="*/ 44745 h 233084"/>
              <a:gd name="connsiteX11" fmla="*/ 181230 w 253171"/>
              <a:gd name="connsiteY11" fmla="*/ 48037 h 233084"/>
              <a:gd name="connsiteX12" fmla="*/ 168130 w 253171"/>
              <a:gd name="connsiteY12" fmla="*/ 43614 h 233084"/>
              <a:gd name="connsiteX13" fmla="*/ 136897 w 253171"/>
              <a:gd name="connsiteY13" fmla="*/ 30005 h 233084"/>
              <a:gd name="connsiteX14" fmla="*/ 73742 w 253171"/>
              <a:gd name="connsiteY14" fmla="*/ 39054 h 233084"/>
              <a:gd name="connsiteX15" fmla="*/ 28545 w 253171"/>
              <a:gd name="connsiteY15" fmla="*/ 105723 h 233084"/>
              <a:gd name="connsiteX16" fmla="*/ 28365 w 253171"/>
              <a:gd name="connsiteY16" fmla="*/ 125759 h 233084"/>
              <a:gd name="connsiteX17" fmla="*/ 53911 w 253171"/>
              <a:gd name="connsiteY17" fmla="*/ 178893 h 233084"/>
              <a:gd name="connsiteX18" fmla="*/ 107049 w 253171"/>
              <a:gd name="connsiteY18" fmla="*/ 204486 h 233084"/>
              <a:gd name="connsiteX19" fmla="*/ 127583 w 253171"/>
              <a:gd name="connsiteY19" fmla="*/ 204466 h 233084"/>
              <a:gd name="connsiteX20" fmla="*/ 180213 w 253171"/>
              <a:gd name="connsiteY20" fmla="*/ 179197 h 233084"/>
              <a:gd name="connsiteX21" fmla="*/ 205421 w 253171"/>
              <a:gd name="connsiteY21" fmla="*/ 130492 h 233084"/>
              <a:gd name="connsiteX22" fmla="*/ 207167 w 253171"/>
              <a:gd name="connsiteY22" fmla="*/ 122528 h 233084"/>
              <a:gd name="connsiteX23" fmla="*/ 215692 w 253171"/>
              <a:gd name="connsiteY23" fmla="*/ 111524 h 233084"/>
              <a:gd name="connsiteX24" fmla="*/ 220583 w 253171"/>
              <a:gd name="connsiteY24" fmla="*/ 110413 h 233084"/>
              <a:gd name="connsiteX25" fmla="*/ 229585 w 253171"/>
              <a:gd name="connsiteY25" fmla="*/ 114330 h 233084"/>
              <a:gd name="connsiteX26" fmla="*/ 232463 w 253171"/>
              <a:gd name="connsiteY26" fmla="*/ 140049 h 233084"/>
              <a:gd name="connsiteX27" fmla="*/ 209351 w 253171"/>
              <a:gd name="connsiteY27" fmla="*/ 189078 h 233084"/>
              <a:gd name="connsiteX28" fmla="*/ 182567 w 253171"/>
              <a:gd name="connsiteY28" fmla="*/ 213479 h 233084"/>
              <a:gd name="connsiteX29" fmla="*/ 127305 w 253171"/>
              <a:gd name="connsiteY29" fmla="*/ 232709 h 233084"/>
              <a:gd name="connsiteX30" fmla="*/ 108257 w 253171"/>
              <a:gd name="connsiteY30" fmla="*/ 232849 h 233084"/>
              <a:gd name="connsiteX31" fmla="*/ 116112 w 253171"/>
              <a:gd name="connsiteY31" fmla="*/ 165786 h 233084"/>
              <a:gd name="connsiteX32" fmla="*/ 110255 w 253171"/>
              <a:gd name="connsiteY32" fmla="*/ 162982 h 233084"/>
              <a:gd name="connsiteX33" fmla="*/ 84596 w 253171"/>
              <a:gd name="connsiteY33" fmla="*/ 135586 h 233084"/>
              <a:gd name="connsiteX34" fmla="*/ 59413 w 253171"/>
              <a:gd name="connsiteY34" fmla="*/ 107435 h 233084"/>
              <a:gd name="connsiteX35" fmla="*/ 66246 w 253171"/>
              <a:gd name="connsiteY35" fmla="*/ 88374 h 233084"/>
              <a:gd name="connsiteX36" fmla="*/ 71672 w 253171"/>
              <a:gd name="connsiteY36" fmla="*/ 87276 h 233084"/>
              <a:gd name="connsiteX37" fmla="*/ 84610 w 253171"/>
              <a:gd name="connsiteY37" fmla="*/ 94107 h 233084"/>
              <a:gd name="connsiteX38" fmla="*/ 106329 w 253171"/>
              <a:gd name="connsiteY38" fmla="*/ 117641 h 233084"/>
              <a:gd name="connsiteX39" fmla="*/ 114095 w 253171"/>
              <a:gd name="connsiteY39" fmla="*/ 126028 h 233084"/>
              <a:gd name="connsiteX40" fmla="*/ 119921 w 253171"/>
              <a:gd name="connsiteY40" fmla="*/ 132345 h 233084"/>
              <a:gd name="connsiteX41" fmla="*/ 121161 w 253171"/>
              <a:gd name="connsiteY41" fmla="*/ 131170 h 233084"/>
              <a:gd name="connsiteX42" fmla="*/ 129477 w 253171"/>
              <a:gd name="connsiteY42" fmla="*/ 123633 h 233084"/>
              <a:gd name="connsiteX43" fmla="*/ 227808 w 253171"/>
              <a:gd name="connsiteY43" fmla="*/ 34897 h 233084"/>
              <a:gd name="connsiteX44" fmla="*/ 233003 w 253171"/>
              <a:gd name="connsiteY44" fmla="*/ 31100 h 233084"/>
              <a:gd name="connsiteX45" fmla="*/ 239043 w 253171"/>
              <a:gd name="connsiteY45" fmla="*/ 29982 h 233084"/>
              <a:gd name="connsiteX46" fmla="*/ 244831 w 253171"/>
              <a:gd name="connsiteY46" fmla="*/ 30912 h 233084"/>
              <a:gd name="connsiteX47" fmla="*/ 251738 w 253171"/>
              <a:gd name="connsiteY47" fmla="*/ 37707 h 233084"/>
              <a:gd name="connsiteX48" fmla="*/ 251025 w 253171"/>
              <a:gd name="connsiteY48" fmla="*/ 51217 h 233084"/>
              <a:gd name="connsiteX49" fmla="*/ 239881 w 253171"/>
              <a:gd name="connsiteY49" fmla="*/ 61941 h 233084"/>
              <a:gd name="connsiteX50" fmla="*/ 197291 w 253171"/>
              <a:gd name="connsiteY50" fmla="*/ 100371 h 233084"/>
              <a:gd name="connsiteX51" fmla="*/ 160192 w 253171"/>
              <a:gd name="connsiteY51" fmla="*/ 133857 h 233084"/>
              <a:gd name="connsiteX52" fmla="*/ 127666 w 253171"/>
              <a:gd name="connsiteY52" fmla="*/ 163053 h 233084"/>
              <a:gd name="connsiteX53" fmla="*/ 116110 w 253171"/>
              <a:gd name="connsiteY53" fmla="*/ 165785 h 2330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</a:cxnLst>
            <a:rect l="l" t="t" r="r" b="b"/>
            <a:pathLst>
              <a:path w="253171" h="233084">
                <a:moveTo>
                  <a:pt x="108253" y="232847"/>
                </a:moveTo>
                <a:cubicBezTo>
                  <a:pt x="75890" y="230114"/>
                  <a:pt x="46898" y="215161"/>
                  <a:pt x="26401" y="190631"/>
                </a:cubicBezTo>
                <a:cubicBezTo>
                  <a:pt x="14881" y="176844"/>
                  <a:pt x="6202" y="159272"/>
                  <a:pt x="2366" y="141970"/>
                </a:cubicBezTo>
                <a:cubicBezTo>
                  <a:pt x="210" y="132246"/>
                  <a:pt x="-111" y="128932"/>
                  <a:pt x="-111" y="116432"/>
                </a:cubicBezTo>
                <a:cubicBezTo>
                  <a:pt x="-111" y="106024"/>
                  <a:pt x="-31" y="104372"/>
                  <a:pt x="687" y="99867"/>
                </a:cubicBezTo>
                <a:cubicBezTo>
                  <a:pt x="4743" y="74428"/>
                  <a:pt x="15134" y="53445"/>
                  <a:pt x="32572" y="35483"/>
                </a:cubicBezTo>
                <a:cubicBezTo>
                  <a:pt x="51316" y="16175"/>
                  <a:pt x="75140" y="4296"/>
                  <a:pt x="102559" y="587"/>
                </a:cubicBezTo>
                <a:cubicBezTo>
                  <a:pt x="108993" y="-282"/>
                  <a:pt x="125209" y="-282"/>
                  <a:pt x="131721" y="588"/>
                </a:cubicBezTo>
                <a:cubicBezTo>
                  <a:pt x="150749" y="3133"/>
                  <a:pt x="167151" y="9220"/>
                  <a:pt x="182797" y="19544"/>
                </a:cubicBezTo>
                <a:cubicBezTo>
                  <a:pt x="190199" y="24428"/>
                  <a:pt x="192885" y="28901"/>
                  <a:pt x="192566" y="35812"/>
                </a:cubicBezTo>
                <a:cubicBezTo>
                  <a:pt x="192386" y="39723"/>
                  <a:pt x="191276" y="42428"/>
                  <a:pt x="188897" y="44745"/>
                </a:cubicBezTo>
                <a:cubicBezTo>
                  <a:pt x="186434" y="47146"/>
                  <a:pt x="184750" y="47868"/>
                  <a:pt x="181230" y="48037"/>
                </a:cubicBezTo>
                <a:cubicBezTo>
                  <a:pt x="176866" y="48245"/>
                  <a:pt x="173080" y="46967"/>
                  <a:pt x="168130" y="43614"/>
                </a:cubicBezTo>
                <a:cubicBezTo>
                  <a:pt x="158818" y="37306"/>
                  <a:pt x="147173" y="32232"/>
                  <a:pt x="136897" y="30005"/>
                </a:cubicBezTo>
                <a:cubicBezTo>
                  <a:pt x="115061" y="25274"/>
                  <a:pt x="92918" y="28446"/>
                  <a:pt x="73742" y="39054"/>
                </a:cubicBezTo>
                <a:cubicBezTo>
                  <a:pt x="48868" y="52814"/>
                  <a:pt x="31995" y="77704"/>
                  <a:pt x="28545" y="105723"/>
                </a:cubicBezTo>
                <a:cubicBezTo>
                  <a:pt x="27940" y="110640"/>
                  <a:pt x="27842" y="121366"/>
                  <a:pt x="28365" y="125759"/>
                </a:cubicBezTo>
                <a:cubicBezTo>
                  <a:pt x="30807" y="146398"/>
                  <a:pt x="39519" y="164517"/>
                  <a:pt x="53911" y="178893"/>
                </a:cubicBezTo>
                <a:cubicBezTo>
                  <a:pt x="68181" y="193146"/>
                  <a:pt x="85969" y="201714"/>
                  <a:pt x="107049" y="204486"/>
                </a:cubicBezTo>
                <a:cubicBezTo>
                  <a:pt x="111249" y="205040"/>
                  <a:pt x="123113" y="205028"/>
                  <a:pt x="127583" y="204466"/>
                </a:cubicBezTo>
                <a:cubicBezTo>
                  <a:pt x="147921" y="201913"/>
                  <a:pt x="166034" y="193216"/>
                  <a:pt x="180213" y="179197"/>
                </a:cubicBezTo>
                <a:cubicBezTo>
                  <a:pt x="193757" y="165805"/>
                  <a:pt x="201987" y="149905"/>
                  <a:pt x="205421" y="130492"/>
                </a:cubicBezTo>
                <a:cubicBezTo>
                  <a:pt x="205989" y="127281"/>
                  <a:pt x="206776" y="123697"/>
                  <a:pt x="207167" y="122528"/>
                </a:cubicBezTo>
                <a:cubicBezTo>
                  <a:pt x="208944" y="117226"/>
                  <a:pt x="211926" y="113378"/>
                  <a:pt x="215692" y="111524"/>
                </a:cubicBezTo>
                <a:cubicBezTo>
                  <a:pt x="217688" y="110542"/>
                  <a:pt x="218325" y="110395"/>
                  <a:pt x="220583" y="110413"/>
                </a:cubicBezTo>
                <a:cubicBezTo>
                  <a:pt x="224394" y="110433"/>
                  <a:pt x="226723" y="111455"/>
                  <a:pt x="229585" y="114330"/>
                </a:cubicBezTo>
                <a:cubicBezTo>
                  <a:pt x="234983" y="119751"/>
                  <a:pt x="235540" y="124726"/>
                  <a:pt x="232463" y="140049"/>
                </a:cubicBezTo>
                <a:cubicBezTo>
                  <a:pt x="229034" y="157121"/>
                  <a:pt x="220656" y="174894"/>
                  <a:pt x="209351" y="189078"/>
                </a:cubicBezTo>
                <a:cubicBezTo>
                  <a:pt x="202789" y="197311"/>
                  <a:pt x="191860" y="207267"/>
                  <a:pt x="182567" y="213479"/>
                </a:cubicBezTo>
                <a:cubicBezTo>
                  <a:pt x="166415" y="224274"/>
                  <a:pt x="146906" y="231063"/>
                  <a:pt x="127305" y="232709"/>
                </a:cubicBezTo>
                <a:cubicBezTo>
                  <a:pt x="123279" y="233048"/>
                  <a:pt x="111623" y="233132"/>
                  <a:pt x="108257" y="232849"/>
                </a:cubicBezTo>
                <a:close/>
                <a:moveTo>
                  <a:pt x="116112" y="165786"/>
                </a:moveTo>
                <a:cubicBezTo>
                  <a:pt x="114048" y="165349"/>
                  <a:pt x="111941" y="164339"/>
                  <a:pt x="110255" y="162982"/>
                </a:cubicBezTo>
                <a:cubicBezTo>
                  <a:pt x="109457" y="162341"/>
                  <a:pt x="97911" y="150012"/>
                  <a:pt x="84596" y="135586"/>
                </a:cubicBezTo>
                <a:cubicBezTo>
                  <a:pt x="66497" y="115976"/>
                  <a:pt x="60142" y="108872"/>
                  <a:pt x="59413" y="107435"/>
                </a:cubicBezTo>
                <a:cubicBezTo>
                  <a:pt x="55781" y="100277"/>
                  <a:pt x="58786" y="91894"/>
                  <a:pt x="66246" y="88374"/>
                </a:cubicBezTo>
                <a:cubicBezTo>
                  <a:pt x="68312" y="87400"/>
                  <a:pt x="68906" y="87278"/>
                  <a:pt x="71672" y="87276"/>
                </a:cubicBezTo>
                <a:cubicBezTo>
                  <a:pt x="77027" y="87268"/>
                  <a:pt x="79609" y="88630"/>
                  <a:pt x="84610" y="94107"/>
                </a:cubicBezTo>
                <a:cubicBezTo>
                  <a:pt x="88323" y="98172"/>
                  <a:pt x="103752" y="114890"/>
                  <a:pt x="106329" y="117641"/>
                </a:cubicBezTo>
                <a:cubicBezTo>
                  <a:pt x="107398" y="118779"/>
                  <a:pt x="110891" y="122554"/>
                  <a:pt x="114095" y="126028"/>
                </a:cubicBezTo>
                <a:lnTo>
                  <a:pt x="119921" y="132345"/>
                </a:lnTo>
                <a:lnTo>
                  <a:pt x="121161" y="131170"/>
                </a:lnTo>
                <a:cubicBezTo>
                  <a:pt x="121845" y="130525"/>
                  <a:pt x="125586" y="127133"/>
                  <a:pt x="129477" y="123633"/>
                </a:cubicBezTo>
                <a:cubicBezTo>
                  <a:pt x="138589" y="115437"/>
                  <a:pt x="218324" y="43482"/>
                  <a:pt x="227808" y="34897"/>
                </a:cubicBezTo>
                <a:cubicBezTo>
                  <a:pt x="229471" y="33389"/>
                  <a:pt x="231746" y="31729"/>
                  <a:pt x="233003" y="31100"/>
                </a:cubicBezTo>
                <a:cubicBezTo>
                  <a:pt x="235118" y="30044"/>
                  <a:pt x="235445" y="29982"/>
                  <a:pt x="239043" y="29982"/>
                </a:cubicBezTo>
                <a:cubicBezTo>
                  <a:pt x="242453" y="29982"/>
                  <a:pt x="243052" y="30082"/>
                  <a:pt x="244831" y="30912"/>
                </a:cubicBezTo>
                <a:cubicBezTo>
                  <a:pt x="247598" y="32208"/>
                  <a:pt x="250376" y="34941"/>
                  <a:pt x="251738" y="37707"/>
                </a:cubicBezTo>
                <a:cubicBezTo>
                  <a:pt x="253740" y="41769"/>
                  <a:pt x="253442" y="47415"/>
                  <a:pt x="251025" y="51217"/>
                </a:cubicBezTo>
                <a:cubicBezTo>
                  <a:pt x="250438" y="52141"/>
                  <a:pt x="245871" y="56535"/>
                  <a:pt x="239881" y="61941"/>
                </a:cubicBezTo>
                <a:cubicBezTo>
                  <a:pt x="234299" y="66979"/>
                  <a:pt x="215133" y="84273"/>
                  <a:pt x="197291" y="100371"/>
                </a:cubicBezTo>
                <a:cubicBezTo>
                  <a:pt x="179449" y="116468"/>
                  <a:pt x="162754" y="131537"/>
                  <a:pt x="160192" y="133857"/>
                </a:cubicBezTo>
                <a:cubicBezTo>
                  <a:pt x="140761" y="151443"/>
                  <a:pt x="129059" y="161947"/>
                  <a:pt x="127666" y="163053"/>
                </a:cubicBezTo>
                <a:cubicBezTo>
                  <a:pt x="124669" y="165429"/>
                  <a:pt x="119828" y="166574"/>
                  <a:pt x="116110" y="165785"/>
                </a:cubicBezTo>
                <a:close/>
              </a:path>
            </a:pathLst>
          </a:custGeom>
          <a:solidFill>
            <a:srgbClr val="F4CFE0"/>
          </a:solidFill>
          <a:ln w="19740" cap="flat">
            <a:noFill/>
            <a:prstDash val="solid"/>
            <a:miter/>
          </a:ln>
        </xdr:spPr>
        <xdr:txBody>
          <a:bodyPr rtlCol="0" anchor="ctr"/>
          <a:lstStyle/>
          <a:p>
            <a:endParaRPr lang="en-GB"/>
          </a:p>
        </xdr:txBody>
      </xdr:sp>
    </xdr:grpSp>
    <xdr:clientData/>
  </xdr:twoCellAnchor>
  <xdr:twoCellAnchor editAs="oneCell">
    <xdr:from>
      <xdr:col>2</xdr:col>
      <xdr:colOff>1</xdr:colOff>
      <xdr:row>20</xdr:row>
      <xdr:rowOff>172278</xdr:rowOff>
    </xdr:from>
    <xdr:to>
      <xdr:col>3</xdr:col>
      <xdr:colOff>125897</xdr:colOff>
      <xdr:row>22</xdr:row>
      <xdr:rowOff>37089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EF312F2E-535A-2BAE-50B5-30A40F253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11427" y="5135217"/>
          <a:ext cx="430696" cy="481037"/>
        </a:xfrm>
        <a:prstGeom prst="rect">
          <a:avLst/>
        </a:prstGeom>
      </xdr:spPr>
    </xdr:pic>
    <xdr:clientData/>
  </xdr:twoCellAnchor>
  <xdr:twoCellAnchor editAs="oneCell">
    <xdr:from>
      <xdr:col>2</xdr:col>
      <xdr:colOff>6626</xdr:colOff>
      <xdr:row>14</xdr:row>
      <xdr:rowOff>167641</xdr:rowOff>
    </xdr:from>
    <xdr:to>
      <xdr:col>3</xdr:col>
      <xdr:colOff>379745</xdr:colOff>
      <xdr:row>15</xdr:row>
      <xdr:rowOff>419432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4542DE22-10C2-9E67-E994-D7B2476C7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19046" y="3893821"/>
          <a:ext cx="677919" cy="442291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0.1861</cdr:x>
      <cdr:y>0.01564</cdr:y>
    </cdr:from>
    <cdr:to>
      <cdr:x>0.83431</cdr:x>
      <cdr:y>0.1645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9844892D-940F-4DF8-B31B-20ECA6F08371}"/>
            </a:ext>
          </a:extLst>
        </cdr:cNvPr>
        <cdr:cNvSpPr txBox="1"/>
      </cdr:nvSpPr>
      <cdr:spPr>
        <a:xfrm xmlns:a="http://schemas.openxmlformats.org/drawingml/2006/main">
          <a:off x="462280" y="50800"/>
          <a:ext cx="1610140" cy="48347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3600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sr-Latn-RS" sz="1400" b="1" i="0" u="none" strike="noStrike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LEAD TIME</a:t>
          </a:r>
          <a:endParaRPr lang="sr-Latn-RS" sz="1400" b="1" i="0" u="none" strike="noStrike" baseline="0">
            <a:solidFill>
              <a:schemeClr val="bg1">
                <a:lumMod val="65000"/>
              </a:schemeClr>
            </a:solidFill>
            <a:latin typeface="Calibri"/>
            <a:cs typeface="Calibri"/>
          </a:endParaRPr>
        </a:p>
        <a:p xmlns:a="http://schemas.openxmlformats.org/drawingml/2006/main">
          <a:pPr algn="ctr"/>
          <a:r>
            <a:rPr lang="sr-Latn-RS" sz="1000" b="1" i="0" u="none" strike="noStrike" baseline="0">
              <a:solidFill>
                <a:srgbClr val="9AC8EA"/>
              </a:solidFill>
              <a:latin typeface="Calibri"/>
              <a:cs typeface="Calibri"/>
            </a:rPr>
            <a:t>by months</a:t>
          </a:r>
          <a:endParaRPr lang="en-US" sz="1000" b="1" i="0" u="none" strike="noStrike">
            <a:solidFill>
              <a:srgbClr val="9AC8EA"/>
            </a:solidFill>
            <a:latin typeface="Calibri"/>
            <a:cs typeface="Calibri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03DFDB-9D57-4D16-BB81-9E0DB8FE0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94DF53-C917-4CC9-A789-1831F1ED67E6}" name="Main" displayName="Main" ref="B26:L1026" totalsRowShown="0">
  <autoFilter ref="B26:L1026" xr:uid="{C594DF53-C917-4CC9-A789-1831F1ED67E6}"/>
  <tableColumns count="11">
    <tableColumn id="1" xr3:uid="{AD2A1F84-1C67-43BC-8FAE-90AC32452055}" name="Order Number"/>
    <tableColumn id="2" xr3:uid="{7C92FE06-6ACD-40D9-9589-8B0322C5849D}" name="Item"/>
    <tableColumn id="3" xr3:uid="{2B013769-37F5-4CED-B444-494A10EA4DEC}" name="Supplier"/>
    <tableColumn id="4" xr3:uid="{37A58767-1336-4ADA-83D9-7E18CD49B02B}" name="Order Date" dataDxfId="3"/>
    <tableColumn id="5" xr3:uid="{EB2813BB-C374-4F9E-981E-907E61FA8538}" name="Availability"/>
    <tableColumn id="6" xr3:uid="{AD2BEC49-FD1A-4A1C-BB96-C05D228D09BC}" name="Lead Time"/>
    <tableColumn id="7" xr3:uid="{70CC2DED-8F0C-43FB-A33A-16B2D0E4FEA4}" name="Delivered" dataDxfId="2"/>
    <tableColumn id="8" xr3:uid="{D90137D8-8D0B-4023-ADFE-41121CD11792}" name="Delivery Accuracy" dataDxfId="1">
      <calculatedColumnFormula>H27-E27-G27</calculatedColumnFormula>
    </tableColumn>
    <tableColumn id="9" xr3:uid="{4F24A17A-C35F-4D1A-88C0-D0A7322A134B}" name="Delivery Ranking" dataDxfId="0">
      <calculatedColumnFormula>IF(Data!I27&lt;-1, "Early", IF(I27&gt;2,"Late","On Time"))</calculatedColumnFormula>
    </tableColumn>
    <tableColumn id="10" xr3:uid="{CCF2DB15-E9EF-4455-A300-E23E9625BBFD}" name="Defect"/>
    <tableColumn id="11" xr3:uid="{03233C13-8E32-41A1-B20C-06BE7EC02678}" name="Defect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08015-6337-4B0B-88AF-0C32C39A7080}">
  <dimension ref="A1:L1026"/>
  <sheetViews>
    <sheetView topLeftCell="A677" workbookViewId="0">
      <selection activeCell="F698" sqref="F698"/>
    </sheetView>
  </sheetViews>
  <sheetFormatPr defaultRowHeight="14.4" x14ac:dyDescent="0.3"/>
  <cols>
    <col min="1" max="1" width="17.88671875" customWidth="1"/>
    <col min="2" max="3" width="16.44140625" customWidth="1"/>
    <col min="4" max="4" width="17.33203125" customWidth="1"/>
    <col min="5" max="5" width="17.5546875" customWidth="1"/>
    <col min="6" max="6" width="14.5546875" customWidth="1"/>
    <col min="7" max="7" width="16.21875" customWidth="1"/>
    <col min="8" max="8" width="15.6640625" customWidth="1"/>
    <col min="9" max="9" width="17.77734375" customWidth="1"/>
    <col min="10" max="10" width="20.21875" customWidth="1"/>
    <col min="11" max="11" width="13.6640625" customWidth="1"/>
    <col min="12" max="12" width="17.44140625" customWidth="1"/>
  </cols>
  <sheetData>
    <row r="1" spans="1:9" x14ac:dyDescent="0.3">
      <c r="A1" s="9" t="s">
        <v>0</v>
      </c>
      <c r="B1" s="29" t="s">
        <v>1135</v>
      </c>
      <c r="C1" s="29"/>
      <c r="D1" s="24" t="s">
        <v>1127</v>
      </c>
      <c r="E1" s="24" t="s">
        <v>1172</v>
      </c>
      <c r="G1" s="24" t="s">
        <v>1128</v>
      </c>
      <c r="H1" s="24" t="s">
        <v>1129</v>
      </c>
      <c r="I1" s="24" t="s">
        <v>1130</v>
      </c>
    </row>
    <row r="2" spans="1:9" x14ac:dyDescent="0.3">
      <c r="A2" s="12">
        <v>44927</v>
      </c>
      <c r="B2" s="20">
        <f>DASHBOARD!C4</f>
        <v>45017</v>
      </c>
      <c r="C2" s="21">
        <f>B2+365</f>
        <v>45382</v>
      </c>
      <c r="D2" s="22" t="s">
        <v>1026</v>
      </c>
      <c r="E2" s="23">
        <v>0.8</v>
      </c>
      <c r="G2" s="25" t="s">
        <v>1017</v>
      </c>
      <c r="H2" s="25" t="s">
        <v>1017</v>
      </c>
      <c r="I2" s="25" t="s">
        <v>1019</v>
      </c>
    </row>
    <row r="3" spans="1:9" x14ac:dyDescent="0.3">
      <c r="A3" s="12">
        <v>44958</v>
      </c>
      <c r="D3" s="22" t="s">
        <v>1024</v>
      </c>
      <c r="E3" s="23">
        <v>0.8</v>
      </c>
      <c r="G3" s="25" t="s">
        <v>1018</v>
      </c>
      <c r="H3" s="25" t="s">
        <v>1018</v>
      </c>
      <c r="I3" s="25" t="s">
        <v>1021</v>
      </c>
    </row>
    <row r="4" spans="1:9" x14ac:dyDescent="0.3">
      <c r="A4" s="12">
        <v>44986</v>
      </c>
      <c r="D4" s="22" t="s">
        <v>1022</v>
      </c>
      <c r="E4" s="23">
        <v>0.8</v>
      </c>
      <c r="G4" s="8"/>
      <c r="H4" s="8"/>
      <c r="I4" s="25" t="s">
        <v>1020</v>
      </c>
    </row>
    <row r="5" spans="1:9" x14ac:dyDescent="0.3">
      <c r="A5" s="12">
        <v>45017</v>
      </c>
      <c r="D5" s="22" t="s">
        <v>1025</v>
      </c>
      <c r="E5" s="23">
        <v>0.8</v>
      </c>
    </row>
    <row r="6" spans="1:9" x14ac:dyDescent="0.3">
      <c r="A6" s="12">
        <v>45047</v>
      </c>
      <c r="D6" s="22" t="s">
        <v>1023</v>
      </c>
      <c r="E6" s="23">
        <v>0.8</v>
      </c>
    </row>
    <row r="7" spans="1:9" x14ac:dyDescent="0.3">
      <c r="A7" s="12">
        <v>45078</v>
      </c>
    </row>
    <row r="8" spans="1:9" x14ac:dyDescent="0.3">
      <c r="A8" s="12">
        <v>45108</v>
      </c>
    </row>
    <row r="9" spans="1:9" x14ac:dyDescent="0.3">
      <c r="A9" s="12">
        <v>45139</v>
      </c>
    </row>
    <row r="10" spans="1:9" x14ac:dyDescent="0.3">
      <c r="A10" s="12">
        <v>45170</v>
      </c>
    </row>
    <row r="11" spans="1:9" x14ac:dyDescent="0.3">
      <c r="A11" s="12">
        <v>45200</v>
      </c>
    </row>
    <row r="12" spans="1:9" x14ac:dyDescent="0.3">
      <c r="A12" s="12">
        <v>45231</v>
      </c>
    </row>
    <row r="13" spans="1:9" x14ac:dyDescent="0.3">
      <c r="A13" s="12">
        <v>45261</v>
      </c>
    </row>
    <row r="14" spans="1:9" x14ac:dyDescent="0.3">
      <c r="A14" s="12">
        <v>45292</v>
      </c>
    </row>
    <row r="15" spans="1:9" x14ac:dyDescent="0.3">
      <c r="A15" s="12">
        <v>45323</v>
      </c>
    </row>
    <row r="16" spans="1:9" x14ac:dyDescent="0.3">
      <c r="A16" s="12">
        <v>45352</v>
      </c>
    </row>
    <row r="17" spans="1:12" x14ac:dyDescent="0.3">
      <c r="A17" s="12">
        <v>45383</v>
      </c>
    </row>
    <row r="18" spans="1:12" x14ac:dyDescent="0.3">
      <c r="A18" s="12">
        <v>45413</v>
      </c>
    </row>
    <row r="19" spans="1:12" x14ac:dyDescent="0.3">
      <c r="A19" s="12">
        <v>45444</v>
      </c>
    </row>
    <row r="20" spans="1:12" x14ac:dyDescent="0.3">
      <c r="A20" s="12">
        <v>45474</v>
      </c>
    </row>
    <row r="21" spans="1:12" x14ac:dyDescent="0.3">
      <c r="A21" s="12">
        <v>45505</v>
      </c>
    </row>
    <row r="22" spans="1:12" x14ac:dyDescent="0.3">
      <c r="A22" s="12">
        <v>45536</v>
      </c>
      <c r="D22" s="7"/>
    </row>
    <row r="26" spans="1:12" x14ac:dyDescent="0.3">
      <c r="B26" t="s">
        <v>7</v>
      </c>
      <c r="C26" t="s">
        <v>9</v>
      </c>
      <c r="D26" t="s">
        <v>8</v>
      </c>
      <c r="E26" t="s">
        <v>11</v>
      </c>
      <c r="F26" t="s">
        <v>2</v>
      </c>
      <c r="G26" t="s">
        <v>10</v>
      </c>
      <c r="H26" t="s">
        <v>12</v>
      </c>
      <c r="I26" t="s">
        <v>14</v>
      </c>
      <c r="J26" t="s">
        <v>13</v>
      </c>
      <c r="K26" t="s">
        <v>15</v>
      </c>
      <c r="L26" t="s">
        <v>16</v>
      </c>
    </row>
    <row r="27" spans="1:12" x14ac:dyDescent="0.3">
      <c r="B27" t="s">
        <v>17</v>
      </c>
      <c r="C27" t="s">
        <v>1027</v>
      </c>
      <c r="D27" t="s">
        <v>1022</v>
      </c>
      <c r="E27" s="1">
        <v>44928</v>
      </c>
      <c r="F27" t="s">
        <v>1017</v>
      </c>
      <c r="G27">
        <v>16</v>
      </c>
      <c r="H27" s="1">
        <v>44944</v>
      </c>
      <c r="I27">
        <f t="shared" ref="I27:I90" si="0">H27-E27-G27</f>
        <v>0</v>
      </c>
      <c r="J27" t="str">
        <f>IF(Data!I27&lt;-1, "Early", IF(I27&gt;2,"Late","On Time"))</f>
        <v>On Time</v>
      </c>
      <c r="K27" t="s">
        <v>1018</v>
      </c>
    </row>
    <row r="28" spans="1:12" x14ac:dyDescent="0.3">
      <c r="B28" t="s">
        <v>18</v>
      </c>
      <c r="C28" t="s">
        <v>1028</v>
      </c>
      <c r="D28" t="s">
        <v>1023</v>
      </c>
      <c r="E28" s="1">
        <v>44928</v>
      </c>
      <c r="F28" t="s">
        <v>1017</v>
      </c>
      <c r="G28">
        <v>5</v>
      </c>
      <c r="H28" s="1">
        <v>44931</v>
      </c>
      <c r="I28">
        <f t="shared" si="0"/>
        <v>-2</v>
      </c>
      <c r="J28" t="str">
        <f>IF(Data!I28&lt;-1, "Early", IF(I28&gt;2,"Late","On Time"))</f>
        <v>Early</v>
      </c>
      <c r="K28" t="s">
        <v>1018</v>
      </c>
    </row>
    <row r="29" spans="1:12" x14ac:dyDescent="0.3">
      <c r="B29" t="s">
        <v>19</v>
      </c>
      <c r="C29" t="s">
        <v>1029</v>
      </c>
      <c r="D29" t="s">
        <v>1024</v>
      </c>
      <c r="E29" s="1">
        <v>44929</v>
      </c>
      <c r="F29" t="s">
        <v>1017</v>
      </c>
      <c r="G29">
        <v>9</v>
      </c>
      <c r="H29" s="1">
        <v>44939</v>
      </c>
      <c r="I29">
        <f t="shared" si="0"/>
        <v>1</v>
      </c>
      <c r="J29" t="str">
        <f>IF(Data!I29&lt;-1, "Early", IF(I29&gt;2,"Late","On Time"))</f>
        <v>On Time</v>
      </c>
      <c r="K29" t="s">
        <v>1017</v>
      </c>
      <c r="L29" t="s">
        <v>1019</v>
      </c>
    </row>
    <row r="30" spans="1:12" x14ac:dyDescent="0.3">
      <c r="B30" t="s">
        <v>20</v>
      </c>
      <c r="C30" t="s">
        <v>1030</v>
      </c>
      <c r="D30" t="s">
        <v>1025</v>
      </c>
      <c r="E30" s="1">
        <v>44929</v>
      </c>
      <c r="F30" t="s">
        <v>1017</v>
      </c>
      <c r="G30">
        <v>16</v>
      </c>
      <c r="H30" s="1">
        <v>44944</v>
      </c>
      <c r="I30">
        <f t="shared" si="0"/>
        <v>-1</v>
      </c>
      <c r="J30" t="str">
        <f>IF(Data!I30&lt;-1, "Early", IF(I30&gt;2,"Late","On Time"))</f>
        <v>On Time</v>
      </c>
      <c r="K30" t="s">
        <v>1018</v>
      </c>
    </row>
    <row r="31" spans="1:12" x14ac:dyDescent="0.3">
      <c r="B31" t="s">
        <v>21</v>
      </c>
      <c r="C31" t="s">
        <v>1031</v>
      </c>
      <c r="D31" t="s">
        <v>1025</v>
      </c>
      <c r="E31" s="1">
        <v>44930</v>
      </c>
      <c r="F31" t="s">
        <v>1017</v>
      </c>
      <c r="G31">
        <v>3</v>
      </c>
      <c r="H31" s="1">
        <v>44933</v>
      </c>
      <c r="I31">
        <f t="shared" si="0"/>
        <v>0</v>
      </c>
      <c r="J31" t="str">
        <f>IF(Data!I31&lt;-1, "Early", IF(I31&gt;2,"Late","On Time"))</f>
        <v>On Time</v>
      </c>
      <c r="K31" t="s">
        <v>1018</v>
      </c>
    </row>
    <row r="32" spans="1:12" x14ac:dyDescent="0.3">
      <c r="B32" t="s">
        <v>22</v>
      </c>
      <c r="C32" t="s">
        <v>1032</v>
      </c>
      <c r="D32" t="s">
        <v>1024</v>
      </c>
      <c r="E32" s="1">
        <v>44930</v>
      </c>
      <c r="F32" t="s">
        <v>1017</v>
      </c>
      <c r="G32">
        <v>9</v>
      </c>
      <c r="H32" s="1">
        <v>44936</v>
      </c>
      <c r="I32">
        <f t="shared" si="0"/>
        <v>-3</v>
      </c>
      <c r="J32" t="str">
        <f>IF(Data!I32&lt;-1, "Early", IF(I32&gt;2,"Late","On Time"))</f>
        <v>Early</v>
      </c>
      <c r="K32" t="s">
        <v>1018</v>
      </c>
    </row>
    <row r="33" spans="2:11" x14ac:dyDescent="0.3">
      <c r="B33" t="s">
        <v>23</v>
      </c>
      <c r="C33" t="s">
        <v>1033</v>
      </c>
      <c r="D33" t="s">
        <v>1022</v>
      </c>
      <c r="E33" s="1">
        <v>44930</v>
      </c>
      <c r="F33" t="s">
        <v>1017</v>
      </c>
      <c r="G33">
        <v>11</v>
      </c>
      <c r="H33" s="1">
        <v>44941</v>
      </c>
      <c r="I33">
        <f t="shared" si="0"/>
        <v>0</v>
      </c>
      <c r="J33" t="str">
        <f>IF(Data!I33&lt;-1, "Early", IF(I33&gt;2,"Late","On Time"))</f>
        <v>On Time</v>
      </c>
      <c r="K33" t="s">
        <v>1018</v>
      </c>
    </row>
    <row r="34" spans="2:11" x14ac:dyDescent="0.3">
      <c r="B34" t="s">
        <v>24</v>
      </c>
      <c r="C34" t="s">
        <v>1034</v>
      </c>
      <c r="D34" t="s">
        <v>1025</v>
      </c>
      <c r="E34" s="1">
        <v>44930</v>
      </c>
      <c r="F34" t="s">
        <v>1017</v>
      </c>
      <c r="G34">
        <v>12</v>
      </c>
      <c r="H34" s="1">
        <v>44942</v>
      </c>
      <c r="I34">
        <f t="shared" si="0"/>
        <v>0</v>
      </c>
      <c r="J34" t="str">
        <f>IF(Data!I34&lt;-1, "Early", IF(I34&gt;2,"Late","On Time"))</f>
        <v>On Time</v>
      </c>
      <c r="K34" t="s">
        <v>1018</v>
      </c>
    </row>
    <row r="35" spans="2:11" x14ac:dyDescent="0.3">
      <c r="B35" t="s">
        <v>25</v>
      </c>
      <c r="C35" t="s">
        <v>1035</v>
      </c>
      <c r="D35" t="s">
        <v>1023</v>
      </c>
      <c r="E35" s="1">
        <v>44931</v>
      </c>
      <c r="F35" t="s">
        <v>1017</v>
      </c>
      <c r="G35">
        <v>4</v>
      </c>
      <c r="H35" s="1">
        <v>44935</v>
      </c>
      <c r="I35">
        <f t="shared" si="0"/>
        <v>0</v>
      </c>
      <c r="J35" t="str">
        <f>IF(Data!I35&lt;-1, "Early", IF(I35&gt;2,"Late","On Time"))</f>
        <v>On Time</v>
      </c>
      <c r="K35" t="s">
        <v>1018</v>
      </c>
    </row>
    <row r="36" spans="2:11" x14ac:dyDescent="0.3">
      <c r="B36" t="s">
        <v>26</v>
      </c>
      <c r="C36" t="s">
        <v>1036</v>
      </c>
      <c r="D36" t="s">
        <v>1022</v>
      </c>
      <c r="E36" s="1">
        <v>44932</v>
      </c>
      <c r="F36" t="s">
        <v>1018</v>
      </c>
      <c r="G36">
        <v>10</v>
      </c>
      <c r="H36" s="1">
        <v>44944</v>
      </c>
      <c r="I36">
        <f t="shared" si="0"/>
        <v>2</v>
      </c>
      <c r="J36" t="str">
        <f>IF(Data!I36&lt;-1, "Early", IF(I36&gt;2,"Late","On Time"))</f>
        <v>On Time</v>
      </c>
      <c r="K36" t="s">
        <v>1018</v>
      </c>
    </row>
    <row r="37" spans="2:11" x14ac:dyDescent="0.3">
      <c r="B37" t="s">
        <v>27</v>
      </c>
      <c r="C37" t="s">
        <v>1037</v>
      </c>
      <c r="D37" t="s">
        <v>1023</v>
      </c>
      <c r="E37" s="1">
        <v>44932</v>
      </c>
      <c r="F37" t="s">
        <v>1017</v>
      </c>
      <c r="G37">
        <v>12</v>
      </c>
      <c r="H37" s="1">
        <v>44943</v>
      </c>
      <c r="I37">
        <f t="shared" si="0"/>
        <v>-1</v>
      </c>
      <c r="J37" t="str">
        <f>IF(Data!I37&lt;-1, "Early", IF(I37&gt;2,"Late","On Time"))</f>
        <v>On Time</v>
      </c>
      <c r="K37" t="s">
        <v>1018</v>
      </c>
    </row>
    <row r="38" spans="2:11" x14ac:dyDescent="0.3">
      <c r="B38" t="s">
        <v>28</v>
      </c>
      <c r="C38" t="s">
        <v>1038</v>
      </c>
      <c r="D38" t="s">
        <v>1025</v>
      </c>
      <c r="E38" s="1">
        <v>44932</v>
      </c>
      <c r="F38" t="s">
        <v>1017</v>
      </c>
      <c r="G38">
        <v>2</v>
      </c>
      <c r="H38" s="1">
        <v>44934</v>
      </c>
      <c r="I38">
        <f t="shared" si="0"/>
        <v>0</v>
      </c>
      <c r="J38" t="str">
        <f>IF(Data!I38&lt;-1, "Early", IF(I38&gt;2,"Late","On Time"))</f>
        <v>On Time</v>
      </c>
      <c r="K38" t="s">
        <v>1018</v>
      </c>
    </row>
    <row r="39" spans="2:11" x14ac:dyDescent="0.3">
      <c r="B39" t="s">
        <v>29</v>
      </c>
      <c r="C39" t="s">
        <v>1039</v>
      </c>
      <c r="D39" t="s">
        <v>1022</v>
      </c>
      <c r="E39" s="1">
        <v>44934</v>
      </c>
      <c r="F39" t="s">
        <v>1017</v>
      </c>
      <c r="G39">
        <v>2</v>
      </c>
      <c r="H39" s="1">
        <v>44936</v>
      </c>
      <c r="I39">
        <f t="shared" si="0"/>
        <v>0</v>
      </c>
      <c r="J39" t="str">
        <f>IF(Data!I39&lt;-1, "Early", IF(I39&gt;2,"Late","On Time"))</f>
        <v>On Time</v>
      </c>
      <c r="K39" t="s">
        <v>1018</v>
      </c>
    </row>
    <row r="40" spans="2:11" x14ac:dyDescent="0.3">
      <c r="B40" t="s">
        <v>30</v>
      </c>
      <c r="C40" t="s">
        <v>1040</v>
      </c>
      <c r="D40" t="s">
        <v>1025</v>
      </c>
      <c r="E40" s="1">
        <v>44935</v>
      </c>
      <c r="F40" t="s">
        <v>1017</v>
      </c>
      <c r="G40">
        <v>12</v>
      </c>
      <c r="H40" s="1">
        <v>44946</v>
      </c>
      <c r="I40">
        <f t="shared" si="0"/>
        <v>-1</v>
      </c>
      <c r="J40" t="str">
        <f>IF(Data!I40&lt;-1, "Early", IF(I40&gt;2,"Late","On Time"))</f>
        <v>On Time</v>
      </c>
      <c r="K40" t="s">
        <v>1018</v>
      </c>
    </row>
    <row r="41" spans="2:11" x14ac:dyDescent="0.3">
      <c r="B41" t="s">
        <v>31</v>
      </c>
      <c r="C41" t="s">
        <v>1041</v>
      </c>
      <c r="D41" t="s">
        <v>1023</v>
      </c>
      <c r="E41" s="1">
        <v>44935</v>
      </c>
      <c r="F41" t="s">
        <v>1017</v>
      </c>
      <c r="G41">
        <v>9</v>
      </c>
      <c r="H41" s="1">
        <v>44944</v>
      </c>
      <c r="I41">
        <f t="shared" si="0"/>
        <v>0</v>
      </c>
      <c r="J41" t="str">
        <f>IF(Data!I41&lt;-1, "Early", IF(I41&gt;2,"Late","On Time"))</f>
        <v>On Time</v>
      </c>
      <c r="K41" t="s">
        <v>1018</v>
      </c>
    </row>
    <row r="42" spans="2:11" x14ac:dyDescent="0.3">
      <c r="B42" t="s">
        <v>32</v>
      </c>
      <c r="C42" t="s">
        <v>1042</v>
      </c>
      <c r="D42" t="s">
        <v>1026</v>
      </c>
      <c r="E42" s="1">
        <v>44939</v>
      </c>
      <c r="F42" t="s">
        <v>1017</v>
      </c>
      <c r="G42">
        <v>10</v>
      </c>
      <c r="H42" s="1">
        <v>44949</v>
      </c>
      <c r="I42">
        <f t="shared" si="0"/>
        <v>0</v>
      </c>
      <c r="J42" t="str">
        <f>IF(Data!I42&lt;-1, "Early", IF(I42&gt;2,"Late","On Time"))</f>
        <v>On Time</v>
      </c>
      <c r="K42" t="s">
        <v>1018</v>
      </c>
    </row>
    <row r="43" spans="2:11" x14ac:dyDescent="0.3">
      <c r="B43" t="s">
        <v>33</v>
      </c>
      <c r="C43" t="s">
        <v>1037</v>
      </c>
      <c r="D43" t="s">
        <v>1026</v>
      </c>
      <c r="E43" s="1">
        <v>44939</v>
      </c>
      <c r="F43" t="s">
        <v>1017</v>
      </c>
      <c r="G43">
        <v>3</v>
      </c>
      <c r="H43" s="1">
        <v>44943</v>
      </c>
      <c r="I43">
        <f t="shared" si="0"/>
        <v>1</v>
      </c>
      <c r="J43" t="str">
        <f>IF(Data!I43&lt;-1, "Early", IF(I43&gt;2,"Late","On Time"))</f>
        <v>On Time</v>
      </c>
      <c r="K43" t="s">
        <v>1018</v>
      </c>
    </row>
    <row r="44" spans="2:11" x14ac:dyDescent="0.3">
      <c r="B44" t="s">
        <v>34</v>
      </c>
      <c r="C44" t="s">
        <v>1043</v>
      </c>
      <c r="D44" t="s">
        <v>1024</v>
      </c>
      <c r="E44" s="1">
        <v>44940</v>
      </c>
      <c r="F44" t="s">
        <v>1017</v>
      </c>
      <c r="G44">
        <v>8</v>
      </c>
      <c r="H44" s="1">
        <v>44948</v>
      </c>
      <c r="I44">
        <f t="shared" si="0"/>
        <v>0</v>
      </c>
      <c r="J44" t="str">
        <f>IF(Data!I44&lt;-1, "Early", IF(I44&gt;2,"Late","On Time"))</f>
        <v>On Time</v>
      </c>
      <c r="K44" t="s">
        <v>1018</v>
      </c>
    </row>
    <row r="45" spans="2:11" x14ac:dyDescent="0.3">
      <c r="B45" t="s">
        <v>35</v>
      </c>
      <c r="C45" t="s">
        <v>1044</v>
      </c>
      <c r="D45" t="s">
        <v>1025</v>
      </c>
      <c r="E45" s="1">
        <v>44940</v>
      </c>
      <c r="F45" t="s">
        <v>1017</v>
      </c>
      <c r="G45">
        <v>6</v>
      </c>
      <c r="H45" s="1">
        <v>44948</v>
      </c>
      <c r="I45">
        <f t="shared" si="0"/>
        <v>2</v>
      </c>
      <c r="J45" t="str">
        <f>IF(Data!I45&lt;-1, "Early", IF(I45&gt;2,"Late","On Time"))</f>
        <v>On Time</v>
      </c>
      <c r="K45" t="s">
        <v>1018</v>
      </c>
    </row>
    <row r="46" spans="2:11" x14ac:dyDescent="0.3">
      <c r="B46" t="s">
        <v>36</v>
      </c>
      <c r="C46" t="s">
        <v>1034</v>
      </c>
      <c r="D46" t="s">
        <v>1023</v>
      </c>
      <c r="E46" s="1">
        <v>44941</v>
      </c>
      <c r="F46" t="s">
        <v>1017</v>
      </c>
      <c r="G46">
        <v>25</v>
      </c>
      <c r="H46" s="1">
        <v>44966</v>
      </c>
      <c r="I46">
        <f t="shared" si="0"/>
        <v>0</v>
      </c>
      <c r="J46" t="str">
        <f>IF(Data!I46&lt;-1, "Early", IF(I46&gt;2,"Late","On Time"))</f>
        <v>On Time</v>
      </c>
      <c r="K46" t="s">
        <v>1018</v>
      </c>
    </row>
    <row r="47" spans="2:11" x14ac:dyDescent="0.3">
      <c r="B47" t="s">
        <v>37</v>
      </c>
      <c r="C47" t="s">
        <v>1045</v>
      </c>
      <c r="D47" t="s">
        <v>1023</v>
      </c>
      <c r="E47" s="1">
        <v>44944</v>
      </c>
      <c r="F47" t="s">
        <v>1018</v>
      </c>
      <c r="G47">
        <v>6</v>
      </c>
      <c r="H47" s="1">
        <v>44949</v>
      </c>
      <c r="I47">
        <f t="shared" si="0"/>
        <v>-1</v>
      </c>
      <c r="J47" t="str">
        <f>IF(Data!I47&lt;-1, "Early", IF(I47&gt;2,"Late","On Time"))</f>
        <v>On Time</v>
      </c>
      <c r="K47" t="s">
        <v>1018</v>
      </c>
    </row>
    <row r="48" spans="2:11" x14ac:dyDescent="0.3">
      <c r="B48" t="s">
        <v>38</v>
      </c>
      <c r="C48" t="s">
        <v>1046</v>
      </c>
      <c r="D48" t="s">
        <v>1023</v>
      </c>
      <c r="E48" s="1">
        <v>44944</v>
      </c>
      <c r="F48" t="s">
        <v>1017</v>
      </c>
      <c r="G48">
        <v>11</v>
      </c>
      <c r="H48" s="1">
        <v>44955</v>
      </c>
      <c r="I48">
        <f t="shared" si="0"/>
        <v>0</v>
      </c>
      <c r="J48" t="str">
        <f>IF(Data!I48&lt;-1, "Early", IF(I48&gt;2,"Late","On Time"))</f>
        <v>On Time</v>
      </c>
      <c r="K48" t="s">
        <v>1018</v>
      </c>
    </row>
    <row r="49" spans="2:12" x14ac:dyDescent="0.3">
      <c r="B49" t="s">
        <v>39</v>
      </c>
      <c r="C49" t="s">
        <v>1047</v>
      </c>
      <c r="D49" t="s">
        <v>1026</v>
      </c>
      <c r="E49" s="1">
        <v>44944</v>
      </c>
      <c r="F49" t="s">
        <v>1017</v>
      </c>
      <c r="G49">
        <v>2</v>
      </c>
      <c r="H49" s="1">
        <v>44947</v>
      </c>
      <c r="I49">
        <f t="shared" si="0"/>
        <v>1</v>
      </c>
      <c r="J49" t="str">
        <f>IF(Data!I49&lt;-1, "Early", IF(I49&gt;2,"Late","On Time"))</f>
        <v>On Time</v>
      </c>
      <c r="K49" t="s">
        <v>1018</v>
      </c>
    </row>
    <row r="50" spans="2:12" x14ac:dyDescent="0.3">
      <c r="B50" t="s">
        <v>40</v>
      </c>
      <c r="C50" t="s">
        <v>1048</v>
      </c>
      <c r="D50" t="s">
        <v>1025</v>
      </c>
      <c r="E50" s="1">
        <v>44945</v>
      </c>
      <c r="F50" t="s">
        <v>1017</v>
      </c>
      <c r="G50">
        <v>6</v>
      </c>
      <c r="H50" s="1">
        <v>44950</v>
      </c>
      <c r="I50">
        <f t="shared" si="0"/>
        <v>-1</v>
      </c>
      <c r="J50" t="str">
        <f>IF(Data!I50&lt;-1, "Early", IF(I50&gt;2,"Late","On Time"))</f>
        <v>On Time</v>
      </c>
      <c r="K50" t="s">
        <v>1018</v>
      </c>
    </row>
    <row r="51" spans="2:12" x14ac:dyDescent="0.3">
      <c r="B51" t="s">
        <v>41</v>
      </c>
      <c r="C51" t="s">
        <v>1035</v>
      </c>
      <c r="D51" t="s">
        <v>1022</v>
      </c>
      <c r="E51" s="1">
        <v>44945</v>
      </c>
      <c r="F51" t="s">
        <v>1017</v>
      </c>
      <c r="G51">
        <v>23</v>
      </c>
      <c r="H51" s="1">
        <v>44968</v>
      </c>
      <c r="I51">
        <f t="shared" si="0"/>
        <v>0</v>
      </c>
      <c r="J51" t="str">
        <f>IF(Data!I51&lt;-1, "Early", IF(I51&gt;2,"Late","On Time"))</f>
        <v>On Time</v>
      </c>
      <c r="K51" t="s">
        <v>1017</v>
      </c>
      <c r="L51" t="s">
        <v>1019</v>
      </c>
    </row>
    <row r="52" spans="2:12" x14ac:dyDescent="0.3">
      <c r="B52" t="s">
        <v>42</v>
      </c>
      <c r="C52" t="s">
        <v>1049</v>
      </c>
      <c r="D52" t="s">
        <v>1024</v>
      </c>
      <c r="E52" s="1">
        <v>44946</v>
      </c>
      <c r="F52" t="s">
        <v>1017</v>
      </c>
      <c r="G52">
        <v>7</v>
      </c>
      <c r="H52" s="1">
        <v>44952</v>
      </c>
      <c r="I52">
        <f t="shared" si="0"/>
        <v>-1</v>
      </c>
      <c r="J52" t="str">
        <f>IF(Data!I52&lt;-1, "Early", IF(I52&gt;2,"Late","On Time"))</f>
        <v>On Time</v>
      </c>
      <c r="K52" t="s">
        <v>1018</v>
      </c>
    </row>
    <row r="53" spans="2:12" x14ac:dyDescent="0.3">
      <c r="B53" t="s">
        <v>43</v>
      </c>
      <c r="C53" t="s">
        <v>1050</v>
      </c>
      <c r="D53" t="s">
        <v>1026</v>
      </c>
      <c r="E53" s="1">
        <v>44947</v>
      </c>
      <c r="F53" t="s">
        <v>1017</v>
      </c>
      <c r="G53">
        <v>9</v>
      </c>
      <c r="H53" s="1">
        <v>44958</v>
      </c>
      <c r="I53">
        <f t="shared" si="0"/>
        <v>2</v>
      </c>
      <c r="J53" t="str">
        <f>IF(Data!I53&lt;-1, "Early", IF(I53&gt;2,"Late","On Time"))</f>
        <v>On Time</v>
      </c>
      <c r="K53" t="s">
        <v>1018</v>
      </c>
    </row>
    <row r="54" spans="2:12" x14ac:dyDescent="0.3">
      <c r="B54" t="s">
        <v>44</v>
      </c>
      <c r="C54" t="s">
        <v>1051</v>
      </c>
      <c r="D54" t="s">
        <v>1026</v>
      </c>
      <c r="E54" s="1">
        <v>44948</v>
      </c>
      <c r="F54" t="s">
        <v>1017</v>
      </c>
      <c r="G54">
        <v>11</v>
      </c>
      <c r="H54" s="1">
        <v>44961</v>
      </c>
      <c r="I54">
        <f t="shared" si="0"/>
        <v>2</v>
      </c>
      <c r="J54" t="str">
        <f>IF(Data!I54&lt;-1, "Early", IF(I54&gt;2,"Late","On Time"))</f>
        <v>On Time</v>
      </c>
      <c r="K54" t="s">
        <v>1018</v>
      </c>
    </row>
    <row r="55" spans="2:12" x14ac:dyDescent="0.3">
      <c r="B55" t="s">
        <v>45</v>
      </c>
      <c r="C55" t="s">
        <v>1051</v>
      </c>
      <c r="D55" t="s">
        <v>1025</v>
      </c>
      <c r="E55" s="1">
        <v>44949</v>
      </c>
      <c r="F55" t="s">
        <v>1017</v>
      </c>
      <c r="G55">
        <v>3</v>
      </c>
      <c r="H55" s="1">
        <v>44954</v>
      </c>
      <c r="I55">
        <f t="shared" si="0"/>
        <v>2</v>
      </c>
      <c r="J55" t="str">
        <f>IF(Data!I55&lt;-1, "Early", IF(I55&gt;2,"Late","On Time"))</f>
        <v>On Time</v>
      </c>
      <c r="K55" t="s">
        <v>1018</v>
      </c>
    </row>
    <row r="56" spans="2:12" x14ac:dyDescent="0.3">
      <c r="B56" t="s">
        <v>46</v>
      </c>
      <c r="C56" t="s">
        <v>1052</v>
      </c>
      <c r="D56" t="s">
        <v>1025</v>
      </c>
      <c r="E56" s="1">
        <v>44949</v>
      </c>
      <c r="F56" t="s">
        <v>1017</v>
      </c>
      <c r="G56">
        <v>7</v>
      </c>
      <c r="H56" s="1">
        <v>44957</v>
      </c>
      <c r="I56">
        <f t="shared" si="0"/>
        <v>1</v>
      </c>
      <c r="J56" t="str">
        <f>IF(Data!I56&lt;-1, "Early", IF(I56&gt;2,"Late","On Time"))</f>
        <v>On Time</v>
      </c>
      <c r="K56" t="s">
        <v>1018</v>
      </c>
    </row>
    <row r="57" spans="2:12" x14ac:dyDescent="0.3">
      <c r="B57" t="s">
        <v>47</v>
      </c>
      <c r="C57" t="s">
        <v>1048</v>
      </c>
      <c r="D57" t="s">
        <v>1023</v>
      </c>
      <c r="E57" s="1">
        <v>44949</v>
      </c>
      <c r="F57" t="s">
        <v>1017</v>
      </c>
      <c r="G57">
        <v>11</v>
      </c>
      <c r="H57" s="1">
        <v>44960</v>
      </c>
      <c r="I57">
        <f t="shared" si="0"/>
        <v>0</v>
      </c>
      <c r="J57" t="str">
        <f>IF(Data!I57&lt;-1, "Early", IF(I57&gt;2,"Late","On Time"))</f>
        <v>On Time</v>
      </c>
      <c r="K57" t="s">
        <v>1018</v>
      </c>
    </row>
    <row r="58" spans="2:12" x14ac:dyDescent="0.3">
      <c r="B58" t="s">
        <v>48</v>
      </c>
      <c r="C58" t="s">
        <v>1053</v>
      </c>
      <c r="D58" t="s">
        <v>1022</v>
      </c>
      <c r="E58" s="1">
        <v>44950</v>
      </c>
      <c r="F58" t="s">
        <v>1017</v>
      </c>
      <c r="G58">
        <v>6</v>
      </c>
      <c r="H58" s="1">
        <v>44956</v>
      </c>
      <c r="I58">
        <f t="shared" si="0"/>
        <v>0</v>
      </c>
      <c r="J58" t="str">
        <f>IF(Data!I58&lt;-1, "Early", IF(I58&gt;2,"Late","On Time"))</f>
        <v>On Time</v>
      </c>
      <c r="K58" t="s">
        <v>1018</v>
      </c>
    </row>
    <row r="59" spans="2:12" x14ac:dyDescent="0.3">
      <c r="B59" t="s">
        <v>49</v>
      </c>
      <c r="C59" t="s">
        <v>1054</v>
      </c>
      <c r="D59" t="s">
        <v>1025</v>
      </c>
      <c r="E59" s="1">
        <v>44950</v>
      </c>
      <c r="F59" t="s">
        <v>1017</v>
      </c>
      <c r="G59">
        <v>6</v>
      </c>
      <c r="H59" s="1">
        <v>44956</v>
      </c>
      <c r="I59">
        <f t="shared" si="0"/>
        <v>0</v>
      </c>
      <c r="J59" t="str">
        <f>IF(Data!I59&lt;-1, "Early", IF(I59&gt;2,"Late","On Time"))</f>
        <v>On Time</v>
      </c>
      <c r="K59" t="s">
        <v>1018</v>
      </c>
    </row>
    <row r="60" spans="2:12" x14ac:dyDescent="0.3">
      <c r="B60" t="s">
        <v>50</v>
      </c>
      <c r="C60" t="s">
        <v>1055</v>
      </c>
      <c r="D60" t="s">
        <v>1023</v>
      </c>
      <c r="E60" s="1">
        <v>44951</v>
      </c>
      <c r="F60" t="s">
        <v>1017</v>
      </c>
      <c r="G60">
        <v>8</v>
      </c>
      <c r="H60" s="1">
        <v>44961</v>
      </c>
      <c r="I60">
        <f t="shared" si="0"/>
        <v>2</v>
      </c>
      <c r="J60" t="str">
        <f>IF(Data!I60&lt;-1, "Early", IF(I60&gt;2,"Late","On Time"))</f>
        <v>On Time</v>
      </c>
      <c r="K60" t="s">
        <v>1018</v>
      </c>
    </row>
    <row r="61" spans="2:12" x14ac:dyDescent="0.3">
      <c r="B61" t="s">
        <v>51</v>
      </c>
      <c r="C61" t="s">
        <v>1056</v>
      </c>
      <c r="D61" t="s">
        <v>1024</v>
      </c>
      <c r="E61" s="1">
        <v>44951</v>
      </c>
      <c r="F61" t="s">
        <v>1018</v>
      </c>
      <c r="G61">
        <v>7</v>
      </c>
      <c r="H61" s="1">
        <v>44959</v>
      </c>
      <c r="I61">
        <f t="shared" si="0"/>
        <v>1</v>
      </c>
      <c r="J61" t="str">
        <f>IF(Data!I61&lt;-1, "Early", IF(I61&gt;2,"Late","On Time"))</f>
        <v>On Time</v>
      </c>
      <c r="K61" t="s">
        <v>1018</v>
      </c>
    </row>
    <row r="62" spans="2:12" x14ac:dyDescent="0.3">
      <c r="B62" t="s">
        <v>52</v>
      </c>
      <c r="C62" t="s">
        <v>1057</v>
      </c>
      <c r="D62" t="s">
        <v>1024</v>
      </c>
      <c r="E62" s="1">
        <v>44951</v>
      </c>
      <c r="F62" t="s">
        <v>1017</v>
      </c>
      <c r="G62">
        <v>11</v>
      </c>
      <c r="H62" s="1">
        <v>44968</v>
      </c>
      <c r="I62">
        <f t="shared" si="0"/>
        <v>6</v>
      </c>
      <c r="J62" t="str">
        <f>IF(Data!I62&lt;-1, "Early", IF(I62&gt;2,"Late","On Time"))</f>
        <v>Late</v>
      </c>
      <c r="K62" t="s">
        <v>1018</v>
      </c>
    </row>
    <row r="63" spans="2:12" x14ac:dyDescent="0.3">
      <c r="B63" t="s">
        <v>53</v>
      </c>
      <c r="C63" t="s">
        <v>1038</v>
      </c>
      <c r="D63" t="s">
        <v>1024</v>
      </c>
      <c r="E63" s="1">
        <v>44952</v>
      </c>
      <c r="F63" t="s">
        <v>1017</v>
      </c>
      <c r="G63">
        <v>9</v>
      </c>
      <c r="H63" s="1">
        <v>44959</v>
      </c>
      <c r="I63">
        <f t="shared" si="0"/>
        <v>-2</v>
      </c>
      <c r="J63" t="str">
        <f>IF(Data!I63&lt;-1, "Early", IF(I63&gt;2,"Late","On Time"))</f>
        <v>Early</v>
      </c>
      <c r="K63" t="s">
        <v>1018</v>
      </c>
    </row>
    <row r="64" spans="2:12" x14ac:dyDescent="0.3">
      <c r="B64" t="s">
        <v>54</v>
      </c>
      <c r="C64" t="s">
        <v>1058</v>
      </c>
      <c r="D64" t="s">
        <v>1026</v>
      </c>
      <c r="E64" s="1">
        <v>44952</v>
      </c>
      <c r="F64" t="s">
        <v>1017</v>
      </c>
      <c r="G64">
        <v>10</v>
      </c>
      <c r="H64" s="1">
        <v>44963</v>
      </c>
      <c r="I64">
        <f t="shared" si="0"/>
        <v>1</v>
      </c>
      <c r="J64" t="str">
        <f>IF(Data!I64&lt;-1, "Early", IF(I64&gt;2,"Late","On Time"))</f>
        <v>On Time</v>
      </c>
      <c r="K64" t="s">
        <v>1018</v>
      </c>
    </row>
    <row r="65" spans="2:11" x14ac:dyDescent="0.3">
      <c r="B65" t="s">
        <v>55</v>
      </c>
      <c r="C65" t="s">
        <v>1031</v>
      </c>
      <c r="D65" t="s">
        <v>1023</v>
      </c>
      <c r="E65" s="1">
        <v>44952</v>
      </c>
      <c r="F65" t="s">
        <v>1017</v>
      </c>
      <c r="G65">
        <v>4</v>
      </c>
      <c r="H65" s="1">
        <v>44956</v>
      </c>
      <c r="I65">
        <f t="shared" si="0"/>
        <v>0</v>
      </c>
      <c r="J65" t="str">
        <f>IF(Data!I65&lt;-1, "Early", IF(I65&gt;2,"Late","On Time"))</f>
        <v>On Time</v>
      </c>
      <c r="K65" t="s">
        <v>1018</v>
      </c>
    </row>
    <row r="66" spans="2:11" x14ac:dyDescent="0.3">
      <c r="B66" t="s">
        <v>56</v>
      </c>
      <c r="C66" t="s">
        <v>1059</v>
      </c>
      <c r="D66" t="s">
        <v>1023</v>
      </c>
      <c r="E66" s="1">
        <v>44952</v>
      </c>
      <c r="F66" t="s">
        <v>1017</v>
      </c>
      <c r="G66">
        <v>4</v>
      </c>
      <c r="H66" s="1">
        <v>44956</v>
      </c>
      <c r="I66">
        <f t="shared" si="0"/>
        <v>0</v>
      </c>
      <c r="J66" t="str">
        <f>IF(Data!I66&lt;-1, "Early", IF(I66&gt;2,"Late","On Time"))</f>
        <v>On Time</v>
      </c>
      <c r="K66" t="s">
        <v>1018</v>
      </c>
    </row>
    <row r="67" spans="2:11" x14ac:dyDescent="0.3">
      <c r="B67" t="s">
        <v>57</v>
      </c>
      <c r="C67" t="s">
        <v>1060</v>
      </c>
      <c r="D67" t="s">
        <v>1026</v>
      </c>
      <c r="E67" s="1">
        <v>44953</v>
      </c>
      <c r="F67" t="s">
        <v>1018</v>
      </c>
      <c r="G67">
        <v>6</v>
      </c>
      <c r="H67" s="1">
        <v>44960</v>
      </c>
      <c r="I67">
        <f t="shared" si="0"/>
        <v>1</v>
      </c>
      <c r="J67" t="str">
        <f>IF(Data!I67&lt;-1, "Early", IF(I67&gt;2,"Late","On Time"))</f>
        <v>On Time</v>
      </c>
      <c r="K67" t="s">
        <v>1018</v>
      </c>
    </row>
    <row r="68" spans="2:11" x14ac:dyDescent="0.3">
      <c r="B68" t="s">
        <v>58</v>
      </c>
      <c r="C68" t="s">
        <v>1040</v>
      </c>
      <c r="D68" t="s">
        <v>1023</v>
      </c>
      <c r="E68" s="1">
        <v>44953</v>
      </c>
      <c r="F68" t="s">
        <v>1017</v>
      </c>
      <c r="G68">
        <v>11</v>
      </c>
      <c r="H68" s="1">
        <v>44964</v>
      </c>
      <c r="I68">
        <f t="shared" si="0"/>
        <v>0</v>
      </c>
      <c r="J68" t="str">
        <f>IF(Data!I68&lt;-1, "Early", IF(I68&gt;2,"Late","On Time"))</f>
        <v>On Time</v>
      </c>
      <c r="K68" t="s">
        <v>1018</v>
      </c>
    </row>
    <row r="69" spans="2:11" x14ac:dyDescent="0.3">
      <c r="B69" t="s">
        <v>59</v>
      </c>
      <c r="C69" t="s">
        <v>1061</v>
      </c>
      <c r="D69" t="s">
        <v>1025</v>
      </c>
      <c r="E69" s="1">
        <v>44954</v>
      </c>
      <c r="F69" t="s">
        <v>1017</v>
      </c>
      <c r="G69">
        <v>9</v>
      </c>
      <c r="H69" s="1">
        <v>44965</v>
      </c>
      <c r="I69">
        <f t="shared" si="0"/>
        <v>2</v>
      </c>
      <c r="J69" t="str">
        <f>IF(Data!I69&lt;-1, "Early", IF(I69&gt;2,"Late","On Time"))</f>
        <v>On Time</v>
      </c>
      <c r="K69" t="s">
        <v>1018</v>
      </c>
    </row>
    <row r="70" spans="2:11" x14ac:dyDescent="0.3">
      <c r="B70" t="s">
        <v>60</v>
      </c>
      <c r="C70" t="s">
        <v>1062</v>
      </c>
      <c r="D70" t="s">
        <v>1022</v>
      </c>
      <c r="E70" s="1">
        <v>44955</v>
      </c>
      <c r="F70" t="s">
        <v>1017</v>
      </c>
      <c r="G70">
        <v>7</v>
      </c>
      <c r="H70" s="1">
        <v>44964</v>
      </c>
      <c r="I70">
        <f t="shared" si="0"/>
        <v>2</v>
      </c>
      <c r="J70" t="str">
        <f>IF(Data!I70&lt;-1, "Early", IF(I70&gt;2,"Late","On Time"))</f>
        <v>On Time</v>
      </c>
      <c r="K70" t="s">
        <v>1018</v>
      </c>
    </row>
    <row r="71" spans="2:11" x14ac:dyDescent="0.3">
      <c r="B71" t="s">
        <v>61</v>
      </c>
      <c r="C71" t="s">
        <v>1063</v>
      </c>
      <c r="D71" t="s">
        <v>1022</v>
      </c>
      <c r="E71" s="1">
        <v>44955</v>
      </c>
      <c r="F71" t="s">
        <v>1017</v>
      </c>
      <c r="G71">
        <v>4</v>
      </c>
      <c r="H71" s="1">
        <v>44959</v>
      </c>
      <c r="I71">
        <f t="shared" si="0"/>
        <v>0</v>
      </c>
      <c r="J71" t="str">
        <f>IF(Data!I71&lt;-1, "Early", IF(I71&gt;2,"Late","On Time"))</f>
        <v>On Time</v>
      </c>
      <c r="K71" t="s">
        <v>1018</v>
      </c>
    </row>
    <row r="72" spans="2:11" x14ac:dyDescent="0.3">
      <c r="B72" t="s">
        <v>62</v>
      </c>
      <c r="C72" t="s">
        <v>1064</v>
      </c>
      <c r="D72" t="s">
        <v>1025</v>
      </c>
      <c r="E72" s="1">
        <v>44955</v>
      </c>
      <c r="F72" t="s">
        <v>1017</v>
      </c>
      <c r="G72">
        <v>9</v>
      </c>
      <c r="H72" s="1">
        <v>44964</v>
      </c>
      <c r="I72">
        <f t="shared" si="0"/>
        <v>0</v>
      </c>
      <c r="J72" t="str">
        <f>IF(Data!I72&lt;-1, "Early", IF(I72&gt;2,"Late","On Time"))</f>
        <v>On Time</v>
      </c>
      <c r="K72" t="s">
        <v>1018</v>
      </c>
    </row>
    <row r="73" spans="2:11" x14ac:dyDescent="0.3">
      <c r="B73" t="s">
        <v>63</v>
      </c>
      <c r="C73" t="s">
        <v>1065</v>
      </c>
      <c r="D73" t="s">
        <v>1026</v>
      </c>
      <c r="E73" s="1">
        <v>44957</v>
      </c>
      <c r="F73" t="s">
        <v>1017</v>
      </c>
      <c r="G73">
        <v>10</v>
      </c>
      <c r="H73" s="1">
        <v>44968</v>
      </c>
      <c r="I73">
        <f t="shared" si="0"/>
        <v>1</v>
      </c>
      <c r="J73" t="str">
        <f>IF(Data!I73&lt;-1, "Early", IF(I73&gt;2,"Late","On Time"))</f>
        <v>On Time</v>
      </c>
      <c r="K73" t="s">
        <v>1018</v>
      </c>
    </row>
    <row r="74" spans="2:11" x14ac:dyDescent="0.3">
      <c r="B74" t="s">
        <v>64</v>
      </c>
      <c r="C74" t="s">
        <v>1066</v>
      </c>
      <c r="D74" t="s">
        <v>1026</v>
      </c>
      <c r="E74" s="1">
        <v>44957</v>
      </c>
      <c r="F74" t="s">
        <v>1017</v>
      </c>
      <c r="G74">
        <v>8</v>
      </c>
      <c r="H74" s="1">
        <v>44964</v>
      </c>
      <c r="I74">
        <f t="shared" si="0"/>
        <v>-1</v>
      </c>
      <c r="J74" t="str">
        <f>IF(Data!I74&lt;-1, "Early", IF(I74&gt;2,"Late","On Time"))</f>
        <v>On Time</v>
      </c>
      <c r="K74" t="s">
        <v>1018</v>
      </c>
    </row>
    <row r="75" spans="2:11" x14ac:dyDescent="0.3">
      <c r="B75" t="s">
        <v>65</v>
      </c>
      <c r="C75" t="s">
        <v>1047</v>
      </c>
      <c r="D75" t="s">
        <v>1022</v>
      </c>
      <c r="E75" s="1">
        <v>44959</v>
      </c>
      <c r="F75" t="s">
        <v>1017</v>
      </c>
      <c r="G75">
        <v>14</v>
      </c>
      <c r="H75" s="1">
        <v>44974</v>
      </c>
      <c r="I75">
        <f t="shared" si="0"/>
        <v>1</v>
      </c>
      <c r="J75" t="str">
        <f>IF(Data!I75&lt;-1, "Early", IF(I75&gt;2,"Late","On Time"))</f>
        <v>On Time</v>
      </c>
      <c r="K75" t="s">
        <v>1018</v>
      </c>
    </row>
    <row r="76" spans="2:11" x14ac:dyDescent="0.3">
      <c r="B76" t="s">
        <v>66</v>
      </c>
      <c r="C76" t="s">
        <v>1052</v>
      </c>
      <c r="D76" t="s">
        <v>1023</v>
      </c>
      <c r="E76" s="1">
        <v>44959</v>
      </c>
      <c r="F76" t="s">
        <v>1018</v>
      </c>
      <c r="G76">
        <v>14</v>
      </c>
      <c r="H76" s="1">
        <v>44976</v>
      </c>
      <c r="I76">
        <f t="shared" si="0"/>
        <v>3</v>
      </c>
      <c r="J76" t="str">
        <f>IF(Data!I76&lt;-1, "Early", IF(I76&gt;2,"Late","On Time"))</f>
        <v>Late</v>
      </c>
      <c r="K76" t="s">
        <v>1018</v>
      </c>
    </row>
    <row r="77" spans="2:11" x14ac:dyDescent="0.3">
      <c r="B77" t="s">
        <v>67</v>
      </c>
      <c r="C77" t="s">
        <v>1029</v>
      </c>
      <c r="D77" t="s">
        <v>1023</v>
      </c>
      <c r="E77" s="1">
        <v>44959</v>
      </c>
      <c r="F77" t="s">
        <v>1017</v>
      </c>
      <c r="G77">
        <v>8</v>
      </c>
      <c r="H77" s="1">
        <v>44968</v>
      </c>
      <c r="I77">
        <f t="shared" si="0"/>
        <v>1</v>
      </c>
      <c r="J77" t="str">
        <f>IF(Data!I77&lt;-1, "Early", IF(I77&gt;2,"Late","On Time"))</f>
        <v>On Time</v>
      </c>
      <c r="K77" t="s">
        <v>1018</v>
      </c>
    </row>
    <row r="78" spans="2:11" x14ac:dyDescent="0.3">
      <c r="B78" t="s">
        <v>68</v>
      </c>
      <c r="C78" t="s">
        <v>1067</v>
      </c>
      <c r="D78" t="s">
        <v>1026</v>
      </c>
      <c r="E78" s="1">
        <v>44960</v>
      </c>
      <c r="F78" t="s">
        <v>1017</v>
      </c>
      <c r="G78">
        <v>15</v>
      </c>
      <c r="H78" s="1">
        <v>44977</v>
      </c>
      <c r="I78">
        <f t="shared" si="0"/>
        <v>2</v>
      </c>
      <c r="J78" t="str">
        <f>IF(Data!I78&lt;-1, "Early", IF(I78&gt;2,"Late","On Time"))</f>
        <v>On Time</v>
      </c>
      <c r="K78" t="s">
        <v>1018</v>
      </c>
    </row>
    <row r="79" spans="2:11" x14ac:dyDescent="0.3">
      <c r="B79" t="s">
        <v>69</v>
      </c>
      <c r="C79" t="s">
        <v>1047</v>
      </c>
      <c r="D79" t="s">
        <v>1022</v>
      </c>
      <c r="E79" s="1">
        <v>44960</v>
      </c>
      <c r="F79" t="s">
        <v>1017</v>
      </c>
      <c r="G79">
        <v>5</v>
      </c>
      <c r="H79" s="1">
        <v>44965</v>
      </c>
      <c r="I79">
        <f t="shared" si="0"/>
        <v>0</v>
      </c>
      <c r="J79" t="str">
        <f>IF(Data!I79&lt;-1, "Early", IF(I79&gt;2,"Late","On Time"))</f>
        <v>On Time</v>
      </c>
      <c r="K79" t="s">
        <v>1018</v>
      </c>
    </row>
    <row r="80" spans="2:11" x14ac:dyDescent="0.3">
      <c r="B80" t="s">
        <v>70</v>
      </c>
      <c r="C80" t="s">
        <v>1068</v>
      </c>
      <c r="D80" t="s">
        <v>1023</v>
      </c>
      <c r="E80" s="1">
        <v>44962</v>
      </c>
      <c r="F80" t="s">
        <v>1017</v>
      </c>
      <c r="G80">
        <v>20</v>
      </c>
      <c r="H80" s="1">
        <v>44982</v>
      </c>
      <c r="I80">
        <f t="shared" si="0"/>
        <v>0</v>
      </c>
      <c r="J80" t="str">
        <f>IF(Data!I80&lt;-1, "Early", IF(I80&gt;2,"Late","On Time"))</f>
        <v>On Time</v>
      </c>
      <c r="K80" t="s">
        <v>1018</v>
      </c>
    </row>
    <row r="81" spans="2:12" x14ac:dyDescent="0.3">
      <c r="B81" t="s">
        <v>71</v>
      </c>
      <c r="C81" t="s">
        <v>1069</v>
      </c>
      <c r="D81" t="s">
        <v>1026</v>
      </c>
      <c r="E81" s="1">
        <v>44962</v>
      </c>
      <c r="F81" t="s">
        <v>1018</v>
      </c>
      <c r="G81">
        <v>7</v>
      </c>
      <c r="H81" s="1">
        <v>44970</v>
      </c>
      <c r="I81">
        <f t="shared" si="0"/>
        <v>1</v>
      </c>
      <c r="J81" t="str">
        <f>IF(Data!I81&lt;-1, "Early", IF(I81&gt;2,"Late","On Time"))</f>
        <v>On Time</v>
      </c>
      <c r="K81" t="s">
        <v>1018</v>
      </c>
    </row>
    <row r="82" spans="2:12" x14ac:dyDescent="0.3">
      <c r="B82" t="s">
        <v>72</v>
      </c>
      <c r="C82" t="s">
        <v>1070</v>
      </c>
      <c r="D82" t="s">
        <v>1026</v>
      </c>
      <c r="E82" s="1">
        <v>44962</v>
      </c>
      <c r="F82" t="s">
        <v>1017</v>
      </c>
      <c r="G82">
        <v>12</v>
      </c>
      <c r="H82" s="1">
        <v>44974</v>
      </c>
      <c r="I82">
        <f t="shared" si="0"/>
        <v>0</v>
      </c>
      <c r="J82" t="str">
        <f>IF(Data!I82&lt;-1, "Early", IF(I82&gt;2,"Late","On Time"))</f>
        <v>On Time</v>
      </c>
      <c r="K82" t="s">
        <v>1018</v>
      </c>
    </row>
    <row r="83" spans="2:12" x14ac:dyDescent="0.3">
      <c r="B83" t="s">
        <v>73</v>
      </c>
      <c r="C83" t="s">
        <v>1071</v>
      </c>
      <c r="D83" t="s">
        <v>1022</v>
      </c>
      <c r="E83" s="1">
        <v>44962</v>
      </c>
      <c r="F83" t="s">
        <v>1017</v>
      </c>
      <c r="G83">
        <v>6</v>
      </c>
      <c r="H83" s="1">
        <v>44968</v>
      </c>
      <c r="I83">
        <f t="shared" si="0"/>
        <v>0</v>
      </c>
      <c r="J83" t="str">
        <f>IF(Data!I83&lt;-1, "Early", IF(I83&gt;2,"Late","On Time"))</f>
        <v>On Time</v>
      </c>
      <c r="K83" t="s">
        <v>1018</v>
      </c>
    </row>
    <row r="84" spans="2:12" x14ac:dyDescent="0.3">
      <c r="B84" t="s">
        <v>74</v>
      </c>
      <c r="C84" t="s">
        <v>1058</v>
      </c>
      <c r="D84" t="s">
        <v>1025</v>
      </c>
      <c r="E84" s="1">
        <v>44963</v>
      </c>
      <c r="F84" t="s">
        <v>1017</v>
      </c>
      <c r="G84">
        <v>2</v>
      </c>
      <c r="H84" s="1">
        <v>44966</v>
      </c>
      <c r="I84">
        <f t="shared" si="0"/>
        <v>1</v>
      </c>
      <c r="J84" t="str">
        <f>IF(Data!I84&lt;-1, "Early", IF(I84&gt;2,"Late","On Time"))</f>
        <v>On Time</v>
      </c>
      <c r="K84" t="s">
        <v>1018</v>
      </c>
    </row>
    <row r="85" spans="2:12" x14ac:dyDescent="0.3">
      <c r="B85" t="s">
        <v>75</v>
      </c>
      <c r="C85" t="s">
        <v>1059</v>
      </c>
      <c r="D85" t="s">
        <v>1024</v>
      </c>
      <c r="E85" s="1">
        <v>44963</v>
      </c>
      <c r="F85" t="s">
        <v>1017</v>
      </c>
      <c r="G85">
        <v>2</v>
      </c>
      <c r="H85" s="1">
        <v>44970</v>
      </c>
      <c r="I85">
        <f t="shared" si="0"/>
        <v>5</v>
      </c>
      <c r="J85" t="str">
        <f>IF(Data!I85&lt;-1, "Early", IF(I85&gt;2,"Late","On Time"))</f>
        <v>Late</v>
      </c>
      <c r="K85" t="s">
        <v>1018</v>
      </c>
    </row>
    <row r="86" spans="2:12" x14ac:dyDescent="0.3">
      <c r="B86" t="s">
        <v>76</v>
      </c>
      <c r="C86" t="s">
        <v>1027</v>
      </c>
      <c r="D86" t="s">
        <v>1026</v>
      </c>
      <c r="E86" s="1">
        <v>44966</v>
      </c>
      <c r="F86" t="s">
        <v>1017</v>
      </c>
      <c r="G86">
        <v>5</v>
      </c>
      <c r="H86" s="1">
        <v>44971</v>
      </c>
      <c r="I86">
        <f t="shared" si="0"/>
        <v>0</v>
      </c>
      <c r="J86" t="str">
        <f>IF(Data!I86&lt;-1, "Early", IF(I86&gt;2,"Late","On Time"))</f>
        <v>On Time</v>
      </c>
      <c r="K86" t="s">
        <v>1017</v>
      </c>
      <c r="L86" t="s">
        <v>1021</v>
      </c>
    </row>
    <row r="87" spans="2:12" x14ac:dyDescent="0.3">
      <c r="B87" t="s">
        <v>77</v>
      </c>
      <c r="C87" t="s">
        <v>1060</v>
      </c>
      <c r="D87" t="s">
        <v>1025</v>
      </c>
      <c r="E87" s="1">
        <v>44966</v>
      </c>
      <c r="F87" t="s">
        <v>1018</v>
      </c>
      <c r="G87">
        <v>13</v>
      </c>
      <c r="H87" s="1">
        <v>44979</v>
      </c>
      <c r="I87">
        <f t="shared" si="0"/>
        <v>0</v>
      </c>
      <c r="J87" t="str">
        <f>IF(Data!I87&lt;-1, "Early", IF(I87&gt;2,"Late","On Time"))</f>
        <v>On Time</v>
      </c>
      <c r="K87" t="s">
        <v>1018</v>
      </c>
    </row>
    <row r="88" spans="2:12" x14ac:dyDescent="0.3">
      <c r="B88" t="s">
        <v>78</v>
      </c>
      <c r="C88" t="s">
        <v>1050</v>
      </c>
      <c r="D88" t="s">
        <v>1022</v>
      </c>
      <c r="E88" s="1">
        <v>44967</v>
      </c>
      <c r="F88" t="s">
        <v>1017</v>
      </c>
      <c r="G88">
        <v>25</v>
      </c>
      <c r="H88" s="1">
        <v>44991</v>
      </c>
      <c r="I88">
        <f t="shared" si="0"/>
        <v>-1</v>
      </c>
      <c r="J88" t="str">
        <f>IF(Data!I88&lt;-1, "Early", IF(I88&gt;2,"Late","On Time"))</f>
        <v>On Time</v>
      </c>
      <c r="K88" t="s">
        <v>1018</v>
      </c>
    </row>
    <row r="89" spans="2:12" x14ac:dyDescent="0.3">
      <c r="B89" t="s">
        <v>79</v>
      </c>
      <c r="C89" t="s">
        <v>1035</v>
      </c>
      <c r="D89" t="s">
        <v>1024</v>
      </c>
      <c r="E89" s="1">
        <v>44967</v>
      </c>
      <c r="F89" t="s">
        <v>1017</v>
      </c>
      <c r="G89">
        <v>7</v>
      </c>
      <c r="H89" s="1">
        <v>44974</v>
      </c>
      <c r="I89">
        <f t="shared" si="0"/>
        <v>0</v>
      </c>
      <c r="J89" t="str">
        <f>IF(Data!I89&lt;-1, "Early", IF(I89&gt;2,"Late","On Time"))</f>
        <v>On Time</v>
      </c>
      <c r="K89" t="s">
        <v>1018</v>
      </c>
    </row>
    <row r="90" spans="2:12" x14ac:dyDescent="0.3">
      <c r="B90" t="s">
        <v>80</v>
      </c>
      <c r="C90" t="s">
        <v>1060</v>
      </c>
      <c r="D90" t="s">
        <v>1025</v>
      </c>
      <c r="E90" s="1">
        <v>44968</v>
      </c>
      <c r="F90" t="s">
        <v>1017</v>
      </c>
      <c r="G90">
        <v>5</v>
      </c>
      <c r="H90" s="1">
        <v>44973</v>
      </c>
      <c r="I90">
        <f t="shared" si="0"/>
        <v>0</v>
      </c>
      <c r="J90" t="str">
        <f>IF(Data!I90&lt;-1, "Early", IF(I90&gt;2,"Late","On Time"))</f>
        <v>On Time</v>
      </c>
      <c r="K90" t="s">
        <v>1018</v>
      </c>
    </row>
    <row r="91" spans="2:12" x14ac:dyDescent="0.3">
      <c r="B91" t="s">
        <v>81</v>
      </c>
      <c r="C91" t="s">
        <v>1072</v>
      </c>
      <c r="D91" t="s">
        <v>1024</v>
      </c>
      <c r="E91" s="1">
        <v>44968</v>
      </c>
      <c r="F91" t="s">
        <v>1017</v>
      </c>
      <c r="G91">
        <v>9</v>
      </c>
      <c r="H91" s="1">
        <v>44978</v>
      </c>
      <c r="I91">
        <f t="shared" ref="I91:I154" si="1">H91-E91-G91</f>
        <v>1</v>
      </c>
      <c r="J91" t="str">
        <f>IF(Data!I91&lt;-1, "Early", IF(I91&gt;2,"Late","On Time"))</f>
        <v>On Time</v>
      </c>
      <c r="K91" t="s">
        <v>1018</v>
      </c>
    </row>
    <row r="92" spans="2:12" x14ac:dyDescent="0.3">
      <c r="B92" t="s">
        <v>82</v>
      </c>
      <c r="C92" t="s">
        <v>1073</v>
      </c>
      <c r="D92" t="s">
        <v>1025</v>
      </c>
      <c r="E92" s="1">
        <v>44969</v>
      </c>
      <c r="F92" t="s">
        <v>1017</v>
      </c>
      <c r="G92">
        <v>9</v>
      </c>
      <c r="H92" s="1">
        <v>44978</v>
      </c>
      <c r="I92">
        <f t="shared" si="1"/>
        <v>0</v>
      </c>
      <c r="J92" t="str">
        <f>IF(Data!I92&lt;-1, "Early", IF(I92&gt;2,"Late","On Time"))</f>
        <v>On Time</v>
      </c>
      <c r="K92" t="s">
        <v>1018</v>
      </c>
    </row>
    <row r="93" spans="2:12" x14ac:dyDescent="0.3">
      <c r="B93" t="s">
        <v>83</v>
      </c>
      <c r="C93" t="s">
        <v>1074</v>
      </c>
      <c r="D93" t="s">
        <v>1026</v>
      </c>
      <c r="E93" s="1">
        <v>44970</v>
      </c>
      <c r="F93" t="s">
        <v>1017</v>
      </c>
      <c r="G93">
        <v>25</v>
      </c>
      <c r="H93" s="1">
        <v>44997</v>
      </c>
      <c r="I93">
        <f t="shared" si="1"/>
        <v>2</v>
      </c>
      <c r="J93" t="str">
        <f>IF(Data!I93&lt;-1, "Early", IF(I93&gt;2,"Late","On Time"))</f>
        <v>On Time</v>
      </c>
      <c r="K93" t="s">
        <v>1018</v>
      </c>
    </row>
    <row r="94" spans="2:12" x14ac:dyDescent="0.3">
      <c r="B94" t="s">
        <v>84</v>
      </c>
      <c r="C94" t="s">
        <v>1075</v>
      </c>
      <c r="D94" t="s">
        <v>1023</v>
      </c>
      <c r="E94" s="1">
        <v>44971</v>
      </c>
      <c r="F94" t="s">
        <v>1017</v>
      </c>
      <c r="G94">
        <v>15</v>
      </c>
      <c r="H94" s="1">
        <v>44986</v>
      </c>
      <c r="I94">
        <f t="shared" si="1"/>
        <v>0</v>
      </c>
      <c r="J94" t="str">
        <f>IF(Data!I94&lt;-1, "Early", IF(I94&gt;2,"Late","On Time"))</f>
        <v>On Time</v>
      </c>
      <c r="K94" t="s">
        <v>1018</v>
      </c>
    </row>
    <row r="95" spans="2:12" x14ac:dyDescent="0.3">
      <c r="B95" t="s">
        <v>85</v>
      </c>
      <c r="C95" t="s">
        <v>1076</v>
      </c>
      <c r="D95" t="s">
        <v>1022</v>
      </c>
      <c r="E95" s="1">
        <v>44971</v>
      </c>
      <c r="F95" t="s">
        <v>1017</v>
      </c>
      <c r="G95">
        <v>9</v>
      </c>
      <c r="H95" s="1">
        <v>44981</v>
      </c>
      <c r="I95">
        <f t="shared" si="1"/>
        <v>1</v>
      </c>
      <c r="J95" t="str">
        <f>IF(Data!I95&lt;-1, "Early", IF(I95&gt;2,"Late","On Time"))</f>
        <v>On Time</v>
      </c>
      <c r="K95" t="s">
        <v>1018</v>
      </c>
    </row>
    <row r="96" spans="2:12" x14ac:dyDescent="0.3">
      <c r="B96" t="s">
        <v>86</v>
      </c>
      <c r="C96" t="s">
        <v>1054</v>
      </c>
      <c r="D96" t="s">
        <v>1024</v>
      </c>
      <c r="E96" s="1">
        <v>44972</v>
      </c>
      <c r="F96" t="s">
        <v>1017</v>
      </c>
      <c r="G96">
        <v>6</v>
      </c>
      <c r="H96" s="1">
        <v>44978</v>
      </c>
      <c r="I96">
        <f t="shared" si="1"/>
        <v>0</v>
      </c>
      <c r="J96" t="str">
        <f>IF(Data!I96&lt;-1, "Early", IF(I96&gt;2,"Late","On Time"))</f>
        <v>On Time</v>
      </c>
      <c r="K96" t="s">
        <v>1018</v>
      </c>
    </row>
    <row r="97" spans="2:11" x14ac:dyDescent="0.3">
      <c r="B97" t="s">
        <v>87</v>
      </c>
      <c r="C97" t="s">
        <v>1059</v>
      </c>
      <c r="D97" t="s">
        <v>1023</v>
      </c>
      <c r="E97" s="1">
        <v>44974</v>
      </c>
      <c r="F97" t="s">
        <v>1017</v>
      </c>
      <c r="G97">
        <v>11</v>
      </c>
      <c r="H97" s="1">
        <v>44986</v>
      </c>
      <c r="I97">
        <f t="shared" si="1"/>
        <v>1</v>
      </c>
      <c r="J97" t="str">
        <f>IF(Data!I97&lt;-1, "Early", IF(I97&gt;2,"Late","On Time"))</f>
        <v>On Time</v>
      </c>
      <c r="K97" t="s">
        <v>1018</v>
      </c>
    </row>
    <row r="98" spans="2:11" x14ac:dyDescent="0.3">
      <c r="B98" t="s">
        <v>88</v>
      </c>
      <c r="C98" t="s">
        <v>1077</v>
      </c>
      <c r="D98" t="s">
        <v>1023</v>
      </c>
      <c r="E98" s="1">
        <v>44975</v>
      </c>
      <c r="F98" t="s">
        <v>1017</v>
      </c>
      <c r="G98">
        <v>4</v>
      </c>
      <c r="H98" s="1">
        <v>44978</v>
      </c>
      <c r="I98">
        <f t="shared" si="1"/>
        <v>-1</v>
      </c>
      <c r="J98" t="str">
        <f>IF(Data!I98&lt;-1, "Early", IF(I98&gt;2,"Late","On Time"))</f>
        <v>On Time</v>
      </c>
      <c r="K98" t="s">
        <v>1018</v>
      </c>
    </row>
    <row r="99" spans="2:11" x14ac:dyDescent="0.3">
      <c r="B99" t="s">
        <v>89</v>
      </c>
      <c r="C99" t="s">
        <v>1078</v>
      </c>
      <c r="D99" t="s">
        <v>1024</v>
      </c>
      <c r="E99" s="1">
        <v>44975</v>
      </c>
      <c r="F99" t="s">
        <v>1017</v>
      </c>
      <c r="G99">
        <v>7</v>
      </c>
      <c r="H99" s="1">
        <v>44982</v>
      </c>
      <c r="I99">
        <f t="shared" si="1"/>
        <v>0</v>
      </c>
      <c r="J99" t="str">
        <f>IF(Data!I99&lt;-1, "Early", IF(I99&gt;2,"Late","On Time"))</f>
        <v>On Time</v>
      </c>
      <c r="K99" t="s">
        <v>1018</v>
      </c>
    </row>
    <row r="100" spans="2:11" x14ac:dyDescent="0.3">
      <c r="B100" t="s">
        <v>90</v>
      </c>
      <c r="C100" t="s">
        <v>1079</v>
      </c>
      <c r="D100" t="s">
        <v>1025</v>
      </c>
      <c r="E100" s="1">
        <v>44975</v>
      </c>
      <c r="F100" t="s">
        <v>1017</v>
      </c>
      <c r="G100">
        <v>16</v>
      </c>
      <c r="H100" s="1">
        <v>44995</v>
      </c>
      <c r="I100">
        <f t="shared" si="1"/>
        <v>4</v>
      </c>
      <c r="J100" t="str">
        <f>IF(Data!I100&lt;-1, "Early", IF(I100&gt;2,"Late","On Time"))</f>
        <v>Late</v>
      </c>
      <c r="K100" t="s">
        <v>1018</v>
      </c>
    </row>
    <row r="101" spans="2:11" x14ac:dyDescent="0.3">
      <c r="B101" t="s">
        <v>91</v>
      </c>
      <c r="C101" t="s">
        <v>1080</v>
      </c>
      <c r="D101" t="s">
        <v>1024</v>
      </c>
      <c r="E101" s="1">
        <v>44976</v>
      </c>
      <c r="F101" t="s">
        <v>1017</v>
      </c>
      <c r="G101">
        <v>14</v>
      </c>
      <c r="H101" s="1">
        <v>44989</v>
      </c>
      <c r="I101">
        <f t="shared" si="1"/>
        <v>-1</v>
      </c>
      <c r="J101" t="str">
        <f>IF(Data!I101&lt;-1, "Early", IF(I101&gt;2,"Late","On Time"))</f>
        <v>On Time</v>
      </c>
      <c r="K101" t="s">
        <v>1018</v>
      </c>
    </row>
    <row r="102" spans="2:11" x14ac:dyDescent="0.3">
      <c r="B102" t="s">
        <v>92</v>
      </c>
      <c r="C102" t="s">
        <v>1074</v>
      </c>
      <c r="D102" t="s">
        <v>1024</v>
      </c>
      <c r="E102" s="1">
        <v>44979</v>
      </c>
      <c r="F102" t="s">
        <v>1017</v>
      </c>
      <c r="G102">
        <v>21</v>
      </c>
      <c r="H102" s="1">
        <v>44999</v>
      </c>
      <c r="I102">
        <f t="shared" si="1"/>
        <v>-1</v>
      </c>
      <c r="J102" t="str">
        <f>IF(Data!I102&lt;-1, "Early", IF(I102&gt;2,"Late","On Time"))</f>
        <v>On Time</v>
      </c>
      <c r="K102" t="s">
        <v>1018</v>
      </c>
    </row>
    <row r="103" spans="2:11" x14ac:dyDescent="0.3">
      <c r="B103" t="s">
        <v>93</v>
      </c>
      <c r="C103" t="s">
        <v>1081</v>
      </c>
      <c r="D103" t="s">
        <v>1026</v>
      </c>
      <c r="E103" s="1">
        <v>44979</v>
      </c>
      <c r="F103" t="s">
        <v>1017</v>
      </c>
      <c r="G103">
        <v>14</v>
      </c>
      <c r="H103" s="1">
        <v>44999</v>
      </c>
      <c r="I103">
        <f t="shared" si="1"/>
        <v>6</v>
      </c>
      <c r="J103" t="str">
        <f>IF(Data!I103&lt;-1, "Early", IF(I103&gt;2,"Late","On Time"))</f>
        <v>Late</v>
      </c>
      <c r="K103" t="s">
        <v>1018</v>
      </c>
    </row>
    <row r="104" spans="2:11" x14ac:dyDescent="0.3">
      <c r="B104" t="s">
        <v>94</v>
      </c>
      <c r="C104" t="s">
        <v>1045</v>
      </c>
      <c r="D104" t="s">
        <v>1026</v>
      </c>
      <c r="E104" s="1">
        <v>44979</v>
      </c>
      <c r="F104" t="s">
        <v>1017</v>
      </c>
      <c r="G104">
        <v>6</v>
      </c>
      <c r="H104" s="1">
        <v>44985</v>
      </c>
      <c r="I104">
        <f t="shared" si="1"/>
        <v>0</v>
      </c>
      <c r="J104" t="str">
        <f>IF(Data!I104&lt;-1, "Early", IF(I104&gt;2,"Late","On Time"))</f>
        <v>On Time</v>
      </c>
      <c r="K104" t="s">
        <v>1018</v>
      </c>
    </row>
    <row r="105" spans="2:11" x14ac:dyDescent="0.3">
      <c r="B105" t="s">
        <v>95</v>
      </c>
      <c r="C105" t="s">
        <v>1066</v>
      </c>
      <c r="D105" t="s">
        <v>1023</v>
      </c>
      <c r="E105" s="1">
        <v>44979</v>
      </c>
      <c r="F105" t="s">
        <v>1017</v>
      </c>
      <c r="G105">
        <v>11</v>
      </c>
      <c r="H105" s="1">
        <v>44990</v>
      </c>
      <c r="I105">
        <f t="shared" si="1"/>
        <v>0</v>
      </c>
      <c r="J105" t="str">
        <f>IF(Data!I105&lt;-1, "Early", IF(I105&gt;2,"Late","On Time"))</f>
        <v>On Time</v>
      </c>
      <c r="K105" t="s">
        <v>1018</v>
      </c>
    </row>
    <row r="106" spans="2:11" x14ac:dyDescent="0.3">
      <c r="B106" t="s">
        <v>96</v>
      </c>
      <c r="C106" t="s">
        <v>1058</v>
      </c>
      <c r="D106" t="s">
        <v>1026</v>
      </c>
      <c r="E106" s="1">
        <v>44982</v>
      </c>
      <c r="F106" t="s">
        <v>1017</v>
      </c>
      <c r="G106">
        <v>13</v>
      </c>
      <c r="H106" s="1">
        <v>44995</v>
      </c>
      <c r="I106">
        <f t="shared" si="1"/>
        <v>0</v>
      </c>
      <c r="J106" t="str">
        <f>IF(Data!I106&lt;-1, "Early", IF(I106&gt;2,"Late","On Time"))</f>
        <v>On Time</v>
      </c>
      <c r="K106" t="s">
        <v>1018</v>
      </c>
    </row>
    <row r="107" spans="2:11" x14ac:dyDescent="0.3">
      <c r="B107" t="s">
        <v>97</v>
      </c>
      <c r="C107" t="s">
        <v>1063</v>
      </c>
      <c r="D107" t="s">
        <v>1023</v>
      </c>
      <c r="E107" s="1">
        <v>44982</v>
      </c>
      <c r="F107" t="s">
        <v>1017</v>
      </c>
      <c r="G107">
        <v>11</v>
      </c>
      <c r="H107" s="1">
        <v>44993</v>
      </c>
      <c r="I107">
        <f t="shared" si="1"/>
        <v>0</v>
      </c>
      <c r="J107" t="str">
        <f>IF(Data!I107&lt;-1, "Early", IF(I107&gt;2,"Late","On Time"))</f>
        <v>On Time</v>
      </c>
      <c r="K107" t="s">
        <v>1018</v>
      </c>
    </row>
    <row r="108" spans="2:11" x14ac:dyDescent="0.3">
      <c r="B108" t="s">
        <v>98</v>
      </c>
      <c r="C108" t="s">
        <v>1046</v>
      </c>
      <c r="D108" t="s">
        <v>1026</v>
      </c>
      <c r="E108" s="1">
        <v>44982</v>
      </c>
      <c r="F108" t="s">
        <v>1017</v>
      </c>
      <c r="G108">
        <v>8</v>
      </c>
      <c r="H108" s="1">
        <v>44989</v>
      </c>
      <c r="I108">
        <f t="shared" si="1"/>
        <v>-1</v>
      </c>
      <c r="J108" t="str">
        <f>IF(Data!I108&lt;-1, "Early", IF(I108&gt;2,"Late","On Time"))</f>
        <v>On Time</v>
      </c>
      <c r="K108" t="s">
        <v>1018</v>
      </c>
    </row>
    <row r="109" spans="2:11" x14ac:dyDescent="0.3">
      <c r="B109" t="s">
        <v>99</v>
      </c>
      <c r="C109" t="s">
        <v>1082</v>
      </c>
      <c r="D109" t="s">
        <v>1026</v>
      </c>
      <c r="E109" s="1">
        <v>44983</v>
      </c>
      <c r="F109" t="s">
        <v>1017</v>
      </c>
      <c r="G109">
        <v>7</v>
      </c>
      <c r="H109" s="1">
        <v>44988</v>
      </c>
      <c r="I109">
        <f t="shared" si="1"/>
        <v>-2</v>
      </c>
      <c r="J109" t="str">
        <f>IF(Data!I109&lt;-1, "Early", IF(I109&gt;2,"Late","On Time"))</f>
        <v>Early</v>
      </c>
      <c r="K109" t="s">
        <v>1018</v>
      </c>
    </row>
    <row r="110" spans="2:11" x14ac:dyDescent="0.3">
      <c r="B110" t="s">
        <v>100</v>
      </c>
      <c r="C110" t="s">
        <v>1071</v>
      </c>
      <c r="D110" t="s">
        <v>1026</v>
      </c>
      <c r="E110" s="1">
        <v>44984</v>
      </c>
      <c r="F110" t="s">
        <v>1017</v>
      </c>
      <c r="G110">
        <v>6</v>
      </c>
      <c r="H110" s="1">
        <v>44992</v>
      </c>
      <c r="I110">
        <f t="shared" si="1"/>
        <v>2</v>
      </c>
      <c r="J110" t="str">
        <f>IF(Data!I110&lt;-1, "Early", IF(I110&gt;2,"Late","On Time"))</f>
        <v>On Time</v>
      </c>
      <c r="K110" t="s">
        <v>1018</v>
      </c>
    </row>
    <row r="111" spans="2:11" x14ac:dyDescent="0.3">
      <c r="B111" t="s">
        <v>101</v>
      </c>
      <c r="C111" t="s">
        <v>1062</v>
      </c>
      <c r="D111" t="s">
        <v>1023</v>
      </c>
      <c r="E111" s="1">
        <v>44984</v>
      </c>
      <c r="F111" t="s">
        <v>1017</v>
      </c>
      <c r="G111">
        <v>8</v>
      </c>
      <c r="H111" s="1">
        <v>44993</v>
      </c>
      <c r="I111">
        <f t="shared" si="1"/>
        <v>1</v>
      </c>
      <c r="J111" t="str">
        <f>IF(Data!I111&lt;-1, "Early", IF(I111&gt;2,"Late","On Time"))</f>
        <v>On Time</v>
      </c>
      <c r="K111" t="s">
        <v>1018</v>
      </c>
    </row>
    <row r="112" spans="2:11" x14ac:dyDescent="0.3">
      <c r="B112" t="s">
        <v>102</v>
      </c>
      <c r="C112" t="s">
        <v>1069</v>
      </c>
      <c r="D112" t="s">
        <v>1024</v>
      </c>
      <c r="E112" s="1">
        <v>44984</v>
      </c>
      <c r="F112" t="s">
        <v>1017</v>
      </c>
      <c r="G112">
        <v>5</v>
      </c>
      <c r="H112" s="1">
        <v>44990</v>
      </c>
      <c r="I112">
        <f t="shared" si="1"/>
        <v>1</v>
      </c>
      <c r="J112" t="str">
        <f>IF(Data!I112&lt;-1, "Early", IF(I112&gt;2,"Late","On Time"))</f>
        <v>On Time</v>
      </c>
      <c r="K112" t="s">
        <v>1018</v>
      </c>
    </row>
    <row r="113" spans="2:12" x14ac:dyDescent="0.3">
      <c r="B113" t="s">
        <v>103</v>
      </c>
      <c r="C113" t="s">
        <v>1063</v>
      </c>
      <c r="D113" t="s">
        <v>1026</v>
      </c>
      <c r="E113" s="1">
        <v>44985</v>
      </c>
      <c r="F113" t="s">
        <v>1017</v>
      </c>
      <c r="G113">
        <v>7</v>
      </c>
      <c r="H113" s="1">
        <v>44992</v>
      </c>
      <c r="I113">
        <f t="shared" si="1"/>
        <v>0</v>
      </c>
      <c r="J113" t="str">
        <f>IF(Data!I113&lt;-1, "Early", IF(I113&gt;2,"Late","On Time"))</f>
        <v>On Time</v>
      </c>
      <c r="K113" t="s">
        <v>1018</v>
      </c>
    </row>
    <row r="114" spans="2:12" x14ac:dyDescent="0.3">
      <c r="B114" t="s">
        <v>104</v>
      </c>
      <c r="C114" t="s">
        <v>1066</v>
      </c>
      <c r="D114" t="s">
        <v>1024</v>
      </c>
      <c r="E114" s="1">
        <v>44985</v>
      </c>
      <c r="F114" t="s">
        <v>1017</v>
      </c>
      <c r="G114">
        <v>4</v>
      </c>
      <c r="H114" s="1">
        <v>44989</v>
      </c>
      <c r="I114">
        <f t="shared" si="1"/>
        <v>0</v>
      </c>
      <c r="J114" t="str">
        <f>IF(Data!I114&lt;-1, "Early", IF(I114&gt;2,"Late","On Time"))</f>
        <v>On Time</v>
      </c>
      <c r="K114" t="s">
        <v>1018</v>
      </c>
    </row>
    <row r="115" spans="2:12" x14ac:dyDescent="0.3">
      <c r="B115" t="s">
        <v>105</v>
      </c>
      <c r="C115" t="s">
        <v>1083</v>
      </c>
      <c r="D115" t="s">
        <v>1026</v>
      </c>
      <c r="E115" s="1">
        <v>44985</v>
      </c>
      <c r="F115" t="s">
        <v>1017</v>
      </c>
      <c r="G115">
        <v>8</v>
      </c>
      <c r="H115" s="1">
        <v>44994</v>
      </c>
      <c r="I115">
        <f t="shared" si="1"/>
        <v>1</v>
      </c>
      <c r="J115" t="str">
        <f>IF(Data!I115&lt;-1, "Early", IF(I115&gt;2,"Late","On Time"))</f>
        <v>On Time</v>
      </c>
      <c r="K115" t="s">
        <v>1018</v>
      </c>
    </row>
    <row r="116" spans="2:12" x14ac:dyDescent="0.3">
      <c r="B116" t="s">
        <v>106</v>
      </c>
      <c r="C116" t="s">
        <v>1067</v>
      </c>
      <c r="D116" t="s">
        <v>1025</v>
      </c>
      <c r="E116" s="1">
        <v>44985</v>
      </c>
      <c r="F116" t="s">
        <v>1017</v>
      </c>
      <c r="G116">
        <v>5</v>
      </c>
      <c r="H116" s="1">
        <v>44990</v>
      </c>
      <c r="I116">
        <f t="shared" si="1"/>
        <v>0</v>
      </c>
      <c r="J116" t="str">
        <f>IF(Data!I116&lt;-1, "Early", IF(I116&gt;2,"Late","On Time"))</f>
        <v>On Time</v>
      </c>
      <c r="K116" t="s">
        <v>1018</v>
      </c>
    </row>
    <row r="117" spans="2:12" x14ac:dyDescent="0.3">
      <c r="B117" t="s">
        <v>107</v>
      </c>
      <c r="C117" t="s">
        <v>1043</v>
      </c>
      <c r="D117" t="s">
        <v>1022</v>
      </c>
      <c r="E117" s="1">
        <v>44986</v>
      </c>
      <c r="F117" t="s">
        <v>1017</v>
      </c>
      <c r="G117">
        <v>8</v>
      </c>
      <c r="H117" s="1">
        <v>44996</v>
      </c>
      <c r="I117">
        <f t="shared" si="1"/>
        <v>2</v>
      </c>
      <c r="J117" t="str">
        <f>IF(Data!I117&lt;-1, "Early", IF(I117&gt;2,"Late","On Time"))</f>
        <v>On Time</v>
      </c>
      <c r="K117" t="s">
        <v>1018</v>
      </c>
    </row>
    <row r="118" spans="2:12" x14ac:dyDescent="0.3">
      <c r="B118" t="s">
        <v>108</v>
      </c>
      <c r="C118" t="s">
        <v>1042</v>
      </c>
      <c r="D118" t="s">
        <v>1022</v>
      </c>
      <c r="E118" s="1">
        <v>44987</v>
      </c>
      <c r="F118" t="s">
        <v>1017</v>
      </c>
      <c r="G118">
        <v>11</v>
      </c>
      <c r="H118" s="1">
        <v>44997</v>
      </c>
      <c r="I118">
        <f t="shared" si="1"/>
        <v>-1</v>
      </c>
      <c r="J118" t="str">
        <f>IF(Data!I118&lt;-1, "Early", IF(I118&gt;2,"Late","On Time"))</f>
        <v>On Time</v>
      </c>
      <c r="K118" t="s">
        <v>1018</v>
      </c>
    </row>
    <row r="119" spans="2:12" x14ac:dyDescent="0.3">
      <c r="B119" t="s">
        <v>109</v>
      </c>
      <c r="C119" t="s">
        <v>1027</v>
      </c>
      <c r="D119" t="s">
        <v>1026</v>
      </c>
      <c r="E119" s="1">
        <v>44987</v>
      </c>
      <c r="F119" t="s">
        <v>1017</v>
      </c>
      <c r="G119">
        <v>6</v>
      </c>
      <c r="H119" s="1">
        <v>44994</v>
      </c>
      <c r="I119">
        <f t="shared" si="1"/>
        <v>1</v>
      </c>
      <c r="J119" t="str">
        <f>IF(Data!I119&lt;-1, "Early", IF(I119&gt;2,"Late","On Time"))</f>
        <v>On Time</v>
      </c>
      <c r="K119" t="s">
        <v>1018</v>
      </c>
    </row>
    <row r="120" spans="2:12" x14ac:dyDescent="0.3">
      <c r="B120" t="s">
        <v>110</v>
      </c>
      <c r="C120" t="s">
        <v>1084</v>
      </c>
      <c r="D120" t="s">
        <v>1022</v>
      </c>
      <c r="E120" s="1">
        <v>44987</v>
      </c>
      <c r="F120" t="s">
        <v>1017</v>
      </c>
      <c r="G120">
        <v>10</v>
      </c>
      <c r="H120" s="1">
        <v>44997</v>
      </c>
      <c r="I120">
        <f t="shared" si="1"/>
        <v>0</v>
      </c>
      <c r="J120" t="str">
        <f>IF(Data!I120&lt;-1, "Early", IF(I120&gt;2,"Late","On Time"))</f>
        <v>On Time</v>
      </c>
      <c r="K120" t="s">
        <v>1018</v>
      </c>
    </row>
    <row r="121" spans="2:12" x14ac:dyDescent="0.3">
      <c r="B121" t="s">
        <v>111</v>
      </c>
      <c r="C121" t="s">
        <v>1085</v>
      </c>
      <c r="D121" t="s">
        <v>1024</v>
      </c>
      <c r="E121" s="1">
        <v>44987</v>
      </c>
      <c r="F121" t="s">
        <v>1018</v>
      </c>
      <c r="G121">
        <v>10</v>
      </c>
      <c r="H121" s="1">
        <v>44998</v>
      </c>
      <c r="I121">
        <f t="shared" si="1"/>
        <v>1</v>
      </c>
      <c r="J121" t="str">
        <f>IF(Data!I121&lt;-1, "Early", IF(I121&gt;2,"Late","On Time"))</f>
        <v>On Time</v>
      </c>
      <c r="K121" t="s">
        <v>1018</v>
      </c>
    </row>
    <row r="122" spans="2:12" x14ac:dyDescent="0.3">
      <c r="B122" t="s">
        <v>112</v>
      </c>
      <c r="C122" t="s">
        <v>1086</v>
      </c>
      <c r="D122" t="s">
        <v>1026</v>
      </c>
      <c r="E122" s="1">
        <v>44987</v>
      </c>
      <c r="F122" t="s">
        <v>1017</v>
      </c>
      <c r="G122">
        <v>4</v>
      </c>
      <c r="H122" s="1">
        <v>44990</v>
      </c>
      <c r="I122">
        <f t="shared" si="1"/>
        <v>-1</v>
      </c>
      <c r="J122" t="str">
        <f>IF(Data!I122&lt;-1, "Early", IF(I122&gt;2,"Late","On Time"))</f>
        <v>On Time</v>
      </c>
      <c r="K122" t="s">
        <v>1018</v>
      </c>
    </row>
    <row r="123" spans="2:12" x14ac:dyDescent="0.3">
      <c r="B123" t="s">
        <v>113</v>
      </c>
      <c r="C123" t="s">
        <v>1079</v>
      </c>
      <c r="D123" t="s">
        <v>1024</v>
      </c>
      <c r="E123" s="1">
        <v>44988</v>
      </c>
      <c r="F123" t="s">
        <v>1017</v>
      </c>
      <c r="G123">
        <v>6</v>
      </c>
      <c r="H123" s="1">
        <v>44994</v>
      </c>
      <c r="I123">
        <f t="shared" si="1"/>
        <v>0</v>
      </c>
      <c r="J123" t="str">
        <f>IF(Data!I123&lt;-1, "Early", IF(I123&gt;2,"Late","On Time"))</f>
        <v>On Time</v>
      </c>
      <c r="K123" t="s">
        <v>1018</v>
      </c>
    </row>
    <row r="124" spans="2:12" x14ac:dyDescent="0.3">
      <c r="B124" t="s">
        <v>114</v>
      </c>
      <c r="C124" t="s">
        <v>1045</v>
      </c>
      <c r="D124" t="s">
        <v>1022</v>
      </c>
      <c r="E124" s="1">
        <v>44988</v>
      </c>
      <c r="F124" t="s">
        <v>1017</v>
      </c>
      <c r="G124">
        <v>10</v>
      </c>
      <c r="H124" s="1">
        <v>44998</v>
      </c>
      <c r="I124">
        <f t="shared" si="1"/>
        <v>0</v>
      </c>
      <c r="J124" t="str">
        <f>IF(Data!I124&lt;-1, "Early", IF(I124&gt;2,"Late","On Time"))</f>
        <v>On Time</v>
      </c>
      <c r="K124" t="s">
        <v>1018</v>
      </c>
    </row>
    <row r="125" spans="2:12" x14ac:dyDescent="0.3">
      <c r="B125" t="s">
        <v>115</v>
      </c>
      <c r="C125" t="s">
        <v>1046</v>
      </c>
      <c r="D125" t="s">
        <v>1026</v>
      </c>
      <c r="E125" s="1">
        <v>44988</v>
      </c>
      <c r="F125" t="s">
        <v>1017</v>
      </c>
      <c r="G125">
        <v>6</v>
      </c>
      <c r="H125" s="1">
        <v>44996</v>
      </c>
      <c r="I125">
        <f t="shared" si="1"/>
        <v>2</v>
      </c>
      <c r="J125" t="str">
        <f>IF(Data!I125&lt;-1, "Early", IF(I125&gt;2,"Late","On Time"))</f>
        <v>On Time</v>
      </c>
      <c r="K125" t="s">
        <v>1018</v>
      </c>
    </row>
    <row r="126" spans="2:12" x14ac:dyDescent="0.3">
      <c r="B126" t="s">
        <v>116</v>
      </c>
      <c r="C126" t="s">
        <v>1056</v>
      </c>
      <c r="D126" t="s">
        <v>1024</v>
      </c>
      <c r="E126" s="1">
        <v>44988</v>
      </c>
      <c r="F126" t="s">
        <v>1017</v>
      </c>
      <c r="G126">
        <v>4</v>
      </c>
      <c r="H126" s="1">
        <v>44991</v>
      </c>
      <c r="I126">
        <f t="shared" si="1"/>
        <v>-1</v>
      </c>
      <c r="J126" t="str">
        <f>IF(Data!I126&lt;-1, "Early", IF(I126&gt;2,"Late","On Time"))</f>
        <v>On Time</v>
      </c>
      <c r="K126" t="s">
        <v>1017</v>
      </c>
      <c r="L126" t="s">
        <v>1020</v>
      </c>
    </row>
    <row r="127" spans="2:12" x14ac:dyDescent="0.3">
      <c r="B127" t="s">
        <v>117</v>
      </c>
      <c r="C127" t="s">
        <v>1087</v>
      </c>
      <c r="D127" t="s">
        <v>1025</v>
      </c>
      <c r="E127" s="1">
        <v>44989</v>
      </c>
      <c r="F127" t="s">
        <v>1017</v>
      </c>
      <c r="G127">
        <v>9</v>
      </c>
      <c r="H127" s="1">
        <v>44998</v>
      </c>
      <c r="I127">
        <f t="shared" si="1"/>
        <v>0</v>
      </c>
      <c r="J127" t="str">
        <f>IF(Data!I127&lt;-1, "Early", IF(I127&gt;2,"Late","On Time"))</f>
        <v>On Time</v>
      </c>
      <c r="K127" t="s">
        <v>1018</v>
      </c>
    </row>
    <row r="128" spans="2:12" x14ac:dyDescent="0.3">
      <c r="B128" t="s">
        <v>118</v>
      </c>
      <c r="C128" t="s">
        <v>1088</v>
      </c>
      <c r="D128" t="s">
        <v>1024</v>
      </c>
      <c r="E128" s="1">
        <v>44990</v>
      </c>
      <c r="F128" t="s">
        <v>1017</v>
      </c>
      <c r="G128">
        <v>11</v>
      </c>
      <c r="H128" s="1">
        <v>45001</v>
      </c>
      <c r="I128">
        <f t="shared" si="1"/>
        <v>0</v>
      </c>
      <c r="J128" t="str">
        <f>IF(Data!I128&lt;-1, "Early", IF(I128&gt;2,"Late","On Time"))</f>
        <v>On Time</v>
      </c>
      <c r="K128" t="s">
        <v>1018</v>
      </c>
    </row>
    <row r="129" spans="2:12" x14ac:dyDescent="0.3">
      <c r="B129" t="s">
        <v>119</v>
      </c>
      <c r="C129" t="s">
        <v>1048</v>
      </c>
      <c r="D129" t="s">
        <v>1026</v>
      </c>
      <c r="E129" s="1">
        <v>44990</v>
      </c>
      <c r="F129" t="s">
        <v>1017</v>
      </c>
      <c r="G129">
        <v>7</v>
      </c>
      <c r="H129" s="1">
        <v>44997</v>
      </c>
      <c r="I129">
        <f t="shared" si="1"/>
        <v>0</v>
      </c>
      <c r="J129" t="str">
        <f>IF(Data!I129&lt;-1, "Early", IF(I129&gt;2,"Late","On Time"))</f>
        <v>On Time</v>
      </c>
      <c r="K129" t="s">
        <v>1018</v>
      </c>
    </row>
    <row r="130" spans="2:12" x14ac:dyDescent="0.3">
      <c r="B130" t="s">
        <v>120</v>
      </c>
      <c r="C130" t="s">
        <v>1074</v>
      </c>
      <c r="D130" t="s">
        <v>1024</v>
      </c>
      <c r="E130" s="1">
        <v>44990</v>
      </c>
      <c r="F130" t="s">
        <v>1017</v>
      </c>
      <c r="G130">
        <v>4</v>
      </c>
      <c r="H130" s="1">
        <v>44994</v>
      </c>
      <c r="I130">
        <f t="shared" si="1"/>
        <v>0</v>
      </c>
      <c r="J130" t="str">
        <f>IF(Data!I130&lt;-1, "Early", IF(I130&gt;2,"Late","On Time"))</f>
        <v>On Time</v>
      </c>
      <c r="K130" t="s">
        <v>1018</v>
      </c>
    </row>
    <row r="131" spans="2:12" x14ac:dyDescent="0.3">
      <c r="B131" t="s">
        <v>121</v>
      </c>
      <c r="C131" t="s">
        <v>1089</v>
      </c>
      <c r="D131" t="s">
        <v>1026</v>
      </c>
      <c r="E131" s="1">
        <v>44991</v>
      </c>
      <c r="F131" t="s">
        <v>1017</v>
      </c>
      <c r="G131">
        <v>10</v>
      </c>
      <c r="H131" s="1">
        <v>45001</v>
      </c>
      <c r="I131">
        <f t="shared" si="1"/>
        <v>0</v>
      </c>
      <c r="J131" t="str">
        <f>IF(Data!I131&lt;-1, "Early", IF(I131&gt;2,"Late","On Time"))</f>
        <v>On Time</v>
      </c>
      <c r="K131" t="s">
        <v>1018</v>
      </c>
    </row>
    <row r="132" spans="2:12" x14ac:dyDescent="0.3">
      <c r="B132" t="s">
        <v>122</v>
      </c>
      <c r="C132" t="s">
        <v>1053</v>
      </c>
      <c r="D132" t="s">
        <v>1025</v>
      </c>
      <c r="E132" s="1">
        <v>44992</v>
      </c>
      <c r="F132" t="s">
        <v>1017</v>
      </c>
      <c r="G132">
        <v>6</v>
      </c>
      <c r="H132" s="1">
        <v>44999</v>
      </c>
      <c r="I132">
        <f t="shared" si="1"/>
        <v>1</v>
      </c>
      <c r="J132" t="str">
        <f>IF(Data!I132&lt;-1, "Early", IF(I132&gt;2,"Late","On Time"))</f>
        <v>On Time</v>
      </c>
      <c r="K132" t="s">
        <v>1018</v>
      </c>
    </row>
    <row r="133" spans="2:12" x14ac:dyDescent="0.3">
      <c r="B133" t="s">
        <v>123</v>
      </c>
      <c r="C133" t="s">
        <v>1052</v>
      </c>
      <c r="D133" t="s">
        <v>1023</v>
      </c>
      <c r="E133" s="1">
        <v>44993</v>
      </c>
      <c r="F133" t="s">
        <v>1017</v>
      </c>
      <c r="G133">
        <v>4</v>
      </c>
      <c r="H133" s="1">
        <v>44996</v>
      </c>
      <c r="I133">
        <f t="shared" si="1"/>
        <v>-1</v>
      </c>
      <c r="J133" t="str">
        <f>IF(Data!I133&lt;-1, "Early", IF(I133&gt;2,"Late","On Time"))</f>
        <v>On Time</v>
      </c>
      <c r="K133" t="s">
        <v>1018</v>
      </c>
    </row>
    <row r="134" spans="2:12" x14ac:dyDescent="0.3">
      <c r="B134" t="s">
        <v>124</v>
      </c>
      <c r="C134" t="s">
        <v>1052</v>
      </c>
      <c r="D134" t="s">
        <v>1026</v>
      </c>
      <c r="E134" s="1">
        <v>44993</v>
      </c>
      <c r="F134" t="s">
        <v>1017</v>
      </c>
      <c r="G134">
        <v>25</v>
      </c>
      <c r="H134" s="1">
        <v>45023</v>
      </c>
      <c r="I134">
        <f t="shared" si="1"/>
        <v>5</v>
      </c>
      <c r="J134" t="str">
        <f>IF(Data!I134&lt;-1, "Early", IF(I134&gt;2,"Late","On Time"))</f>
        <v>Late</v>
      </c>
      <c r="K134" t="s">
        <v>1018</v>
      </c>
    </row>
    <row r="135" spans="2:12" x14ac:dyDescent="0.3">
      <c r="B135" t="s">
        <v>125</v>
      </c>
      <c r="C135" t="s">
        <v>1064</v>
      </c>
      <c r="D135" t="s">
        <v>1023</v>
      </c>
      <c r="E135" s="1">
        <v>44993</v>
      </c>
      <c r="F135" t="s">
        <v>1017</v>
      </c>
      <c r="G135">
        <v>10</v>
      </c>
      <c r="H135" s="1">
        <v>45004</v>
      </c>
      <c r="I135">
        <f t="shared" si="1"/>
        <v>1</v>
      </c>
      <c r="J135" t="str">
        <f>IF(Data!I135&lt;-1, "Early", IF(I135&gt;2,"Late","On Time"))</f>
        <v>On Time</v>
      </c>
      <c r="K135" t="s">
        <v>1018</v>
      </c>
    </row>
    <row r="136" spans="2:12" x14ac:dyDescent="0.3">
      <c r="B136" t="s">
        <v>126</v>
      </c>
      <c r="C136" t="s">
        <v>1044</v>
      </c>
      <c r="D136" t="s">
        <v>1023</v>
      </c>
      <c r="E136" s="1">
        <v>44994</v>
      </c>
      <c r="F136" t="s">
        <v>1017</v>
      </c>
      <c r="G136">
        <v>3</v>
      </c>
      <c r="H136" s="1">
        <v>44996</v>
      </c>
      <c r="I136">
        <f t="shared" si="1"/>
        <v>-1</v>
      </c>
      <c r="J136" t="str">
        <f>IF(Data!I136&lt;-1, "Early", IF(I136&gt;2,"Late","On Time"))</f>
        <v>On Time</v>
      </c>
      <c r="K136" t="s">
        <v>1018</v>
      </c>
    </row>
    <row r="137" spans="2:12" x14ac:dyDescent="0.3">
      <c r="B137" t="s">
        <v>127</v>
      </c>
      <c r="C137" t="s">
        <v>1062</v>
      </c>
      <c r="D137" t="s">
        <v>1022</v>
      </c>
      <c r="E137" s="1">
        <v>44996</v>
      </c>
      <c r="F137" t="s">
        <v>1017</v>
      </c>
      <c r="G137">
        <v>8</v>
      </c>
      <c r="H137" s="1">
        <v>45004</v>
      </c>
      <c r="I137">
        <f t="shared" si="1"/>
        <v>0</v>
      </c>
      <c r="J137" t="str">
        <f>IF(Data!I137&lt;-1, "Early", IF(I137&gt;2,"Late","On Time"))</f>
        <v>On Time</v>
      </c>
      <c r="K137" t="s">
        <v>1018</v>
      </c>
    </row>
    <row r="138" spans="2:12" x14ac:dyDescent="0.3">
      <c r="B138" t="s">
        <v>128</v>
      </c>
      <c r="C138" t="s">
        <v>1046</v>
      </c>
      <c r="D138" t="s">
        <v>1022</v>
      </c>
      <c r="E138" s="1">
        <v>44997</v>
      </c>
      <c r="F138" t="s">
        <v>1017</v>
      </c>
      <c r="G138">
        <v>10</v>
      </c>
      <c r="H138" s="1">
        <v>45007</v>
      </c>
      <c r="I138">
        <f t="shared" si="1"/>
        <v>0</v>
      </c>
      <c r="J138" t="str">
        <f>IF(Data!I138&lt;-1, "Early", IF(I138&gt;2,"Late","On Time"))</f>
        <v>On Time</v>
      </c>
      <c r="K138" t="s">
        <v>1018</v>
      </c>
    </row>
    <row r="139" spans="2:12" x14ac:dyDescent="0.3">
      <c r="B139" t="s">
        <v>129</v>
      </c>
      <c r="C139" t="s">
        <v>1078</v>
      </c>
      <c r="D139" t="s">
        <v>1025</v>
      </c>
      <c r="E139" s="1">
        <v>44997</v>
      </c>
      <c r="F139" t="s">
        <v>1017</v>
      </c>
      <c r="G139">
        <v>8</v>
      </c>
      <c r="H139" s="1">
        <v>45006</v>
      </c>
      <c r="I139">
        <f t="shared" si="1"/>
        <v>1</v>
      </c>
      <c r="J139" t="str">
        <f>IF(Data!I139&lt;-1, "Early", IF(I139&gt;2,"Late","On Time"))</f>
        <v>On Time</v>
      </c>
      <c r="K139" t="s">
        <v>1018</v>
      </c>
    </row>
    <row r="140" spans="2:12" x14ac:dyDescent="0.3">
      <c r="B140" t="s">
        <v>130</v>
      </c>
      <c r="C140" t="s">
        <v>1041</v>
      </c>
      <c r="D140" t="s">
        <v>1026</v>
      </c>
      <c r="E140" s="1">
        <v>44997</v>
      </c>
      <c r="F140" t="s">
        <v>1017</v>
      </c>
      <c r="G140">
        <v>14</v>
      </c>
      <c r="H140" s="1">
        <v>45011</v>
      </c>
      <c r="I140">
        <f t="shared" si="1"/>
        <v>0</v>
      </c>
      <c r="J140" t="str">
        <f>IF(Data!I140&lt;-1, "Early", IF(I140&gt;2,"Late","On Time"))</f>
        <v>On Time</v>
      </c>
      <c r="K140" t="s">
        <v>1018</v>
      </c>
    </row>
    <row r="141" spans="2:12" x14ac:dyDescent="0.3">
      <c r="B141" t="s">
        <v>131</v>
      </c>
      <c r="C141" t="s">
        <v>1061</v>
      </c>
      <c r="D141" t="s">
        <v>1026</v>
      </c>
      <c r="E141" s="1">
        <v>44998</v>
      </c>
      <c r="F141" t="s">
        <v>1017</v>
      </c>
      <c r="G141">
        <v>9</v>
      </c>
      <c r="H141" s="1">
        <v>45009</v>
      </c>
      <c r="I141">
        <f t="shared" si="1"/>
        <v>2</v>
      </c>
      <c r="J141" t="str">
        <f>IF(Data!I141&lt;-1, "Early", IF(I141&gt;2,"Late","On Time"))</f>
        <v>On Time</v>
      </c>
      <c r="K141" t="s">
        <v>1018</v>
      </c>
    </row>
    <row r="142" spans="2:12" x14ac:dyDescent="0.3">
      <c r="B142" t="s">
        <v>132</v>
      </c>
      <c r="C142" t="s">
        <v>1036</v>
      </c>
      <c r="D142" t="s">
        <v>1023</v>
      </c>
      <c r="E142" s="1">
        <v>44998</v>
      </c>
      <c r="F142" t="s">
        <v>1018</v>
      </c>
      <c r="G142">
        <v>4</v>
      </c>
      <c r="H142" s="1">
        <v>45001</v>
      </c>
      <c r="I142">
        <f t="shared" si="1"/>
        <v>-1</v>
      </c>
      <c r="J142" t="str">
        <f>IF(Data!I142&lt;-1, "Early", IF(I142&gt;2,"Late","On Time"))</f>
        <v>On Time</v>
      </c>
      <c r="K142" t="s">
        <v>1018</v>
      </c>
    </row>
    <row r="143" spans="2:12" x14ac:dyDescent="0.3">
      <c r="B143" t="s">
        <v>133</v>
      </c>
      <c r="C143" t="s">
        <v>1059</v>
      </c>
      <c r="D143" t="s">
        <v>1025</v>
      </c>
      <c r="E143" s="1">
        <v>44998</v>
      </c>
      <c r="F143" t="s">
        <v>1017</v>
      </c>
      <c r="G143">
        <v>11</v>
      </c>
      <c r="H143" s="1">
        <v>45013</v>
      </c>
      <c r="I143">
        <f t="shared" si="1"/>
        <v>4</v>
      </c>
      <c r="J143" t="str">
        <f>IF(Data!I143&lt;-1, "Early", IF(I143&gt;2,"Late","On Time"))</f>
        <v>Late</v>
      </c>
      <c r="K143" t="s">
        <v>1017</v>
      </c>
      <c r="L143" t="s">
        <v>1019</v>
      </c>
    </row>
    <row r="144" spans="2:12" x14ac:dyDescent="0.3">
      <c r="B144" t="s">
        <v>134</v>
      </c>
      <c r="C144" t="s">
        <v>1042</v>
      </c>
      <c r="D144" t="s">
        <v>1025</v>
      </c>
      <c r="E144" s="1">
        <v>45000</v>
      </c>
      <c r="F144" t="s">
        <v>1017</v>
      </c>
      <c r="G144">
        <v>3</v>
      </c>
      <c r="H144" s="1">
        <v>45003</v>
      </c>
      <c r="I144">
        <f t="shared" si="1"/>
        <v>0</v>
      </c>
      <c r="J144" t="str">
        <f>IF(Data!I144&lt;-1, "Early", IF(I144&gt;2,"Late","On Time"))</f>
        <v>On Time</v>
      </c>
      <c r="K144" t="s">
        <v>1018</v>
      </c>
    </row>
    <row r="145" spans="2:11" x14ac:dyDescent="0.3">
      <c r="B145" t="s">
        <v>135</v>
      </c>
      <c r="C145" t="s">
        <v>1029</v>
      </c>
      <c r="D145" t="s">
        <v>1022</v>
      </c>
      <c r="E145" s="1">
        <v>45001</v>
      </c>
      <c r="F145" t="s">
        <v>1017</v>
      </c>
      <c r="G145">
        <v>5</v>
      </c>
      <c r="H145" s="1">
        <v>45007</v>
      </c>
      <c r="I145">
        <f t="shared" si="1"/>
        <v>1</v>
      </c>
      <c r="J145" t="str">
        <f>IF(Data!I145&lt;-1, "Early", IF(I145&gt;2,"Late","On Time"))</f>
        <v>On Time</v>
      </c>
      <c r="K145" t="s">
        <v>1018</v>
      </c>
    </row>
    <row r="146" spans="2:11" x14ac:dyDescent="0.3">
      <c r="B146" t="s">
        <v>136</v>
      </c>
      <c r="C146" t="s">
        <v>1034</v>
      </c>
      <c r="D146" t="s">
        <v>1024</v>
      </c>
      <c r="E146" s="1">
        <v>45001</v>
      </c>
      <c r="F146" t="s">
        <v>1017</v>
      </c>
      <c r="G146">
        <v>5</v>
      </c>
      <c r="H146" s="1">
        <v>45005</v>
      </c>
      <c r="I146">
        <f t="shared" si="1"/>
        <v>-1</v>
      </c>
      <c r="J146" t="str">
        <f>IF(Data!I146&lt;-1, "Early", IF(I146&gt;2,"Late","On Time"))</f>
        <v>On Time</v>
      </c>
      <c r="K146" t="s">
        <v>1018</v>
      </c>
    </row>
    <row r="147" spans="2:11" x14ac:dyDescent="0.3">
      <c r="B147" t="s">
        <v>137</v>
      </c>
      <c r="C147" t="s">
        <v>1090</v>
      </c>
      <c r="D147" t="s">
        <v>1024</v>
      </c>
      <c r="E147" s="1">
        <v>45001</v>
      </c>
      <c r="F147" t="s">
        <v>1017</v>
      </c>
      <c r="G147">
        <v>4</v>
      </c>
      <c r="H147" s="1">
        <v>45006</v>
      </c>
      <c r="I147">
        <f t="shared" si="1"/>
        <v>1</v>
      </c>
      <c r="J147" t="str">
        <f>IF(Data!I147&lt;-1, "Early", IF(I147&gt;2,"Late","On Time"))</f>
        <v>On Time</v>
      </c>
      <c r="K147" t="s">
        <v>1018</v>
      </c>
    </row>
    <row r="148" spans="2:11" x14ac:dyDescent="0.3">
      <c r="B148" t="s">
        <v>138</v>
      </c>
      <c r="C148" t="s">
        <v>1054</v>
      </c>
      <c r="D148" t="s">
        <v>1023</v>
      </c>
      <c r="E148" s="1">
        <v>45001</v>
      </c>
      <c r="F148" t="s">
        <v>1017</v>
      </c>
      <c r="G148">
        <v>11</v>
      </c>
      <c r="H148" s="1">
        <v>45012</v>
      </c>
      <c r="I148">
        <f t="shared" si="1"/>
        <v>0</v>
      </c>
      <c r="J148" t="str">
        <f>IF(Data!I148&lt;-1, "Early", IF(I148&gt;2,"Late","On Time"))</f>
        <v>On Time</v>
      </c>
      <c r="K148" t="s">
        <v>1018</v>
      </c>
    </row>
    <row r="149" spans="2:11" x14ac:dyDescent="0.3">
      <c r="B149" t="s">
        <v>139</v>
      </c>
      <c r="C149" t="s">
        <v>1091</v>
      </c>
      <c r="D149" t="s">
        <v>1025</v>
      </c>
      <c r="E149" s="1">
        <v>45002</v>
      </c>
      <c r="F149" t="s">
        <v>1017</v>
      </c>
      <c r="G149">
        <v>5</v>
      </c>
      <c r="H149" s="1">
        <v>45007</v>
      </c>
      <c r="I149">
        <f t="shared" si="1"/>
        <v>0</v>
      </c>
      <c r="J149" t="str">
        <f>IF(Data!I149&lt;-1, "Early", IF(I149&gt;2,"Late","On Time"))</f>
        <v>On Time</v>
      </c>
      <c r="K149" t="s">
        <v>1018</v>
      </c>
    </row>
    <row r="150" spans="2:11" x14ac:dyDescent="0.3">
      <c r="B150" t="s">
        <v>140</v>
      </c>
      <c r="C150" t="s">
        <v>1092</v>
      </c>
      <c r="D150" t="s">
        <v>1024</v>
      </c>
      <c r="E150" s="1">
        <v>45003</v>
      </c>
      <c r="F150" t="s">
        <v>1018</v>
      </c>
      <c r="G150">
        <v>8</v>
      </c>
      <c r="H150" s="1">
        <v>45010</v>
      </c>
      <c r="I150">
        <f t="shared" si="1"/>
        <v>-1</v>
      </c>
      <c r="J150" t="str">
        <f>IF(Data!I150&lt;-1, "Early", IF(I150&gt;2,"Late","On Time"))</f>
        <v>On Time</v>
      </c>
      <c r="K150" t="s">
        <v>1018</v>
      </c>
    </row>
    <row r="151" spans="2:11" x14ac:dyDescent="0.3">
      <c r="B151" t="s">
        <v>141</v>
      </c>
      <c r="C151" t="s">
        <v>1047</v>
      </c>
      <c r="D151" t="s">
        <v>1022</v>
      </c>
      <c r="E151" s="1">
        <v>45003</v>
      </c>
      <c r="F151" t="s">
        <v>1017</v>
      </c>
      <c r="G151">
        <v>5</v>
      </c>
      <c r="H151" s="1">
        <v>45009</v>
      </c>
      <c r="I151">
        <f t="shared" si="1"/>
        <v>1</v>
      </c>
      <c r="J151" t="str">
        <f>IF(Data!I151&lt;-1, "Early", IF(I151&gt;2,"Late","On Time"))</f>
        <v>On Time</v>
      </c>
      <c r="K151" t="s">
        <v>1018</v>
      </c>
    </row>
    <row r="152" spans="2:11" x14ac:dyDescent="0.3">
      <c r="B152" t="s">
        <v>142</v>
      </c>
      <c r="C152" t="s">
        <v>1071</v>
      </c>
      <c r="D152" t="s">
        <v>1022</v>
      </c>
      <c r="E152" s="1">
        <v>45003</v>
      </c>
      <c r="F152" t="s">
        <v>1017</v>
      </c>
      <c r="G152">
        <v>9</v>
      </c>
      <c r="H152" s="1">
        <v>45010</v>
      </c>
      <c r="I152">
        <f t="shared" si="1"/>
        <v>-2</v>
      </c>
      <c r="J152" t="str">
        <f>IF(Data!I152&lt;-1, "Early", IF(I152&gt;2,"Late","On Time"))</f>
        <v>Early</v>
      </c>
      <c r="K152" t="s">
        <v>1018</v>
      </c>
    </row>
    <row r="153" spans="2:11" x14ac:dyDescent="0.3">
      <c r="B153" t="s">
        <v>143</v>
      </c>
      <c r="C153" t="s">
        <v>1038</v>
      </c>
      <c r="D153" t="s">
        <v>1026</v>
      </c>
      <c r="E153" s="1">
        <v>45003</v>
      </c>
      <c r="F153" t="s">
        <v>1017</v>
      </c>
      <c r="G153">
        <v>12</v>
      </c>
      <c r="H153" s="1">
        <v>45016</v>
      </c>
      <c r="I153">
        <f t="shared" si="1"/>
        <v>1</v>
      </c>
      <c r="J153" t="str">
        <f>IF(Data!I153&lt;-1, "Early", IF(I153&gt;2,"Late","On Time"))</f>
        <v>On Time</v>
      </c>
      <c r="K153" t="s">
        <v>1018</v>
      </c>
    </row>
    <row r="154" spans="2:11" x14ac:dyDescent="0.3">
      <c r="B154" t="s">
        <v>144</v>
      </c>
      <c r="C154" t="s">
        <v>1062</v>
      </c>
      <c r="D154" t="s">
        <v>1024</v>
      </c>
      <c r="E154" s="1">
        <v>45003</v>
      </c>
      <c r="F154" t="s">
        <v>1017</v>
      </c>
      <c r="G154">
        <v>4</v>
      </c>
      <c r="H154" s="1">
        <v>45007</v>
      </c>
      <c r="I154">
        <f t="shared" si="1"/>
        <v>0</v>
      </c>
      <c r="J154" t="str">
        <f>IF(Data!I154&lt;-1, "Early", IF(I154&gt;2,"Late","On Time"))</f>
        <v>On Time</v>
      </c>
      <c r="K154" t="s">
        <v>1018</v>
      </c>
    </row>
    <row r="155" spans="2:11" x14ac:dyDescent="0.3">
      <c r="B155" t="s">
        <v>145</v>
      </c>
      <c r="C155" t="s">
        <v>1036</v>
      </c>
      <c r="D155" t="s">
        <v>1024</v>
      </c>
      <c r="E155" s="1">
        <v>45004</v>
      </c>
      <c r="F155" t="s">
        <v>1018</v>
      </c>
      <c r="G155">
        <v>7</v>
      </c>
      <c r="H155" s="1">
        <v>45011</v>
      </c>
      <c r="I155">
        <f t="shared" ref="I155:I218" si="2">H155-E155-G155</f>
        <v>0</v>
      </c>
      <c r="J155" t="str">
        <f>IF(Data!I155&lt;-1, "Early", IF(I155&gt;2,"Late","On Time"))</f>
        <v>On Time</v>
      </c>
      <c r="K155" t="s">
        <v>1018</v>
      </c>
    </row>
    <row r="156" spans="2:11" x14ac:dyDescent="0.3">
      <c r="B156" t="s">
        <v>146</v>
      </c>
      <c r="C156" t="s">
        <v>1088</v>
      </c>
      <c r="D156" t="s">
        <v>1023</v>
      </c>
      <c r="E156" s="1">
        <v>45004</v>
      </c>
      <c r="F156" t="s">
        <v>1017</v>
      </c>
      <c r="G156">
        <v>8</v>
      </c>
      <c r="H156" s="1">
        <v>45012</v>
      </c>
      <c r="I156">
        <f t="shared" si="2"/>
        <v>0</v>
      </c>
      <c r="J156" t="str">
        <f>IF(Data!I156&lt;-1, "Early", IF(I156&gt;2,"Late","On Time"))</f>
        <v>On Time</v>
      </c>
      <c r="K156" t="s">
        <v>1018</v>
      </c>
    </row>
    <row r="157" spans="2:11" x14ac:dyDescent="0.3">
      <c r="B157" t="s">
        <v>147</v>
      </c>
      <c r="C157" t="s">
        <v>1093</v>
      </c>
      <c r="D157" t="s">
        <v>1024</v>
      </c>
      <c r="E157" s="1">
        <v>45005</v>
      </c>
      <c r="F157" t="s">
        <v>1017</v>
      </c>
      <c r="G157">
        <v>4</v>
      </c>
      <c r="H157" s="1">
        <v>45009</v>
      </c>
      <c r="I157">
        <f t="shared" si="2"/>
        <v>0</v>
      </c>
      <c r="J157" t="str">
        <f>IF(Data!I157&lt;-1, "Early", IF(I157&gt;2,"Late","On Time"))</f>
        <v>On Time</v>
      </c>
      <c r="K157" t="s">
        <v>1018</v>
      </c>
    </row>
    <row r="158" spans="2:11" x14ac:dyDescent="0.3">
      <c r="B158" t="s">
        <v>148</v>
      </c>
      <c r="C158" t="s">
        <v>1094</v>
      </c>
      <c r="D158" t="s">
        <v>1026</v>
      </c>
      <c r="E158" s="1">
        <v>45005</v>
      </c>
      <c r="F158" t="s">
        <v>1017</v>
      </c>
      <c r="G158">
        <v>15</v>
      </c>
      <c r="H158" s="1">
        <v>45019</v>
      </c>
      <c r="I158">
        <f t="shared" si="2"/>
        <v>-1</v>
      </c>
      <c r="J158" t="str">
        <f>IF(Data!I158&lt;-1, "Early", IF(I158&gt;2,"Late","On Time"))</f>
        <v>On Time</v>
      </c>
      <c r="K158" t="s">
        <v>1018</v>
      </c>
    </row>
    <row r="159" spans="2:11" x14ac:dyDescent="0.3">
      <c r="B159" t="s">
        <v>149</v>
      </c>
      <c r="C159" t="s">
        <v>1047</v>
      </c>
      <c r="D159" t="s">
        <v>1026</v>
      </c>
      <c r="E159" s="1">
        <v>45006</v>
      </c>
      <c r="F159" t="s">
        <v>1017</v>
      </c>
      <c r="G159">
        <v>10</v>
      </c>
      <c r="H159" s="1">
        <v>45019</v>
      </c>
      <c r="I159">
        <f t="shared" si="2"/>
        <v>3</v>
      </c>
      <c r="J159" t="str">
        <f>IF(Data!I159&lt;-1, "Early", IF(I159&gt;2,"Late","On Time"))</f>
        <v>Late</v>
      </c>
      <c r="K159" t="s">
        <v>1018</v>
      </c>
    </row>
    <row r="160" spans="2:11" x14ac:dyDescent="0.3">
      <c r="B160" t="s">
        <v>150</v>
      </c>
      <c r="C160" t="s">
        <v>1095</v>
      </c>
      <c r="D160" t="s">
        <v>1025</v>
      </c>
      <c r="E160" s="1">
        <v>45007</v>
      </c>
      <c r="F160" t="s">
        <v>1017</v>
      </c>
      <c r="G160">
        <v>3</v>
      </c>
      <c r="H160" s="1">
        <v>45011</v>
      </c>
      <c r="I160">
        <f t="shared" si="2"/>
        <v>1</v>
      </c>
      <c r="J160" t="str">
        <f>IF(Data!I160&lt;-1, "Early", IF(I160&gt;2,"Late","On Time"))</f>
        <v>On Time</v>
      </c>
      <c r="K160" t="s">
        <v>1018</v>
      </c>
    </row>
    <row r="161" spans="2:12" x14ac:dyDescent="0.3">
      <c r="B161" t="s">
        <v>151</v>
      </c>
      <c r="C161" t="s">
        <v>1036</v>
      </c>
      <c r="D161" t="s">
        <v>1026</v>
      </c>
      <c r="E161" s="1">
        <v>45007</v>
      </c>
      <c r="F161" t="s">
        <v>1018</v>
      </c>
      <c r="G161">
        <v>6</v>
      </c>
      <c r="H161" s="1">
        <v>45013</v>
      </c>
      <c r="I161">
        <f t="shared" si="2"/>
        <v>0</v>
      </c>
      <c r="J161" t="str">
        <f>IF(Data!I161&lt;-1, "Early", IF(I161&gt;2,"Late","On Time"))</f>
        <v>On Time</v>
      </c>
      <c r="K161" t="s">
        <v>1018</v>
      </c>
    </row>
    <row r="162" spans="2:12" x14ac:dyDescent="0.3">
      <c r="B162" t="s">
        <v>152</v>
      </c>
      <c r="C162" t="s">
        <v>1068</v>
      </c>
      <c r="D162" t="s">
        <v>1023</v>
      </c>
      <c r="E162" s="1">
        <v>45007</v>
      </c>
      <c r="F162" t="s">
        <v>1017</v>
      </c>
      <c r="G162">
        <v>10</v>
      </c>
      <c r="H162" s="1">
        <v>45017</v>
      </c>
      <c r="I162">
        <f t="shared" si="2"/>
        <v>0</v>
      </c>
      <c r="J162" t="str">
        <f>IF(Data!I162&lt;-1, "Early", IF(I162&gt;2,"Late","On Time"))</f>
        <v>On Time</v>
      </c>
      <c r="K162" t="s">
        <v>1018</v>
      </c>
    </row>
    <row r="163" spans="2:12" x14ac:dyDescent="0.3">
      <c r="B163" t="s">
        <v>153</v>
      </c>
      <c r="C163" t="s">
        <v>1096</v>
      </c>
      <c r="D163" t="s">
        <v>1026</v>
      </c>
      <c r="E163" s="1">
        <v>45008</v>
      </c>
      <c r="F163" t="s">
        <v>1017</v>
      </c>
      <c r="G163">
        <v>13</v>
      </c>
      <c r="H163" s="1">
        <v>45022</v>
      </c>
      <c r="I163">
        <f t="shared" si="2"/>
        <v>1</v>
      </c>
      <c r="J163" t="str">
        <f>IF(Data!I163&lt;-1, "Early", IF(I163&gt;2,"Late","On Time"))</f>
        <v>On Time</v>
      </c>
      <c r="K163" t="s">
        <v>1017</v>
      </c>
      <c r="L163" t="s">
        <v>1020</v>
      </c>
    </row>
    <row r="164" spans="2:12" x14ac:dyDescent="0.3">
      <c r="B164" t="s">
        <v>154</v>
      </c>
      <c r="C164" t="s">
        <v>1029</v>
      </c>
      <c r="D164" t="s">
        <v>1023</v>
      </c>
      <c r="E164" s="1">
        <v>45008</v>
      </c>
      <c r="F164" t="s">
        <v>1017</v>
      </c>
      <c r="G164">
        <v>10</v>
      </c>
      <c r="H164" s="1">
        <v>45018</v>
      </c>
      <c r="I164">
        <f t="shared" si="2"/>
        <v>0</v>
      </c>
      <c r="J164" t="str">
        <f>IF(Data!I164&lt;-1, "Early", IF(I164&gt;2,"Late","On Time"))</f>
        <v>On Time</v>
      </c>
      <c r="K164" t="s">
        <v>1018</v>
      </c>
    </row>
    <row r="165" spans="2:12" x14ac:dyDescent="0.3">
      <c r="B165" t="s">
        <v>155</v>
      </c>
      <c r="C165" t="s">
        <v>1097</v>
      </c>
      <c r="D165" t="s">
        <v>1025</v>
      </c>
      <c r="E165" s="1">
        <v>45010</v>
      </c>
      <c r="F165" t="s">
        <v>1017</v>
      </c>
      <c r="G165">
        <v>22</v>
      </c>
      <c r="H165" s="1">
        <v>45034</v>
      </c>
      <c r="I165">
        <f t="shared" si="2"/>
        <v>2</v>
      </c>
      <c r="J165" t="str">
        <f>IF(Data!I165&lt;-1, "Early", IF(I165&gt;2,"Late","On Time"))</f>
        <v>On Time</v>
      </c>
      <c r="K165" t="s">
        <v>1018</v>
      </c>
    </row>
    <row r="166" spans="2:12" x14ac:dyDescent="0.3">
      <c r="B166" t="s">
        <v>156</v>
      </c>
      <c r="C166" t="s">
        <v>1091</v>
      </c>
      <c r="D166" t="s">
        <v>1025</v>
      </c>
      <c r="E166" s="1">
        <v>45011</v>
      </c>
      <c r="F166" t="s">
        <v>1017</v>
      </c>
      <c r="G166">
        <v>20</v>
      </c>
      <c r="H166" s="1">
        <v>45031</v>
      </c>
      <c r="I166">
        <f t="shared" si="2"/>
        <v>0</v>
      </c>
      <c r="J166" t="str">
        <f>IF(Data!I166&lt;-1, "Early", IF(I166&gt;2,"Late","On Time"))</f>
        <v>On Time</v>
      </c>
      <c r="K166" t="s">
        <v>1018</v>
      </c>
    </row>
    <row r="167" spans="2:12" x14ac:dyDescent="0.3">
      <c r="B167" t="s">
        <v>157</v>
      </c>
      <c r="C167" t="s">
        <v>1098</v>
      </c>
      <c r="D167" t="s">
        <v>1023</v>
      </c>
      <c r="E167" s="1">
        <v>45011</v>
      </c>
      <c r="F167" t="s">
        <v>1017</v>
      </c>
      <c r="G167">
        <v>4</v>
      </c>
      <c r="H167" s="1">
        <v>45015</v>
      </c>
      <c r="I167">
        <f t="shared" si="2"/>
        <v>0</v>
      </c>
      <c r="J167" t="str">
        <f>IF(Data!I167&lt;-1, "Early", IF(I167&gt;2,"Late","On Time"))</f>
        <v>On Time</v>
      </c>
      <c r="K167" t="s">
        <v>1018</v>
      </c>
    </row>
    <row r="168" spans="2:12" x14ac:dyDescent="0.3">
      <c r="B168" t="s">
        <v>158</v>
      </c>
      <c r="C168" t="s">
        <v>1099</v>
      </c>
      <c r="D168" t="s">
        <v>1025</v>
      </c>
      <c r="E168" s="1">
        <v>45011</v>
      </c>
      <c r="F168" t="s">
        <v>1017</v>
      </c>
      <c r="G168">
        <v>6</v>
      </c>
      <c r="H168" s="1">
        <v>45017</v>
      </c>
      <c r="I168">
        <f t="shared" si="2"/>
        <v>0</v>
      </c>
      <c r="J168" t="str">
        <f>IF(Data!I168&lt;-1, "Early", IF(I168&gt;2,"Late","On Time"))</f>
        <v>On Time</v>
      </c>
      <c r="K168" t="s">
        <v>1018</v>
      </c>
    </row>
    <row r="169" spans="2:12" x14ac:dyDescent="0.3">
      <c r="B169" t="s">
        <v>159</v>
      </c>
      <c r="C169" t="s">
        <v>1083</v>
      </c>
      <c r="D169" t="s">
        <v>1025</v>
      </c>
      <c r="E169" s="1">
        <v>45012</v>
      </c>
      <c r="F169" t="s">
        <v>1017</v>
      </c>
      <c r="G169">
        <v>8</v>
      </c>
      <c r="H169" s="1">
        <v>45021</v>
      </c>
      <c r="I169">
        <f t="shared" si="2"/>
        <v>1</v>
      </c>
      <c r="J169" t="str">
        <f>IF(Data!I169&lt;-1, "Early", IF(I169&gt;2,"Late","On Time"))</f>
        <v>On Time</v>
      </c>
      <c r="K169" t="s">
        <v>1018</v>
      </c>
    </row>
    <row r="170" spans="2:12" x14ac:dyDescent="0.3">
      <c r="B170" t="s">
        <v>160</v>
      </c>
      <c r="C170" t="s">
        <v>1032</v>
      </c>
      <c r="D170" t="s">
        <v>1024</v>
      </c>
      <c r="E170" s="1">
        <v>45012</v>
      </c>
      <c r="F170" t="s">
        <v>1017</v>
      </c>
      <c r="G170">
        <v>10</v>
      </c>
      <c r="H170" s="1">
        <v>45021</v>
      </c>
      <c r="I170">
        <f t="shared" si="2"/>
        <v>-1</v>
      </c>
      <c r="J170" t="str">
        <f>IF(Data!I170&lt;-1, "Early", IF(I170&gt;2,"Late","On Time"))</f>
        <v>On Time</v>
      </c>
      <c r="K170" t="s">
        <v>1018</v>
      </c>
    </row>
    <row r="171" spans="2:12" x14ac:dyDescent="0.3">
      <c r="B171" t="s">
        <v>161</v>
      </c>
      <c r="C171" t="s">
        <v>1061</v>
      </c>
      <c r="D171" t="s">
        <v>1024</v>
      </c>
      <c r="E171" s="1">
        <v>45013</v>
      </c>
      <c r="F171" t="s">
        <v>1017</v>
      </c>
      <c r="G171">
        <v>11</v>
      </c>
      <c r="H171" s="1">
        <v>45023</v>
      </c>
      <c r="I171">
        <f t="shared" si="2"/>
        <v>-1</v>
      </c>
      <c r="J171" t="str">
        <f>IF(Data!I171&lt;-1, "Early", IF(I171&gt;2,"Late","On Time"))</f>
        <v>On Time</v>
      </c>
      <c r="K171" t="s">
        <v>1018</v>
      </c>
    </row>
    <row r="172" spans="2:12" x14ac:dyDescent="0.3">
      <c r="B172" t="s">
        <v>162</v>
      </c>
      <c r="C172" t="s">
        <v>1100</v>
      </c>
      <c r="D172" t="s">
        <v>1026</v>
      </c>
      <c r="E172" s="1">
        <v>45013</v>
      </c>
      <c r="F172" t="s">
        <v>1017</v>
      </c>
      <c r="G172">
        <v>7</v>
      </c>
      <c r="H172" s="1">
        <v>45019</v>
      </c>
      <c r="I172">
        <f t="shared" si="2"/>
        <v>-1</v>
      </c>
      <c r="J172" t="str">
        <f>IF(Data!I172&lt;-1, "Early", IF(I172&gt;2,"Late","On Time"))</f>
        <v>On Time</v>
      </c>
      <c r="K172" t="s">
        <v>1018</v>
      </c>
    </row>
    <row r="173" spans="2:12" x14ac:dyDescent="0.3">
      <c r="B173" t="s">
        <v>163</v>
      </c>
      <c r="C173" t="s">
        <v>1079</v>
      </c>
      <c r="D173" t="s">
        <v>1024</v>
      </c>
      <c r="E173" s="1">
        <v>45013</v>
      </c>
      <c r="F173" t="s">
        <v>1017</v>
      </c>
      <c r="G173">
        <v>9</v>
      </c>
      <c r="H173" s="1">
        <v>45022</v>
      </c>
      <c r="I173">
        <f t="shared" si="2"/>
        <v>0</v>
      </c>
      <c r="J173" t="str">
        <f>IF(Data!I173&lt;-1, "Early", IF(I173&gt;2,"Late","On Time"))</f>
        <v>On Time</v>
      </c>
      <c r="K173" t="s">
        <v>1018</v>
      </c>
    </row>
    <row r="174" spans="2:12" x14ac:dyDescent="0.3">
      <c r="B174" t="s">
        <v>164</v>
      </c>
      <c r="C174" t="s">
        <v>1101</v>
      </c>
      <c r="D174" t="s">
        <v>1022</v>
      </c>
      <c r="E174" s="1">
        <v>45014</v>
      </c>
      <c r="F174" t="s">
        <v>1017</v>
      </c>
      <c r="G174">
        <v>11</v>
      </c>
      <c r="H174" s="1">
        <v>45026</v>
      </c>
      <c r="I174">
        <f t="shared" si="2"/>
        <v>1</v>
      </c>
      <c r="J174" t="str">
        <f>IF(Data!I174&lt;-1, "Early", IF(I174&gt;2,"Late","On Time"))</f>
        <v>On Time</v>
      </c>
      <c r="K174" t="s">
        <v>1017</v>
      </c>
      <c r="L174" t="s">
        <v>1021</v>
      </c>
    </row>
    <row r="175" spans="2:12" x14ac:dyDescent="0.3">
      <c r="B175" t="s">
        <v>165</v>
      </c>
      <c r="C175" t="s">
        <v>1066</v>
      </c>
      <c r="D175" t="s">
        <v>1022</v>
      </c>
      <c r="E175" s="1">
        <v>45014</v>
      </c>
      <c r="F175" t="s">
        <v>1017</v>
      </c>
      <c r="G175">
        <v>11</v>
      </c>
      <c r="H175" s="1">
        <v>45049</v>
      </c>
      <c r="I175">
        <f t="shared" si="2"/>
        <v>24</v>
      </c>
      <c r="J175" t="str">
        <f>IF(Data!I175&lt;-1, "Early", IF(I175&gt;2,"Late","On Time"))</f>
        <v>Late</v>
      </c>
      <c r="K175" t="s">
        <v>1018</v>
      </c>
    </row>
    <row r="176" spans="2:12" x14ac:dyDescent="0.3">
      <c r="B176" t="s">
        <v>166</v>
      </c>
      <c r="C176" t="s">
        <v>1102</v>
      </c>
      <c r="D176" t="s">
        <v>1025</v>
      </c>
      <c r="E176" s="1">
        <v>45015</v>
      </c>
      <c r="F176" t="s">
        <v>1017</v>
      </c>
      <c r="G176">
        <v>10</v>
      </c>
      <c r="H176" s="1">
        <v>45026</v>
      </c>
      <c r="I176">
        <f t="shared" si="2"/>
        <v>1</v>
      </c>
      <c r="J176" t="str">
        <f>IF(Data!I176&lt;-1, "Early", IF(I176&gt;2,"Late","On Time"))</f>
        <v>On Time</v>
      </c>
      <c r="K176" t="s">
        <v>1018</v>
      </c>
    </row>
    <row r="177" spans="2:12" x14ac:dyDescent="0.3">
      <c r="B177" t="s">
        <v>167</v>
      </c>
      <c r="C177" t="s">
        <v>1101</v>
      </c>
      <c r="D177" t="s">
        <v>1026</v>
      </c>
      <c r="E177" s="1">
        <v>45017</v>
      </c>
      <c r="F177" t="s">
        <v>1017</v>
      </c>
      <c r="G177">
        <v>4</v>
      </c>
      <c r="H177" s="1">
        <v>45021</v>
      </c>
      <c r="I177">
        <f t="shared" si="2"/>
        <v>0</v>
      </c>
      <c r="J177" t="str">
        <f>IF(Data!I177&lt;-1, "Early", IF(I177&gt;2,"Late","On Time"))</f>
        <v>On Time</v>
      </c>
      <c r="K177" t="s">
        <v>1018</v>
      </c>
    </row>
    <row r="178" spans="2:12" x14ac:dyDescent="0.3">
      <c r="B178" t="s">
        <v>168</v>
      </c>
      <c r="C178" t="s">
        <v>1103</v>
      </c>
      <c r="D178" t="s">
        <v>1026</v>
      </c>
      <c r="E178" s="1">
        <v>45017</v>
      </c>
      <c r="F178" t="s">
        <v>1017</v>
      </c>
      <c r="G178">
        <v>10</v>
      </c>
      <c r="H178" s="1">
        <v>45027</v>
      </c>
      <c r="I178">
        <f t="shared" si="2"/>
        <v>0</v>
      </c>
      <c r="J178" t="str">
        <f>IF(Data!I178&lt;-1, "Early", IF(I178&gt;2,"Late","On Time"))</f>
        <v>On Time</v>
      </c>
      <c r="K178" t="s">
        <v>1017</v>
      </c>
      <c r="L178" t="s">
        <v>1019</v>
      </c>
    </row>
    <row r="179" spans="2:12" x14ac:dyDescent="0.3">
      <c r="B179" t="s">
        <v>169</v>
      </c>
      <c r="C179" t="s">
        <v>1041</v>
      </c>
      <c r="D179" t="s">
        <v>1026</v>
      </c>
      <c r="E179" s="1">
        <v>45018</v>
      </c>
      <c r="F179" t="s">
        <v>1017</v>
      </c>
      <c r="G179">
        <v>7</v>
      </c>
      <c r="H179" s="1">
        <v>45025</v>
      </c>
      <c r="I179">
        <f t="shared" si="2"/>
        <v>0</v>
      </c>
      <c r="J179" t="str">
        <f>IF(Data!I179&lt;-1, "Early", IF(I179&gt;2,"Late","On Time"))</f>
        <v>On Time</v>
      </c>
      <c r="K179" t="s">
        <v>1018</v>
      </c>
    </row>
    <row r="180" spans="2:12" x14ac:dyDescent="0.3">
      <c r="B180" t="s">
        <v>170</v>
      </c>
      <c r="C180" t="s">
        <v>1104</v>
      </c>
      <c r="D180" t="s">
        <v>1023</v>
      </c>
      <c r="E180" s="1">
        <v>45019</v>
      </c>
      <c r="F180" t="s">
        <v>1017</v>
      </c>
      <c r="G180">
        <v>2</v>
      </c>
      <c r="H180" s="1">
        <v>45023</v>
      </c>
      <c r="I180">
        <f t="shared" si="2"/>
        <v>2</v>
      </c>
      <c r="J180" t="str">
        <f>IF(Data!I180&lt;-1, "Early", IF(I180&gt;2,"Late","On Time"))</f>
        <v>On Time</v>
      </c>
      <c r="K180" t="s">
        <v>1018</v>
      </c>
    </row>
    <row r="181" spans="2:12" x14ac:dyDescent="0.3">
      <c r="B181" t="s">
        <v>171</v>
      </c>
      <c r="C181" t="s">
        <v>1051</v>
      </c>
      <c r="D181" t="s">
        <v>1026</v>
      </c>
      <c r="E181" s="1">
        <v>45020</v>
      </c>
      <c r="F181" t="s">
        <v>1017</v>
      </c>
      <c r="G181">
        <v>4</v>
      </c>
      <c r="H181" s="1">
        <v>45024</v>
      </c>
      <c r="I181">
        <f t="shared" si="2"/>
        <v>0</v>
      </c>
      <c r="J181" t="str">
        <f>IF(Data!I181&lt;-1, "Early", IF(I181&gt;2,"Late","On Time"))</f>
        <v>On Time</v>
      </c>
      <c r="K181" t="s">
        <v>1018</v>
      </c>
    </row>
    <row r="182" spans="2:12" x14ac:dyDescent="0.3">
      <c r="B182" t="s">
        <v>172</v>
      </c>
      <c r="C182" t="s">
        <v>1065</v>
      </c>
      <c r="D182" t="s">
        <v>1022</v>
      </c>
      <c r="E182" s="1">
        <v>45021</v>
      </c>
      <c r="F182" t="s">
        <v>1017</v>
      </c>
      <c r="G182">
        <v>2</v>
      </c>
      <c r="H182" s="1">
        <v>45028</v>
      </c>
      <c r="I182">
        <f t="shared" si="2"/>
        <v>5</v>
      </c>
      <c r="J182" t="str">
        <f>IF(Data!I182&lt;-1, "Early", IF(I182&gt;2,"Late","On Time"))</f>
        <v>Late</v>
      </c>
      <c r="K182" t="s">
        <v>1018</v>
      </c>
    </row>
    <row r="183" spans="2:12" x14ac:dyDescent="0.3">
      <c r="B183" t="s">
        <v>173</v>
      </c>
      <c r="C183" t="s">
        <v>1084</v>
      </c>
      <c r="D183" t="s">
        <v>1023</v>
      </c>
      <c r="E183" s="1">
        <v>45023</v>
      </c>
      <c r="F183" t="s">
        <v>1017</v>
      </c>
      <c r="G183">
        <v>21</v>
      </c>
      <c r="H183" s="1">
        <v>45042</v>
      </c>
      <c r="I183">
        <f t="shared" si="2"/>
        <v>-2</v>
      </c>
      <c r="J183" t="str">
        <f>IF(Data!I183&lt;-1, "Early", IF(I183&gt;2,"Late","On Time"))</f>
        <v>Early</v>
      </c>
      <c r="K183" t="s">
        <v>1018</v>
      </c>
    </row>
    <row r="184" spans="2:12" x14ac:dyDescent="0.3">
      <c r="B184" t="s">
        <v>174</v>
      </c>
      <c r="C184" t="s">
        <v>1064</v>
      </c>
      <c r="D184" t="s">
        <v>1024</v>
      </c>
      <c r="E184" s="1">
        <v>45023</v>
      </c>
      <c r="F184" t="s">
        <v>1017</v>
      </c>
      <c r="G184">
        <v>8</v>
      </c>
      <c r="H184" s="1">
        <v>45032</v>
      </c>
      <c r="I184">
        <f t="shared" si="2"/>
        <v>1</v>
      </c>
      <c r="J184" t="str">
        <f>IF(Data!I184&lt;-1, "Early", IF(I184&gt;2,"Late","On Time"))</f>
        <v>On Time</v>
      </c>
      <c r="K184" t="s">
        <v>1018</v>
      </c>
    </row>
    <row r="185" spans="2:12" x14ac:dyDescent="0.3">
      <c r="B185" t="s">
        <v>175</v>
      </c>
      <c r="C185" t="s">
        <v>1058</v>
      </c>
      <c r="D185" t="s">
        <v>1023</v>
      </c>
      <c r="E185" s="1">
        <v>45023</v>
      </c>
      <c r="F185" t="s">
        <v>1017</v>
      </c>
      <c r="G185">
        <v>17</v>
      </c>
      <c r="H185" s="1">
        <v>45040</v>
      </c>
      <c r="I185">
        <f t="shared" si="2"/>
        <v>0</v>
      </c>
      <c r="J185" t="str">
        <f>IF(Data!I185&lt;-1, "Early", IF(I185&gt;2,"Late","On Time"))</f>
        <v>On Time</v>
      </c>
      <c r="K185" t="s">
        <v>1018</v>
      </c>
    </row>
    <row r="186" spans="2:12" x14ac:dyDescent="0.3">
      <c r="B186" t="s">
        <v>176</v>
      </c>
      <c r="C186" t="s">
        <v>1050</v>
      </c>
      <c r="D186" t="s">
        <v>1022</v>
      </c>
      <c r="E186" s="1">
        <v>45024</v>
      </c>
      <c r="F186" t="s">
        <v>1017</v>
      </c>
      <c r="G186">
        <v>7</v>
      </c>
      <c r="H186" s="1">
        <v>45031</v>
      </c>
      <c r="I186">
        <f t="shared" si="2"/>
        <v>0</v>
      </c>
      <c r="J186" t="str">
        <f>IF(Data!I186&lt;-1, "Early", IF(I186&gt;2,"Late","On Time"))</f>
        <v>On Time</v>
      </c>
      <c r="K186" t="s">
        <v>1018</v>
      </c>
    </row>
    <row r="187" spans="2:12" x14ac:dyDescent="0.3">
      <c r="B187" t="s">
        <v>177</v>
      </c>
      <c r="C187" t="s">
        <v>1074</v>
      </c>
      <c r="D187" t="s">
        <v>1024</v>
      </c>
      <c r="E187" s="1">
        <v>45024</v>
      </c>
      <c r="F187" t="s">
        <v>1017</v>
      </c>
      <c r="G187">
        <v>22</v>
      </c>
      <c r="H187" s="1">
        <v>45047</v>
      </c>
      <c r="I187">
        <f t="shared" si="2"/>
        <v>1</v>
      </c>
      <c r="J187" t="str">
        <f>IF(Data!I187&lt;-1, "Early", IF(I187&gt;2,"Late","On Time"))</f>
        <v>On Time</v>
      </c>
      <c r="K187" t="s">
        <v>1018</v>
      </c>
    </row>
    <row r="188" spans="2:12" x14ac:dyDescent="0.3">
      <c r="B188" t="s">
        <v>178</v>
      </c>
      <c r="C188" t="s">
        <v>1090</v>
      </c>
      <c r="D188" t="s">
        <v>1026</v>
      </c>
      <c r="E188" s="1">
        <v>45025</v>
      </c>
      <c r="F188" t="s">
        <v>1017</v>
      </c>
      <c r="G188">
        <v>25</v>
      </c>
      <c r="H188" s="1">
        <v>45050</v>
      </c>
      <c r="I188">
        <f t="shared" si="2"/>
        <v>0</v>
      </c>
      <c r="J188" t="str">
        <f>IF(Data!I188&lt;-1, "Early", IF(I188&gt;2,"Late","On Time"))</f>
        <v>On Time</v>
      </c>
      <c r="K188" t="s">
        <v>1018</v>
      </c>
    </row>
    <row r="189" spans="2:12" x14ac:dyDescent="0.3">
      <c r="B189" t="s">
        <v>179</v>
      </c>
      <c r="C189" t="s">
        <v>1105</v>
      </c>
      <c r="D189" t="s">
        <v>1022</v>
      </c>
      <c r="E189" s="1">
        <v>45025</v>
      </c>
      <c r="F189" t="s">
        <v>1017</v>
      </c>
      <c r="G189">
        <v>8</v>
      </c>
      <c r="H189" s="1">
        <v>45035</v>
      </c>
      <c r="I189">
        <f t="shared" si="2"/>
        <v>2</v>
      </c>
      <c r="J189" t="str">
        <f>IF(Data!I189&lt;-1, "Early", IF(I189&gt;2,"Late","On Time"))</f>
        <v>On Time</v>
      </c>
      <c r="K189" t="s">
        <v>1018</v>
      </c>
    </row>
    <row r="190" spans="2:12" x14ac:dyDescent="0.3">
      <c r="B190" t="s">
        <v>180</v>
      </c>
      <c r="C190" t="s">
        <v>1051</v>
      </c>
      <c r="D190" t="s">
        <v>1022</v>
      </c>
      <c r="E190" s="1">
        <v>45026</v>
      </c>
      <c r="F190" t="s">
        <v>1017</v>
      </c>
      <c r="G190">
        <v>2</v>
      </c>
      <c r="H190" s="1">
        <v>45034</v>
      </c>
      <c r="I190">
        <f t="shared" si="2"/>
        <v>6</v>
      </c>
      <c r="J190" t="str">
        <f>IF(Data!I190&lt;-1, "Early", IF(I190&gt;2,"Late","On Time"))</f>
        <v>Late</v>
      </c>
      <c r="K190" t="s">
        <v>1018</v>
      </c>
    </row>
    <row r="191" spans="2:12" x14ac:dyDescent="0.3">
      <c r="B191" t="s">
        <v>181</v>
      </c>
      <c r="C191" t="s">
        <v>1087</v>
      </c>
      <c r="D191" t="s">
        <v>1025</v>
      </c>
      <c r="E191" s="1">
        <v>45028</v>
      </c>
      <c r="F191" t="s">
        <v>1017</v>
      </c>
      <c r="G191">
        <v>4</v>
      </c>
      <c r="H191" s="1">
        <v>45032</v>
      </c>
      <c r="I191">
        <f t="shared" si="2"/>
        <v>0</v>
      </c>
      <c r="J191" t="str">
        <f>IF(Data!I191&lt;-1, "Early", IF(I191&gt;2,"Late","On Time"))</f>
        <v>On Time</v>
      </c>
      <c r="K191" t="s">
        <v>1018</v>
      </c>
    </row>
    <row r="192" spans="2:12" x14ac:dyDescent="0.3">
      <c r="B192" t="s">
        <v>182</v>
      </c>
      <c r="C192" t="s">
        <v>1048</v>
      </c>
      <c r="D192" t="s">
        <v>1026</v>
      </c>
      <c r="E192" s="1">
        <v>45028</v>
      </c>
      <c r="F192" t="s">
        <v>1017</v>
      </c>
      <c r="G192">
        <v>9</v>
      </c>
      <c r="H192" s="1">
        <v>45037</v>
      </c>
      <c r="I192">
        <f t="shared" si="2"/>
        <v>0</v>
      </c>
      <c r="J192" t="str">
        <f>IF(Data!I192&lt;-1, "Early", IF(I192&gt;2,"Late","On Time"))</f>
        <v>On Time</v>
      </c>
      <c r="K192" t="s">
        <v>1018</v>
      </c>
    </row>
    <row r="193" spans="2:12" x14ac:dyDescent="0.3">
      <c r="B193" t="s">
        <v>183</v>
      </c>
      <c r="C193" t="s">
        <v>1106</v>
      </c>
      <c r="D193" t="s">
        <v>1025</v>
      </c>
      <c r="E193" s="1">
        <v>45028</v>
      </c>
      <c r="F193" t="s">
        <v>1017</v>
      </c>
      <c r="G193">
        <v>5</v>
      </c>
      <c r="H193" s="1">
        <v>45034</v>
      </c>
      <c r="I193">
        <f t="shared" si="2"/>
        <v>1</v>
      </c>
      <c r="J193" t="str">
        <f>IF(Data!I193&lt;-1, "Early", IF(I193&gt;2,"Late","On Time"))</f>
        <v>On Time</v>
      </c>
      <c r="K193" t="s">
        <v>1018</v>
      </c>
    </row>
    <row r="194" spans="2:12" x14ac:dyDescent="0.3">
      <c r="B194" t="s">
        <v>184</v>
      </c>
      <c r="C194" t="s">
        <v>1092</v>
      </c>
      <c r="D194" t="s">
        <v>1025</v>
      </c>
      <c r="E194" s="1">
        <v>45030</v>
      </c>
      <c r="F194" t="s">
        <v>1018</v>
      </c>
      <c r="G194">
        <v>9</v>
      </c>
      <c r="H194" s="1">
        <v>45038</v>
      </c>
      <c r="I194">
        <f t="shared" si="2"/>
        <v>-1</v>
      </c>
      <c r="J194" t="str">
        <f>IF(Data!I194&lt;-1, "Early", IF(I194&gt;2,"Late","On Time"))</f>
        <v>On Time</v>
      </c>
      <c r="K194" t="s">
        <v>1018</v>
      </c>
    </row>
    <row r="195" spans="2:12" x14ac:dyDescent="0.3">
      <c r="B195" t="s">
        <v>185</v>
      </c>
      <c r="C195" t="s">
        <v>1075</v>
      </c>
      <c r="D195" t="s">
        <v>1022</v>
      </c>
      <c r="E195" s="1">
        <v>45030</v>
      </c>
      <c r="F195" t="s">
        <v>1017</v>
      </c>
      <c r="G195">
        <v>4</v>
      </c>
      <c r="H195" s="1">
        <v>45034</v>
      </c>
      <c r="I195">
        <f t="shared" si="2"/>
        <v>0</v>
      </c>
      <c r="J195" t="str">
        <f>IF(Data!I195&lt;-1, "Early", IF(I195&gt;2,"Late","On Time"))</f>
        <v>On Time</v>
      </c>
      <c r="K195" t="s">
        <v>1018</v>
      </c>
    </row>
    <row r="196" spans="2:12" x14ac:dyDescent="0.3">
      <c r="B196" t="s">
        <v>186</v>
      </c>
      <c r="C196" t="s">
        <v>1106</v>
      </c>
      <c r="D196" t="s">
        <v>1026</v>
      </c>
      <c r="E196" s="1">
        <v>45030</v>
      </c>
      <c r="F196" t="s">
        <v>1017</v>
      </c>
      <c r="G196">
        <v>7</v>
      </c>
      <c r="H196" s="1">
        <v>45043</v>
      </c>
      <c r="I196">
        <f t="shared" si="2"/>
        <v>6</v>
      </c>
      <c r="J196" t="str">
        <f>IF(Data!I196&lt;-1, "Early", IF(I196&gt;2,"Late","On Time"))</f>
        <v>Late</v>
      </c>
      <c r="K196" t="s">
        <v>1018</v>
      </c>
    </row>
    <row r="197" spans="2:12" x14ac:dyDescent="0.3">
      <c r="B197" t="s">
        <v>187</v>
      </c>
      <c r="C197" t="s">
        <v>1069</v>
      </c>
      <c r="D197" t="s">
        <v>1025</v>
      </c>
      <c r="E197" s="1">
        <v>45031</v>
      </c>
      <c r="F197" t="s">
        <v>1017</v>
      </c>
      <c r="G197">
        <v>11</v>
      </c>
      <c r="H197" s="1">
        <v>45042</v>
      </c>
      <c r="I197">
        <f t="shared" si="2"/>
        <v>0</v>
      </c>
      <c r="J197" t="str">
        <f>IF(Data!I197&lt;-1, "Early", IF(I197&gt;2,"Late","On Time"))</f>
        <v>On Time</v>
      </c>
      <c r="K197" t="s">
        <v>1017</v>
      </c>
      <c r="L197" t="s">
        <v>1021</v>
      </c>
    </row>
    <row r="198" spans="2:12" x14ac:dyDescent="0.3">
      <c r="B198" t="s">
        <v>188</v>
      </c>
      <c r="C198" t="s">
        <v>1068</v>
      </c>
      <c r="D198" t="s">
        <v>1023</v>
      </c>
      <c r="E198" s="1">
        <v>45031</v>
      </c>
      <c r="F198" t="s">
        <v>1017</v>
      </c>
      <c r="G198">
        <v>8</v>
      </c>
      <c r="H198" s="1">
        <v>45044</v>
      </c>
      <c r="I198">
        <f t="shared" si="2"/>
        <v>5</v>
      </c>
      <c r="J198" t="str">
        <f>IF(Data!I198&lt;-1, "Early", IF(I198&gt;2,"Late","On Time"))</f>
        <v>Late</v>
      </c>
      <c r="K198" t="s">
        <v>1018</v>
      </c>
    </row>
    <row r="199" spans="2:12" x14ac:dyDescent="0.3">
      <c r="B199" t="s">
        <v>189</v>
      </c>
      <c r="C199" t="s">
        <v>1034</v>
      </c>
      <c r="D199" t="s">
        <v>1024</v>
      </c>
      <c r="E199" s="1">
        <v>45031</v>
      </c>
      <c r="F199" t="s">
        <v>1017</v>
      </c>
      <c r="G199">
        <v>19</v>
      </c>
      <c r="H199" s="1">
        <v>45050</v>
      </c>
      <c r="I199">
        <f t="shared" si="2"/>
        <v>0</v>
      </c>
      <c r="J199" t="str">
        <f>IF(Data!I199&lt;-1, "Early", IF(I199&gt;2,"Late","On Time"))</f>
        <v>On Time</v>
      </c>
      <c r="K199" t="s">
        <v>1018</v>
      </c>
    </row>
    <row r="200" spans="2:12" x14ac:dyDescent="0.3">
      <c r="B200" t="s">
        <v>190</v>
      </c>
      <c r="C200" t="s">
        <v>1107</v>
      </c>
      <c r="D200" t="s">
        <v>1022</v>
      </c>
      <c r="E200" s="1">
        <v>45033</v>
      </c>
      <c r="F200" t="s">
        <v>1017</v>
      </c>
      <c r="G200">
        <v>12</v>
      </c>
      <c r="H200" s="1">
        <v>45045</v>
      </c>
      <c r="I200">
        <f t="shared" si="2"/>
        <v>0</v>
      </c>
      <c r="J200" t="str">
        <f>IF(Data!I200&lt;-1, "Early", IF(I200&gt;2,"Late","On Time"))</f>
        <v>On Time</v>
      </c>
      <c r="K200" t="s">
        <v>1017</v>
      </c>
      <c r="L200" t="s">
        <v>1020</v>
      </c>
    </row>
    <row r="201" spans="2:12" x14ac:dyDescent="0.3">
      <c r="B201" t="s">
        <v>191</v>
      </c>
      <c r="C201" t="s">
        <v>1056</v>
      </c>
      <c r="D201" t="s">
        <v>1024</v>
      </c>
      <c r="E201" s="1">
        <v>45033</v>
      </c>
      <c r="F201" t="s">
        <v>1017</v>
      </c>
      <c r="G201">
        <v>6</v>
      </c>
      <c r="H201" s="1">
        <v>45040</v>
      </c>
      <c r="I201">
        <f t="shared" si="2"/>
        <v>1</v>
      </c>
      <c r="J201" t="str">
        <f>IF(Data!I201&lt;-1, "Early", IF(I201&gt;2,"Late","On Time"))</f>
        <v>On Time</v>
      </c>
      <c r="K201" t="s">
        <v>1018</v>
      </c>
    </row>
    <row r="202" spans="2:12" x14ac:dyDescent="0.3">
      <c r="B202" t="s">
        <v>192</v>
      </c>
      <c r="C202" t="s">
        <v>1077</v>
      </c>
      <c r="D202" t="s">
        <v>1022</v>
      </c>
      <c r="E202" s="1">
        <v>45033</v>
      </c>
      <c r="F202" t="s">
        <v>1017</v>
      </c>
      <c r="G202">
        <v>8</v>
      </c>
      <c r="H202" s="1">
        <v>45041</v>
      </c>
      <c r="I202">
        <f t="shared" si="2"/>
        <v>0</v>
      </c>
      <c r="J202" t="str">
        <f>IF(Data!I202&lt;-1, "Early", IF(I202&gt;2,"Late","On Time"))</f>
        <v>On Time</v>
      </c>
      <c r="K202" t="s">
        <v>1018</v>
      </c>
    </row>
    <row r="203" spans="2:12" x14ac:dyDescent="0.3">
      <c r="B203" t="s">
        <v>193</v>
      </c>
      <c r="C203" t="s">
        <v>1092</v>
      </c>
      <c r="D203" t="s">
        <v>1026</v>
      </c>
      <c r="E203" s="1">
        <v>45035</v>
      </c>
      <c r="F203" t="s">
        <v>1017</v>
      </c>
      <c r="G203">
        <v>6</v>
      </c>
      <c r="H203" s="1">
        <v>45041</v>
      </c>
      <c r="I203">
        <f t="shared" si="2"/>
        <v>0</v>
      </c>
      <c r="J203" t="str">
        <f>IF(Data!I203&lt;-1, "Early", IF(I203&gt;2,"Late","On Time"))</f>
        <v>On Time</v>
      </c>
      <c r="K203" t="s">
        <v>1018</v>
      </c>
    </row>
    <row r="204" spans="2:12" x14ac:dyDescent="0.3">
      <c r="B204" t="s">
        <v>194</v>
      </c>
      <c r="C204" t="s">
        <v>1044</v>
      </c>
      <c r="D204" t="s">
        <v>1023</v>
      </c>
      <c r="E204" s="1">
        <v>45036</v>
      </c>
      <c r="F204" t="s">
        <v>1017</v>
      </c>
      <c r="G204">
        <v>20</v>
      </c>
      <c r="H204" s="1">
        <v>45057</v>
      </c>
      <c r="I204">
        <f t="shared" si="2"/>
        <v>1</v>
      </c>
      <c r="J204" t="str">
        <f>IF(Data!I204&lt;-1, "Early", IF(I204&gt;2,"Late","On Time"))</f>
        <v>On Time</v>
      </c>
      <c r="K204" t="s">
        <v>1018</v>
      </c>
    </row>
    <row r="205" spans="2:12" x14ac:dyDescent="0.3">
      <c r="B205" t="s">
        <v>195</v>
      </c>
      <c r="C205" t="s">
        <v>1108</v>
      </c>
      <c r="D205" t="s">
        <v>1025</v>
      </c>
      <c r="E205" s="1">
        <v>45037</v>
      </c>
      <c r="F205" t="s">
        <v>1018</v>
      </c>
      <c r="G205">
        <v>14</v>
      </c>
      <c r="H205" s="1">
        <v>45051</v>
      </c>
      <c r="I205">
        <f t="shared" si="2"/>
        <v>0</v>
      </c>
      <c r="J205" t="str">
        <f>IF(Data!I205&lt;-1, "Early", IF(I205&gt;2,"Late","On Time"))</f>
        <v>On Time</v>
      </c>
      <c r="K205" t="s">
        <v>1018</v>
      </c>
    </row>
    <row r="206" spans="2:12" x14ac:dyDescent="0.3">
      <c r="B206" t="s">
        <v>196</v>
      </c>
      <c r="C206" t="s">
        <v>1077</v>
      </c>
      <c r="D206" t="s">
        <v>1023</v>
      </c>
      <c r="E206" s="1">
        <v>45037</v>
      </c>
      <c r="F206" t="s">
        <v>1017</v>
      </c>
      <c r="G206">
        <v>11</v>
      </c>
      <c r="H206" s="1">
        <v>45048</v>
      </c>
      <c r="I206">
        <f t="shared" si="2"/>
        <v>0</v>
      </c>
      <c r="J206" t="str">
        <f>IF(Data!I206&lt;-1, "Early", IF(I206&gt;2,"Late","On Time"))</f>
        <v>On Time</v>
      </c>
      <c r="K206" t="s">
        <v>1018</v>
      </c>
    </row>
    <row r="207" spans="2:12" x14ac:dyDescent="0.3">
      <c r="B207" t="s">
        <v>197</v>
      </c>
      <c r="C207" t="s">
        <v>1109</v>
      </c>
      <c r="D207" t="s">
        <v>1023</v>
      </c>
      <c r="E207" s="1">
        <v>45038</v>
      </c>
      <c r="F207" t="s">
        <v>1017</v>
      </c>
      <c r="G207">
        <v>6</v>
      </c>
      <c r="H207" s="1">
        <v>45043</v>
      </c>
      <c r="I207">
        <f t="shared" si="2"/>
        <v>-1</v>
      </c>
      <c r="J207" t="str">
        <f>IF(Data!I207&lt;-1, "Early", IF(I207&gt;2,"Late","On Time"))</f>
        <v>On Time</v>
      </c>
      <c r="K207" t="s">
        <v>1018</v>
      </c>
    </row>
    <row r="208" spans="2:12" x14ac:dyDescent="0.3">
      <c r="B208" t="s">
        <v>198</v>
      </c>
      <c r="C208" t="s">
        <v>1053</v>
      </c>
      <c r="D208" t="s">
        <v>1025</v>
      </c>
      <c r="E208" s="1">
        <v>45040</v>
      </c>
      <c r="F208" t="s">
        <v>1017</v>
      </c>
      <c r="G208">
        <v>4</v>
      </c>
      <c r="H208" s="1">
        <v>45046</v>
      </c>
      <c r="I208">
        <f t="shared" si="2"/>
        <v>2</v>
      </c>
      <c r="J208" t="str">
        <f>IF(Data!I208&lt;-1, "Early", IF(I208&gt;2,"Late","On Time"))</f>
        <v>On Time</v>
      </c>
      <c r="K208" t="s">
        <v>1018</v>
      </c>
    </row>
    <row r="209" spans="2:11" x14ac:dyDescent="0.3">
      <c r="B209" t="s">
        <v>199</v>
      </c>
      <c r="C209" t="s">
        <v>1110</v>
      </c>
      <c r="D209" t="s">
        <v>1026</v>
      </c>
      <c r="E209" s="1">
        <v>45040</v>
      </c>
      <c r="F209" t="s">
        <v>1017</v>
      </c>
      <c r="G209">
        <v>4</v>
      </c>
      <c r="H209" s="1">
        <v>45044</v>
      </c>
      <c r="I209">
        <f t="shared" si="2"/>
        <v>0</v>
      </c>
      <c r="J209" t="str">
        <f>IF(Data!I209&lt;-1, "Early", IF(I209&gt;2,"Late","On Time"))</f>
        <v>On Time</v>
      </c>
      <c r="K209" t="s">
        <v>1018</v>
      </c>
    </row>
    <row r="210" spans="2:11" x14ac:dyDescent="0.3">
      <c r="B210" t="s">
        <v>200</v>
      </c>
      <c r="C210" t="s">
        <v>1109</v>
      </c>
      <c r="D210" t="s">
        <v>1024</v>
      </c>
      <c r="E210" s="1">
        <v>45040</v>
      </c>
      <c r="F210" t="s">
        <v>1017</v>
      </c>
      <c r="G210">
        <v>4</v>
      </c>
      <c r="H210" s="1">
        <v>45044</v>
      </c>
      <c r="I210">
        <f t="shared" si="2"/>
        <v>0</v>
      </c>
      <c r="J210" t="str">
        <f>IF(Data!I210&lt;-1, "Early", IF(I210&gt;2,"Late","On Time"))</f>
        <v>On Time</v>
      </c>
      <c r="K210" t="s">
        <v>1018</v>
      </c>
    </row>
    <row r="211" spans="2:11" x14ac:dyDescent="0.3">
      <c r="B211" t="s">
        <v>201</v>
      </c>
      <c r="C211" t="s">
        <v>1069</v>
      </c>
      <c r="D211" t="s">
        <v>1022</v>
      </c>
      <c r="E211" s="1">
        <v>45042</v>
      </c>
      <c r="F211" t="s">
        <v>1017</v>
      </c>
      <c r="G211">
        <v>9</v>
      </c>
      <c r="H211" s="1">
        <v>45052</v>
      </c>
      <c r="I211">
        <f t="shared" si="2"/>
        <v>1</v>
      </c>
      <c r="J211" t="str">
        <f>IF(Data!I211&lt;-1, "Early", IF(I211&gt;2,"Late","On Time"))</f>
        <v>On Time</v>
      </c>
      <c r="K211" t="s">
        <v>1018</v>
      </c>
    </row>
    <row r="212" spans="2:11" x14ac:dyDescent="0.3">
      <c r="B212" t="s">
        <v>202</v>
      </c>
      <c r="C212" t="s">
        <v>1038</v>
      </c>
      <c r="D212" t="s">
        <v>1024</v>
      </c>
      <c r="E212" s="1">
        <v>45043</v>
      </c>
      <c r="F212" t="s">
        <v>1017</v>
      </c>
      <c r="G212">
        <v>10</v>
      </c>
      <c r="H212" s="1">
        <v>45053</v>
      </c>
      <c r="I212">
        <f t="shared" si="2"/>
        <v>0</v>
      </c>
      <c r="J212" t="str">
        <f>IF(Data!I212&lt;-1, "Early", IF(I212&gt;2,"Late","On Time"))</f>
        <v>On Time</v>
      </c>
      <c r="K212" t="s">
        <v>1018</v>
      </c>
    </row>
    <row r="213" spans="2:11" x14ac:dyDescent="0.3">
      <c r="B213" t="s">
        <v>203</v>
      </c>
      <c r="C213" t="s">
        <v>1102</v>
      </c>
      <c r="D213" t="s">
        <v>1025</v>
      </c>
      <c r="E213" s="1">
        <v>45043</v>
      </c>
      <c r="F213" t="s">
        <v>1017</v>
      </c>
      <c r="G213">
        <v>7</v>
      </c>
      <c r="H213" s="1">
        <v>45052</v>
      </c>
      <c r="I213">
        <f t="shared" si="2"/>
        <v>2</v>
      </c>
      <c r="J213" t="str">
        <f>IF(Data!I213&lt;-1, "Early", IF(I213&gt;2,"Late","On Time"))</f>
        <v>On Time</v>
      </c>
      <c r="K213" t="s">
        <v>1018</v>
      </c>
    </row>
    <row r="214" spans="2:11" x14ac:dyDescent="0.3">
      <c r="B214" t="s">
        <v>204</v>
      </c>
      <c r="C214" t="s">
        <v>1057</v>
      </c>
      <c r="D214" t="s">
        <v>1023</v>
      </c>
      <c r="E214" s="1">
        <v>45044</v>
      </c>
      <c r="F214" t="s">
        <v>1017</v>
      </c>
      <c r="G214">
        <v>6</v>
      </c>
      <c r="H214" s="1">
        <v>45055</v>
      </c>
      <c r="I214">
        <f t="shared" si="2"/>
        <v>5</v>
      </c>
      <c r="J214" t="str">
        <f>IF(Data!I214&lt;-1, "Early", IF(I214&gt;2,"Late","On Time"))</f>
        <v>Late</v>
      </c>
      <c r="K214" t="s">
        <v>1018</v>
      </c>
    </row>
    <row r="215" spans="2:11" x14ac:dyDescent="0.3">
      <c r="B215" t="s">
        <v>205</v>
      </c>
      <c r="C215" t="s">
        <v>1099</v>
      </c>
      <c r="D215" t="s">
        <v>1022</v>
      </c>
      <c r="E215" s="1">
        <v>45044</v>
      </c>
      <c r="F215" t="s">
        <v>1017</v>
      </c>
      <c r="G215">
        <v>6</v>
      </c>
      <c r="H215" s="1">
        <v>45047</v>
      </c>
      <c r="I215">
        <f t="shared" si="2"/>
        <v>-3</v>
      </c>
      <c r="J215" t="str">
        <f>IF(Data!I215&lt;-1, "Early", IF(I215&gt;2,"Late","On Time"))</f>
        <v>Early</v>
      </c>
      <c r="K215" t="s">
        <v>1018</v>
      </c>
    </row>
    <row r="216" spans="2:11" x14ac:dyDescent="0.3">
      <c r="B216" t="s">
        <v>206</v>
      </c>
      <c r="C216" t="s">
        <v>1111</v>
      </c>
      <c r="D216" t="s">
        <v>1025</v>
      </c>
      <c r="E216" s="1">
        <v>45045</v>
      </c>
      <c r="F216" t="s">
        <v>1017</v>
      </c>
      <c r="G216">
        <v>6</v>
      </c>
      <c r="H216" s="1">
        <v>45051</v>
      </c>
      <c r="I216">
        <f t="shared" si="2"/>
        <v>0</v>
      </c>
      <c r="J216" t="str">
        <f>IF(Data!I216&lt;-1, "Early", IF(I216&gt;2,"Late","On Time"))</f>
        <v>On Time</v>
      </c>
      <c r="K216" t="s">
        <v>1018</v>
      </c>
    </row>
    <row r="217" spans="2:11" x14ac:dyDescent="0.3">
      <c r="B217" t="s">
        <v>207</v>
      </c>
      <c r="C217" t="s">
        <v>1103</v>
      </c>
      <c r="D217" t="s">
        <v>1026</v>
      </c>
      <c r="E217" s="1">
        <v>45045</v>
      </c>
      <c r="F217" t="s">
        <v>1017</v>
      </c>
      <c r="G217">
        <v>4</v>
      </c>
      <c r="H217" s="1">
        <v>45050</v>
      </c>
      <c r="I217">
        <f t="shared" si="2"/>
        <v>1</v>
      </c>
      <c r="J217" t="str">
        <f>IF(Data!I217&lt;-1, "Early", IF(I217&gt;2,"Late","On Time"))</f>
        <v>On Time</v>
      </c>
      <c r="K217" t="s">
        <v>1018</v>
      </c>
    </row>
    <row r="218" spans="2:11" x14ac:dyDescent="0.3">
      <c r="B218" t="s">
        <v>208</v>
      </c>
      <c r="C218" t="s">
        <v>1052</v>
      </c>
      <c r="D218" t="s">
        <v>1025</v>
      </c>
      <c r="E218" s="1">
        <v>45046</v>
      </c>
      <c r="F218" t="s">
        <v>1017</v>
      </c>
      <c r="G218">
        <v>10</v>
      </c>
      <c r="H218" s="1">
        <v>45055</v>
      </c>
      <c r="I218">
        <f t="shared" si="2"/>
        <v>-1</v>
      </c>
      <c r="J218" t="str">
        <f>IF(Data!I218&lt;-1, "Early", IF(I218&gt;2,"Late","On Time"))</f>
        <v>On Time</v>
      </c>
      <c r="K218" t="s">
        <v>1018</v>
      </c>
    </row>
    <row r="219" spans="2:11" x14ac:dyDescent="0.3">
      <c r="B219" t="s">
        <v>209</v>
      </c>
      <c r="C219" t="s">
        <v>1096</v>
      </c>
      <c r="D219" t="s">
        <v>1023</v>
      </c>
      <c r="E219" s="1">
        <v>45047</v>
      </c>
      <c r="F219" t="s">
        <v>1018</v>
      </c>
      <c r="G219">
        <v>9</v>
      </c>
      <c r="H219" s="1">
        <v>45056</v>
      </c>
      <c r="I219">
        <f t="shared" ref="I219:I282" si="3">H219-E219-G219</f>
        <v>0</v>
      </c>
      <c r="J219" t="str">
        <f>IF(Data!I219&lt;-1, "Early", IF(I219&gt;2,"Late","On Time"))</f>
        <v>On Time</v>
      </c>
      <c r="K219" t="s">
        <v>1018</v>
      </c>
    </row>
    <row r="220" spans="2:11" x14ac:dyDescent="0.3">
      <c r="B220" t="s">
        <v>210</v>
      </c>
      <c r="C220" t="s">
        <v>1035</v>
      </c>
      <c r="D220" t="s">
        <v>1023</v>
      </c>
      <c r="E220" s="1">
        <v>45049</v>
      </c>
      <c r="F220" t="s">
        <v>1017</v>
      </c>
      <c r="G220">
        <v>6</v>
      </c>
      <c r="H220" s="1">
        <v>45055</v>
      </c>
      <c r="I220">
        <f t="shared" si="3"/>
        <v>0</v>
      </c>
      <c r="J220" t="str">
        <f>IF(Data!I220&lt;-1, "Early", IF(I220&gt;2,"Late","On Time"))</f>
        <v>On Time</v>
      </c>
      <c r="K220" t="s">
        <v>1018</v>
      </c>
    </row>
    <row r="221" spans="2:11" x14ac:dyDescent="0.3">
      <c r="B221" t="s">
        <v>211</v>
      </c>
      <c r="C221" t="s">
        <v>1038</v>
      </c>
      <c r="D221" t="s">
        <v>1024</v>
      </c>
      <c r="E221" s="1">
        <v>45049</v>
      </c>
      <c r="F221" t="s">
        <v>1017</v>
      </c>
      <c r="G221">
        <v>11</v>
      </c>
      <c r="H221" s="1">
        <v>45062</v>
      </c>
      <c r="I221">
        <f t="shared" si="3"/>
        <v>2</v>
      </c>
      <c r="J221" t="str">
        <f>IF(Data!I221&lt;-1, "Early", IF(I221&gt;2,"Late","On Time"))</f>
        <v>On Time</v>
      </c>
      <c r="K221" t="s">
        <v>1018</v>
      </c>
    </row>
    <row r="222" spans="2:11" x14ac:dyDescent="0.3">
      <c r="B222" t="s">
        <v>212</v>
      </c>
      <c r="C222" t="s">
        <v>1095</v>
      </c>
      <c r="D222" t="s">
        <v>1022</v>
      </c>
      <c r="E222" s="1">
        <v>45051</v>
      </c>
      <c r="F222" t="s">
        <v>1017</v>
      </c>
      <c r="G222">
        <v>4</v>
      </c>
      <c r="H222" s="1">
        <v>45055</v>
      </c>
      <c r="I222">
        <f t="shared" si="3"/>
        <v>0</v>
      </c>
      <c r="J222" t="str">
        <f>IF(Data!I222&lt;-1, "Early", IF(I222&gt;2,"Late","On Time"))</f>
        <v>On Time</v>
      </c>
      <c r="K222" t="s">
        <v>1018</v>
      </c>
    </row>
    <row r="223" spans="2:11" x14ac:dyDescent="0.3">
      <c r="B223" t="s">
        <v>213</v>
      </c>
      <c r="C223" t="s">
        <v>1050</v>
      </c>
      <c r="D223" t="s">
        <v>1023</v>
      </c>
      <c r="E223" s="1">
        <v>45052</v>
      </c>
      <c r="F223" t="s">
        <v>1017</v>
      </c>
      <c r="G223">
        <v>11</v>
      </c>
      <c r="H223" s="1">
        <v>45066</v>
      </c>
      <c r="I223">
        <f t="shared" si="3"/>
        <v>3</v>
      </c>
      <c r="J223" t="str">
        <f>IF(Data!I223&lt;-1, "Early", IF(I223&gt;2,"Late","On Time"))</f>
        <v>Late</v>
      </c>
      <c r="K223" t="s">
        <v>1018</v>
      </c>
    </row>
    <row r="224" spans="2:11" x14ac:dyDescent="0.3">
      <c r="B224" t="s">
        <v>214</v>
      </c>
      <c r="C224" t="s">
        <v>1078</v>
      </c>
      <c r="D224" t="s">
        <v>1023</v>
      </c>
      <c r="E224" s="1">
        <v>45052</v>
      </c>
      <c r="F224" t="s">
        <v>1017</v>
      </c>
      <c r="G224">
        <v>9</v>
      </c>
      <c r="H224" s="1">
        <v>45058</v>
      </c>
      <c r="I224">
        <f t="shared" si="3"/>
        <v>-3</v>
      </c>
      <c r="J224" t="str">
        <f>IF(Data!I224&lt;-1, "Early", IF(I224&gt;2,"Late","On Time"))</f>
        <v>Early</v>
      </c>
      <c r="K224" t="s">
        <v>1018</v>
      </c>
    </row>
    <row r="225" spans="2:12" x14ac:dyDescent="0.3">
      <c r="B225" t="s">
        <v>215</v>
      </c>
      <c r="C225" t="s">
        <v>1099</v>
      </c>
      <c r="D225" t="s">
        <v>1022</v>
      </c>
      <c r="E225" s="1">
        <v>45052</v>
      </c>
      <c r="F225" t="s">
        <v>1018</v>
      </c>
      <c r="G225">
        <v>8</v>
      </c>
      <c r="H225" s="1">
        <v>45061</v>
      </c>
      <c r="I225">
        <f t="shared" si="3"/>
        <v>1</v>
      </c>
      <c r="J225" t="str">
        <f>IF(Data!I225&lt;-1, "Early", IF(I225&gt;2,"Late","On Time"))</f>
        <v>On Time</v>
      </c>
      <c r="K225" t="s">
        <v>1018</v>
      </c>
    </row>
    <row r="226" spans="2:12" x14ac:dyDescent="0.3">
      <c r="B226" t="s">
        <v>216</v>
      </c>
      <c r="C226" t="s">
        <v>1084</v>
      </c>
      <c r="D226" t="s">
        <v>1025</v>
      </c>
      <c r="E226" s="1">
        <v>45052</v>
      </c>
      <c r="F226" t="s">
        <v>1017</v>
      </c>
      <c r="G226">
        <v>11</v>
      </c>
      <c r="H226" s="1">
        <v>45063</v>
      </c>
      <c r="I226">
        <f t="shared" si="3"/>
        <v>0</v>
      </c>
      <c r="J226" t="str">
        <f>IF(Data!I226&lt;-1, "Early", IF(I226&gt;2,"Late","On Time"))</f>
        <v>On Time</v>
      </c>
      <c r="K226" t="s">
        <v>1018</v>
      </c>
    </row>
    <row r="227" spans="2:12" x14ac:dyDescent="0.3">
      <c r="B227" t="s">
        <v>217</v>
      </c>
      <c r="C227" t="s">
        <v>1070</v>
      </c>
      <c r="D227" t="s">
        <v>1024</v>
      </c>
      <c r="E227" s="1">
        <v>45053</v>
      </c>
      <c r="F227" t="s">
        <v>1017</v>
      </c>
      <c r="G227">
        <v>10</v>
      </c>
      <c r="H227" s="1">
        <v>45063</v>
      </c>
      <c r="I227">
        <f t="shared" si="3"/>
        <v>0</v>
      </c>
      <c r="J227" t="str">
        <f>IF(Data!I227&lt;-1, "Early", IF(I227&gt;2,"Late","On Time"))</f>
        <v>On Time</v>
      </c>
      <c r="K227" t="s">
        <v>1018</v>
      </c>
    </row>
    <row r="228" spans="2:12" x14ac:dyDescent="0.3">
      <c r="B228" t="s">
        <v>218</v>
      </c>
      <c r="C228" t="s">
        <v>1112</v>
      </c>
      <c r="D228" t="s">
        <v>1024</v>
      </c>
      <c r="E228" s="1">
        <v>45054</v>
      </c>
      <c r="F228" t="s">
        <v>1017</v>
      </c>
      <c r="G228">
        <v>7</v>
      </c>
      <c r="H228" s="1">
        <v>45062</v>
      </c>
      <c r="I228">
        <f t="shared" si="3"/>
        <v>1</v>
      </c>
      <c r="J228" t="str">
        <f>IF(Data!I228&lt;-1, "Early", IF(I228&gt;2,"Late","On Time"))</f>
        <v>On Time</v>
      </c>
      <c r="K228" t="s">
        <v>1018</v>
      </c>
    </row>
    <row r="229" spans="2:12" x14ac:dyDescent="0.3">
      <c r="B229" t="s">
        <v>219</v>
      </c>
      <c r="C229" t="s">
        <v>1104</v>
      </c>
      <c r="D229" t="s">
        <v>1023</v>
      </c>
      <c r="E229" s="1">
        <v>45055</v>
      </c>
      <c r="F229" t="s">
        <v>1017</v>
      </c>
      <c r="G229">
        <v>8</v>
      </c>
      <c r="H229" s="1">
        <v>45067</v>
      </c>
      <c r="I229">
        <f t="shared" si="3"/>
        <v>4</v>
      </c>
      <c r="J229" t="str">
        <f>IF(Data!I229&lt;-1, "Early", IF(I229&gt;2,"Late","On Time"))</f>
        <v>Late</v>
      </c>
      <c r="K229" t="s">
        <v>1018</v>
      </c>
    </row>
    <row r="230" spans="2:12" x14ac:dyDescent="0.3">
      <c r="B230" t="s">
        <v>220</v>
      </c>
      <c r="C230" t="s">
        <v>1111</v>
      </c>
      <c r="D230" t="s">
        <v>1025</v>
      </c>
      <c r="E230" s="1">
        <v>45055</v>
      </c>
      <c r="F230" t="s">
        <v>1017</v>
      </c>
      <c r="G230">
        <v>10</v>
      </c>
      <c r="H230" s="1">
        <v>45065</v>
      </c>
      <c r="I230">
        <f t="shared" si="3"/>
        <v>0</v>
      </c>
      <c r="J230" t="str">
        <f>IF(Data!I230&lt;-1, "Early", IF(I230&gt;2,"Late","On Time"))</f>
        <v>On Time</v>
      </c>
      <c r="K230" t="s">
        <v>1018</v>
      </c>
    </row>
    <row r="231" spans="2:12" x14ac:dyDescent="0.3">
      <c r="B231" t="s">
        <v>221</v>
      </c>
      <c r="C231" t="s">
        <v>1087</v>
      </c>
      <c r="D231" t="s">
        <v>1024</v>
      </c>
      <c r="E231" s="1">
        <v>45056</v>
      </c>
      <c r="F231" t="s">
        <v>1017</v>
      </c>
      <c r="G231">
        <v>15</v>
      </c>
      <c r="H231" s="1">
        <v>45072</v>
      </c>
      <c r="I231">
        <f t="shared" si="3"/>
        <v>1</v>
      </c>
      <c r="J231" t="str">
        <f>IF(Data!I231&lt;-1, "Early", IF(I231&gt;2,"Late","On Time"))</f>
        <v>On Time</v>
      </c>
      <c r="K231" t="s">
        <v>1018</v>
      </c>
    </row>
    <row r="232" spans="2:12" x14ac:dyDescent="0.3">
      <c r="B232" t="s">
        <v>222</v>
      </c>
      <c r="C232" t="s">
        <v>1113</v>
      </c>
      <c r="D232" t="s">
        <v>1024</v>
      </c>
      <c r="E232" s="1">
        <v>45056</v>
      </c>
      <c r="F232" t="s">
        <v>1017</v>
      </c>
      <c r="G232">
        <v>4</v>
      </c>
      <c r="H232" s="1">
        <v>45059</v>
      </c>
      <c r="I232">
        <f t="shared" si="3"/>
        <v>-1</v>
      </c>
      <c r="J232" t="str">
        <f>IF(Data!I232&lt;-1, "Early", IF(I232&gt;2,"Late","On Time"))</f>
        <v>On Time</v>
      </c>
      <c r="K232" t="s">
        <v>1018</v>
      </c>
    </row>
    <row r="233" spans="2:12" x14ac:dyDescent="0.3">
      <c r="B233" t="s">
        <v>223</v>
      </c>
      <c r="C233" t="s">
        <v>1039</v>
      </c>
      <c r="D233" t="s">
        <v>1023</v>
      </c>
      <c r="E233" s="1">
        <v>45056</v>
      </c>
      <c r="F233" t="s">
        <v>1017</v>
      </c>
      <c r="G233">
        <v>11</v>
      </c>
      <c r="H233" s="1">
        <v>45067</v>
      </c>
      <c r="I233">
        <f t="shared" si="3"/>
        <v>0</v>
      </c>
      <c r="J233" t="str">
        <f>IF(Data!I233&lt;-1, "Early", IF(I233&gt;2,"Late","On Time"))</f>
        <v>On Time</v>
      </c>
      <c r="K233" t="s">
        <v>1018</v>
      </c>
    </row>
    <row r="234" spans="2:12" x14ac:dyDescent="0.3">
      <c r="B234" t="s">
        <v>224</v>
      </c>
      <c r="C234" t="s">
        <v>1070</v>
      </c>
      <c r="D234" t="s">
        <v>1022</v>
      </c>
      <c r="E234" s="1">
        <v>45058</v>
      </c>
      <c r="F234" t="s">
        <v>1018</v>
      </c>
      <c r="G234">
        <v>18</v>
      </c>
      <c r="H234" s="1">
        <v>45076</v>
      </c>
      <c r="I234">
        <f t="shared" si="3"/>
        <v>0</v>
      </c>
      <c r="J234" t="str">
        <f>IF(Data!I234&lt;-1, "Early", IF(I234&gt;2,"Late","On Time"))</f>
        <v>On Time</v>
      </c>
      <c r="K234" t="s">
        <v>1018</v>
      </c>
    </row>
    <row r="235" spans="2:12" x14ac:dyDescent="0.3">
      <c r="B235" t="s">
        <v>225</v>
      </c>
      <c r="C235" t="s">
        <v>1062</v>
      </c>
      <c r="D235" t="s">
        <v>1026</v>
      </c>
      <c r="E235" s="1">
        <v>45058</v>
      </c>
      <c r="F235" t="s">
        <v>1017</v>
      </c>
      <c r="G235">
        <v>7</v>
      </c>
      <c r="H235" s="1">
        <v>45066</v>
      </c>
      <c r="I235">
        <f t="shared" si="3"/>
        <v>1</v>
      </c>
      <c r="J235" t="str">
        <f>IF(Data!I235&lt;-1, "Early", IF(I235&gt;2,"Late","On Time"))</f>
        <v>On Time</v>
      </c>
      <c r="K235" t="s">
        <v>1018</v>
      </c>
    </row>
    <row r="236" spans="2:12" x14ac:dyDescent="0.3">
      <c r="B236" t="s">
        <v>226</v>
      </c>
      <c r="C236" t="s">
        <v>1062</v>
      </c>
      <c r="D236" t="s">
        <v>1026</v>
      </c>
      <c r="E236" s="1">
        <v>45059</v>
      </c>
      <c r="F236" t="s">
        <v>1017</v>
      </c>
      <c r="G236">
        <v>3</v>
      </c>
      <c r="H236" s="1">
        <v>45062</v>
      </c>
      <c r="I236">
        <f t="shared" si="3"/>
        <v>0</v>
      </c>
      <c r="J236" t="str">
        <f>IF(Data!I236&lt;-1, "Early", IF(I236&gt;2,"Late","On Time"))</f>
        <v>On Time</v>
      </c>
      <c r="K236" t="s">
        <v>1017</v>
      </c>
      <c r="L236" t="s">
        <v>1019</v>
      </c>
    </row>
    <row r="237" spans="2:12" x14ac:dyDescent="0.3">
      <c r="B237" t="s">
        <v>227</v>
      </c>
      <c r="C237" t="s">
        <v>1074</v>
      </c>
      <c r="D237" t="s">
        <v>1026</v>
      </c>
      <c r="E237" s="1">
        <v>45060</v>
      </c>
      <c r="F237" t="s">
        <v>1017</v>
      </c>
      <c r="G237">
        <v>14</v>
      </c>
      <c r="H237" s="1">
        <v>45076</v>
      </c>
      <c r="I237">
        <f t="shared" si="3"/>
        <v>2</v>
      </c>
      <c r="J237" t="str">
        <f>IF(Data!I237&lt;-1, "Early", IF(I237&gt;2,"Late","On Time"))</f>
        <v>On Time</v>
      </c>
      <c r="K237" t="s">
        <v>1018</v>
      </c>
    </row>
    <row r="238" spans="2:12" x14ac:dyDescent="0.3">
      <c r="B238" t="s">
        <v>228</v>
      </c>
      <c r="C238" t="s">
        <v>1078</v>
      </c>
      <c r="D238" t="s">
        <v>1026</v>
      </c>
      <c r="E238" s="1">
        <v>45061</v>
      </c>
      <c r="F238" t="s">
        <v>1017</v>
      </c>
      <c r="G238">
        <v>23</v>
      </c>
      <c r="H238" s="1">
        <v>45087</v>
      </c>
      <c r="I238">
        <f t="shared" si="3"/>
        <v>3</v>
      </c>
      <c r="J238" t="str">
        <f>IF(Data!I238&lt;-1, "Early", IF(I238&gt;2,"Late","On Time"))</f>
        <v>Late</v>
      </c>
      <c r="K238" t="s">
        <v>1018</v>
      </c>
    </row>
    <row r="239" spans="2:12" x14ac:dyDescent="0.3">
      <c r="B239" t="s">
        <v>229</v>
      </c>
      <c r="C239" t="s">
        <v>1114</v>
      </c>
      <c r="D239" t="s">
        <v>1026</v>
      </c>
      <c r="E239" s="1">
        <v>45061</v>
      </c>
      <c r="F239" t="s">
        <v>1017</v>
      </c>
      <c r="G239">
        <v>7</v>
      </c>
      <c r="H239" s="1">
        <v>45065</v>
      </c>
      <c r="I239">
        <f t="shared" si="3"/>
        <v>-3</v>
      </c>
      <c r="J239" t="str">
        <f>IF(Data!I239&lt;-1, "Early", IF(I239&gt;2,"Late","On Time"))</f>
        <v>Early</v>
      </c>
      <c r="K239" t="s">
        <v>1018</v>
      </c>
    </row>
    <row r="240" spans="2:12" x14ac:dyDescent="0.3">
      <c r="B240" t="s">
        <v>230</v>
      </c>
      <c r="C240" t="s">
        <v>1053</v>
      </c>
      <c r="D240" t="s">
        <v>1022</v>
      </c>
      <c r="E240" s="1">
        <v>45061</v>
      </c>
      <c r="F240" t="s">
        <v>1017</v>
      </c>
      <c r="G240">
        <v>19</v>
      </c>
      <c r="H240" s="1">
        <v>45080</v>
      </c>
      <c r="I240">
        <f t="shared" si="3"/>
        <v>0</v>
      </c>
      <c r="J240" t="str">
        <f>IF(Data!I240&lt;-1, "Early", IF(I240&gt;2,"Late","On Time"))</f>
        <v>On Time</v>
      </c>
      <c r="K240" t="s">
        <v>1018</v>
      </c>
    </row>
    <row r="241" spans="2:11" x14ac:dyDescent="0.3">
      <c r="B241" t="s">
        <v>231</v>
      </c>
      <c r="C241" t="s">
        <v>1087</v>
      </c>
      <c r="D241" t="s">
        <v>1025</v>
      </c>
      <c r="E241" s="1">
        <v>45062</v>
      </c>
      <c r="F241" t="s">
        <v>1017</v>
      </c>
      <c r="G241">
        <v>25</v>
      </c>
      <c r="H241" s="1">
        <v>45088</v>
      </c>
      <c r="I241">
        <f t="shared" si="3"/>
        <v>1</v>
      </c>
      <c r="J241" t="str">
        <f>IF(Data!I241&lt;-1, "Early", IF(I241&gt;2,"Late","On Time"))</f>
        <v>On Time</v>
      </c>
      <c r="K241" t="s">
        <v>1018</v>
      </c>
    </row>
    <row r="242" spans="2:11" x14ac:dyDescent="0.3">
      <c r="B242" t="s">
        <v>232</v>
      </c>
      <c r="C242" t="s">
        <v>1096</v>
      </c>
      <c r="D242" t="s">
        <v>1026</v>
      </c>
      <c r="E242" s="1">
        <v>45063</v>
      </c>
      <c r="F242" t="s">
        <v>1017</v>
      </c>
      <c r="G242">
        <v>15</v>
      </c>
      <c r="H242" s="1">
        <v>45077</v>
      </c>
      <c r="I242">
        <f t="shared" si="3"/>
        <v>-1</v>
      </c>
      <c r="J242" t="str">
        <f>IF(Data!I242&lt;-1, "Early", IF(I242&gt;2,"Late","On Time"))</f>
        <v>On Time</v>
      </c>
      <c r="K242" t="s">
        <v>1018</v>
      </c>
    </row>
    <row r="243" spans="2:11" x14ac:dyDescent="0.3">
      <c r="B243" t="s">
        <v>233</v>
      </c>
      <c r="C243" t="s">
        <v>1089</v>
      </c>
      <c r="D243" t="s">
        <v>1024</v>
      </c>
      <c r="E243" s="1">
        <v>45065</v>
      </c>
      <c r="F243" t="s">
        <v>1017</v>
      </c>
      <c r="G243">
        <v>5</v>
      </c>
      <c r="H243" s="1">
        <v>45070</v>
      </c>
      <c r="I243">
        <f t="shared" si="3"/>
        <v>0</v>
      </c>
      <c r="J243" t="str">
        <f>IF(Data!I243&lt;-1, "Early", IF(I243&gt;2,"Late","On Time"))</f>
        <v>On Time</v>
      </c>
      <c r="K243" t="s">
        <v>1018</v>
      </c>
    </row>
    <row r="244" spans="2:11" x14ac:dyDescent="0.3">
      <c r="B244" t="s">
        <v>234</v>
      </c>
      <c r="C244" t="s">
        <v>1073</v>
      </c>
      <c r="D244" t="s">
        <v>1023</v>
      </c>
      <c r="E244" s="1">
        <v>45066</v>
      </c>
      <c r="F244" t="s">
        <v>1017</v>
      </c>
      <c r="G244">
        <v>5</v>
      </c>
      <c r="H244" s="1">
        <v>45070</v>
      </c>
      <c r="I244">
        <f t="shared" si="3"/>
        <v>-1</v>
      </c>
      <c r="J244" t="str">
        <f>IF(Data!I244&lt;-1, "Early", IF(I244&gt;2,"Late","On Time"))</f>
        <v>On Time</v>
      </c>
      <c r="K244" t="s">
        <v>1018</v>
      </c>
    </row>
    <row r="245" spans="2:11" x14ac:dyDescent="0.3">
      <c r="B245" t="s">
        <v>235</v>
      </c>
      <c r="C245" t="s">
        <v>1107</v>
      </c>
      <c r="D245" t="s">
        <v>1026</v>
      </c>
      <c r="E245" s="1">
        <v>45066</v>
      </c>
      <c r="F245" t="s">
        <v>1017</v>
      </c>
      <c r="G245">
        <v>11</v>
      </c>
      <c r="H245" s="1">
        <v>45079</v>
      </c>
      <c r="I245">
        <f t="shared" si="3"/>
        <v>2</v>
      </c>
      <c r="J245" t="str">
        <f>IF(Data!I245&lt;-1, "Early", IF(I245&gt;2,"Late","On Time"))</f>
        <v>On Time</v>
      </c>
      <c r="K245" t="s">
        <v>1018</v>
      </c>
    </row>
    <row r="246" spans="2:11" x14ac:dyDescent="0.3">
      <c r="B246" t="s">
        <v>236</v>
      </c>
      <c r="C246" t="s">
        <v>1053</v>
      </c>
      <c r="D246" t="s">
        <v>1022</v>
      </c>
      <c r="E246" s="1">
        <v>45067</v>
      </c>
      <c r="F246" t="s">
        <v>1018</v>
      </c>
      <c r="G246">
        <v>7</v>
      </c>
      <c r="H246" s="1">
        <v>45075</v>
      </c>
      <c r="I246">
        <f t="shared" si="3"/>
        <v>1</v>
      </c>
      <c r="J246" t="str">
        <f>IF(Data!I246&lt;-1, "Early", IF(I246&gt;2,"Late","On Time"))</f>
        <v>On Time</v>
      </c>
      <c r="K246" t="s">
        <v>1018</v>
      </c>
    </row>
    <row r="247" spans="2:11" x14ac:dyDescent="0.3">
      <c r="B247" t="s">
        <v>237</v>
      </c>
      <c r="C247" t="s">
        <v>1087</v>
      </c>
      <c r="D247" t="s">
        <v>1024</v>
      </c>
      <c r="E247" s="1">
        <v>45067</v>
      </c>
      <c r="F247" t="s">
        <v>1017</v>
      </c>
      <c r="G247">
        <v>3</v>
      </c>
      <c r="H247" s="1">
        <v>45070</v>
      </c>
      <c r="I247">
        <f t="shared" si="3"/>
        <v>0</v>
      </c>
      <c r="J247" t="str">
        <f>IF(Data!I247&lt;-1, "Early", IF(I247&gt;2,"Late","On Time"))</f>
        <v>On Time</v>
      </c>
      <c r="K247" t="s">
        <v>1018</v>
      </c>
    </row>
    <row r="248" spans="2:11" x14ac:dyDescent="0.3">
      <c r="B248" t="s">
        <v>238</v>
      </c>
      <c r="C248" t="s">
        <v>1064</v>
      </c>
      <c r="D248" t="s">
        <v>1024</v>
      </c>
      <c r="E248" s="1">
        <v>45067</v>
      </c>
      <c r="F248" t="s">
        <v>1017</v>
      </c>
      <c r="G248">
        <v>5</v>
      </c>
      <c r="H248" s="1">
        <v>45076</v>
      </c>
      <c r="I248">
        <f t="shared" si="3"/>
        <v>4</v>
      </c>
      <c r="J248" t="str">
        <f>IF(Data!I248&lt;-1, "Early", IF(I248&gt;2,"Late","On Time"))</f>
        <v>Late</v>
      </c>
      <c r="K248" t="s">
        <v>1018</v>
      </c>
    </row>
    <row r="249" spans="2:11" x14ac:dyDescent="0.3">
      <c r="B249" t="s">
        <v>239</v>
      </c>
      <c r="C249" t="s">
        <v>1072</v>
      </c>
      <c r="D249" t="s">
        <v>1024</v>
      </c>
      <c r="E249" s="1">
        <v>45068</v>
      </c>
      <c r="F249" t="s">
        <v>1017</v>
      </c>
      <c r="G249">
        <v>15</v>
      </c>
      <c r="H249" s="1">
        <v>45083</v>
      </c>
      <c r="I249">
        <f t="shared" si="3"/>
        <v>0</v>
      </c>
      <c r="J249" t="str">
        <f>IF(Data!I249&lt;-1, "Early", IF(I249&gt;2,"Late","On Time"))</f>
        <v>On Time</v>
      </c>
      <c r="K249" t="s">
        <v>1018</v>
      </c>
    </row>
    <row r="250" spans="2:11" x14ac:dyDescent="0.3">
      <c r="B250" t="s">
        <v>240</v>
      </c>
      <c r="C250" t="s">
        <v>1047</v>
      </c>
      <c r="D250" t="s">
        <v>1026</v>
      </c>
      <c r="E250" s="1">
        <v>45068</v>
      </c>
      <c r="F250" t="s">
        <v>1017</v>
      </c>
      <c r="G250">
        <v>13</v>
      </c>
      <c r="H250" s="1">
        <v>45081</v>
      </c>
      <c r="I250">
        <f t="shared" si="3"/>
        <v>0</v>
      </c>
      <c r="J250" t="str">
        <f>IF(Data!I250&lt;-1, "Early", IF(I250&gt;2,"Late","On Time"))</f>
        <v>On Time</v>
      </c>
      <c r="K250" t="s">
        <v>1018</v>
      </c>
    </row>
    <row r="251" spans="2:11" x14ac:dyDescent="0.3">
      <c r="B251" t="s">
        <v>241</v>
      </c>
      <c r="C251" t="s">
        <v>1044</v>
      </c>
      <c r="D251" t="s">
        <v>1024</v>
      </c>
      <c r="E251" s="1">
        <v>45069</v>
      </c>
      <c r="F251" t="s">
        <v>1017</v>
      </c>
      <c r="G251">
        <v>8</v>
      </c>
      <c r="H251" s="1">
        <v>45077</v>
      </c>
      <c r="I251">
        <f t="shared" si="3"/>
        <v>0</v>
      </c>
      <c r="J251" t="str">
        <f>IF(Data!I251&lt;-1, "Early", IF(I251&gt;2,"Late","On Time"))</f>
        <v>On Time</v>
      </c>
      <c r="K251" t="s">
        <v>1018</v>
      </c>
    </row>
    <row r="252" spans="2:11" x14ac:dyDescent="0.3">
      <c r="B252" t="s">
        <v>242</v>
      </c>
      <c r="C252" t="s">
        <v>1058</v>
      </c>
      <c r="D252" t="s">
        <v>1026</v>
      </c>
      <c r="E252" s="1">
        <v>45071</v>
      </c>
      <c r="F252" t="s">
        <v>1017</v>
      </c>
      <c r="G252">
        <v>11</v>
      </c>
      <c r="H252" s="1">
        <v>45083</v>
      </c>
      <c r="I252">
        <f t="shared" si="3"/>
        <v>1</v>
      </c>
      <c r="J252" t="str">
        <f>IF(Data!I252&lt;-1, "Early", IF(I252&gt;2,"Late","On Time"))</f>
        <v>On Time</v>
      </c>
      <c r="K252" t="s">
        <v>1018</v>
      </c>
    </row>
    <row r="253" spans="2:11" x14ac:dyDescent="0.3">
      <c r="B253" t="s">
        <v>243</v>
      </c>
      <c r="C253" t="s">
        <v>1115</v>
      </c>
      <c r="D253" t="s">
        <v>1024</v>
      </c>
      <c r="E253" s="1">
        <v>45072</v>
      </c>
      <c r="F253" t="s">
        <v>1017</v>
      </c>
      <c r="G253">
        <v>5</v>
      </c>
      <c r="H253" s="1">
        <v>45077</v>
      </c>
      <c r="I253">
        <f t="shared" si="3"/>
        <v>0</v>
      </c>
      <c r="J253" t="str">
        <f>IF(Data!I253&lt;-1, "Early", IF(I253&gt;2,"Late","On Time"))</f>
        <v>On Time</v>
      </c>
      <c r="K253" t="s">
        <v>1018</v>
      </c>
    </row>
    <row r="254" spans="2:11" x14ac:dyDescent="0.3">
      <c r="B254" t="s">
        <v>244</v>
      </c>
      <c r="C254" t="s">
        <v>1088</v>
      </c>
      <c r="D254" t="s">
        <v>1023</v>
      </c>
      <c r="E254" s="1">
        <v>45073</v>
      </c>
      <c r="F254" t="s">
        <v>1017</v>
      </c>
      <c r="G254">
        <v>6</v>
      </c>
      <c r="H254" s="1">
        <v>45081</v>
      </c>
      <c r="I254">
        <f t="shared" si="3"/>
        <v>2</v>
      </c>
      <c r="J254" t="str">
        <f>IF(Data!I254&lt;-1, "Early", IF(I254&gt;2,"Late","On Time"))</f>
        <v>On Time</v>
      </c>
      <c r="K254" t="s">
        <v>1018</v>
      </c>
    </row>
    <row r="255" spans="2:11" x14ac:dyDescent="0.3">
      <c r="B255" t="s">
        <v>245</v>
      </c>
      <c r="C255" t="s">
        <v>1080</v>
      </c>
      <c r="D255" t="s">
        <v>1023</v>
      </c>
      <c r="E255" s="1">
        <v>45073</v>
      </c>
      <c r="F255" t="s">
        <v>1017</v>
      </c>
      <c r="G255">
        <v>13</v>
      </c>
      <c r="H255" s="1">
        <v>45086</v>
      </c>
      <c r="I255">
        <f t="shared" si="3"/>
        <v>0</v>
      </c>
      <c r="J255" t="str">
        <f>IF(Data!I255&lt;-1, "Early", IF(I255&gt;2,"Late","On Time"))</f>
        <v>On Time</v>
      </c>
      <c r="K255" t="s">
        <v>1018</v>
      </c>
    </row>
    <row r="256" spans="2:11" x14ac:dyDescent="0.3">
      <c r="B256" t="s">
        <v>246</v>
      </c>
      <c r="C256" t="s">
        <v>1065</v>
      </c>
      <c r="D256" t="s">
        <v>1024</v>
      </c>
      <c r="E256" s="1">
        <v>45074</v>
      </c>
      <c r="F256" t="s">
        <v>1017</v>
      </c>
      <c r="G256">
        <v>3</v>
      </c>
      <c r="H256" s="1">
        <v>45076</v>
      </c>
      <c r="I256">
        <f t="shared" si="3"/>
        <v>-1</v>
      </c>
      <c r="J256" t="str">
        <f>IF(Data!I256&lt;-1, "Early", IF(I256&gt;2,"Late","On Time"))</f>
        <v>On Time</v>
      </c>
      <c r="K256" t="s">
        <v>1018</v>
      </c>
    </row>
    <row r="257" spans="2:11" x14ac:dyDescent="0.3">
      <c r="B257" t="s">
        <v>247</v>
      </c>
      <c r="C257" t="s">
        <v>1057</v>
      </c>
      <c r="D257" t="s">
        <v>1022</v>
      </c>
      <c r="E257" s="1">
        <v>45074</v>
      </c>
      <c r="F257" t="s">
        <v>1018</v>
      </c>
      <c r="G257">
        <v>7</v>
      </c>
      <c r="H257" s="1">
        <v>45081</v>
      </c>
      <c r="I257">
        <f t="shared" si="3"/>
        <v>0</v>
      </c>
      <c r="J257" t="str">
        <f>IF(Data!I257&lt;-1, "Early", IF(I257&gt;2,"Late","On Time"))</f>
        <v>On Time</v>
      </c>
      <c r="K257" t="s">
        <v>1018</v>
      </c>
    </row>
    <row r="258" spans="2:11" x14ac:dyDescent="0.3">
      <c r="B258" t="s">
        <v>248</v>
      </c>
      <c r="C258" t="s">
        <v>1051</v>
      </c>
      <c r="D258" t="s">
        <v>1026</v>
      </c>
      <c r="E258" s="1">
        <v>45074</v>
      </c>
      <c r="F258" t="s">
        <v>1017</v>
      </c>
      <c r="G258">
        <v>5</v>
      </c>
      <c r="H258" s="1">
        <v>45079</v>
      </c>
      <c r="I258">
        <f t="shared" si="3"/>
        <v>0</v>
      </c>
      <c r="J258" t="str">
        <f>IF(Data!I258&lt;-1, "Early", IF(I258&gt;2,"Late","On Time"))</f>
        <v>On Time</v>
      </c>
      <c r="K258" t="s">
        <v>1018</v>
      </c>
    </row>
    <row r="259" spans="2:11" x14ac:dyDescent="0.3">
      <c r="B259" t="s">
        <v>249</v>
      </c>
      <c r="C259" t="s">
        <v>1048</v>
      </c>
      <c r="D259" t="s">
        <v>1024</v>
      </c>
      <c r="E259" s="1">
        <v>45076</v>
      </c>
      <c r="F259" t="s">
        <v>1017</v>
      </c>
      <c r="G259">
        <v>7</v>
      </c>
      <c r="H259" s="1">
        <v>45084</v>
      </c>
      <c r="I259">
        <f t="shared" si="3"/>
        <v>1</v>
      </c>
      <c r="J259" t="str">
        <f>IF(Data!I259&lt;-1, "Early", IF(I259&gt;2,"Late","On Time"))</f>
        <v>On Time</v>
      </c>
      <c r="K259" t="s">
        <v>1018</v>
      </c>
    </row>
    <row r="260" spans="2:11" x14ac:dyDescent="0.3">
      <c r="B260" t="s">
        <v>250</v>
      </c>
      <c r="C260" t="s">
        <v>1116</v>
      </c>
      <c r="D260" t="s">
        <v>1025</v>
      </c>
      <c r="E260" s="1">
        <v>45076</v>
      </c>
      <c r="F260" t="s">
        <v>1017</v>
      </c>
      <c r="G260">
        <v>9</v>
      </c>
      <c r="H260" s="1">
        <v>45085</v>
      </c>
      <c r="I260">
        <f t="shared" si="3"/>
        <v>0</v>
      </c>
      <c r="J260" t="str">
        <f>IF(Data!I260&lt;-1, "Early", IF(I260&gt;2,"Late","On Time"))</f>
        <v>On Time</v>
      </c>
      <c r="K260" t="s">
        <v>1018</v>
      </c>
    </row>
    <row r="261" spans="2:11" x14ac:dyDescent="0.3">
      <c r="B261" t="s">
        <v>251</v>
      </c>
      <c r="C261" t="s">
        <v>1105</v>
      </c>
      <c r="D261" t="s">
        <v>1024</v>
      </c>
      <c r="E261" s="1">
        <v>45076</v>
      </c>
      <c r="F261" t="s">
        <v>1017</v>
      </c>
      <c r="G261">
        <v>6</v>
      </c>
      <c r="H261" s="1">
        <v>45084</v>
      </c>
      <c r="I261">
        <f t="shared" si="3"/>
        <v>2</v>
      </c>
      <c r="J261" t="str">
        <f>IF(Data!I261&lt;-1, "Early", IF(I261&gt;2,"Late","On Time"))</f>
        <v>On Time</v>
      </c>
      <c r="K261" t="s">
        <v>1018</v>
      </c>
    </row>
    <row r="262" spans="2:11" x14ac:dyDescent="0.3">
      <c r="B262" t="s">
        <v>252</v>
      </c>
      <c r="C262" t="s">
        <v>1092</v>
      </c>
      <c r="D262" t="s">
        <v>1024</v>
      </c>
      <c r="E262" s="1">
        <v>45076</v>
      </c>
      <c r="F262" t="s">
        <v>1017</v>
      </c>
      <c r="G262">
        <v>5</v>
      </c>
      <c r="H262" s="1">
        <v>45086</v>
      </c>
      <c r="I262">
        <f t="shared" si="3"/>
        <v>5</v>
      </c>
      <c r="J262" t="str">
        <f>IF(Data!I262&lt;-1, "Early", IF(I262&gt;2,"Late","On Time"))</f>
        <v>Late</v>
      </c>
      <c r="K262" t="s">
        <v>1018</v>
      </c>
    </row>
    <row r="263" spans="2:11" x14ac:dyDescent="0.3">
      <c r="B263" t="s">
        <v>253</v>
      </c>
      <c r="C263" t="s">
        <v>1106</v>
      </c>
      <c r="D263" t="s">
        <v>1026</v>
      </c>
      <c r="E263" s="1">
        <v>45076</v>
      </c>
      <c r="F263" t="s">
        <v>1017</v>
      </c>
      <c r="G263">
        <v>3</v>
      </c>
      <c r="H263" s="1">
        <v>45077</v>
      </c>
      <c r="I263">
        <f t="shared" si="3"/>
        <v>-2</v>
      </c>
      <c r="J263" t="str">
        <f>IF(Data!I263&lt;-1, "Early", IF(I263&gt;2,"Late","On Time"))</f>
        <v>Early</v>
      </c>
      <c r="K263" t="s">
        <v>1018</v>
      </c>
    </row>
    <row r="264" spans="2:11" x14ac:dyDescent="0.3">
      <c r="B264" t="s">
        <v>254</v>
      </c>
      <c r="C264" t="s">
        <v>1077</v>
      </c>
      <c r="D264" t="s">
        <v>1023</v>
      </c>
      <c r="E264" s="1">
        <v>45077</v>
      </c>
      <c r="F264" t="s">
        <v>1017</v>
      </c>
      <c r="G264">
        <v>5</v>
      </c>
      <c r="H264" s="1">
        <v>45082</v>
      </c>
      <c r="I264">
        <f t="shared" si="3"/>
        <v>0</v>
      </c>
      <c r="J264" t="str">
        <f>IF(Data!I264&lt;-1, "Early", IF(I264&gt;2,"Late","On Time"))</f>
        <v>On Time</v>
      </c>
      <c r="K264" t="s">
        <v>1018</v>
      </c>
    </row>
    <row r="265" spans="2:11" x14ac:dyDescent="0.3">
      <c r="B265" t="s">
        <v>255</v>
      </c>
      <c r="C265" t="s">
        <v>1117</v>
      </c>
      <c r="D265" t="s">
        <v>1024</v>
      </c>
      <c r="E265" s="1">
        <v>45077</v>
      </c>
      <c r="F265" t="s">
        <v>1017</v>
      </c>
      <c r="G265">
        <v>11</v>
      </c>
      <c r="H265" s="1">
        <v>45089</v>
      </c>
      <c r="I265">
        <f t="shared" si="3"/>
        <v>1</v>
      </c>
      <c r="J265" t="str">
        <f>IF(Data!I265&lt;-1, "Early", IF(I265&gt;2,"Late","On Time"))</f>
        <v>On Time</v>
      </c>
      <c r="K265" t="s">
        <v>1018</v>
      </c>
    </row>
    <row r="266" spans="2:11" x14ac:dyDescent="0.3">
      <c r="B266" t="s">
        <v>256</v>
      </c>
      <c r="C266" t="s">
        <v>1074</v>
      </c>
      <c r="D266" t="s">
        <v>1025</v>
      </c>
      <c r="E266" s="1">
        <v>45077</v>
      </c>
      <c r="F266" t="s">
        <v>1017</v>
      </c>
      <c r="G266">
        <v>11</v>
      </c>
      <c r="H266" s="1">
        <v>45087</v>
      </c>
      <c r="I266">
        <f t="shared" si="3"/>
        <v>-1</v>
      </c>
      <c r="J266" t="str">
        <f>IF(Data!I266&lt;-1, "Early", IF(I266&gt;2,"Late","On Time"))</f>
        <v>On Time</v>
      </c>
      <c r="K266" t="s">
        <v>1018</v>
      </c>
    </row>
    <row r="267" spans="2:11" x14ac:dyDescent="0.3">
      <c r="B267" t="s">
        <v>257</v>
      </c>
      <c r="C267" t="s">
        <v>1095</v>
      </c>
      <c r="D267" t="s">
        <v>1023</v>
      </c>
      <c r="E267" s="1">
        <v>45078</v>
      </c>
      <c r="F267" t="s">
        <v>1017</v>
      </c>
      <c r="G267">
        <v>7</v>
      </c>
      <c r="H267" s="1">
        <v>45085</v>
      </c>
      <c r="I267">
        <f t="shared" si="3"/>
        <v>0</v>
      </c>
      <c r="J267" t="str">
        <f>IF(Data!I267&lt;-1, "Early", IF(I267&gt;2,"Late","On Time"))</f>
        <v>On Time</v>
      </c>
      <c r="K267" t="s">
        <v>1018</v>
      </c>
    </row>
    <row r="268" spans="2:11" x14ac:dyDescent="0.3">
      <c r="B268" t="s">
        <v>258</v>
      </c>
      <c r="C268" t="s">
        <v>1030</v>
      </c>
      <c r="D268" t="s">
        <v>1023</v>
      </c>
      <c r="E268" s="1">
        <v>45078</v>
      </c>
      <c r="F268" t="s">
        <v>1017</v>
      </c>
      <c r="G268">
        <v>5</v>
      </c>
      <c r="H268" s="1">
        <v>45081</v>
      </c>
      <c r="I268">
        <f t="shared" si="3"/>
        <v>-2</v>
      </c>
      <c r="J268" t="str">
        <f>IF(Data!I268&lt;-1, "Early", IF(I268&gt;2,"Late","On Time"))</f>
        <v>Early</v>
      </c>
      <c r="K268" t="s">
        <v>1018</v>
      </c>
    </row>
    <row r="269" spans="2:11" x14ac:dyDescent="0.3">
      <c r="B269" t="s">
        <v>259</v>
      </c>
      <c r="C269" t="s">
        <v>1107</v>
      </c>
      <c r="D269" t="s">
        <v>1024</v>
      </c>
      <c r="E269" s="1">
        <v>45079</v>
      </c>
      <c r="F269" t="s">
        <v>1017</v>
      </c>
      <c r="G269">
        <v>4</v>
      </c>
      <c r="H269" s="1">
        <v>45082</v>
      </c>
      <c r="I269">
        <f t="shared" si="3"/>
        <v>-1</v>
      </c>
      <c r="J269" t="str">
        <f>IF(Data!I269&lt;-1, "Early", IF(I269&gt;2,"Late","On Time"))</f>
        <v>On Time</v>
      </c>
      <c r="K269" t="s">
        <v>1018</v>
      </c>
    </row>
    <row r="270" spans="2:11" x14ac:dyDescent="0.3">
      <c r="B270" t="s">
        <v>260</v>
      </c>
      <c r="C270" t="s">
        <v>1082</v>
      </c>
      <c r="D270" t="s">
        <v>1024</v>
      </c>
      <c r="E270" s="1">
        <v>45079</v>
      </c>
      <c r="F270" t="s">
        <v>1017</v>
      </c>
      <c r="G270">
        <v>4</v>
      </c>
      <c r="H270" s="1">
        <v>45083</v>
      </c>
      <c r="I270">
        <f t="shared" si="3"/>
        <v>0</v>
      </c>
      <c r="J270" t="str">
        <f>IF(Data!I270&lt;-1, "Early", IF(I270&gt;2,"Late","On Time"))</f>
        <v>On Time</v>
      </c>
      <c r="K270" t="s">
        <v>1018</v>
      </c>
    </row>
    <row r="271" spans="2:11" x14ac:dyDescent="0.3">
      <c r="B271" t="s">
        <v>261</v>
      </c>
      <c r="C271" t="s">
        <v>1052</v>
      </c>
      <c r="D271" t="s">
        <v>1026</v>
      </c>
      <c r="E271" s="1">
        <v>45079</v>
      </c>
      <c r="F271" t="s">
        <v>1018</v>
      </c>
      <c r="G271">
        <v>5</v>
      </c>
      <c r="H271" s="1">
        <v>45084</v>
      </c>
      <c r="I271">
        <f t="shared" si="3"/>
        <v>0</v>
      </c>
      <c r="J271" t="str">
        <f>IF(Data!I271&lt;-1, "Early", IF(I271&gt;2,"Late","On Time"))</f>
        <v>On Time</v>
      </c>
      <c r="K271" t="s">
        <v>1018</v>
      </c>
    </row>
    <row r="272" spans="2:11" x14ac:dyDescent="0.3">
      <c r="B272" t="s">
        <v>262</v>
      </c>
      <c r="C272" t="s">
        <v>1032</v>
      </c>
      <c r="D272" t="s">
        <v>1022</v>
      </c>
      <c r="E272" s="1">
        <v>45080</v>
      </c>
      <c r="F272" t="s">
        <v>1017</v>
      </c>
      <c r="G272">
        <v>7</v>
      </c>
      <c r="H272" s="1">
        <v>45088</v>
      </c>
      <c r="I272">
        <f t="shared" si="3"/>
        <v>1</v>
      </c>
      <c r="J272" t="str">
        <f>IF(Data!I272&lt;-1, "Early", IF(I272&gt;2,"Late","On Time"))</f>
        <v>On Time</v>
      </c>
      <c r="K272" t="s">
        <v>1018</v>
      </c>
    </row>
    <row r="273" spans="2:12" x14ac:dyDescent="0.3">
      <c r="B273" t="s">
        <v>263</v>
      </c>
      <c r="C273" t="s">
        <v>1063</v>
      </c>
      <c r="D273" t="s">
        <v>1022</v>
      </c>
      <c r="E273" s="1">
        <v>45080</v>
      </c>
      <c r="F273" t="s">
        <v>1017</v>
      </c>
      <c r="G273">
        <v>11</v>
      </c>
      <c r="H273" s="1">
        <v>45092</v>
      </c>
      <c r="I273">
        <f t="shared" si="3"/>
        <v>1</v>
      </c>
      <c r="J273" t="str">
        <f>IF(Data!I273&lt;-1, "Early", IF(I273&gt;2,"Late","On Time"))</f>
        <v>On Time</v>
      </c>
      <c r="K273" t="s">
        <v>1018</v>
      </c>
    </row>
    <row r="274" spans="2:12" x14ac:dyDescent="0.3">
      <c r="B274" t="s">
        <v>264</v>
      </c>
      <c r="C274" t="s">
        <v>1079</v>
      </c>
      <c r="D274" t="s">
        <v>1023</v>
      </c>
      <c r="E274" s="1">
        <v>45081</v>
      </c>
      <c r="F274" t="s">
        <v>1017</v>
      </c>
      <c r="G274">
        <v>13</v>
      </c>
      <c r="H274" s="1">
        <v>45094</v>
      </c>
      <c r="I274">
        <f t="shared" si="3"/>
        <v>0</v>
      </c>
      <c r="J274" t="str">
        <f>IF(Data!I274&lt;-1, "Early", IF(I274&gt;2,"Late","On Time"))</f>
        <v>On Time</v>
      </c>
      <c r="K274" t="s">
        <v>1018</v>
      </c>
    </row>
    <row r="275" spans="2:12" x14ac:dyDescent="0.3">
      <c r="B275" t="s">
        <v>265</v>
      </c>
      <c r="C275" t="s">
        <v>1063</v>
      </c>
      <c r="D275" t="s">
        <v>1023</v>
      </c>
      <c r="E275" s="1">
        <v>45084</v>
      </c>
      <c r="F275" t="s">
        <v>1017</v>
      </c>
      <c r="G275">
        <v>8</v>
      </c>
      <c r="H275" s="1">
        <v>45092</v>
      </c>
      <c r="I275">
        <f t="shared" si="3"/>
        <v>0</v>
      </c>
      <c r="J275" t="str">
        <f>IF(Data!I275&lt;-1, "Early", IF(I275&gt;2,"Late","On Time"))</f>
        <v>On Time</v>
      </c>
      <c r="K275" t="s">
        <v>1018</v>
      </c>
    </row>
    <row r="276" spans="2:12" x14ac:dyDescent="0.3">
      <c r="B276" t="s">
        <v>266</v>
      </c>
      <c r="C276" t="s">
        <v>1102</v>
      </c>
      <c r="D276" t="s">
        <v>1025</v>
      </c>
      <c r="E276" s="1">
        <v>45085</v>
      </c>
      <c r="F276" t="s">
        <v>1017</v>
      </c>
      <c r="G276">
        <v>4</v>
      </c>
      <c r="H276" s="1">
        <v>45090</v>
      </c>
      <c r="I276">
        <f t="shared" si="3"/>
        <v>1</v>
      </c>
      <c r="J276" t="str">
        <f>IF(Data!I276&lt;-1, "Early", IF(I276&gt;2,"Late","On Time"))</f>
        <v>On Time</v>
      </c>
      <c r="K276" t="s">
        <v>1018</v>
      </c>
    </row>
    <row r="277" spans="2:12" x14ac:dyDescent="0.3">
      <c r="B277" t="s">
        <v>267</v>
      </c>
      <c r="C277" t="s">
        <v>1041</v>
      </c>
      <c r="D277" t="s">
        <v>1024</v>
      </c>
      <c r="E277" s="1">
        <v>45086</v>
      </c>
      <c r="F277" t="s">
        <v>1018</v>
      </c>
      <c r="G277">
        <v>4</v>
      </c>
      <c r="H277" s="1">
        <v>45090</v>
      </c>
      <c r="I277">
        <f t="shared" si="3"/>
        <v>0</v>
      </c>
      <c r="J277" t="str">
        <f>IF(Data!I277&lt;-1, "Early", IF(I277&gt;2,"Late","On Time"))</f>
        <v>On Time</v>
      </c>
      <c r="K277" t="s">
        <v>1018</v>
      </c>
    </row>
    <row r="278" spans="2:12" x14ac:dyDescent="0.3">
      <c r="B278" t="s">
        <v>268</v>
      </c>
      <c r="C278" t="s">
        <v>1109</v>
      </c>
      <c r="D278" t="s">
        <v>1022</v>
      </c>
      <c r="E278" s="1">
        <v>45086</v>
      </c>
      <c r="F278" t="s">
        <v>1017</v>
      </c>
      <c r="G278">
        <v>6</v>
      </c>
      <c r="H278" s="1">
        <v>45097</v>
      </c>
      <c r="I278">
        <f t="shared" si="3"/>
        <v>5</v>
      </c>
      <c r="J278" t="str">
        <f>IF(Data!I278&lt;-1, "Early", IF(I278&gt;2,"Late","On Time"))</f>
        <v>Late</v>
      </c>
      <c r="K278" t="s">
        <v>1018</v>
      </c>
    </row>
    <row r="279" spans="2:12" x14ac:dyDescent="0.3">
      <c r="B279" t="s">
        <v>269</v>
      </c>
      <c r="C279" t="s">
        <v>1109</v>
      </c>
      <c r="D279" t="s">
        <v>1026</v>
      </c>
      <c r="E279" s="1">
        <v>45087</v>
      </c>
      <c r="F279" t="s">
        <v>1017</v>
      </c>
      <c r="G279">
        <v>21</v>
      </c>
      <c r="H279" s="1">
        <v>45108</v>
      </c>
      <c r="I279">
        <f t="shared" si="3"/>
        <v>0</v>
      </c>
      <c r="J279" t="str">
        <f>IF(Data!I279&lt;-1, "Early", IF(I279&gt;2,"Late","On Time"))</f>
        <v>On Time</v>
      </c>
      <c r="K279" t="s">
        <v>1018</v>
      </c>
    </row>
    <row r="280" spans="2:12" x14ac:dyDescent="0.3">
      <c r="B280" t="s">
        <v>270</v>
      </c>
      <c r="C280" t="s">
        <v>1076</v>
      </c>
      <c r="D280" t="s">
        <v>1023</v>
      </c>
      <c r="E280" s="1">
        <v>45087</v>
      </c>
      <c r="F280" t="s">
        <v>1017</v>
      </c>
      <c r="G280">
        <v>5</v>
      </c>
      <c r="H280" s="1">
        <v>45091</v>
      </c>
      <c r="I280">
        <f t="shared" si="3"/>
        <v>-1</v>
      </c>
      <c r="J280" t="str">
        <f>IF(Data!I280&lt;-1, "Early", IF(I280&gt;2,"Late","On Time"))</f>
        <v>On Time</v>
      </c>
      <c r="K280" t="s">
        <v>1018</v>
      </c>
    </row>
    <row r="281" spans="2:12" x14ac:dyDescent="0.3">
      <c r="B281" t="s">
        <v>271</v>
      </c>
      <c r="C281" t="s">
        <v>1109</v>
      </c>
      <c r="D281" t="s">
        <v>1024</v>
      </c>
      <c r="E281" s="1">
        <v>45088</v>
      </c>
      <c r="F281" t="s">
        <v>1017</v>
      </c>
      <c r="G281">
        <v>5</v>
      </c>
      <c r="H281" s="1">
        <v>45093</v>
      </c>
      <c r="I281">
        <f t="shared" si="3"/>
        <v>0</v>
      </c>
      <c r="J281" t="str">
        <f>IF(Data!I281&lt;-1, "Early", IF(I281&gt;2,"Late","On Time"))</f>
        <v>On Time</v>
      </c>
      <c r="K281" t="s">
        <v>1017</v>
      </c>
      <c r="L281" t="s">
        <v>1021</v>
      </c>
    </row>
    <row r="282" spans="2:12" x14ac:dyDescent="0.3">
      <c r="B282" t="s">
        <v>272</v>
      </c>
      <c r="C282" t="s">
        <v>1100</v>
      </c>
      <c r="D282" t="s">
        <v>1023</v>
      </c>
      <c r="E282" s="1">
        <v>45089</v>
      </c>
      <c r="F282" t="s">
        <v>1017</v>
      </c>
      <c r="G282">
        <v>13</v>
      </c>
      <c r="H282" s="1">
        <v>45102</v>
      </c>
      <c r="I282">
        <f t="shared" si="3"/>
        <v>0</v>
      </c>
      <c r="J282" t="str">
        <f>IF(Data!I282&lt;-1, "Early", IF(I282&gt;2,"Late","On Time"))</f>
        <v>On Time</v>
      </c>
      <c r="K282" t="s">
        <v>1018</v>
      </c>
    </row>
    <row r="283" spans="2:12" x14ac:dyDescent="0.3">
      <c r="B283" t="s">
        <v>273</v>
      </c>
      <c r="C283" t="s">
        <v>1074</v>
      </c>
      <c r="D283" t="s">
        <v>1022</v>
      </c>
      <c r="E283" s="1">
        <v>45089</v>
      </c>
      <c r="F283" t="s">
        <v>1017</v>
      </c>
      <c r="G283">
        <v>4</v>
      </c>
      <c r="H283" s="1">
        <v>45094</v>
      </c>
      <c r="I283">
        <f t="shared" ref="I283:I346" si="4">H283-E283-G283</f>
        <v>1</v>
      </c>
      <c r="J283" t="str">
        <f>IF(Data!I283&lt;-1, "Early", IF(I283&gt;2,"Late","On Time"))</f>
        <v>On Time</v>
      </c>
      <c r="K283" t="s">
        <v>1018</v>
      </c>
    </row>
    <row r="284" spans="2:12" x14ac:dyDescent="0.3">
      <c r="B284" t="s">
        <v>274</v>
      </c>
      <c r="C284" t="s">
        <v>1099</v>
      </c>
      <c r="D284" t="s">
        <v>1023</v>
      </c>
      <c r="E284" s="1">
        <v>45089</v>
      </c>
      <c r="F284" t="s">
        <v>1017</v>
      </c>
      <c r="G284">
        <v>22</v>
      </c>
      <c r="H284" s="1">
        <v>45111</v>
      </c>
      <c r="I284">
        <f t="shared" si="4"/>
        <v>0</v>
      </c>
      <c r="J284" t="str">
        <f>IF(Data!I284&lt;-1, "Early", IF(I284&gt;2,"Late","On Time"))</f>
        <v>On Time</v>
      </c>
      <c r="K284" t="s">
        <v>1018</v>
      </c>
    </row>
    <row r="285" spans="2:12" x14ac:dyDescent="0.3">
      <c r="B285" t="s">
        <v>275</v>
      </c>
      <c r="C285" t="s">
        <v>1046</v>
      </c>
      <c r="D285" t="s">
        <v>1022</v>
      </c>
      <c r="E285" s="1">
        <v>45089</v>
      </c>
      <c r="F285" t="s">
        <v>1017</v>
      </c>
      <c r="G285">
        <v>6</v>
      </c>
      <c r="H285" s="1">
        <v>45097</v>
      </c>
      <c r="I285">
        <f t="shared" si="4"/>
        <v>2</v>
      </c>
      <c r="J285" t="str">
        <f>IF(Data!I285&lt;-1, "Early", IF(I285&gt;2,"Late","On Time"))</f>
        <v>On Time</v>
      </c>
      <c r="K285" t="s">
        <v>1018</v>
      </c>
    </row>
    <row r="286" spans="2:12" x14ac:dyDescent="0.3">
      <c r="B286" t="s">
        <v>276</v>
      </c>
      <c r="C286" t="s">
        <v>1062</v>
      </c>
      <c r="D286" t="s">
        <v>1026</v>
      </c>
      <c r="E286" s="1">
        <v>45091</v>
      </c>
      <c r="F286" t="s">
        <v>1018</v>
      </c>
      <c r="G286">
        <v>14</v>
      </c>
      <c r="H286" s="1">
        <v>45109</v>
      </c>
      <c r="I286">
        <f t="shared" si="4"/>
        <v>4</v>
      </c>
      <c r="J286" t="str">
        <f>IF(Data!I286&lt;-1, "Early", IF(I286&gt;2,"Late","On Time"))</f>
        <v>Late</v>
      </c>
      <c r="K286" t="s">
        <v>1018</v>
      </c>
    </row>
    <row r="287" spans="2:12" x14ac:dyDescent="0.3">
      <c r="B287" t="s">
        <v>277</v>
      </c>
      <c r="C287" t="s">
        <v>1074</v>
      </c>
      <c r="D287" t="s">
        <v>1025</v>
      </c>
      <c r="E287" s="1">
        <v>45091</v>
      </c>
      <c r="F287" t="s">
        <v>1017</v>
      </c>
      <c r="G287">
        <v>13</v>
      </c>
      <c r="H287" s="1">
        <v>45103</v>
      </c>
      <c r="I287">
        <f t="shared" si="4"/>
        <v>-1</v>
      </c>
      <c r="J287" t="str">
        <f>IF(Data!I287&lt;-1, "Early", IF(I287&gt;2,"Late","On Time"))</f>
        <v>On Time</v>
      </c>
      <c r="K287" t="s">
        <v>1018</v>
      </c>
    </row>
    <row r="288" spans="2:12" x14ac:dyDescent="0.3">
      <c r="B288" t="s">
        <v>278</v>
      </c>
      <c r="C288" t="s">
        <v>1051</v>
      </c>
      <c r="D288" t="s">
        <v>1025</v>
      </c>
      <c r="E288" s="1">
        <v>45091</v>
      </c>
      <c r="F288" t="s">
        <v>1017</v>
      </c>
      <c r="G288">
        <v>23</v>
      </c>
      <c r="H288" s="1">
        <v>45114</v>
      </c>
      <c r="I288">
        <f t="shared" si="4"/>
        <v>0</v>
      </c>
      <c r="J288" t="str">
        <f>IF(Data!I288&lt;-1, "Early", IF(I288&gt;2,"Late","On Time"))</f>
        <v>On Time</v>
      </c>
      <c r="K288" t="s">
        <v>1018</v>
      </c>
    </row>
    <row r="289" spans="2:11" x14ac:dyDescent="0.3">
      <c r="B289" t="s">
        <v>279</v>
      </c>
      <c r="C289" t="s">
        <v>1060</v>
      </c>
      <c r="D289" t="s">
        <v>1022</v>
      </c>
      <c r="E289" s="1">
        <v>45092</v>
      </c>
      <c r="F289" t="s">
        <v>1017</v>
      </c>
      <c r="G289">
        <v>2</v>
      </c>
      <c r="H289" s="1">
        <v>45095</v>
      </c>
      <c r="I289">
        <f t="shared" si="4"/>
        <v>1</v>
      </c>
      <c r="J289" t="str">
        <f>IF(Data!I289&lt;-1, "Early", IF(I289&gt;2,"Late","On Time"))</f>
        <v>On Time</v>
      </c>
      <c r="K289" t="s">
        <v>1018</v>
      </c>
    </row>
    <row r="290" spans="2:11" x14ac:dyDescent="0.3">
      <c r="B290" t="s">
        <v>280</v>
      </c>
      <c r="C290" t="s">
        <v>1100</v>
      </c>
      <c r="D290" t="s">
        <v>1024</v>
      </c>
      <c r="E290" s="1">
        <v>45093</v>
      </c>
      <c r="F290" t="s">
        <v>1017</v>
      </c>
      <c r="G290">
        <v>12</v>
      </c>
      <c r="H290" s="1">
        <v>45104</v>
      </c>
      <c r="I290">
        <f t="shared" si="4"/>
        <v>-1</v>
      </c>
      <c r="J290" t="str">
        <f>IF(Data!I290&lt;-1, "Early", IF(I290&gt;2,"Late","On Time"))</f>
        <v>On Time</v>
      </c>
      <c r="K290" t="s">
        <v>1018</v>
      </c>
    </row>
    <row r="291" spans="2:11" x14ac:dyDescent="0.3">
      <c r="B291" t="s">
        <v>281</v>
      </c>
      <c r="C291" t="s">
        <v>1080</v>
      </c>
      <c r="D291" t="s">
        <v>1023</v>
      </c>
      <c r="E291" s="1">
        <v>45095</v>
      </c>
      <c r="F291" t="s">
        <v>1017</v>
      </c>
      <c r="G291">
        <v>12</v>
      </c>
      <c r="H291" s="1">
        <v>45107</v>
      </c>
      <c r="I291">
        <f t="shared" si="4"/>
        <v>0</v>
      </c>
      <c r="J291" t="str">
        <f>IF(Data!I291&lt;-1, "Early", IF(I291&gt;2,"Late","On Time"))</f>
        <v>On Time</v>
      </c>
      <c r="K291" t="s">
        <v>1018</v>
      </c>
    </row>
    <row r="292" spans="2:11" x14ac:dyDescent="0.3">
      <c r="B292" t="s">
        <v>282</v>
      </c>
      <c r="C292" t="s">
        <v>1111</v>
      </c>
      <c r="D292" t="s">
        <v>1022</v>
      </c>
      <c r="E292" s="1">
        <v>45096</v>
      </c>
      <c r="F292" t="s">
        <v>1018</v>
      </c>
      <c r="G292">
        <v>9</v>
      </c>
      <c r="H292" s="1">
        <v>45105</v>
      </c>
      <c r="I292">
        <f t="shared" si="4"/>
        <v>0</v>
      </c>
      <c r="J292" t="str">
        <f>IF(Data!I292&lt;-1, "Early", IF(I292&gt;2,"Late","On Time"))</f>
        <v>On Time</v>
      </c>
      <c r="K292" t="s">
        <v>1018</v>
      </c>
    </row>
    <row r="293" spans="2:11" x14ac:dyDescent="0.3">
      <c r="B293" t="s">
        <v>283</v>
      </c>
      <c r="C293" t="s">
        <v>1079</v>
      </c>
      <c r="D293" t="s">
        <v>1025</v>
      </c>
      <c r="E293" s="1">
        <v>45096</v>
      </c>
      <c r="F293" t="s">
        <v>1017</v>
      </c>
      <c r="G293">
        <v>4</v>
      </c>
      <c r="H293" s="1">
        <v>45101</v>
      </c>
      <c r="I293">
        <f t="shared" si="4"/>
        <v>1</v>
      </c>
      <c r="J293" t="str">
        <f>IF(Data!I293&lt;-1, "Early", IF(I293&gt;2,"Late","On Time"))</f>
        <v>On Time</v>
      </c>
      <c r="K293" t="s">
        <v>1018</v>
      </c>
    </row>
    <row r="294" spans="2:11" x14ac:dyDescent="0.3">
      <c r="B294" t="s">
        <v>284</v>
      </c>
      <c r="C294" t="s">
        <v>1084</v>
      </c>
      <c r="D294" t="s">
        <v>1026</v>
      </c>
      <c r="E294" s="1">
        <v>45097</v>
      </c>
      <c r="F294" t="s">
        <v>1017</v>
      </c>
      <c r="G294">
        <v>15</v>
      </c>
      <c r="H294" s="1">
        <v>45118</v>
      </c>
      <c r="I294">
        <f t="shared" si="4"/>
        <v>6</v>
      </c>
      <c r="J294" t="str">
        <f>IF(Data!I294&lt;-1, "Early", IF(I294&gt;2,"Late","On Time"))</f>
        <v>Late</v>
      </c>
      <c r="K294" t="s">
        <v>1018</v>
      </c>
    </row>
    <row r="295" spans="2:11" x14ac:dyDescent="0.3">
      <c r="B295" t="s">
        <v>285</v>
      </c>
      <c r="C295" t="s">
        <v>1104</v>
      </c>
      <c r="D295" t="s">
        <v>1023</v>
      </c>
      <c r="E295" s="1">
        <v>45097</v>
      </c>
      <c r="F295" t="s">
        <v>1017</v>
      </c>
      <c r="G295">
        <v>19</v>
      </c>
      <c r="H295" s="1">
        <v>45120</v>
      </c>
      <c r="I295">
        <f t="shared" si="4"/>
        <v>4</v>
      </c>
      <c r="J295" t="str">
        <f>IF(Data!I295&lt;-1, "Early", IF(I295&gt;2,"Late","On Time"))</f>
        <v>Late</v>
      </c>
      <c r="K295" t="s">
        <v>1018</v>
      </c>
    </row>
    <row r="296" spans="2:11" x14ac:dyDescent="0.3">
      <c r="B296" t="s">
        <v>286</v>
      </c>
      <c r="C296" t="s">
        <v>1038</v>
      </c>
      <c r="D296" t="s">
        <v>1025</v>
      </c>
      <c r="E296" s="1">
        <v>45098</v>
      </c>
      <c r="F296" t="s">
        <v>1017</v>
      </c>
      <c r="G296">
        <v>9</v>
      </c>
      <c r="H296" s="1">
        <v>45107</v>
      </c>
      <c r="I296">
        <f t="shared" si="4"/>
        <v>0</v>
      </c>
      <c r="J296" t="str">
        <f>IF(Data!I296&lt;-1, "Early", IF(I296&gt;2,"Late","On Time"))</f>
        <v>On Time</v>
      </c>
      <c r="K296" t="s">
        <v>1018</v>
      </c>
    </row>
    <row r="297" spans="2:11" x14ac:dyDescent="0.3">
      <c r="B297" t="s">
        <v>287</v>
      </c>
      <c r="C297" t="s">
        <v>1113</v>
      </c>
      <c r="D297" t="s">
        <v>1022</v>
      </c>
      <c r="E297" s="1">
        <v>45099</v>
      </c>
      <c r="F297" t="s">
        <v>1017</v>
      </c>
      <c r="G297">
        <v>7</v>
      </c>
      <c r="H297" s="1">
        <v>45106</v>
      </c>
      <c r="I297">
        <f t="shared" si="4"/>
        <v>0</v>
      </c>
      <c r="J297" t="str">
        <f>IF(Data!I297&lt;-1, "Early", IF(I297&gt;2,"Late","On Time"))</f>
        <v>On Time</v>
      </c>
      <c r="K297" t="s">
        <v>1018</v>
      </c>
    </row>
    <row r="298" spans="2:11" x14ac:dyDescent="0.3">
      <c r="B298" t="s">
        <v>288</v>
      </c>
      <c r="C298" t="s">
        <v>1035</v>
      </c>
      <c r="D298" t="s">
        <v>1023</v>
      </c>
      <c r="E298" s="1">
        <v>45100</v>
      </c>
      <c r="F298" t="s">
        <v>1017</v>
      </c>
      <c r="G298">
        <v>16</v>
      </c>
      <c r="H298" s="1">
        <v>45116</v>
      </c>
      <c r="I298">
        <f t="shared" si="4"/>
        <v>0</v>
      </c>
      <c r="J298" t="str">
        <f>IF(Data!I298&lt;-1, "Early", IF(I298&gt;2,"Late","On Time"))</f>
        <v>On Time</v>
      </c>
      <c r="K298" t="s">
        <v>1018</v>
      </c>
    </row>
    <row r="299" spans="2:11" x14ac:dyDescent="0.3">
      <c r="B299" t="s">
        <v>289</v>
      </c>
      <c r="C299" t="s">
        <v>1033</v>
      </c>
      <c r="D299" t="s">
        <v>1022</v>
      </c>
      <c r="E299" s="1">
        <v>45100</v>
      </c>
      <c r="F299" t="s">
        <v>1017</v>
      </c>
      <c r="G299">
        <v>12</v>
      </c>
      <c r="H299" s="1">
        <v>45112</v>
      </c>
      <c r="I299">
        <f t="shared" si="4"/>
        <v>0</v>
      </c>
      <c r="J299" t="str">
        <f>IF(Data!I299&lt;-1, "Early", IF(I299&gt;2,"Late","On Time"))</f>
        <v>On Time</v>
      </c>
      <c r="K299" t="s">
        <v>1018</v>
      </c>
    </row>
    <row r="300" spans="2:11" x14ac:dyDescent="0.3">
      <c r="B300" t="s">
        <v>290</v>
      </c>
      <c r="C300" t="s">
        <v>1105</v>
      </c>
      <c r="D300" t="s">
        <v>1025</v>
      </c>
      <c r="E300" s="1">
        <v>45101</v>
      </c>
      <c r="F300" t="s">
        <v>1017</v>
      </c>
      <c r="G300">
        <v>2</v>
      </c>
      <c r="H300" s="1">
        <v>45103</v>
      </c>
      <c r="I300">
        <f t="shared" si="4"/>
        <v>0</v>
      </c>
      <c r="J300" t="str">
        <f>IF(Data!I300&lt;-1, "Early", IF(I300&gt;2,"Late","On Time"))</f>
        <v>On Time</v>
      </c>
      <c r="K300" t="s">
        <v>1018</v>
      </c>
    </row>
    <row r="301" spans="2:11" x14ac:dyDescent="0.3">
      <c r="B301" t="s">
        <v>291</v>
      </c>
      <c r="C301" t="s">
        <v>1118</v>
      </c>
      <c r="D301" t="s">
        <v>1022</v>
      </c>
      <c r="E301" s="1">
        <v>45101</v>
      </c>
      <c r="F301" t="s">
        <v>1018</v>
      </c>
      <c r="G301">
        <v>7</v>
      </c>
      <c r="H301" s="1">
        <v>45107</v>
      </c>
      <c r="I301">
        <f t="shared" si="4"/>
        <v>-1</v>
      </c>
      <c r="J301" t="str">
        <f>IF(Data!I301&lt;-1, "Early", IF(I301&gt;2,"Late","On Time"))</f>
        <v>On Time</v>
      </c>
      <c r="K301" t="s">
        <v>1018</v>
      </c>
    </row>
    <row r="302" spans="2:11" x14ac:dyDescent="0.3">
      <c r="B302" t="s">
        <v>292</v>
      </c>
      <c r="C302" t="s">
        <v>1106</v>
      </c>
      <c r="D302" t="s">
        <v>1025</v>
      </c>
      <c r="E302" s="1">
        <v>45102</v>
      </c>
      <c r="F302" t="s">
        <v>1017</v>
      </c>
      <c r="G302">
        <v>5</v>
      </c>
      <c r="H302" s="1">
        <v>45114</v>
      </c>
      <c r="I302">
        <f t="shared" si="4"/>
        <v>7</v>
      </c>
      <c r="J302" t="str">
        <f>IF(Data!I302&lt;-1, "Early", IF(I302&gt;2,"Late","On Time"))</f>
        <v>Late</v>
      </c>
      <c r="K302" t="s">
        <v>1018</v>
      </c>
    </row>
    <row r="303" spans="2:11" x14ac:dyDescent="0.3">
      <c r="B303" t="s">
        <v>293</v>
      </c>
      <c r="C303" t="s">
        <v>1090</v>
      </c>
      <c r="D303" t="s">
        <v>1022</v>
      </c>
      <c r="E303" s="1">
        <v>45102</v>
      </c>
      <c r="F303" t="s">
        <v>1017</v>
      </c>
      <c r="G303">
        <v>8</v>
      </c>
      <c r="H303" s="1">
        <v>45110</v>
      </c>
      <c r="I303">
        <f t="shared" si="4"/>
        <v>0</v>
      </c>
      <c r="J303" t="str">
        <f>IF(Data!I303&lt;-1, "Early", IF(I303&gt;2,"Late","On Time"))</f>
        <v>On Time</v>
      </c>
      <c r="K303" t="s">
        <v>1018</v>
      </c>
    </row>
    <row r="304" spans="2:11" x14ac:dyDescent="0.3">
      <c r="B304" t="s">
        <v>294</v>
      </c>
      <c r="C304" t="s">
        <v>1079</v>
      </c>
      <c r="D304" t="s">
        <v>1025</v>
      </c>
      <c r="E304" s="1">
        <v>45104</v>
      </c>
      <c r="F304" t="s">
        <v>1017</v>
      </c>
      <c r="G304">
        <v>19</v>
      </c>
      <c r="H304" s="1">
        <v>45123</v>
      </c>
      <c r="I304">
        <f t="shared" si="4"/>
        <v>0</v>
      </c>
      <c r="J304" t="str">
        <f>IF(Data!I304&lt;-1, "Early", IF(I304&gt;2,"Late","On Time"))</f>
        <v>On Time</v>
      </c>
      <c r="K304" t="s">
        <v>1018</v>
      </c>
    </row>
    <row r="305" spans="2:12" x14ac:dyDescent="0.3">
      <c r="B305" t="s">
        <v>295</v>
      </c>
      <c r="C305" t="s">
        <v>1098</v>
      </c>
      <c r="D305" t="s">
        <v>1026</v>
      </c>
      <c r="E305" s="1">
        <v>45104</v>
      </c>
      <c r="F305" t="s">
        <v>1017</v>
      </c>
      <c r="G305">
        <v>14</v>
      </c>
      <c r="H305" s="1">
        <v>45118</v>
      </c>
      <c r="I305">
        <f t="shared" si="4"/>
        <v>0</v>
      </c>
      <c r="J305" t="str">
        <f>IF(Data!I305&lt;-1, "Early", IF(I305&gt;2,"Late","On Time"))</f>
        <v>On Time</v>
      </c>
      <c r="K305" t="s">
        <v>1017</v>
      </c>
      <c r="L305" t="s">
        <v>1019</v>
      </c>
    </row>
    <row r="306" spans="2:12" x14ac:dyDescent="0.3">
      <c r="B306" t="s">
        <v>296</v>
      </c>
      <c r="C306" t="s">
        <v>1119</v>
      </c>
      <c r="D306" t="s">
        <v>1024</v>
      </c>
      <c r="E306" s="1">
        <v>45107</v>
      </c>
      <c r="F306" t="s">
        <v>1017</v>
      </c>
      <c r="G306">
        <v>13</v>
      </c>
      <c r="H306" s="1">
        <v>45120</v>
      </c>
      <c r="I306">
        <f t="shared" si="4"/>
        <v>0</v>
      </c>
      <c r="J306" t="str">
        <f>IF(Data!I306&lt;-1, "Early", IF(I306&gt;2,"Late","On Time"))</f>
        <v>On Time</v>
      </c>
      <c r="K306" t="s">
        <v>1018</v>
      </c>
    </row>
    <row r="307" spans="2:12" x14ac:dyDescent="0.3">
      <c r="B307" t="s">
        <v>297</v>
      </c>
      <c r="C307" t="s">
        <v>1089</v>
      </c>
      <c r="D307" t="s">
        <v>1025</v>
      </c>
      <c r="E307" s="1">
        <v>45108</v>
      </c>
      <c r="F307" t="s">
        <v>1017</v>
      </c>
      <c r="G307">
        <v>7</v>
      </c>
      <c r="H307" s="1">
        <v>45116</v>
      </c>
      <c r="I307">
        <f t="shared" si="4"/>
        <v>1</v>
      </c>
      <c r="J307" t="str">
        <f>IF(Data!I307&lt;-1, "Early", IF(I307&gt;2,"Late","On Time"))</f>
        <v>On Time</v>
      </c>
      <c r="K307" t="s">
        <v>1018</v>
      </c>
    </row>
    <row r="308" spans="2:12" x14ac:dyDescent="0.3">
      <c r="B308" t="s">
        <v>298</v>
      </c>
      <c r="C308" t="s">
        <v>1056</v>
      </c>
      <c r="D308" t="s">
        <v>1022</v>
      </c>
      <c r="E308" s="1">
        <v>45108</v>
      </c>
      <c r="F308" t="s">
        <v>1017</v>
      </c>
      <c r="G308">
        <v>8</v>
      </c>
      <c r="H308" s="1">
        <v>45116</v>
      </c>
      <c r="I308">
        <f t="shared" si="4"/>
        <v>0</v>
      </c>
      <c r="J308" t="str">
        <f>IF(Data!I308&lt;-1, "Early", IF(I308&gt;2,"Late","On Time"))</f>
        <v>On Time</v>
      </c>
      <c r="K308" t="s">
        <v>1018</v>
      </c>
    </row>
    <row r="309" spans="2:12" x14ac:dyDescent="0.3">
      <c r="B309" t="s">
        <v>299</v>
      </c>
      <c r="C309" t="s">
        <v>1038</v>
      </c>
      <c r="D309" t="s">
        <v>1026</v>
      </c>
      <c r="E309" s="1">
        <v>45108</v>
      </c>
      <c r="F309" t="s">
        <v>1017</v>
      </c>
      <c r="G309">
        <v>7</v>
      </c>
      <c r="H309" s="1">
        <v>45117</v>
      </c>
      <c r="I309">
        <f t="shared" si="4"/>
        <v>2</v>
      </c>
      <c r="J309" t="str">
        <f>IF(Data!I309&lt;-1, "Early", IF(I309&gt;2,"Late","On Time"))</f>
        <v>On Time</v>
      </c>
      <c r="K309" t="s">
        <v>1018</v>
      </c>
    </row>
    <row r="310" spans="2:12" x14ac:dyDescent="0.3">
      <c r="B310" t="s">
        <v>300</v>
      </c>
      <c r="C310" t="s">
        <v>1073</v>
      </c>
      <c r="D310" t="s">
        <v>1024</v>
      </c>
      <c r="E310" s="1">
        <v>45109</v>
      </c>
      <c r="F310" t="s">
        <v>1017</v>
      </c>
      <c r="G310">
        <v>3</v>
      </c>
      <c r="H310" s="1">
        <v>45115</v>
      </c>
      <c r="I310">
        <f t="shared" si="4"/>
        <v>3</v>
      </c>
      <c r="J310" t="str">
        <f>IF(Data!I310&lt;-1, "Early", IF(I310&gt;2,"Late","On Time"))</f>
        <v>Late</v>
      </c>
      <c r="K310" t="s">
        <v>1018</v>
      </c>
    </row>
    <row r="311" spans="2:12" x14ac:dyDescent="0.3">
      <c r="B311" t="s">
        <v>301</v>
      </c>
      <c r="C311" t="s">
        <v>1027</v>
      </c>
      <c r="D311" t="s">
        <v>1025</v>
      </c>
      <c r="E311" s="1">
        <v>45109</v>
      </c>
      <c r="F311" t="s">
        <v>1017</v>
      </c>
      <c r="G311">
        <v>14</v>
      </c>
      <c r="H311" s="1">
        <v>45126</v>
      </c>
      <c r="I311">
        <f t="shared" si="4"/>
        <v>3</v>
      </c>
      <c r="J311" t="str">
        <f>IF(Data!I311&lt;-1, "Early", IF(I311&gt;2,"Late","On Time"))</f>
        <v>Late</v>
      </c>
      <c r="K311" t="s">
        <v>1018</v>
      </c>
    </row>
    <row r="312" spans="2:12" x14ac:dyDescent="0.3">
      <c r="B312" t="s">
        <v>302</v>
      </c>
      <c r="C312" t="s">
        <v>1106</v>
      </c>
      <c r="D312" t="s">
        <v>1026</v>
      </c>
      <c r="E312" s="1">
        <v>45110</v>
      </c>
      <c r="F312" t="s">
        <v>1017</v>
      </c>
      <c r="G312">
        <v>24</v>
      </c>
      <c r="H312" s="1">
        <v>45134</v>
      </c>
      <c r="I312">
        <f t="shared" si="4"/>
        <v>0</v>
      </c>
      <c r="J312" t="str">
        <f>IF(Data!I312&lt;-1, "Early", IF(I312&gt;2,"Late","On Time"))</f>
        <v>On Time</v>
      </c>
      <c r="K312" t="s">
        <v>1018</v>
      </c>
    </row>
    <row r="313" spans="2:12" x14ac:dyDescent="0.3">
      <c r="B313" t="s">
        <v>303</v>
      </c>
      <c r="C313" t="s">
        <v>1088</v>
      </c>
      <c r="D313" t="s">
        <v>1022</v>
      </c>
      <c r="E313" s="1">
        <v>45110</v>
      </c>
      <c r="F313" t="s">
        <v>1017</v>
      </c>
      <c r="G313">
        <v>6</v>
      </c>
      <c r="H313" s="1">
        <v>45117</v>
      </c>
      <c r="I313">
        <f t="shared" si="4"/>
        <v>1</v>
      </c>
      <c r="J313" t="str">
        <f>IF(Data!I313&lt;-1, "Early", IF(I313&gt;2,"Late","On Time"))</f>
        <v>On Time</v>
      </c>
      <c r="K313" t="s">
        <v>1018</v>
      </c>
    </row>
    <row r="314" spans="2:12" x14ac:dyDescent="0.3">
      <c r="B314" t="s">
        <v>304</v>
      </c>
      <c r="C314" t="s">
        <v>1036</v>
      </c>
      <c r="D314" t="s">
        <v>1024</v>
      </c>
      <c r="E314" s="1">
        <v>45110</v>
      </c>
      <c r="F314" t="s">
        <v>1017</v>
      </c>
      <c r="G314">
        <v>9</v>
      </c>
      <c r="H314" s="1">
        <v>45118</v>
      </c>
      <c r="I314">
        <f t="shared" si="4"/>
        <v>-1</v>
      </c>
      <c r="J314" t="str">
        <f>IF(Data!I314&lt;-1, "Early", IF(I314&gt;2,"Late","On Time"))</f>
        <v>On Time</v>
      </c>
      <c r="K314" t="s">
        <v>1018</v>
      </c>
    </row>
    <row r="315" spans="2:12" x14ac:dyDescent="0.3">
      <c r="B315" t="s">
        <v>305</v>
      </c>
      <c r="C315" t="s">
        <v>1115</v>
      </c>
      <c r="D315" t="s">
        <v>1026</v>
      </c>
      <c r="E315" s="1">
        <v>45110</v>
      </c>
      <c r="F315" t="s">
        <v>1017</v>
      </c>
      <c r="G315">
        <v>9</v>
      </c>
      <c r="H315" s="1">
        <v>45120</v>
      </c>
      <c r="I315">
        <f t="shared" si="4"/>
        <v>1</v>
      </c>
      <c r="J315" t="str">
        <f>IF(Data!I315&lt;-1, "Early", IF(I315&gt;2,"Late","On Time"))</f>
        <v>On Time</v>
      </c>
      <c r="K315" t="s">
        <v>1018</v>
      </c>
    </row>
    <row r="316" spans="2:12" x14ac:dyDescent="0.3">
      <c r="B316" t="s">
        <v>306</v>
      </c>
      <c r="C316" t="s">
        <v>1110</v>
      </c>
      <c r="D316" t="s">
        <v>1024</v>
      </c>
      <c r="E316" s="1">
        <v>45111</v>
      </c>
      <c r="F316" t="s">
        <v>1018</v>
      </c>
      <c r="G316">
        <v>5</v>
      </c>
      <c r="H316" s="1">
        <v>45120</v>
      </c>
      <c r="I316">
        <f t="shared" si="4"/>
        <v>4</v>
      </c>
      <c r="J316" t="str">
        <f>IF(Data!I316&lt;-1, "Early", IF(I316&gt;2,"Late","On Time"))</f>
        <v>Late</v>
      </c>
      <c r="K316" t="s">
        <v>1018</v>
      </c>
    </row>
    <row r="317" spans="2:12" x14ac:dyDescent="0.3">
      <c r="B317" t="s">
        <v>307</v>
      </c>
      <c r="C317" t="s">
        <v>1047</v>
      </c>
      <c r="D317" t="s">
        <v>1024</v>
      </c>
      <c r="E317" s="1">
        <v>45112</v>
      </c>
      <c r="F317" t="s">
        <v>1017</v>
      </c>
      <c r="G317">
        <v>9</v>
      </c>
      <c r="H317" s="1">
        <v>45121</v>
      </c>
      <c r="I317">
        <f t="shared" si="4"/>
        <v>0</v>
      </c>
      <c r="J317" t="str">
        <f>IF(Data!I317&lt;-1, "Early", IF(I317&gt;2,"Late","On Time"))</f>
        <v>On Time</v>
      </c>
      <c r="K317" t="s">
        <v>1018</v>
      </c>
    </row>
    <row r="318" spans="2:12" x14ac:dyDescent="0.3">
      <c r="B318" t="s">
        <v>308</v>
      </c>
      <c r="C318" t="s">
        <v>1054</v>
      </c>
      <c r="D318" t="s">
        <v>1023</v>
      </c>
      <c r="E318" s="1">
        <v>45114</v>
      </c>
      <c r="F318" t="s">
        <v>1017</v>
      </c>
      <c r="G318">
        <v>8</v>
      </c>
      <c r="H318" s="1">
        <v>45125</v>
      </c>
      <c r="I318">
        <f t="shared" si="4"/>
        <v>3</v>
      </c>
      <c r="J318" t="str">
        <f>IF(Data!I318&lt;-1, "Early", IF(I318&gt;2,"Late","On Time"))</f>
        <v>Late</v>
      </c>
      <c r="K318" t="s">
        <v>1018</v>
      </c>
    </row>
    <row r="319" spans="2:12" x14ac:dyDescent="0.3">
      <c r="B319" t="s">
        <v>309</v>
      </c>
      <c r="C319" t="s">
        <v>1094</v>
      </c>
      <c r="D319" t="s">
        <v>1022</v>
      </c>
      <c r="E319" s="1">
        <v>45115</v>
      </c>
      <c r="F319" t="s">
        <v>1017</v>
      </c>
      <c r="G319">
        <v>5</v>
      </c>
      <c r="H319" s="1">
        <v>45125</v>
      </c>
      <c r="I319">
        <f t="shared" si="4"/>
        <v>5</v>
      </c>
      <c r="J319" t="str">
        <f>IF(Data!I319&lt;-1, "Early", IF(I319&gt;2,"Late","On Time"))</f>
        <v>Late</v>
      </c>
      <c r="K319" t="s">
        <v>1018</v>
      </c>
    </row>
    <row r="320" spans="2:12" x14ac:dyDescent="0.3">
      <c r="B320" t="s">
        <v>310</v>
      </c>
      <c r="C320" t="s">
        <v>1097</v>
      </c>
      <c r="D320" t="s">
        <v>1024</v>
      </c>
      <c r="E320" s="1">
        <v>45116</v>
      </c>
      <c r="F320" t="s">
        <v>1017</v>
      </c>
      <c r="G320">
        <v>6</v>
      </c>
      <c r="H320" s="1">
        <v>45122</v>
      </c>
      <c r="I320">
        <f t="shared" si="4"/>
        <v>0</v>
      </c>
      <c r="J320" t="str">
        <f>IF(Data!I320&lt;-1, "Early", IF(I320&gt;2,"Late","On Time"))</f>
        <v>On Time</v>
      </c>
      <c r="K320" t="s">
        <v>1018</v>
      </c>
    </row>
    <row r="321" spans="2:11" x14ac:dyDescent="0.3">
      <c r="B321" t="s">
        <v>311</v>
      </c>
      <c r="C321" t="s">
        <v>1120</v>
      </c>
      <c r="D321" t="s">
        <v>1023</v>
      </c>
      <c r="E321" s="1">
        <v>45116</v>
      </c>
      <c r="F321" t="s">
        <v>1017</v>
      </c>
      <c r="G321">
        <v>4</v>
      </c>
      <c r="H321" s="1">
        <v>45120</v>
      </c>
      <c r="I321">
        <f t="shared" si="4"/>
        <v>0</v>
      </c>
      <c r="J321" t="str">
        <f>IF(Data!I321&lt;-1, "Early", IF(I321&gt;2,"Late","On Time"))</f>
        <v>On Time</v>
      </c>
      <c r="K321" t="s">
        <v>1018</v>
      </c>
    </row>
    <row r="322" spans="2:11" x14ac:dyDescent="0.3">
      <c r="B322" t="s">
        <v>312</v>
      </c>
      <c r="C322" t="s">
        <v>1100</v>
      </c>
      <c r="D322" t="s">
        <v>1025</v>
      </c>
      <c r="E322" s="1">
        <v>45116</v>
      </c>
      <c r="F322" t="s">
        <v>1017</v>
      </c>
      <c r="G322">
        <v>11</v>
      </c>
      <c r="H322" s="1">
        <v>45127</v>
      </c>
      <c r="I322">
        <f t="shared" si="4"/>
        <v>0</v>
      </c>
      <c r="J322" t="str">
        <f>IF(Data!I322&lt;-1, "Early", IF(I322&gt;2,"Late","On Time"))</f>
        <v>On Time</v>
      </c>
      <c r="K322" t="s">
        <v>1018</v>
      </c>
    </row>
    <row r="323" spans="2:11" x14ac:dyDescent="0.3">
      <c r="B323" t="s">
        <v>313</v>
      </c>
      <c r="C323" t="s">
        <v>1119</v>
      </c>
      <c r="D323" t="s">
        <v>1026</v>
      </c>
      <c r="E323" s="1">
        <v>45117</v>
      </c>
      <c r="F323" t="s">
        <v>1017</v>
      </c>
      <c r="G323">
        <v>6</v>
      </c>
      <c r="H323" s="1">
        <v>45123</v>
      </c>
      <c r="I323">
        <f t="shared" si="4"/>
        <v>0</v>
      </c>
      <c r="J323" t="str">
        <f>IF(Data!I323&lt;-1, "Early", IF(I323&gt;2,"Late","On Time"))</f>
        <v>On Time</v>
      </c>
      <c r="K323" t="s">
        <v>1018</v>
      </c>
    </row>
    <row r="324" spans="2:11" x14ac:dyDescent="0.3">
      <c r="B324" t="s">
        <v>314</v>
      </c>
      <c r="C324" t="s">
        <v>1081</v>
      </c>
      <c r="D324" t="s">
        <v>1025</v>
      </c>
      <c r="E324" s="1">
        <v>45117</v>
      </c>
      <c r="F324" t="s">
        <v>1017</v>
      </c>
      <c r="G324">
        <v>5</v>
      </c>
      <c r="H324" s="1">
        <v>45124</v>
      </c>
      <c r="I324">
        <f t="shared" si="4"/>
        <v>2</v>
      </c>
      <c r="J324" t="str">
        <f>IF(Data!I324&lt;-1, "Early", IF(I324&gt;2,"Late","On Time"))</f>
        <v>On Time</v>
      </c>
      <c r="K324" t="s">
        <v>1018</v>
      </c>
    </row>
    <row r="325" spans="2:11" x14ac:dyDescent="0.3">
      <c r="B325" t="s">
        <v>315</v>
      </c>
      <c r="C325" t="s">
        <v>1083</v>
      </c>
      <c r="D325" t="s">
        <v>1025</v>
      </c>
      <c r="E325" s="1">
        <v>45118</v>
      </c>
      <c r="F325" t="s">
        <v>1018</v>
      </c>
      <c r="G325">
        <v>10</v>
      </c>
      <c r="H325" s="1">
        <v>45130</v>
      </c>
      <c r="I325">
        <f t="shared" si="4"/>
        <v>2</v>
      </c>
      <c r="J325" t="str">
        <f>IF(Data!I325&lt;-1, "Early", IF(I325&gt;2,"Late","On Time"))</f>
        <v>On Time</v>
      </c>
      <c r="K325" t="s">
        <v>1018</v>
      </c>
    </row>
    <row r="326" spans="2:11" x14ac:dyDescent="0.3">
      <c r="B326" t="s">
        <v>316</v>
      </c>
      <c r="C326" t="s">
        <v>1107</v>
      </c>
      <c r="D326" t="s">
        <v>1022</v>
      </c>
      <c r="E326" s="1">
        <v>45119</v>
      </c>
      <c r="F326" t="s">
        <v>1017</v>
      </c>
      <c r="G326">
        <v>11</v>
      </c>
      <c r="H326" s="1">
        <v>45137</v>
      </c>
      <c r="I326">
        <f t="shared" si="4"/>
        <v>7</v>
      </c>
      <c r="J326" t="str">
        <f>IF(Data!I326&lt;-1, "Early", IF(I326&gt;2,"Late","On Time"))</f>
        <v>Late</v>
      </c>
      <c r="K326" t="s">
        <v>1018</v>
      </c>
    </row>
    <row r="327" spans="2:11" x14ac:dyDescent="0.3">
      <c r="B327" t="s">
        <v>317</v>
      </c>
      <c r="C327" t="s">
        <v>1077</v>
      </c>
      <c r="D327" t="s">
        <v>1022</v>
      </c>
      <c r="E327" s="1">
        <v>45119</v>
      </c>
      <c r="F327" t="s">
        <v>1017</v>
      </c>
      <c r="G327">
        <v>5</v>
      </c>
      <c r="H327" s="1">
        <v>45126</v>
      </c>
      <c r="I327">
        <f t="shared" si="4"/>
        <v>2</v>
      </c>
      <c r="J327" t="str">
        <f>IF(Data!I327&lt;-1, "Early", IF(I327&gt;2,"Late","On Time"))</f>
        <v>On Time</v>
      </c>
      <c r="K327" t="s">
        <v>1018</v>
      </c>
    </row>
    <row r="328" spans="2:11" x14ac:dyDescent="0.3">
      <c r="B328" t="s">
        <v>318</v>
      </c>
      <c r="C328" t="s">
        <v>1121</v>
      </c>
      <c r="D328" t="s">
        <v>1025</v>
      </c>
      <c r="E328" s="1">
        <v>45121</v>
      </c>
      <c r="F328" t="s">
        <v>1017</v>
      </c>
      <c r="G328">
        <v>8</v>
      </c>
      <c r="H328" s="1">
        <v>45128</v>
      </c>
      <c r="I328">
        <f t="shared" si="4"/>
        <v>-1</v>
      </c>
      <c r="J328" t="str">
        <f>IF(Data!I328&lt;-1, "Early", IF(I328&gt;2,"Late","On Time"))</f>
        <v>On Time</v>
      </c>
      <c r="K328" t="s">
        <v>1018</v>
      </c>
    </row>
    <row r="329" spans="2:11" x14ac:dyDescent="0.3">
      <c r="B329" t="s">
        <v>319</v>
      </c>
      <c r="C329" t="s">
        <v>1037</v>
      </c>
      <c r="D329" t="s">
        <v>1022</v>
      </c>
      <c r="E329" s="1">
        <v>45122</v>
      </c>
      <c r="F329" t="s">
        <v>1017</v>
      </c>
      <c r="G329">
        <v>5</v>
      </c>
      <c r="H329" s="1">
        <v>45127</v>
      </c>
      <c r="I329">
        <f t="shared" si="4"/>
        <v>0</v>
      </c>
      <c r="J329" t="str">
        <f>IF(Data!I329&lt;-1, "Early", IF(I329&gt;2,"Late","On Time"))</f>
        <v>On Time</v>
      </c>
      <c r="K329" t="s">
        <v>1018</v>
      </c>
    </row>
    <row r="330" spans="2:11" x14ac:dyDescent="0.3">
      <c r="B330" t="s">
        <v>320</v>
      </c>
      <c r="C330" t="s">
        <v>1079</v>
      </c>
      <c r="D330" t="s">
        <v>1022</v>
      </c>
      <c r="E330" s="1">
        <v>45122</v>
      </c>
      <c r="F330" t="s">
        <v>1017</v>
      </c>
      <c r="G330">
        <v>9</v>
      </c>
      <c r="H330" s="1">
        <v>45131</v>
      </c>
      <c r="I330">
        <f t="shared" si="4"/>
        <v>0</v>
      </c>
      <c r="J330" t="str">
        <f>IF(Data!I330&lt;-1, "Early", IF(I330&gt;2,"Late","On Time"))</f>
        <v>On Time</v>
      </c>
      <c r="K330" t="s">
        <v>1018</v>
      </c>
    </row>
    <row r="331" spans="2:11" x14ac:dyDescent="0.3">
      <c r="B331" t="s">
        <v>321</v>
      </c>
      <c r="C331" t="s">
        <v>1037</v>
      </c>
      <c r="D331" t="s">
        <v>1023</v>
      </c>
      <c r="E331" s="1">
        <v>45122</v>
      </c>
      <c r="F331" t="s">
        <v>1017</v>
      </c>
      <c r="G331">
        <v>5</v>
      </c>
      <c r="H331" s="1">
        <v>45128</v>
      </c>
      <c r="I331">
        <f t="shared" si="4"/>
        <v>1</v>
      </c>
      <c r="J331" t="str">
        <f>IF(Data!I331&lt;-1, "Early", IF(I331&gt;2,"Late","On Time"))</f>
        <v>On Time</v>
      </c>
      <c r="K331" t="s">
        <v>1018</v>
      </c>
    </row>
    <row r="332" spans="2:11" x14ac:dyDescent="0.3">
      <c r="B332" t="s">
        <v>322</v>
      </c>
      <c r="C332" t="s">
        <v>1102</v>
      </c>
      <c r="D332" t="s">
        <v>1026</v>
      </c>
      <c r="E332" s="1">
        <v>45123</v>
      </c>
      <c r="F332" t="s">
        <v>1017</v>
      </c>
      <c r="G332">
        <v>5</v>
      </c>
      <c r="H332" s="1">
        <v>45128</v>
      </c>
      <c r="I332">
        <f t="shared" si="4"/>
        <v>0</v>
      </c>
      <c r="J332" t="str">
        <f>IF(Data!I332&lt;-1, "Early", IF(I332&gt;2,"Late","On Time"))</f>
        <v>On Time</v>
      </c>
      <c r="K332" t="s">
        <v>1018</v>
      </c>
    </row>
    <row r="333" spans="2:11" x14ac:dyDescent="0.3">
      <c r="B333" t="s">
        <v>323</v>
      </c>
      <c r="C333" t="s">
        <v>1057</v>
      </c>
      <c r="D333" t="s">
        <v>1026</v>
      </c>
      <c r="E333" s="1">
        <v>45123</v>
      </c>
      <c r="F333" t="s">
        <v>1017</v>
      </c>
      <c r="G333">
        <v>8</v>
      </c>
      <c r="H333" s="1">
        <v>45133</v>
      </c>
      <c r="I333">
        <f t="shared" si="4"/>
        <v>2</v>
      </c>
      <c r="J333" t="str">
        <f>IF(Data!I333&lt;-1, "Early", IF(I333&gt;2,"Late","On Time"))</f>
        <v>On Time</v>
      </c>
      <c r="K333" t="s">
        <v>1018</v>
      </c>
    </row>
    <row r="334" spans="2:11" x14ac:dyDescent="0.3">
      <c r="B334" t="s">
        <v>324</v>
      </c>
      <c r="C334" t="s">
        <v>1052</v>
      </c>
      <c r="D334" t="s">
        <v>1026</v>
      </c>
      <c r="E334" s="1">
        <v>45124</v>
      </c>
      <c r="F334" t="s">
        <v>1017</v>
      </c>
      <c r="G334">
        <v>6</v>
      </c>
      <c r="H334" s="1">
        <v>45136</v>
      </c>
      <c r="I334">
        <f t="shared" si="4"/>
        <v>6</v>
      </c>
      <c r="J334" t="str">
        <f>IF(Data!I334&lt;-1, "Early", IF(I334&gt;2,"Late","On Time"))</f>
        <v>Late</v>
      </c>
      <c r="K334" t="s">
        <v>1018</v>
      </c>
    </row>
    <row r="335" spans="2:11" x14ac:dyDescent="0.3">
      <c r="B335" t="s">
        <v>325</v>
      </c>
      <c r="C335" t="s">
        <v>1114</v>
      </c>
      <c r="D335" t="s">
        <v>1024</v>
      </c>
      <c r="E335" s="1">
        <v>45124</v>
      </c>
      <c r="F335" t="s">
        <v>1017</v>
      </c>
      <c r="G335">
        <v>6</v>
      </c>
      <c r="H335" s="1">
        <v>45131</v>
      </c>
      <c r="I335">
        <f t="shared" si="4"/>
        <v>1</v>
      </c>
      <c r="J335" t="str">
        <f>IF(Data!I335&lt;-1, "Early", IF(I335&gt;2,"Late","On Time"))</f>
        <v>On Time</v>
      </c>
      <c r="K335" t="s">
        <v>1018</v>
      </c>
    </row>
    <row r="336" spans="2:11" x14ac:dyDescent="0.3">
      <c r="B336" t="s">
        <v>326</v>
      </c>
      <c r="C336" t="s">
        <v>1045</v>
      </c>
      <c r="D336" t="s">
        <v>1023</v>
      </c>
      <c r="E336" s="1">
        <v>45125</v>
      </c>
      <c r="F336" t="s">
        <v>1017</v>
      </c>
      <c r="G336">
        <v>9</v>
      </c>
      <c r="H336" s="1">
        <v>45134</v>
      </c>
      <c r="I336">
        <f t="shared" si="4"/>
        <v>0</v>
      </c>
      <c r="J336" t="str">
        <f>IF(Data!I336&lt;-1, "Early", IF(I336&gt;2,"Late","On Time"))</f>
        <v>On Time</v>
      </c>
      <c r="K336" t="s">
        <v>1018</v>
      </c>
    </row>
    <row r="337" spans="2:12" x14ac:dyDescent="0.3">
      <c r="B337" t="s">
        <v>327</v>
      </c>
      <c r="C337" t="s">
        <v>1094</v>
      </c>
      <c r="D337" t="s">
        <v>1024</v>
      </c>
      <c r="E337" s="1">
        <v>45125</v>
      </c>
      <c r="F337" t="s">
        <v>1017</v>
      </c>
      <c r="G337">
        <v>9</v>
      </c>
      <c r="H337" s="1">
        <v>45135</v>
      </c>
      <c r="I337">
        <f t="shared" si="4"/>
        <v>1</v>
      </c>
      <c r="J337" t="str">
        <f>IF(Data!I337&lt;-1, "Early", IF(I337&gt;2,"Late","On Time"))</f>
        <v>On Time</v>
      </c>
      <c r="K337" t="s">
        <v>1018</v>
      </c>
    </row>
    <row r="338" spans="2:12" x14ac:dyDescent="0.3">
      <c r="B338" t="s">
        <v>328</v>
      </c>
      <c r="C338" t="s">
        <v>1089</v>
      </c>
      <c r="D338" t="s">
        <v>1024</v>
      </c>
      <c r="E338" s="1">
        <v>45125</v>
      </c>
      <c r="F338" t="s">
        <v>1017</v>
      </c>
      <c r="G338">
        <v>25</v>
      </c>
      <c r="H338" s="1">
        <v>45149</v>
      </c>
      <c r="I338">
        <f t="shared" si="4"/>
        <v>-1</v>
      </c>
      <c r="J338" t="str">
        <f>IF(Data!I338&lt;-1, "Early", IF(I338&gt;2,"Late","On Time"))</f>
        <v>On Time</v>
      </c>
      <c r="K338" t="s">
        <v>1018</v>
      </c>
    </row>
    <row r="339" spans="2:12" x14ac:dyDescent="0.3">
      <c r="B339" t="s">
        <v>329</v>
      </c>
      <c r="C339" t="s">
        <v>1111</v>
      </c>
      <c r="D339" t="s">
        <v>1025</v>
      </c>
      <c r="E339" s="1">
        <v>45126</v>
      </c>
      <c r="F339" t="s">
        <v>1017</v>
      </c>
      <c r="G339">
        <v>6</v>
      </c>
      <c r="H339" s="1">
        <v>45131</v>
      </c>
      <c r="I339">
        <f t="shared" si="4"/>
        <v>-1</v>
      </c>
      <c r="J339" t="str">
        <f>IF(Data!I339&lt;-1, "Early", IF(I339&gt;2,"Late","On Time"))</f>
        <v>On Time</v>
      </c>
      <c r="K339" t="s">
        <v>1018</v>
      </c>
    </row>
    <row r="340" spans="2:12" x14ac:dyDescent="0.3">
      <c r="B340" t="s">
        <v>330</v>
      </c>
      <c r="C340" t="s">
        <v>1102</v>
      </c>
      <c r="D340" t="s">
        <v>1023</v>
      </c>
      <c r="E340" s="1">
        <v>45127</v>
      </c>
      <c r="F340" t="s">
        <v>1017</v>
      </c>
      <c r="G340">
        <v>7</v>
      </c>
      <c r="H340" s="1">
        <v>45132</v>
      </c>
      <c r="I340">
        <f t="shared" si="4"/>
        <v>-2</v>
      </c>
      <c r="J340" t="str">
        <f>IF(Data!I340&lt;-1, "Early", IF(I340&gt;2,"Late","On Time"))</f>
        <v>Early</v>
      </c>
      <c r="K340" t="s">
        <v>1018</v>
      </c>
    </row>
    <row r="341" spans="2:12" x14ac:dyDescent="0.3">
      <c r="B341" t="s">
        <v>331</v>
      </c>
      <c r="C341" t="s">
        <v>1113</v>
      </c>
      <c r="D341" t="s">
        <v>1026</v>
      </c>
      <c r="E341" s="1">
        <v>45127</v>
      </c>
      <c r="F341" t="s">
        <v>1017</v>
      </c>
      <c r="G341">
        <v>5</v>
      </c>
      <c r="H341" s="1">
        <v>45133</v>
      </c>
      <c r="I341">
        <f t="shared" si="4"/>
        <v>1</v>
      </c>
      <c r="J341" t="str">
        <f>IF(Data!I341&lt;-1, "Early", IF(I341&gt;2,"Late","On Time"))</f>
        <v>On Time</v>
      </c>
      <c r="K341" t="s">
        <v>1018</v>
      </c>
    </row>
    <row r="342" spans="2:12" x14ac:dyDescent="0.3">
      <c r="B342" t="s">
        <v>332</v>
      </c>
      <c r="C342" t="s">
        <v>1048</v>
      </c>
      <c r="D342" t="s">
        <v>1023</v>
      </c>
      <c r="E342" s="1">
        <v>45128</v>
      </c>
      <c r="F342" t="s">
        <v>1017</v>
      </c>
      <c r="G342">
        <v>5</v>
      </c>
      <c r="H342" s="1">
        <v>45137</v>
      </c>
      <c r="I342">
        <f t="shared" si="4"/>
        <v>4</v>
      </c>
      <c r="J342" t="str">
        <f>IF(Data!I342&lt;-1, "Early", IF(I342&gt;2,"Late","On Time"))</f>
        <v>Late</v>
      </c>
      <c r="K342" t="s">
        <v>1018</v>
      </c>
    </row>
    <row r="343" spans="2:12" x14ac:dyDescent="0.3">
      <c r="B343" t="s">
        <v>333</v>
      </c>
      <c r="C343" t="s">
        <v>1090</v>
      </c>
      <c r="D343" t="s">
        <v>1024</v>
      </c>
      <c r="E343" s="1">
        <v>45128</v>
      </c>
      <c r="F343" t="s">
        <v>1017</v>
      </c>
      <c r="G343">
        <v>2</v>
      </c>
      <c r="H343" s="1">
        <v>45137</v>
      </c>
      <c r="I343">
        <f t="shared" si="4"/>
        <v>7</v>
      </c>
      <c r="J343" t="str">
        <f>IF(Data!I343&lt;-1, "Early", IF(I343&gt;2,"Late","On Time"))</f>
        <v>Late</v>
      </c>
      <c r="K343" t="s">
        <v>1018</v>
      </c>
    </row>
    <row r="344" spans="2:12" x14ac:dyDescent="0.3">
      <c r="B344" t="s">
        <v>334</v>
      </c>
      <c r="C344" t="s">
        <v>1085</v>
      </c>
      <c r="D344" t="s">
        <v>1024</v>
      </c>
      <c r="E344" s="1">
        <v>45128</v>
      </c>
      <c r="F344" t="s">
        <v>1017</v>
      </c>
      <c r="G344">
        <v>5</v>
      </c>
      <c r="H344" s="1">
        <v>45135</v>
      </c>
      <c r="I344">
        <f t="shared" si="4"/>
        <v>2</v>
      </c>
      <c r="J344" t="str">
        <f>IF(Data!I344&lt;-1, "Early", IF(I344&gt;2,"Late","On Time"))</f>
        <v>On Time</v>
      </c>
      <c r="K344" t="s">
        <v>1018</v>
      </c>
    </row>
    <row r="345" spans="2:12" x14ac:dyDescent="0.3">
      <c r="B345" t="s">
        <v>335</v>
      </c>
      <c r="C345" t="s">
        <v>1048</v>
      </c>
      <c r="D345" t="s">
        <v>1024</v>
      </c>
      <c r="E345" s="1">
        <v>45129</v>
      </c>
      <c r="F345" t="s">
        <v>1018</v>
      </c>
      <c r="G345">
        <v>22</v>
      </c>
      <c r="H345" s="1">
        <v>45151</v>
      </c>
      <c r="I345">
        <f t="shared" si="4"/>
        <v>0</v>
      </c>
      <c r="J345" t="str">
        <f>IF(Data!I345&lt;-1, "Early", IF(I345&gt;2,"Late","On Time"))</f>
        <v>On Time</v>
      </c>
      <c r="K345" t="s">
        <v>1017</v>
      </c>
      <c r="L345" t="s">
        <v>1019</v>
      </c>
    </row>
    <row r="346" spans="2:12" x14ac:dyDescent="0.3">
      <c r="B346" t="s">
        <v>336</v>
      </c>
      <c r="C346" t="s">
        <v>1061</v>
      </c>
      <c r="D346" t="s">
        <v>1023</v>
      </c>
      <c r="E346" s="1">
        <v>45129</v>
      </c>
      <c r="F346" t="s">
        <v>1017</v>
      </c>
      <c r="G346">
        <v>5</v>
      </c>
      <c r="H346" s="1">
        <v>45134</v>
      </c>
      <c r="I346">
        <f t="shared" si="4"/>
        <v>0</v>
      </c>
      <c r="J346" t="str">
        <f>IF(Data!I346&lt;-1, "Early", IF(I346&gt;2,"Late","On Time"))</f>
        <v>On Time</v>
      </c>
      <c r="K346" t="s">
        <v>1018</v>
      </c>
    </row>
    <row r="347" spans="2:12" x14ac:dyDescent="0.3">
      <c r="B347" t="s">
        <v>337</v>
      </c>
      <c r="C347" t="s">
        <v>1112</v>
      </c>
      <c r="D347" t="s">
        <v>1025</v>
      </c>
      <c r="E347" s="1">
        <v>45129</v>
      </c>
      <c r="F347" t="s">
        <v>1017</v>
      </c>
      <c r="G347">
        <v>10</v>
      </c>
      <c r="H347" s="1">
        <v>45139</v>
      </c>
      <c r="I347">
        <f t="shared" ref="I347:I410" si="5">H347-E347-G347</f>
        <v>0</v>
      </c>
      <c r="J347" t="str">
        <f>IF(Data!I347&lt;-1, "Early", IF(I347&gt;2,"Late","On Time"))</f>
        <v>On Time</v>
      </c>
      <c r="K347" t="s">
        <v>1018</v>
      </c>
    </row>
    <row r="348" spans="2:12" x14ac:dyDescent="0.3">
      <c r="B348" t="s">
        <v>338</v>
      </c>
      <c r="C348" t="s">
        <v>1039</v>
      </c>
      <c r="D348" t="s">
        <v>1023</v>
      </c>
      <c r="E348" s="1">
        <v>45130</v>
      </c>
      <c r="F348" t="s">
        <v>1017</v>
      </c>
      <c r="G348">
        <v>3</v>
      </c>
      <c r="H348" s="1">
        <v>45133</v>
      </c>
      <c r="I348">
        <f t="shared" si="5"/>
        <v>0</v>
      </c>
      <c r="J348" t="str">
        <f>IF(Data!I348&lt;-1, "Early", IF(I348&gt;2,"Late","On Time"))</f>
        <v>On Time</v>
      </c>
      <c r="K348" t="s">
        <v>1018</v>
      </c>
    </row>
    <row r="349" spans="2:12" x14ac:dyDescent="0.3">
      <c r="B349" t="s">
        <v>339</v>
      </c>
      <c r="C349" t="s">
        <v>1096</v>
      </c>
      <c r="D349" t="s">
        <v>1022</v>
      </c>
      <c r="E349" s="1">
        <v>45131</v>
      </c>
      <c r="F349" t="s">
        <v>1017</v>
      </c>
      <c r="G349">
        <v>10</v>
      </c>
      <c r="H349" s="1">
        <v>45141</v>
      </c>
      <c r="I349">
        <f t="shared" si="5"/>
        <v>0</v>
      </c>
      <c r="J349" t="str">
        <f>IF(Data!I349&lt;-1, "Early", IF(I349&gt;2,"Late","On Time"))</f>
        <v>On Time</v>
      </c>
      <c r="K349" t="s">
        <v>1018</v>
      </c>
    </row>
    <row r="350" spans="2:12" x14ac:dyDescent="0.3">
      <c r="B350" t="s">
        <v>340</v>
      </c>
      <c r="C350" t="s">
        <v>1030</v>
      </c>
      <c r="D350" t="s">
        <v>1024</v>
      </c>
      <c r="E350" s="1">
        <v>45131</v>
      </c>
      <c r="F350" t="s">
        <v>1017</v>
      </c>
      <c r="G350">
        <v>6</v>
      </c>
      <c r="H350" s="1">
        <v>45143</v>
      </c>
      <c r="I350">
        <f t="shared" si="5"/>
        <v>6</v>
      </c>
      <c r="J350" t="str">
        <f>IF(Data!I350&lt;-1, "Early", IF(I350&gt;2,"Late","On Time"))</f>
        <v>Late</v>
      </c>
      <c r="K350" t="s">
        <v>1018</v>
      </c>
    </row>
    <row r="351" spans="2:12" x14ac:dyDescent="0.3">
      <c r="B351" t="s">
        <v>341</v>
      </c>
      <c r="C351" t="s">
        <v>1029</v>
      </c>
      <c r="D351" t="s">
        <v>1025</v>
      </c>
      <c r="E351" s="1">
        <v>45132</v>
      </c>
      <c r="F351" t="s">
        <v>1017</v>
      </c>
      <c r="G351">
        <v>6</v>
      </c>
      <c r="H351" s="1">
        <v>45137</v>
      </c>
      <c r="I351">
        <f t="shared" si="5"/>
        <v>-1</v>
      </c>
      <c r="J351" t="str">
        <f>IF(Data!I351&lt;-1, "Early", IF(I351&gt;2,"Late","On Time"))</f>
        <v>On Time</v>
      </c>
      <c r="K351" t="s">
        <v>1018</v>
      </c>
    </row>
    <row r="352" spans="2:12" x14ac:dyDescent="0.3">
      <c r="B352" t="s">
        <v>342</v>
      </c>
      <c r="C352" t="s">
        <v>1116</v>
      </c>
      <c r="D352" t="s">
        <v>1023</v>
      </c>
      <c r="E352" s="1">
        <v>45132</v>
      </c>
      <c r="F352" t="s">
        <v>1017</v>
      </c>
      <c r="G352">
        <v>6</v>
      </c>
      <c r="H352" s="1">
        <v>45139</v>
      </c>
      <c r="I352">
        <f t="shared" si="5"/>
        <v>1</v>
      </c>
      <c r="J352" t="str">
        <f>IF(Data!I352&lt;-1, "Early", IF(I352&gt;2,"Late","On Time"))</f>
        <v>On Time</v>
      </c>
      <c r="K352" t="s">
        <v>1018</v>
      </c>
    </row>
    <row r="353" spans="2:11" x14ac:dyDescent="0.3">
      <c r="B353" t="s">
        <v>343</v>
      </c>
      <c r="C353" t="s">
        <v>1116</v>
      </c>
      <c r="D353" t="s">
        <v>1025</v>
      </c>
      <c r="E353" s="1">
        <v>45133</v>
      </c>
      <c r="F353" t="s">
        <v>1017</v>
      </c>
      <c r="G353">
        <v>10</v>
      </c>
      <c r="H353" s="1">
        <v>45143</v>
      </c>
      <c r="I353">
        <f t="shared" si="5"/>
        <v>0</v>
      </c>
      <c r="J353" t="str">
        <f>IF(Data!I353&lt;-1, "Early", IF(I353&gt;2,"Late","On Time"))</f>
        <v>On Time</v>
      </c>
      <c r="K353" t="s">
        <v>1018</v>
      </c>
    </row>
    <row r="354" spans="2:11" x14ac:dyDescent="0.3">
      <c r="B354" t="s">
        <v>344</v>
      </c>
      <c r="C354" t="s">
        <v>1067</v>
      </c>
      <c r="D354" t="s">
        <v>1025</v>
      </c>
      <c r="E354" s="1">
        <v>45135</v>
      </c>
      <c r="F354" t="s">
        <v>1017</v>
      </c>
      <c r="G354">
        <v>8</v>
      </c>
      <c r="H354" s="1">
        <v>45143</v>
      </c>
      <c r="I354">
        <f t="shared" si="5"/>
        <v>0</v>
      </c>
      <c r="J354" t="str">
        <f>IF(Data!I354&lt;-1, "Early", IF(I354&gt;2,"Late","On Time"))</f>
        <v>On Time</v>
      </c>
      <c r="K354" t="s">
        <v>1018</v>
      </c>
    </row>
    <row r="355" spans="2:11" x14ac:dyDescent="0.3">
      <c r="B355" t="s">
        <v>345</v>
      </c>
      <c r="C355" t="s">
        <v>1031</v>
      </c>
      <c r="D355" t="s">
        <v>1024</v>
      </c>
      <c r="E355" s="1">
        <v>45136</v>
      </c>
      <c r="F355" t="s">
        <v>1017</v>
      </c>
      <c r="G355">
        <v>10</v>
      </c>
      <c r="H355" s="1">
        <v>45147</v>
      </c>
      <c r="I355">
        <f t="shared" si="5"/>
        <v>1</v>
      </c>
      <c r="J355" t="str">
        <f>IF(Data!I355&lt;-1, "Early", IF(I355&gt;2,"Late","On Time"))</f>
        <v>On Time</v>
      </c>
      <c r="K355" t="s">
        <v>1018</v>
      </c>
    </row>
    <row r="356" spans="2:11" x14ac:dyDescent="0.3">
      <c r="B356" t="s">
        <v>346</v>
      </c>
      <c r="C356" t="s">
        <v>1091</v>
      </c>
      <c r="D356" t="s">
        <v>1023</v>
      </c>
      <c r="E356" s="1">
        <v>45137</v>
      </c>
      <c r="F356" t="s">
        <v>1017</v>
      </c>
      <c r="G356">
        <v>8</v>
      </c>
      <c r="H356" s="1">
        <v>45145</v>
      </c>
      <c r="I356">
        <f t="shared" si="5"/>
        <v>0</v>
      </c>
      <c r="J356" t="str">
        <f>IF(Data!I356&lt;-1, "Early", IF(I356&gt;2,"Late","On Time"))</f>
        <v>On Time</v>
      </c>
      <c r="K356" t="s">
        <v>1018</v>
      </c>
    </row>
    <row r="357" spans="2:11" x14ac:dyDescent="0.3">
      <c r="B357" t="s">
        <v>347</v>
      </c>
      <c r="C357" t="s">
        <v>1061</v>
      </c>
      <c r="D357" t="s">
        <v>1026</v>
      </c>
      <c r="E357" s="1">
        <v>45137</v>
      </c>
      <c r="F357" t="s">
        <v>1018</v>
      </c>
      <c r="G357">
        <v>13</v>
      </c>
      <c r="H357" s="1">
        <v>45152</v>
      </c>
      <c r="I357">
        <f t="shared" si="5"/>
        <v>2</v>
      </c>
      <c r="J357" t="str">
        <f>IF(Data!I357&lt;-1, "Early", IF(I357&gt;2,"Late","On Time"))</f>
        <v>On Time</v>
      </c>
      <c r="K357" t="s">
        <v>1018</v>
      </c>
    </row>
    <row r="358" spans="2:11" x14ac:dyDescent="0.3">
      <c r="B358" t="s">
        <v>348</v>
      </c>
      <c r="C358" t="s">
        <v>1035</v>
      </c>
      <c r="D358" t="s">
        <v>1026</v>
      </c>
      <c r="E358" s="1">
        <v>45138</v>
      </c>
      <c r="F358" t="s">
        <v>1017</v>
      </c>
      <c r="G358">
        <v>5</v>
      </c>
      <c r="H358" s="1">
        <v>45149</v>
      </c>
      <c r="I358">
        <f t="shared" si="5"/>
        <v>6</v>
      </c>
      <c r="J358" t="str">
        <f>IF(Data!I358&lt;-1, "Early", IF(I358&gt;2,"Late","On Time"))</f>
        <v>Late</v>
      </c>
      <c r="K358" t="s">
        <v>1018</v>
      </c>
    </row>
    <row r="359" spans="2:11" x14ac:dyDescent="0.3">
      <c r="B359" t="s">
        <v>349</v>
      </c>
      <c r="C359" t="s">
        <v>1063</v>
      </c>
      <c r="D359" t="s">
        <v>1026</v>
      </c>
      <c r="E359" s="1">
        <v>45139</v>
      </c>
      <c r="F359" t="s">
        <v>1017</v>
      </c>
      <c r="G359">
        <v>4</v>
      </c>
      <c r="H359" s="1">
        <v>45143</v>
      </c>
      <c r="I359">
        <f t="shared" si="5"/>
        <v>0</v>
      </c>
      <c r="J359" t="str">
        <f>IF(Data!I359&lt;-1, "Early", IF(I359&gt;2,"Late","On Time"))</f>
        <v>On Time</v>
      </c>
      <c r="K359" t="s">
        <v>1018</v>
      </c>
    </row>
    <row r="360" spans="2:11" x14ac:dyDescent="0.3">
      <c r="B360" t="s">
        <v>350</v>
      </c>
      <c r="C360" t="s">
        <v>1037</v>
      </c>
      <c r="D360" t="s">
        <v>1025</v>
      </c>
      <c r="E360" s="1">
        <v>45139</v>
      </c>
      <c r="F360" t="s">
        <v>1017</v>
      </c>
      <c r="G360">
        <v>11</v>
      </c>
      <c r="H360" s="1">
        <v>45146</v>
      </c>
      <c r="I360">
        <f t="shared" si="5"/>
        <v>-4</v>
      </c>
      <c r="J360" t="str">
        <f>IF(Data!I360&lt;-1, "Early", IF(I360&gt;2,"Late","On Time"))</f>
        <v>Early</v>
      </c>
      <c r="K360" t="s">
        <v>1018</v>
      </c>
    </row>
    <row r="361" spans="2:11" x14ac:dyDescent="0.3">
      <c r="B361" t="s">
        <v>351</v>
      </c>
      <c r="C361" t="s">
        <v>1097</v>
      </c>
      <c r="D361" t="s">
        <v>1023</v>
      </c>
      <c r="E361" s="1">
        <v>45140</v>
      </c>
      <c r="F361" t="s">
        <v>1017</v>
      </c>
      <c r="G361">
        <v>7</v>
      </c>
      <c r="H361" s="1">
        <v>45148</v>
      </c>
      <c r="I361">
        <f t="shared" si="5"/>
        <v>1</v>
      </c>
      <c r="J361" t="str">
        <f>IF(Data!I361&lt;-1, "Early", IF(I361&gt;2,"Late","On Time"))</f>
        <v>On Time</v>
      </c>
      <c r="K361" t="s">
        <v>1018</v>
      </c>
    </row>
    <row r="362" spans="2:11" x14ac:dyDescent="0.3">
      <c r="B362" t="s">
        <v>352</v>
      </c>
      <c r="C362" t="s">
        <v>1035</v>
      </c>
      <c r="D362" t="s">
        <v>1026</v>
      </c>
      <c r="E362" s="1">
        <v>45140</v>
      </c>
      <c r="F362" t="s">
        <v>1017</v>
      </c>
      <c r="G362">
        <v>12</v>
      </c>
      <c r="H362" s="1">
        <v>45151</v>
      </c>
      <c r="I362">
        <f t="shared" si="5"/>
        <v>-1</v>
      </c>
      <c r="J362" t="str">
        <f>IF(Data!I362&lt;-1, "Early", IF(I362&gt;2,"Late","On Time"))</f>
        <v>On Time</v>
      </c>
      <c r="K362" t="s">
        <v>1018</v>
      </c>
    </row>
    <row r="363" spans="2:11" x14ac:dyDescent="0.3">
      <c r="B363" t="s">
        <v>353</v>
      </c>
      <c r="C363" t="s">
        <v>1088</v>
      </c>
      <c r="D363" t="s">
        <v>1022</v>
      </c>
      <c r="E363" s="1">
        <v>45140</v>
      </c>
      <c r="F363" t="s">
        <v>1017</v>
      </c>
      <c r="G363">
        <v>5</v>
      </c>
      <c r="H363" s="1">
        <v>45144</v>
      </c>
      <c r="I363">
        <f t="shared" si="5"/>
        <v>-1</v>
      </c>
      <c r="J363" t="str">
        <f>IF(Data!I363&lt;-1, "Early", IF(I363&gt;2,"Late","On Time"))</f>
        <v>On Time</v>
      </c>
      <c r="K363" t="s">
        <v>1018</v>
      </c>
    </row>
    <row r="364" spans="2:11" x14ac:dyDescent="0.3">
      <c r="B364" t="s">
        <v>354</v>
      </c>
      <c r="C364" t="s">
        <v>1118</v>
      </c>
      <c r="D364" t="s">
        <v>1023</v>
      </c>
      <c r="E364" s="1">
        <v>45142</v>
      </c>
      <c r="F364" t="s">
        <v>1017</v>
      </c>
      <c r="G364">
        <v>6</v>
      </c>
      <c r="H364" s="1">
        <v>45145</v>
      </c>
      <c r="I364">
        <f t="shared" si="5"/>
        <v>-3</v>
      </c>
      <c r="J364" t="str">
        <f>IF(Data!I364&lt;-1, "Early", IF(I364&gt;2,"Late","On Time"))</f>
        <v>Early</v>
      </c>
      <c r="K364" t="s">
        <v>1018</v>
      </c>
    </row>
    <row r="365" spans="2:11" x14ac:dyDescent="0.3">
      <c r="B365" t="s">
        <v>355</v>
      </c>
      <c r="C365" t="s">
        <v>1108</v>
      </c>
      <c r="D365" t="s">
        <v>1023</v>
      </c>
      <c r="E365" s="1">
        <v>45142</v>
      </c>
      <c r="F365" t="s">
        <v>1017</v>
      </c>
      <c r="G365">
        <v>6</v>
      </c>
      <c r="H365" s="1">
        <v>45148</v>
      </c>
      <c r="I365">
        <f t="shared" si="5"/>
        <v>0</v>
      </c>
      <c r="J365" t="str">
        <f>IF(Data!I365&lt;-1, "Early", IF(I365&gt;2,"Late","On Time"))</f>
        <v>On Time</v>
      </c>
      <c r="K365" t="s">
        <v>1018</v>
      </c>
    </row>
    <row r="366" spans="2:11" x14ac:dyDescent="0.3">
      <c r="B366" t="s">
        <v>356</v>
      </c>
      <c r="C366" t="s">
        <v>1116</v>
      </c>
      <c r="D366" t="s">
        <v>1026</v>
      </c>
      <c r="E366" s="1">
        <v>45142</v>
      </c>
      <c r="F366" t="s">
        <v>1017</v>
      </c>
      <c r="G366">
        <v>9</v>
      </c>
      <c r="H366" s="1">
        <v>45154</v>
      </c>
      <c r="I366">
        <f t="shared" si="5"/>
        <v>3</v>
      </c>
      <c r="J366" t="str">
        <f>IF(Data!I366&lt;-1, "Early", IF(I366&gt;2,"Late","On Time"))</f>
        <v>Late</v>
      </c>
      <c r="K366" t="s">
        <v>1018</v>
      </c>
    </row>
    <row r="367" spans="2:11" x14ac:dyDescent="0.3">
      <c r="B367" t="s">
        <v>357</v>
      </c>
      <c r="C367" t="s">
        <v>1108</v>
      </c>
      <c r="D367" t="s">
        <v>1023</v>
      </c>
      <c r="E367" s="1">
        <v>45143</v>
      </c>
      <c r="F367" t="s">
        <v>1017</v>
      </c>
      <c r="G367">
        <v>8</v>
      </c>
      <c r="H367" s="1">
        <v>45165</v>
      </c>
      <c r="I367">
        <f t="shared" si="5"/>
        <v>14</v>
      </c>
      <c r="J367" t="str">
        <f>IF(Data!I367&lt;-1, "Early", IF(I367&gt;2,"Late","On Time"))</f>
        <v>Late</v>
      </c>
      <c r="K367" t="s">
        <v>1018</v>
      </c>
    </row>
    <row r="368" spans="2:11" x14ac:dyDescent="0.3">
      <c r="B368" t="s">
        <v>358</v>
      </c>
      <c r="C368" t="s">
        <v>1075</v>
      </c>
      <c r="D368" t="s">
        <v>1022</v>
      </c>
      <c r="E368" s="1">
        <v>45143</v>
      </c>
      <c r="F368" t="s">
        <v>1018</v>
      </c>
      <c r="G368">
        <v>9</v>
      </c>
      <c r="H368" s="1">
        <v>45152</v>
      </c>
      <c r="I368">
        <f t="shared" si="5"/>
        <v>0</v>
      </c>
      <c r="J368" t="str">
        <f>IF(Data!I368&lt;-1, "Early", IF(I368&gt;2,"Late","On Time"))</f>
        <v>On Time</v>
      </c>
      <c r="K368" t="s">
        <v>1018</v>
      </c>
    </row>
    <row r="369" spans="2:12" x14ac:dyDescent="0.3">
      <c r="B369" t="s">
        <v>359</v>
      </c>
      <c r="C369" t="s">
        <v>1057</v>
      </c>
      <c r="D369" t="s">
        <v>1022</v>
      </c>
      <c r="E369" s="1">
        <v>45143</v>
      </c>
      <c r="F369" t="s">
        <v>1017</v>
      </c>
      <c r="G369">
        <v>16</v>
      </c>
      <c r="H369" s="1">
        <v>45160</v>
      </c>
      <c r="I369">
        <f t="shared" si="5"/>
        <v>1</v>
      </c>
      <c r="J369" t="str">
        <f>IF(Data!I369&lt;-1, "Early", IF(I369&gt;2,"Late","On Time"))</f>
        <v>On Time</v>
      </c>
      <c r="K369" t="s">
        <v>1017</v>
      </c>
      <c r="L369" t="s">
        <v>1020</v>
      </c>
    </row>
    <row r="370" spans="2:12" x14ac:dyDescent="0.3">
      <c r="B370" t="s">
        <v>360</v>
      </c>
      <c r="C370" t="s">
        <v>1086</v>
      </c>
      <c r="D370" t="s">
        <v>1023</v>
      </c>
      <c r="E370" s="1">
        <v>45143</v>
      </c>
      <c r="F370" t="s">
        <v>1017</v>
      </c>
      <c r="G370">
        <v>17</v>
      </c>
      <c r="H370" s="1">
        <v>45160</v>
      </c>
      <c r="I370">
        <f t="shared" si="5"/>
        <v>0</v>
      </c>
      <c r="J370" t="str">
        <f>IF(Data!I370&lt;-1, "Early", IF(I370&gt;2,"Late","On Time"))</f>
        <v>On Time</v>
      </c>
      <c r="K370" t="s">
        <v>1018</v>
      </c>
    </row>
    <row r="371" spans="2:12" x14ac:dyDescent="0.3">
      <c r="B371" t="s">
        <v>361</v>
      </c>
      <c r="C371" t="s">
        <v>1110</v>
      </c>
      <c r="D371" t="s">
        <v>1024</v>
      </c>
      <c r="E371" s="1">
        <v>45143</v>
      </c>
      <c r="F371" t="s">
        <v>1017</v>
      </c>
      <c r="G371">
        <v>11</v>
      </c>
      <c r="H371" s="1">
        <v>45154</v>
      </c>
      <c r="I371">
        <f t="shared" si="5"/>
        <v>0</v>
      </c>
      <c r="J371" t="str">
        <f>IF(Data!I371&lt;-1, "Early", IF(I371&gt;2,"Late","On Time"))</f>
        <v>On Time</v>
      </c>
      <c r="K371" t="s">
        <v>1018</v>
      </c>
    </row>
    <row r="372" spans="2:12" x14ac:dyDescent="0.3">
      <c r="B372" t="s">
        <v>362</v>
      </c>
      <c r="C372" t="s">
        <v>1038</v>
      </c>
      <c r="D372" t="s">
        <v>1023</v>
      </c>
      <c r="E372" s="1">
        <v>45144</v>
      </c>
      <c r="F372" t="s">
        <v>1017</v>
      </c>
      <c r="G372">
        <v>6</v>
      </c>
      <c r="H372" s="1">
        <v>45149</v>
      </c>
      <c r="I372">
        <f t="shared" si="5"/>
        <v>-1</v>
      </c>
      <c r="J372" t="str">
        <f>IF(Data!I372&lt;-1, "Early", IF(I372&gt;2,"Late","On Time"))</f>
        <v>On Time</v>
      </c>
      <c r="K372" t="s">
        <v>1018</v>
      </c>
    </row>
    <row r="373" spans="2:12" x14ac:dyDescent="0.3">
      <c r="B373" t="s">
        <v>363</v>
      </c>
      <c r="C373" t="s">
        <v>1097</v>
      </c>
      <c r="D373" t="s">
        <v>1023</v>
      </c>
      <c r="E373" s="1">
        <v>45145</v>
      </c>
      <c r="F373" t="s">
        <v>1017</v>
      </c>
      <c r="G373">
        <v>5</v>
      </c>
      <c r="H373" s="1">
        <v>45154</v>
      </c>
      <c r="I373">
        <f t="shared" si="5"/>
        <v>4</v>
      </c>
      <c r="J373" t="str">
        <f>IF(Data!I373&lt;-1, "Early", IF(I373&gt;2,"Late","On Time"))</f>
        <v>Late</v>
      </c>
      <c r="K373" t="s">
        <v>1018</v>
      </c>
    </row>
    <row r="374" spans="2:12" x14ac:dyDescent="0.3">
      <c r="B374" t="s">
        <v>364</v>
      </c>
      <c r="C374" t="s">
        <v>1070</v>
      </c>
      <c r="D374" t="s">
        <v>1023</v>
      </c>
      <c r="E374" s="1">
        <v>45145</v>
      </c>
      <c r="F374" t="s">
        <v>1017</v>
      </c>
      <c r="G374">
        <v>8</v>
      </c>
      <c r="H374" s="1">
        <v>45160</v>
      </c>
      <c r="I374">
        <f t="shared" si="5"/>
        <v>7</v>
      </c>
      <c r="J374" t="str">
        <f>IF(Data!I374&lt;-1, "Early", IF(I374&gt;2,"Late","On Time"))</f>
        <v>Late</v>
      </c>
      <c r="K374" t="s">
        <v>1018</v>
      </c>
    </row>
    <row r="375" spans="2:12" x14ac:dyDescent="0.3">
      <c r="B375" t="s">
        <v>365</v>
      </c>
      <c r="C375" t="s">
        <v>1084</v>
      </c>
      <c r="D375" t="s">
        <v>1024</v>
      </c>
      <c r="E375" s="1">
        <v>45145</v>
      </c>
      <c r="F375" t="s">
        <v>1017</v>
      </c>
      <c r="G375">
        <v>7</v>
      </c>
      <c r="H375" s="1">
        <v>45155</v>
      </c>
      <c r="I375">
        <f t="shared" si="5"/>
        <v>3</v>
      </c>
      <c r="J375" t="str">
        <f>IF(Data!I375&lt;-1, "Early", IF(I375&gt;2,"Late","On Time"))</f>
        <v>Late</v>
      </c>
      <c r="K375" t="s">
        <v>1018</v>
      </c>
    </row>
    <row r="376" spans="2:12" x14ac:dyDescent="0.3">
      <c r="B376" t="s">
        <v>366</v>
      </c>
      <c r="C376" t="s">
        <v>1118</v>
      </c>
      <c r="D376" t="s">
        <v>1022</v>
      </c>
      <c r="E376" s="1">
        <v>45146</v>
      </c>
      <c r="F376" t="s">
        <v>1017</v>
      </c>
      <c r="G376">
        <v>11</v>
      </c>
      <c r="H376" s="1">
        <v>45156</v>
      </c>
      <c r="I376">
        <f t="shared" si="5"/>
        <v>-1</v>
      </c>
      <c r="J376" t="str">
        <f>IF(Data!I376&lt;-1, "Early", IF(I376&gt;2,"Late","On Time"))</f>
        <v>On Time</v>
      </c>
      <c r="K376" t="s">
        <v>1018</v>
      </c>
    </row>
    <row r="377" spans="2:12" x14ac:dyDescent="0.3">
      <c r="B377" t="s">
        <v>367</v>
      </c>
      <c r="C377" t="s">
        <v>1070</v>
      </c>
      <c r="D377" t="s">
        <v>1022</v>
      </c>
      <c r="E377" s="1">
        <v>45146</v>
      </c>
      <c r="F377" t="s">
        <v>1017</v>
      </c>
      <c r="G377">
        <v>11</v>
      </c>
      <c r="H377" s="1">
        <v>45154</v>
      </c>
      <c r="I377">
        <f t="shared" si="5"/>
        <v>-3</v>
      </c>
      <c r="J377" t="str">
        <f>IF(Data!I377&lt;-1, "Early", IF(I377&gt;2,"Late","On Time"))</f>
        <v>Early</v>
      </c>
      <c r="K377" t="s">
        <v>1018</v>
      </c>
    </row>
    <row r="378" spans="2:12" x14ac:dyDescent="0.3">
      <c r="B378" t="s">
        <v>368</v>
      </c>
      <c r="C378" t="s">
        <v>1060</v>
      </c>
      <c r="D378" t="s">
        <v>1025</v>
      </c>
      <c r="E378" s="1">
        <v>45146</v>
      </c>
      <c r="F378" t="s">
        <v>1017</v>
      </c>
      <c r="G378">
        <v>9</v>
      </c>
      <c r="H378" s="1">
        <v>45155</v>
      </c>
      <c r="I378">
        <f t="shared" si="5"/>
        <v>0</v>
      </c>
      <c r="J378" t="str">
        <f>IF(Data!I378&lt;-1, "Early", IF(I378&gt;2,"Late","On Time"))</f>
        <v>On Time</v>
      </c>
      <c r="K378" t="s">
        <v>1018</v>
      </c>
    </row>
    <row r="379" spans="2:12" x14ac:dyDescent="0.3">
      <c r="B379" t="s">
        <v>369</v>
      </c>
      <c r="C379" t="s">
        <v>1051</v>
      </c>
      <c r="D379" t="s">
        <v>1023</v>
      </c>
      <c r="E379" s="1">
        <v>45148</v>
      </c>
      <c r="F379" t="s">
        <v>1017</v>
      </c>
      <c r="G379">
        <v>12</v>
      </c>
      <c r="H379" s="1">
        <v>45161</v>
      </c>
      <c r="I379">
        <f t="shared" si="5"/>
        <v>1</v>
      </c>
      <c r="J379" t="str">
        <f>IF(Data!I379&lt;-1, "Early", IF(I379&gt;2,"Late","On Time"))</f>
        <v>On Time</v>
      </c>
      <c r="K379" t="s">
        <v>1018</v>
      </c>
    </row>
    <row r="380" spans="2:12" x14ac:dyDescent="0.3">
      <c r="B380" t="s">
        <v>370</v>
      </c>
      <c r="C380" t="s">
        <v>1050</v>
      </c>
      <c r="D380" t="s">
        <v>1025</v>
      </c>
      <c r="E380" s="1">
        <v>45148</v>
      </c>
      <c r="F380" t="s">
        <v>1017</v>
      </c>
      <c r="G380">
        <v>4</v>
      </c>
      <c r="H380" s="1">
        <v>45152</v>
      </c>
      <c r="I380">
        <f t="shared" si="5"/>
        <v>0</v>
      </c>
      <c r="J380" t="str">
        <f>IF(Data!I380&lt;-1, "Early", IF(I380&gt;2,"Late","On Time"))</f>
        <v>On Time</v>
      </c>
      <c r="K380" t="s">
        <v>1018</v>
      </c>
    </row>
    <row r="381" spans="2:12" x14ac:dyDescent="0.3">
      <c r="B381" t="s">
        <v>371</v>
      </c>
      <c r="C381" t="s">
        <v>1031</v>
      </c>
      <c r="D381" t="s">
        <v>1022</v>
      </c>
      <c r="E381" s="1">
        <v>45148</v>
      </c>
      <c r="F381" t="s">
        <v>1017</v>
      </c>
      <c r="G381">
        <v>6</v>
      </c>
      <c r="H381" s="1">
        <v>45156</v>
      </c>
      <c r="I381">
        <f t="shared" si="5"/>
        <v>2</v>
      </c>
      <c r="J381" t="str">
        <f>IF(Data!I381&lt;-1, "Early", IF(I381&gt;2,"Late","On Time"))</f>
        <v>On Time</v>
      </c>
      <c r="K381" t="s">
        <v>1018</v>
      </c>
    </row>
    <row r="382" spans="2:12" x14ac:dyDescent="0.3">
      <c r="B382" t="s">
        <v>372</v>
      </c>
      <c r="C382" t="s">
        <v>1038</v>
      </c>
      <c r="D382" t="s">
        <v>1022</v>
      </c>
      <c r="E382" s="1">
        <v>45149</v>
      </c>
      <c r="F382" t="s">
        <v>1018</v>
      </c>
      <c r="G382">
        <v>8</v>
      </c>
      <c r="H382" s="1">
        <v>45162</v>
      </c>
      <c r="I382">
        <f t="shared" si="5"/>
        <v>5</v>
      </c>
      <c r="J382" t="str">
        <f>IF(Data!I382&lt;-1, "Early", IF(I382&gt;2,"Late","On Time"))</f>
        <v>Late</v>
      </c>
      <c r="K382" t="s">
        <v>1018</v>
      </c>
    </row>
    <row r="383" spans="2:12" x14ac:dyDescent="0.3">
      <c r="B383" t="s">
        <v>373</v>
      </c>
      <c r="C383" t="s">
        <v>1101</v>
      </c>
      <c r="D383" t="s">
        <v>1022</v>
      </c>
      <c r="E383" s="1">
        <v>45149</v>
      </c>
      <c r="F383" t="s">
        <v>1017</v>
      </c>
      <c r="G383">
        <v>13</v>
      </c>
      <c r="H383" s="1">
        <v>45169</v>
      </c>
      <c r="I383">
        <f t="shared" si="5"/>
        <v>7</v>
      </c>
      <c r="J383" t="str">
        <f>IF(Data!I383&lt;-1, "Early", IF(I383&gt;2,"Late","On Time"))</f>
        <v>Late</v>
      </c>
      <c r="K383" t="s">
        <v>1018</v>
      </c>
    </row>
    <row r="384" spans="2:12" x14ac:dyDescent="0.3">
      <c r="B384" t="s">
        <v>374</v>
      </c>
      <c r="C384" t="s">
        <v>1096</v>
      </c>
      <c r="D384" t="s">
        <v>1023</v>
      </c>
      <c r="E384" s="1">
        <v>45149</v>
      </c>
      <c r="F384" t="s">
        <v>1017</v>
      </c>
      <c r="G384">
        <v>15</v>
      </c>
      <c r="H384" s="1">
        <v>45169</v>
      </c>
      <c r="I384">
        <f t="shared" si="5"/>
        <v>5</v>
      </c>
      <c r="J384" t="str">
        <f>IF(Data!I384&lt;-1, "Early", IF(I384&gt;2,"Late","On Time"))</f>
        <v>Late</v>
      </c>
      <c r="K384" t="s">
        <v>1018</v>
      </c>
    </row>
    <row r="385" spans="2:12" x14ac:dyDescent="0.3">
      <c r="B385" t="s">
        <v>375</v>
      </c>
      <c r="C385" t="s">
        <v>1057</v>
      </c>
      <c r="D385" t="s">
        <v>1024</v>
      </c>
      <c r="E385" s="1">
        <v>45150</v>
      </c>
      <c r="F385" t="s">
        <v>1017</v>
      </c>
      <c r="G385">
        <v>8</v>
      </c>
      <c r="H385" s="1">
        <v>45161</v>
      </c>
      <c r="I385">
        <f t="shared" si="5"/>
        <v>3</v>
      </c>
      <c r="J385" t="str">
        <f>IF(Data!I385&lt;-1, "Early", IF(I385&gt;2,"Late","On Time"))</f>
        <v>Late</v>
      </c>
      <c r="K385" t="s">
        <v>1018</v>
      </c>
    </row>
    <row r="386" spans="2:12" x14ac:dyDescent="0.3">
      <c r="B386" t="s">
        <v>376</v>
      </c>
      <c r="C386" t="s">
        <v>1079</v>
      </c>
      <c r="D386" t="s">
        <v>1024</v>
      </c>
      <c r="E386" s="1">
        <v>45150</v>
      </c>
      <c r="F386" t="s">
        <v>1017</v>
      </c>
      <c r="G386">
        <v>7</v>
      </c>
      <c r="H386" s="1">
        <v>45156</v>
      </c>
      <c r="I386">
        <f t="shared" si="5"/>
        <v>-1</v>
      </c>
      <c r="J386" t="str">
        <f>IF(Data!I386&lt;-1, "Early", IF(I386&gt;2,"Late","On Time"))</f>
        <v>On Time</v>
      </c>
      <c r="K386" t="s">
        <v>1018</v>
      </c>
    </row>
    <row r="387" spans="2:12" x14ac:dyDescent="0.3">
      <c r="B387" t="s">
        <v>377</v>
      </c>
      <c r="C387" t="s">
        <v>1062</v>
      </c>
      <c r="D387" t="s">
        <v>1024</v>
      </c>
      <c r="E387" s="1">
        <v>45150</v>
      </c>
      <c r="F387" t="s">
        <v>1017</v>
      </c>
      <c r="G387">
        <v>17</v>
      </c>
      <c r="H387" s="1">
        <v>45168</v>
      </c>
      <c r="I387">
        <f t="shared" si="5"/>
        <v>1</v>
      </c>
      <c r="J387" t="str">
        <f>IF(Data!I387&lt;-1, "Early", IF(I387&gt;2,"Late","On Time"))</f>
        <v>On Time</v>
      </c>
      <c r="K387" t="s">
        <v>1018</v>
      </c>
    </row>
    <row r="388" spans="2:12" x14ac:dyDescent="0.3">
      <c r="B388" t="s">
        <v>378</v>
      </c>
      <c r="C388" t="s">
        <v>1035</v>
      </c>
      <c r="D388" t="s">
        <v>1024</v>
      </c>
      <c r="E388" s="1">
        <v>45150</v>
      </c>
      <c r="F388" t="s">
        <v>1018</v>
      </c>
      <c r="G388">
        <v>10</v>
      </c>
      <c r="H388" s="1">
        <v>45166</v>
      </c>
      <c r="I388">
        <f t="shared" si="5"/>
        <v>6</v>
      </c>
      <c r="J388" t="str">
        <f>IF(Data!I388&lt;-1, "Early", IF(I388&gt;2,"Late","On Time"))</f>
        <v>Late</v>
      </c>
      <c r="K388" t="s">
        <v>1018</v>
      </c>
    </row>
    <row r="389" spans="2:12" x14ac:dyDescent="0.3">
      <c r="B389" t="s">
        <v>379</v>
      </c>
      <c r="C389" t="s">
        <v>1097</v>
      </c>
      <c r="D389" t="s">
        <v>1023</v>
      </c>
      <c r="E389" s="1">
        <v>45151</v>
      </c>
      <c r="F389" t="s">
        <v>1017</v>
      </c>
      <c r="G389">
        <v>12</v>
      </c>
      <c r="H389" s="1">
        <v>45166</v>
      </c>
      <c r="I389">
        <f t="shared" si="5"/>
        <v>3</v>
      </c>
      <c r="J389" t="str">
        <f>IF(Data!I389&lt;-1, "Early", IF(I389&gt;2,"Late","On Time"))</f>
        <v>Late</v>
      </c>
      <c r="K389" t="s">
        <v>1018</v>
      </c>
    </row>
    <row r="390" spans="2:12" x14ac:dyDescent="0.3">
      <c r="B390" t="s">
        <v>380</v>
      </c>
      <c r="C390" t="s">
        <v>1093</v>
      </c>
      <c r="D390" t="s">
        <v>1024</v>
      </c>
      <c r="E390" s="1">
        <v>45151</v>
      </c>
      <c r="F390" t="s">
        <v>1017</v>
      </c>
      <c r="G390">
        <v>8</v>
      </c>
      <c r="H390" s="1">
        <v>45159</v>
      </c>
      <c r="I390">
        <f t="shared" si="5"/>
        <v>0</v>
      </c>
      <c r="J390" t="str">
        <f>IF(Data!I390&lt;-1, "Early", IF(I390&gt;2,"Late","On Time"))</f>
        <v>On Time</v>
      </c>
      <c r="K390" t="s">
        <v>1018</v>
      </c>
    </row>
    <row r="391" spans="2:12" x14ac:dyDescent="0.3">
      <c r="B391" t="s">
        <v>381</v>
      </c>
      <c r="C391" t="s">
        <v>1116</v>
      </c>
      <c r="D391" t="s">
        <v>1025</v>
      </c>
      <c r="E391" s="1">
        <v>45153</v>
      </c>
      <c r="F391" t="s">
        <v>1017</v>
      </c>
      <c r="G391">
        <v>12</v>
      </c>
      <c r="H391" s="1">
        <v>45163</v>
      </c>
      <c r="I391">
        <f t="shared" si="5"/>
        <v>-2</v>
      </c>
      <c r="J391" t="str">
        <f>IF(Data!I391&lt;-1, "Early", IF(I391&gt;2,"Late","On Time"))</f>
        <v>Early</v>
      </c>
      <c r="K391" t="s">
        <v>1018</v>
      </c>
    </row>
    <row r="392" spans="2:12" x14ac:dyDescent="0.3">
      <c r="B392" t="s">
        <v>382</v>
      </c>
      <c r="C392" t="s">
        <v>1101</v>
      </c>
      <c r="D392" t="s">
        <v>1024</v>
      </c>
      <c r="E392" s="1">
        <v>45153</v>
      </c>
      <c r="F392" t="s">
        <v>1017</v>
      </c>
      <c r="G392">
        <v>12</v>
      </c>
      <c r="H392" s="1">
        <v>45161</v>
      </c>
      <c r="I392">
        <f t="shared" si="5"/>
        <v>-4</v>
      </c>
      <c r="J392" t="str">
        <f>IF(Data!I392&lt;-1, "Early", IF(I392&gt;2,"Late","On Time"))</f>
        <v>Early</v>
      </c>
      <c r="K392" t="s">
        <v>1017</v>
      </c>
      <c r="L392" t="s">
        <v>1019</v>
      </c>
    </row>
    <row r="393" spans="2:12" x14ac:dyDescent="0.3">
      <c r="B393" t="s">
        <v>383</v>
      </c>
      <c r="C393" t="s">
        <v>1042</v>
      </c>
      <c r="D393" t="s">
        <v>1024</v>
      </c>
      <c r="E393" s="1">
        <v>45154</v>
      </c>
      <c r="F393" t="s">
        <v>1017</v>
      </c>
      <c r="G393">
        <v>16</v>
      </c>
      <c r="H393" s="1">
        <v>45170</v>
      </c>
      <c r="I393">
        <f t="shared" si="5"/>
        <v>0</v>
      </c>
      <c r="J393" t="str">
        <f>IF(Data!I393&lt;-1, "Early", IF(I393&gt;2,"Late","On Time"))</f>
        <v>On Time</v>
      </c>
      <c r="K393" t="s">
        <v>1018</v>
      </c>
    </row>
    <row r="394" spans="2:12" x14ac:dyDescent="0.3">
      <c r="B394" t="s">
        <v>384</v>
      </c>
      <c r="C394" t="s">
        <v>1081</v>
      </c>
      <c r="D394" t="s">
        <v>1023</v>
      </c>
      <c r="E394" s="1">
        <v>45156</v>
      </c>
      <c r="F394" t="s">
        <v>1017</v>
      </c>
      <c r="G394">
        <v>13</v>
      </c>
      <c r="H394" s="1">
        <v>45162</v>
      </c>
      <c r="I394">
        <f t="shared" si="5"/>
        <v>-7</v>
      </c>
      <c r="J394" t="str">
        <f>IF(Data!I394&lt;-1, "Early", IF(I394&gt;2,"Late","On Time"))</f>
        <v>Early</v>
      </c>
      <c r="K394" t="s">
        <v>1018</v>
      </c>
    </row>
    <row r="395" spans="2:12" x14ac:dyDescent="0.3">
      <c r="B395" t="s">
        <v>385</v>
      </c>
      <c r="C395" t="s">
        <v>1063</v>
      </c>
      <c r="D395" t="s">
        <v>1023</v>
      </c>
      <c r="E395" s="1">
        <v>45157</v>
      </c>
      <c r="F395" t="s">
        <v>1017</v>
      </c>
      <c r="G395">
        <v>9</v>
      </c>
      <c r="H395" s="1">
        <v>45166</v>
      </c>
      <c r="I395">
        <f t="shared" si="5"/>
        <v>0</v>
      </c>
      <c r="J395" t="str">
        <f>IF(Data!I395&lt;-1, "Early", IF(I395&gt;2,"Late","On Time"))</f>
        <v>On Time</v>
      </c>
      <c r="K395" t="s">
        <v>1018</v>
      </c>
    </row>
    <row r="396" spans="2:12" x14ac:dyDescent="0.3">
      <c r="B396" t="s">
        <v>386</v>
      </c>
      <c r="C396" t="s">
        <v>1033</v>
      </c>
      <c r="D396" t="s">
        <v>1025</v>
      </c>
      <c r="E396" s="1">
        <v>45157</v>
      </c>
      <c r="F396" t="s">
        <v>1017</v>
      </c>
      <c r="G396">
        <v>10</v>
      </c>
      <c r="H396" s="1">
        <v>45160</v>
      </c>
      <c r="I396">
        <f t="shared" si="5"/>
        <v>-7</v>
      </c>
      <c r="J396" t="str">
        <f>IF(Data!I396&lt;-1, "Early", IF(I396&gt;2,"Late","On Time"))</f>
        <v>Early</v>
      </c>
      <c r="K396" t="s">
        <v>1018</v>
      </c>
    </row>
    <row r="397" spans="2:12" x14ac:dyDescent="0.3">
      <c r="B397" t="s">
        <v>387</v>
      </c>
      <c r="C397" t="s">
        <v>1088</v>
      </c>
      <c r="D397" t="s">
        <v>1024</v>
      </c>
      <c r="E397" s="1">
        <v>45157</v>
      </c>
      <c r="F397" t="s">
        <v>1018</v>
      </c>
      <c r="G397">
        <v>16</v>
      </c>
      <c r="H397" s="1">
        <v>45166</v>
      </c>
      <c r="I397">
        <f t="shared" si="5"/>
        <v>-7</v>
      </c>
      <c r="J397" t="str">
        <f>IF(Data!I397&lt;-1, "Early", IF(I397&gt;2,"Late","On Time"))</f>
        <v>Early</v>
      </c>
      <c r="K397" t="s">
        <v>1018</v>
      </c>
    </row>
    <row r="398" spans="2:12" x14ac:dyDescent="0.3">
      <c r="B398" t="s">
        <v>388</v>
      </c>
      <c r="C398" t="s">
        <v>1107</v>
      </c>
      <c r="D398" t="s">
        <v>1023</v>
      </c>
      <c r="E398" s="1">
        <v>45157</v>
      </c>
      <c r="F398" t="s">
        <v>1017</v>
      </c>
      <c r="G398">
        <v>6</v>
      </c>
      <c r="H398" s="1">
        <v>45166</v>
      </c>
      <c r="I398">
        <f t="shared" si="5"/>
        <v>3</v>
      </c>
      <c r="J398" t="str">
        <f>IF(Data!I398&lt;-1, "Early", IF(I398&gt;2,"Late","On Time"))</f>
        <v>Late</v>
      </c>
      <c r="K398" t="s">
        <v>1018</v>
      </c>
    </row>
    <row r="399" spans="2:12" x14ac:dyDescent="0.3">
      <c r="B399" t="s">
        <v>389</v>
      </c>
      <c r="C399" t="s">
        <v>1122</v>
      </c>
      <c r="D399" t="s">
        <v>1024</v>
      </c>
      <c r="E399" s="1">
        <v>45157</v>
      </c>
      <c r="F399" t="s">
        <v>1017</v>
      </c>
      <c r="G399">
        <v>13</v>
      </c>
      <c r="H399" s="1">
        <v>45161</v>
      </c>
      <c r="I399">
        <f t="shared" si="5"/>
        <v>-9</v>
      </c>
      <c r="J399" t="str">
        <f>IF(Data!I399&lt;-1, "Early", IF(I399&gt;2,"Late","On Time"))</f>
        <v>Early</v>
      </c>
      <c r="K399" t="s">
        <v>1018</v>
      </c>
    </row>
    <row r="400" spans="2:12" x14ac:dyDescent="0.3">
      <c r="B400" t="s">
        <v>390</v>
      </c>
      <c r="C400" t="s">
        <v>1111</v>
      </c>
      <c r="D400" t="s">
        <v>1025</v>
      </c>
      <c r="E400" s="1">
        <v>45158</v>
      </c>
      <c r="F400" t="s">
        <v>1017</v>
      </c>
      <c r="G400">
        <v>11</v>
      </c>
      <c r="H400" s="1">
        <v>45171</v>
      </c>
      <c r="I400">
        <f t="shared" si="5"/>
        <v>2</v>
      </c>
      <c r="J400" t="str">
        <f>IF(Data!I400&lt;-1, "Early", IF(I400&gt;2,"Late","On Time"))</f>
        <v>On Time</v>
      </c>
      <c r="K400" t="s">
        <v>1018</v>
      </c>
    </row>
    <row r="401" spans="2:12" x14ac:dyDescent="0.3">
      <c r="B401" t="s">
        <v>391</v>
      </c>
      <c r="C401" t="s">
        <v>1103</v>
      </c>
      <c r="D401" t="s">
        <v>1026</v>
      </c>
      <c r="E401" s="1">
        <v>45159</v>
      </c>
      <c r="F401" t="s">
        <v>1017</v>
      </c>
      <c r="G401">
        <v>10</v>
      </c>
      <c r="H401" s="1">
        <v>45166</v>
      </c>
      <c r="I401">
        <f t="shared" si="5"/>
        <v>-3</v>
      </c>
      <c r="J401" t="str">
        <f>IF(Data!I401&lt;-1, "Early", IF(I401&gt;2,"Late","On Time"))</f>
        <v>Early</v>
      </c>
      <c r="K401" t="s">
        <v>1018</v>
      </c>
    </row>
    <row r="402" spans="2:12" x14ac:dyDescent="0.3">
      <c r="B402" t="s">
        <v>392</v>
      </c>
      <c r="C402" t="s">
        <v>1052</v>
      </c>
      <c r="D402" t="s">
        <v>1022</v>
      </c>
      <c r="E402" s="1">
        <v>45160</v>
      </c>
      <c r="F402" t="s">
        <v>1017</v>
      </c>
      <c r="G402">
        <v>11</v>
      </c>
      <c r="H402" s="1">
        <v>45171</v>
      </c>
      <c r="I402">
        <f t="shared" si="5"/>
        <v>0</v>
      </c>
      <c r="J402" t="str">
        <f>IF(Data!I402&lt;-1, "Early", IF(I402&gt;2,"Late","On Time"))</f>
        <v>On Time</v>
      </c>
      <c r="K402" t="s">
        <v>1018</v>
      </c>
    </row>
    <row r="403" spans="2:12" x14ac:dyDescent="0.3">
      <c r="B403" t="s">
        <v>393</v>
      </c>
      <c r="C403" t="s">
        <v>1061</v>
      </c>
      <c r="D403" t="s">
        <v>1025</v>
      </c>
      <c r="E403" s="1">
        <v>45160</v>
      </c>
      <c r="F403" t="s">
        <v>1018</v>
      </c>
      <c r="G403">
        <v>18</v>
      </c>
      <c r="H403" s="1">
        <v>45179</v>
      </c>
      <c r="I403">
        <f t="shared" si="5"/>
        <v>1</v>
      </c>
      <c r="J403" t="str">
        <f>IF(Data!I403&lt;-1, "Early", IF(I403&gt;2,"Late","On Time"))</f>
        <v>On Time</v>
      </c>
      <c r="K403" t="s">
        <v>1018</v>
      </c>
    </row>
    <row r="404" spans="2:12" x14ac:dyDescent="0.3">
      <c r="B404" t="s">
        <v>394</v>
      </c>
      <c r="C404" t="s">
        <v>1121</v>
      </c>
      <c r="D404" t="s">
        <v>1022</v>
      </c>
      <c r="E404" s="1">
        <v>45162</v>
      </c>
      <c r="F404" t="s">
        <v>1017</v>
      </c>
      <c r="G404">
        <v>13</v>
      </c>
      <c r="H404" s="1">
        <v>45175</v>
      </c>
      <c r="I404">
        <f t="shared" si="5"/>
        <v>0</v>
      </c>
      <c r="J404" t="str">
        <f>IF(Data!I404&lt;-1, "Early", IF(I404&gt;2,"Late","On Time"))</f>
        <v>On Time</v>
      </c>
      <c r="K404" t="s">
        <v>1018</v>
      </c>
    </row>
    <row r="405" spans="2:12" x14ac:dyDescent="0.3">
      <c r="B405" t="s">
        <v>395</v>
      </c>
      <c r="C405" t="s">
        <v>1104</v>
      </c>
      <c r="D405" t="s">
        <v>1023</v>
      </c>
      <c r="E405" s="1">
        <v>45162</v>
      </c>
      <c r="F405" t="s">
        <v>1017</v>
      </c>
      <c r="G405">
        <v>8</v>
      </c>
      <c r="H405" s="1">
        <v>45172</v>
      </c>
      <c r="I405">
        <f t="shared" si="5"/>
        <v>2</v>
      </c>
      <c r="J405" t="str">
        <f>IF(Data!I405&lt;-1, "Early", IF(I405&gt;2,"Late","On Time"))</f>
        <v>On Time</v>
      </c>
      <c r="K405" t="s">
        <v>1018</v>
      </c>
    </row>
    <row r="406" spans="2:12" x14ac:dyDescent="0.3">
      <c r="B406" t="s">
        <v>396</v>
      </c>
      <c r="C406" t="s">
        <v>1085</v>
      </c>
      <c r="D406" t="s">
        <v>1023</v>
      </c>
      <c r="E406" s="1">
        <v>45164</v>
      </c>
      <c r="F406" t="s">
        <v>1017</v>
      </c>
      <c r="G406">
        <v>9</v>
      </c>
      <c r="H406" s="1">
        <v>45176</v>
      </c>
      <c r="I406">
        <f t="shared" si="5"/>
        <v>3</v>
      </c>
      <c r="J406" t="str">
        <f>IF(Data!I406&lt;-1, "Early", IF(I406&gt;2,"Late","On Time"))</f>
        <v>Late</v>
      </c>
      <c r="K406" t="s">
        <v>1018</v>
      </c>
    </row>
    <row r="407" spans="2:12" x14ac:dyDescent="0.3">
      <c r="B407" t="s">
        <v>397</v>
      </c>
      <c r="C407" t="s">
        <v>1028</v>
      </c>
      <c r="D407" t="s">
        <v>1022</v>
      </c>
      <c r="E407" s="1">
        <v>45165</v>
      </c>
      <c r="F407" t="s">
        <v>1017</v>
      </c>
      <c r="G407">
        <v>14</v>
      </c>
      <c r="H407" s="1">
        <v>45170</v>
      </c>
      <c r="I407">
        <f t="shared" si="5"/>
        <v>-9</v>
      </c>
      <c r="J407" t="str">
        <f>IF(Data!I407&lt;-1, "Early", IF(I407&gt;2,"Late","On Time"))</f>
        <v>Early</v>
      </c>
      <c r="K407" t="s">
        <v>1018</v>
      </c>
    </row>
    <row r="408" spans="2:12" x14ac:dyDescent="0.3">
      <c r="B408" t="s">
        <v>398</v>
      </c>
      <c r="C408" t="s">
        <v>1120</v>
      </c>
      <c r="D408" t="s">
        <v>1024</v>
      </c>
      <c r="E408" s="1">
        <v>45165</v>
      </c>
      <c r="F408" t="s">
        <v>1017</v>
      </c>
      <c r="G408">
        <v>14</v>
      </c>
      <c r="H408" s="1">
        <v>45179</v>
      </c>
      <c r="I408">
        <f t="shared" si="5"/>
        <v>0</v>
      </c>
      <c r="J408" t="str">
        <f>IF(Data!I408&lt;-1, "Early", IF(I408&gt;2,"Late","On Time"))</f>
        <v>On Time</v>
      </c>
      <c r="K408" t="s">
        <v>1018</v>
      </c>
    </row>
    <row r="409" spans="2:12" x14ac:dyDescent="0.3">
      <c r="B409" t="s">
        <v>399</v>
      </c>
      <c r="C409" t="s">
        <v>1116</v>
      </c>
      <c r="D409" t="s">
        <v>1025</v>
      </c>
      <c r="E409" s="1">
        <v>45166</v>
      </c>
      <c r="F409" t="s">
        <v>1017</v>
      </c>
      <c r="G409">
        <v>9</v>
      </c>
      <c r="H409" s="1">
        <v>45172</v>
      </c>
      <c r="I409">
        <f t="shared" si="5"/>
        <v>-3</v>
      </c>
      <c r="J409" t="str">
        <f>IF(Data!I409&lt;-1, "Early", IF(I409&gt;2,"Late","On Time"))</f>
        <v>Early</v>
      </c>
      <c r="K409" t="s">
        <v>1018</v>
      </c>
    </row>
    <row r="410" spans="2:12" x14ac:dyDescent="0.3">
      <c r="B410" t="s">
        <v>400</v>
      </c>
      <c r="C410" t="s">
        <v>1087</v>
      </c>
      <c r="D410" t="s">
        <v>1022</v>
      </c>
      <c r="E410" s="1">
        <v>45166</v>
      </c>
      <c r="F410" t="s">
        <v>1017</v>
      </c>
      <c r="G410">
        <v>18</v>
      </c>
      <c r="H410" s="1">
        <v>45183</v>
      </c>
      <c r="I410">
        <f t="shared" si="5"/>
        <v>-1</v>
      </c>
      <c r="J410" t="str">
        <f>IF(Data!I410&lt;-1, "Early", IF(I410&gt;2,"Late","On Time"))</f>
        <v>On Time</v>
      </c>
      <c r="K410" t="s">
        <v>1018</v>
      </c>
    </row>
    <row r="411" spans="2:12" x14ac:dyDescent="0.3">
      <c r="B411" t="s">
        <v>401</v>
      </c>
      <c r="C411" t="s">
        <v>1063</v>
      </c>
      <c r="D411" t="s">
        <v>1024</v>
      </c>
      <c r="E411" s="1">
        <v>45167</v>
      </c>
      <c r="F411" t="s">
        <v>1017</v>
      </c>
      <c r="G411">
        <v>13</v>
      </c>
      <c r="H411" s="1">
        <v>45181</v>
      </c>
      <c r="I411">
        <f t="shared" ref="I411:I474" si="6">H411-E411-G411</f>
        <v>1</v>
      </c>
      <c r="J411" t="str">
        <f>IF(Data!I411&lt;-1, "Early", IF(I411&gt;2,"Late","On Time"))</f>
        <v>On Time</v>
      </c>
      <c r="K411" t="s">
        <v>1018</v>
      </c>
    </row>
    <row r="412" spans="2:12" x14ac:dyDescent="0.3">
      <c r="B412" t="s">
        <v>402</v>
      </c>
      <c r="C412" t="s">
        <v>1115</v>
      </c>
      <c r="D412" t="s">
        <v>1024</v>
      </c>
      <c r="E412" s="1">
        <v>45167</v>
      </c>
      <c r="F412" t="s">
        <v>1018</v>
      </c>
      <c r="G412">
        <v>7</v>
      </c>
      <c r="H412" s="1">
        <v>45175</v>
      </c>
      <c r="I412">
        <f t="shared" si="6"/>
        <v>1</v>
      </c>
      <c r="J412" t="str">
        <f>IF(Data!I412&lt;-1, "Early", IF(I412&gt;2,"Late","On Time"))</f>
        <v>On Time</v>
      </c>
      <c r="K412" t="s">
        <v>1018</v>
      </c>
    </row>
    <row r="413" spans="2:12" x14ac:dyDescent="0.3">
      <c r="B413" t="s">
        <v>403</v>
      </c>
      <c r="C413" t="s">
        <v>1094</v>
      </c>
      <c r="D413" t="s">
        <v>1023</v>
      </c>
      <c r="E413" s="1">
        <v>45167</v>
      </c>
      <c r="F413" t="s">
        <v>1017</v>
      </c>
      <c r="G413">
        <v>10</v>
      </c>
      <c r="H413" s="1">
        <v>45172</v>
      </c>
      <c r="I413">
        <f t="shared" si="6"/>
        <v>-5</v>
      </c>
      <c r="J413" t="str">
        <f>IF(Data!I413&lt;-1, "Early", IF(I413&gt;2,"Late","On Time"))</f>
        <v>Early</v>
      </c>
      <c r="K413" t="s">
        <v>1017</v>
      </c>
      <c r="L413" t="s">
        <v>1019</v>
      </c>
    </row>
    <row r="414" spans="2:12" x14ac:dyDescent="0.3">
      <c r="B414" t="s">
        <v>404</v>
      </c>
      <c r="C414" t="s">
        <v>1097</v>
      </c>
      <c r="D414" t="s">
        <v>1026</v>
      </c>
      <c r="E414" s="1">
        <v>45167</v>
      </c>
      <c r="F414" t="s">
        <v>1017</v>
      </c>
      <c r="G414">
        <v>9</v>
      </c>
      <c r="H414" s="1">
        <v>45179</v>
      </c>
      <c r="I414">
        <f t="shared" si="6"/>
        <v>3</v>
      </c>
      <c r="J414" t="str">
        <f>IF(Data!I414&lt;-1, "Early", IF(I414&gt;2,"Late","On Time"))</f>
        <v>Late</v>
      </c>
      <c r="K414" t="s">
        <v>1018</v>
      </c>
    </row>
    <row r="415" spans="2:12" x14ac:dyDescent="0.3">
      <c r="B415" t="s">
        <v>405</v>
      </c>
      <c r="C415" t="s">
        <v>1101</v>
      </c>
      <c r="D415" t="s">
        <v>1022</v>
      </c>
      <c r="E415" s="1">
        <v>45168</v>
      </c>
      <c r="F415" t="s">
        <v>1017</v>
      </c>
      <c r="G415">
        <v>8</v>
      </c>
      <c r="H415" s="1">
        <v>45196</v>
      </c>
      <c r="I415">
        <f t="shared" si="6"/>
        <v>20</v>
      </c>
      <c r="J415" t="str">
        <f>IF(Data!I415&lt;-1, "Early", IF(I415&gt;2,"Late","On Time"))</f>
        <v>Late</v>
      </c>
      <c r="K415" t="s">
        <v>1018</v>
      </c>
    </row>
    <row r="416" spans="2:12" x14ac:dyDescent="0.3">
      <c r="B416" t="s">
        <v>406</v>
      </c>
      <c r="C416" t="s">
        <v>1100</v>
      </c>
      <c r="D416" t="s">
        <v>1026</v>
      </c>
      <c r="E416" s="1">
        <v>45169</v>
      </c>
      <c r="F416" t="s">
        <v>1017</v>
      </c>
      <c r="G416">
        <v>5</v>
      </c>
      <c r="H416" s="1">
        <v>45177</v>
      </c>
      <c r="I416">
        <f t="shared" si="6"/>
        <v>3</v>
      </c>
      <c r="J416" t="str">
        <f>IF(Data!I416&lt;-1, "Early", IF(I416&gt;2,"Late","On Time"))</f>
        <v>Late</v>
      </c>
      <c r="K416" t="s">
        <v>1018</v>
      </c>
    </row>
    <row r="417" spans="2:11" x14ac:dyDescent="0.3">
      <c r="B417" t="s">
        <v>407</v>
      </c>
      <c r="C417" t="s">
        <v>1104</v>
      </c>
      <c r="D417" t="s">
        <v>1022</v>
      </c>
      <c r="E417" s="1">
        <v>45169</v>
      </c>
      <c r="F417" t="s">
        <v>1017</v>
      </c>
      <c r="G417">
        <v>8</v>
      </c>
      <c r="H417" s="1">
        <v>45178</v>
      </c>
      <c r="I417">
        <f t="shared" si="6"/>
        <v>1</v>
      </c>
      <c r="J417" t="str">
        <f>IF(Data!I417&lt;-1, "Early", IF(I417&gt;2,"Late","On Time"))</f>
        <v>On Time</v>
      </c>
      <c r="K417" t="s">
        <v>1018</v>
      </c>
    </row>
    <row r="418" spans="2:11" x14ac:dyDescent="0.3">
      <c r="B418" t="s">
        <v>408</v>
      </c>
      <c r="C418" t="s">
        <v>1086</v>
      </c>
      <c r="D418" t="s">
        <v>1025</v>
      </c>
      <c r="E418" s="1">
        <v>45170</v>
      </c>
      <c r="F418" t="s">
        <v>1017</v>
      </c>
      <c r="G418">
        <v>5</v>
      </c>
      <c r="H418" s="1">
        <v>45175</v>
      </c>
      <c r="I418">
        <f t="shared" si="6"/>
        <v>0</v>
      </c>
      <c r="J418" t="str">
        <f>IF(Data!I418&lt;-1, "Early", IF(I418&gt;2,"Late","On Time"))</f>
        <v>On Time</v>
      </c>
      <c r="K418" t="s">
        <v>1018</v>
      </c>
    </row>
    <row r="419" spans="2:11" x14ac:dyDescent="0.3">
      <c r="B419" t="s">
        <v>409</v>
      </c>
      <c r="C419" t="s">
        <v>1085</v>
      </c>
      <c r="D419" t="s">
        <v>1026</v>
      </c>
      <c r="E419" s="1">
        <v>45170</v>
      </c>
      <c r="F419" t="s">
        <v>1017</v>
      </c>
      <c r="G419">
        <v>8</v>
      </c>
      <c r="H419" s="1">
        <v>45178</v>
      </c>
      <c r="I419">
        <f t="shared" si="6"/>
        <v>0</v>
      </c>
      <c r="J419" t="str">
        <f>IF(Data!I419&lt;-1, "Early", IF(I419&gt;2,"Late","On Time"))</f>
        <v>On Time</v>
      </c>
      <c r="K419" t="s">
        <v>1018</v>
      </c>
    </row>
    <row r="420" spans="2:11" x14ac:dyDescent="0.3">
      <c r="B420" t="s">
        <v>410</v>
      </c>
      <c r="C420" t="s">
        <v>1035</v>
      </c>
      <c r="D420" t="s">
        <v>1025</v>
      </c>
      <c r="E420" s="1">
        <v>45171</v>
      </c>
      <c r="F420" t="s">
        <v>1017</v>
      </c>
      <c r="G420">
        <v>6</v>
      </c>
      <c r="H420" s="1">
        <v>45179</v>
      </c>
      <c r="I420">
        <f t="shared" si="6"/>
        <v>2</v>
      </c>
      <c r="J420" t="str">
        <f>IF(Data!I420&lt;-1, "Early", IF(I420&gt;2,"Late","On Time"))</f>
        <v>On Time</v>
      </c>
      <c r="K420" t="s">
        <v>1018</v>
      </c>
    </row>
    <row r="421" spans="2:11" x14ac:dyDescent="0.3">
      <c r="B421" t="s">
        <v>411</v>
      </c>
      <c r="C421" t="s">
        <v>1074</v>
      </c>
      <c r="D421" t="s">
        <v>1022</v>
      </c>
      <c r="E421" s="1">
        <v>45171</v>
      </c>
      <c r="F421" t="s">
        <v>1017</v>
      </c>
      <c r="G421">
        <v>7</v>
      </c>
      <c r="H421" s="1">
        <v>45182</v>
      </c>
      <c r="I421">
        <f t="shared" si="6"/>
        <v>4</v>
      </c>
      <c r="J421" t="str">
        <f>IF(Data!I421&lt;-1, "Early", IF(I421&gt;2,"Late","On Time"))</f>
        <v>Late</v>
      </c>
      <c r="K421" t="s">
        <v>1018</v>
      </c>
    </row>
    <row r="422" spans="2:11" x14ac:dyDescent="0.3">
      <c r="B422" t="s">
        <v>412</v>
      </c>
      <c r="C422" t="s">
        <v>1069</v>
      </c>
      <c r="D422" t="s">
        <v>1022</v>
      </c>
      <c r="E422" s="1">
        <v>45172</v>
      </c>
      <c r="F422" t="s">
        <v>1017</v>
      </c>
      <c r="G422">
        <v>5</v>
      </c>
      <c r="H422" s="1">
        <v>45182</v>
      </c>
      <c r="I422">
        <f t="shared" si="6"/>
        <v>5</v>
      </c>
      <c r="J422" t="str">
        <f>IF(Data!I422&lt;-1, "Early", IF(I422&gt;2,"Late","On Time"))</f>
        <v>Late</v>
      </c>
      <c r="K422" t="s">
        <v>1018</v>
      </c>
    </row>
    <row r="423" spans="2:11" x14ac:dyDescent="0.3">
      <c r="B423" t="s">
        <v>413</v>
      </c>
      <c r="C423" t="s">
        <v>1073</v>
      </c>
      <c r="D423" t="s">
        <v>1025</v>
      </c>
      <c r="E423" s="1">
        <v>45172</v>
      </c>
      <c r="F423" t="s">
        <v>1017</v>
      </c>
      <c r="G423">
        <v>9</v>
      </c>
      <c r="H423" s="1">
        <v>45185</v>
      </c>
      <c r="I423">
        <f t="shared" si="6"/>
        <v>4</v>
      </c>
      <c r="J423" t="str">
        <f>IF(Data!I423&lt;-1, "Early", IF(I423&gt;2,"Late","On Time"))</f>
        <v>Late</v>
      </c>
      <c r="K423" t="s">
        <v>1018</v>
      </c>
    </row>
    <row r="424" spans="2:11" x14ac:dyDescent="0.3">
      <c r="B424" t="s">
        <v>414</v>
      </c>
      <c r="C424" t="s">
        <v>1046</v>
      </c>
      <c r="D424" t="s">
        <v>1022</v>
      </c>
      <c r="E424" s="1">
        <v>45173</v>
      </c>
      <c r="F424" t="s">
        <v>1017</v>
      </c>
      <c r="G424">
        <v>4</v>
      </c>
      <c r="H424" s="1">
        <v>45178</v>
      </c>
      <c r="I424">
        <f t="shared" si="6"/>
        <v>1</v>
      </c>
      <c r="J424" t="str">
        <f>IF(Data!I424&lt;-1, "Early", IF(I424&gt;2,"Late","On Time"))</f>
        <v>On Time</v>
      </c>
      <c r="K424" t="s">
        <v>1018</v>
      </c>
    </row>
    <row r="425" spans="2:11" x14ac:dyDescent="0.3">
      <c r="B425" t="s">
        <v>415</v>
      </c>
      <c r="C425" t="s">
        <v>1104</v>
      </c>
      <c r="D425" t="s">
        <v>1026</v>
      </c>
      <c r="E425" s="1">
        <v>45173</v>
      </c>
      <c r="F425" t="s">
        <v>1017</v>
      </c>
      <c r="G425">
        <v>9</v>
      </c>
      <c r="H425" s="1">
        <v>45182</v>
      </c>
      <c r="I425">
        <f t="shared" si="6"/>
        <v>0</v>
      </c>
      <c r="J425" t="str">
        <f>IF(Data!I425&lt;-1, "Early", IF(I425&gt;2,"Late","On Time"))</f>
        <v>On Time</v>
      </c>
      <c r="K425" t="s">
        <v>1018</v>
      </c>
    </row>
    <row r="426" spans="2:11" x14ac:dyDescent="0.3">
      <c r="B426" t="s">
        <v>416</v>
      </c>
      <c r="C426" t="s">
        <v>1112</v>
      </c>
      <c r="D426" t="s">
        <v>1026</v>
      </c>
      <c r="E426" s="1">
        <v>45173</v>
      </c>
      <c r="F426" t="s">
        <v>1017</v>
      </c>
      <c r="G426">
        <v>4</v>
      </c>
      <c r="H426" s="1">
        <v>45177</v>
      </c>
      <c r="I426">
        <f t="shared" si="6"/>
        <v>0</v>
      </c>
      <c r="J426" t="str">
        <f>IF(Data!I426&lt;-1, "Early", IF(I426&gt;2,"Late","On Time"))</f>
        <v>On Time</v>
      </c>
      <c r="K426" t="s">
        <v>1018</v>
      </c>
    </row>
    <row r="427" spans="2:11" x14ac:dyDescent="0.3">
      <c r="B427" t="s">
        <v>417</v>
      </c>
      <c r="C427" t="s">
        <v>1043</v>
      </c>
      <c r="D427" t="s">
        <v>1026</v>
      </c>
      <c r="E427" s="1">
        <v>45174</v>
      </c>
      <c r="F427" t="s">
        <v>1018</v>
      </c>
      <c r="G427">
        <v>4</v>
      </c>
      <c r="H427" s="1">
        <v>45179</v>
      </c>
      <c r="I427">
        <f t="shared" si="6"/>
        <v>1</v>
      </c>
      <c r="J427" t="str">
        <f>IF(Data!I427&lt;-1, "Early", IF(I427&gt;2,"Late","On Time"))</f>
        <v>On Time</v>
      </c>
      <c r="K427" t="s">
        <v>1018</v>
      </c>
    </row>
    <row r="428" spans="2:11" x14ac:dyDescent="0.3">
      <c r="B428" t="s">
        <v>418</v>
      </c>
      <c r="C428" t="s">
        <v>1086</v>
      </c>
      <c r="D428" t="s">
        <v>1025</v>
      </c>
      <c r="E428" s="1">
        <v>45175</v>
      </c>
      <c r="F428" t="s">
        <v>1017</v>
      </c>
      <c r="G428">
        <v>5</v>
      </c>
      <c r="H428" s="1">
        <v>45180</v>
      </c>
      <c r="I428">
        <f t="shared" si="6"/>
        <v>0</v>
      </c>
      <c r="J428" t="str">
        <f>IF(Data!I428&lt;-1, "Early", IF(I428&gt;2,"Late","On Time"))</f>
        <v>On Time</v>
      </c>
      <c r="K428" t="s">
        <v>1018</v>
      </c>
    </row>
    <row r="429" spans="2:11" x14ac:dyDescent="0.3">
      <c r="B429" t="s">
        <v>419</v>
      </c>
      <c r="C429" t="s">
        <v>1064</v>
      </c>
      <c r="D429" t="s">
        <v>1023</v>
      </c>
      <c r="E429" s="1">
        <v>45175</v>
      </c>
      <c r="F429" t="s">
        <v>1017</v>
      </c>
      <c r="G429">
        <v>9</v>
      </c>
      <c r="H429" s="1">
        <v>45186</v>
      </c>
      <c r="I429">
        <f t="shared" si="6"/>
        <v>2</v>
      </c>
      <c r="J429" t="str">
        <f>IF(Data!I429&lt;-1, "Early", IF(I429&gt;2,"Late","On Time"))</f>
        <v>On Time</v>
      </c>
      <c r="K429" t="s">
        <v>1018</v>
      </c>
    </row>
    <row r="430" spans="2:11" x14ac:dyDescent="0.3">
      <c r="B430" t="s">
        <v>420</v>
      </c>
      <c r="C430" t="s">
        <v>1057</v>
      </c>
      <c r="D430" t="s">
        <v>1026</v>
      </c>
      <c r="E430" s="1">
        <v>45177</v>
      </c>
      <c r="F430" t="s">
        <v>1017</v>
      </c>
      <c r="G430">
        <v>6</v>
      </c>
      <c r="H430" s="1">
        <v>45188</v>
      </c>
      <c r="I430">
        <f t="shared" si="6"/>
        <v>5</v>
      </c>
      <c r="J430" t="str">
        <f>IF(Data!I430&lt;-1, "Early", IF(I430&gt;2,"Late","On Time"))</f>
        <v>Late</v>
      </c>
      <c r="K430" t="s">
        <v>1018</v>
      </c>
    </row>
    <row r="431" spans="2:11" x14ac:dyDescent="0.3">
      <c r="B431" t="s">
        <v>421</v>
      </c>
      <c r="C431" t="s">
        <v>1114</v>
      </c>
      <c r="D431" t="s">
        <v>1024</v>
      </c>
      <c r="E431" s="1">
        <v>45178</v>
      </c>
      <c r="F431" t="s">
        <v>1017</v>
      </c>
      <c r="G431">
        <v>7</v>
      </c>
      <c r="H431" s="1">
        <v>45188</v>
      </c>
      <c r="I431">
        <f t="shared" si="6"/>
        <v>3</v>
      </c>
      <c r="J431" t="str">
        <f>IF(Data!I431&lt;-1, "Early", IF(I431&gt;2,"Late","On Time"))</f>
        <v>Late</v>
      </c>
      <c r="K431" t="s">
        <v>1018</v>
      </c>
    </row>
    <row r="432" spans="2:11" x14ac:dyDescent="0.3">
      <c r="B432" t="s">
        <v>422</v>
      </c>
      <c r="C432" t="s">
        <v>1077</v>
      </c>
      <c r="D432" t="s">
        <v>1025</v>
      </c>
      <c r="E432" s="1">
        <v>45179</v>
      </c>
      <c r="F432" t="s">
        <v>1017</v>
      </c>
      <c r="G432">
        <v>4</v>
      </c>
      <c r="H432" s="1">
        <v>45183</v>
      </c>
      <c r="I432">
        <f t="shared" si="6"/>
        <v>0</v>
      </c>
      <c r="J432" t="str">
        <f>IF(Data!I432&lt;-1, "Early", IF(I432&gt;2,"Late","On Time"))</f>
        <v>On Time</v>
      </c>
      <c r="K432" t="s">
        <v>1018</v>
      </c>
    </row>
    <row r="433" spans="2:11" x14ac:dyDescent="0.3">
      <c r="B433" t="s">
        <v>423</v>
      </c>
      <c r="C433" t="s">
        <v>1093</v>
      </c>
      <c r="D433" t="s">
        <v>1023</v>
      </c>
      <c r="E433" s="1">
        <v>45179</v>
      </c>
      <c r="F433" t="s">
        <v>1017</v>
      </c>
      <c r="G433">
        <v>10</v>
      </c>
      <c r="H433" s="1">
        <v>45190</v>
      </c>
      <c r="I433">
        <f t="shared" si="6"/>
        <v>1</v>
      </c>
      <c r="J433" t="str">
        <f>IF(Data!I433&lt;-1, "Early", IF(I433&gt;2,"Late","On Time"))</f>
        <v>On Time</v>
      </c>
      <c r="K433" t="s">
        <v>1018</v>
      </c>
    </row>
    <row r="434" spans="2:11" x14ac:dyDescent="0.3">
      <c r="B434" t="s">
        <v>424</v>
      </c>
      <c r="C434" t="s">
        <v>1031</v>
      </c>
      <c r="D434" t="s">
        <v>1023</v>
      </c>
      <c r="E434" s="1">
        <v>45180</v>
      </c>
      <c r="F434" t="s">
        <v>1017</v>
      </c>
      <c r="G434">
        <v>5</v>
      </c>
      <c r="H434" s="1">
        <v>45184</v>
      </c>
      <c r="I434">
        <f t="shared" si="6"/>
        <v>-1</v>
      </c>
      <c r="J434" t="str">
        <f>IF(Data!I434&lt;-1, "Early", IF(I434&gt;2,"Late","On Time"))</f>
        <v>On Time</v>
      </c>
      <c r="K434" t="s">
        <v>1018</v>
      </c>
    </row>
    <row r="435" spans="2:11" x14ac:dyDescent="0.3">
      <c r="B435" t="s">
        <v>425</v>
      </c>
      <c r="C435" t="s">
        <v>1043</v>
      </c>
      <c r="D435" t="s">
        <v>1026</v>
      </c>
      <c r="E435" s="1">
        <v>45182</v>
      </c>
      <c r="F435" t="s">
        <v>1017</v>
      </c>
      <c r="G435">
        <v>2</v>
      </c>
      <c r="H435" s="1">
        <v>45185</v>
      </c>
      <c r="I435">
        <f t="shared" si="6"/>
        <v>1</v>
      </c>
      <c r="J435" t="str">
        <f>IF(Data!I435&lt;-1, "Early", IF(I435&gt;2,"Late","On Time"))</f>
        <v>On Time</v>
      </c>
      <c r="K435" t="s">
        <v>1018</v>
      </c>
    </row>
    <row r="436" spans="2:11" x14ac:dyDescent="0.3">
      <c r="B436" t="s">
        <v>426</v>
      </c>
      <c r="C436" t="s">
        <v>1078</v>
      </c>
      <c r="D436" t="s">
        <v>1026</v>
      </c>
      <c r="E436" s="1">
        <v>45183</v>
      </c>
      <c r="F436" t="s">
        <v>1017</v>
      </c>
      <c r="G436">
        <v>4</v>
      </c>
      <c r="H436" s="1">
        <v>45188</v>
      </c>
      <c r="I436">
        <f t="shared" si="6"/>
        <v>1</v>
      </c>
      <c r="J436" t="str">
        <f>IF(Data!I436&lt;-1, "Early", IF(I436&gt;2,"Late","On Time"))</f>
        <v>On Time</v>
      </c>
      <c r="K436" t="s">
        <v>1018</v>
      </c>
    </row>
    <row r="437" spans="2:11" x14ac:dyDescent="0.3">
      <c r="B437" t="s">
        <v>427</v>
      </c>
      <c r="C437" t="s">
        <v>1117</v>
      </c>
      <c r="D437" t="s">
        <v>1023</v>
      </c>
      <c r="E437" s="1">
        <v>45183</v>
      </c>
      <c r="F437" t="s">
        <v>1017</v>
      </c>
      <c r="G437">
        <v>11</v>
      </c>
      <c r="H437" s="1">
        <v>45196</v>
      </c>
      <c r="I437">
        <f t="shared" si="6"/>
        <v>2</v>
      </c>
      <c r="J437" t="str">
        <f>IF(Data!I437&lt;-1, "Early", IF(I437&gt;2,"Late","On Time"))</f>
        <v>On Time</v>
      </c>
      <c r="K437" t="s">
        <v>1018</v>
      </c>
    </row>
    <row r="438" spans="2:11" x14ac:dyDescent="0.3">
      <c r="B438" t="s">
        <v>428</v>
      </c>
      <c r="C438" t="s">
        <v>1113</v>
      </c>
      <c r="D438" t="s">
        <v>1025</v>
      </c>
      <c r="E438" s="1">
        <v>45183</v>
      </c>
      <c r="F438" t="s">
        <v>1017</v>
      </c>
      <c r="G438">
        <v>22</v>
      </c>
      <c r="H438" s="1">
        <v>45208</v>
      </c>
      <c r="I438">
        <f t="shared" si="6"/>
        <v>3</v>
      </c>
      <c r="J438" t="str">
        <f>IF(Data!I438&lt;-1, "Early", IF(I438&gt;2,"Late","On Time"))</f>
        <v>Late</v>
      </c>
      <c r="K438" t="s">
        <v>1018</v>
      </c>
    </row>
    <row r="439" spans="2:11" x14ac:dyDescent="0.3">
      <c r="B439" t="s">
        <v>429</v>
      </c>
      <c r="C439" t="s">
        <v>1067</v>
      </c>
      <c r="D439" t="s">
        <v>1026</v>
      </c>
      <c r="E439" s="1">
        <v>45183</v>
      </c>
      <c r="F439" t="s">
        <v>1017</v>
      </c>
      <c r="G439">
        <v>3</v>
      </c>
      <c r="H439" s="1">
        <v>45193</v>
      </c>
      <c r="I439">
        <f t="shared" si="6"/>
        <v>7</v>
      </c>
      <c r="J439" t="str">
        <f>IF(Data!I439&lt;-1, "Early", IF(I439&gt;2,"Late","On Time"))</f>
        <v>Late</v>
      </c>
      <c r="K439" t="s">
        <v>1018</v>
      </c>
    </row>
    <row r="440" spans="2:11" x14ac:dyDescent="0.3">
      <c r="B440" t="s">
        <v>430</v>
      </c>
      <c r="C440" t="s">
        <v>1066</v>
      </c>
      <c r="D440" t="s">
        <v>1023</v>
      </c>
      <c r="E440" s="1">
        <v>45183</v>
      </c>
      <c r="F440" t="s">
        <v>1017</v>
      </c>
      <c r="G440">
        <v>3</v>
      </c>
      <c r="H440" s="1">
        <v>45184</v>
      </c>
      <c r="I440">
        <f t="shared" si="6"/>
        <v>-2</v>
      </c>
      <c r="J440" t="str">
        <f>IF(Data!I440&lt;-1, "Early", IF(I440&gt;2,"Late","On Time"))</f>
        <v>Early</v>
      </c>
      <c r="K440" t="s">
        <v>1018</v>
      </c>
    </row>
    <row r="441" spans="2:11" x14ac:dyDescent="0.3">
      <c r="B441" t="s">
        <v>431</v>
      </c>
      <c r="C441" t="s">
        <v>1116</v>
      </c>
      <c r="D441" t="s">
        <v>1026</v>
      </c>
      <c r="E441" s="1">
        <v>45183</v>
      </c>
      <c r="F441" t="s">
        <v>1017</v>
      </c>
      <c r="G441">
        <v>9</v>
      </c>
      <c r="H441" s="1">
        <v>45193</v>
      </c>
      <c r="I441">
        <f t="shared" si="6"/>
        <v>1</v>
      </c>
      <c r="J441" t="str">
        <f>IF(Data!I441&lt;-1, "Early", IF(I441&gt;2,"Late","On Time"))</f>
        <v>On Time</v>
      </c>
      <c r="K441" t="s">
        <v>1018</v>
      </c>
    </row>
    <row r="442" spans="2:11" x14ac:dyDescent="0.3">
      <c r="B442" t="s">
        <v>432</v>
      </c>
      <c r="C442" t="s">
        <v>1031</v>
      </c>
      <c r="D442" t="s">
        <v>1024</v>
      </c>
      <c r="E442" s="1">
        <v>45184</v>
      </c>
      <c r="F442" t="s">
        <v>1017</v>
      </c>
      <c r="G442">
        <v>21</v>
      </c>
      <c r="H442" s="1">
        <v>45205</v>
      </c>
      <c r="I442">
        <f t="shared" si="6"/>
        <v>0</v>
      </c>
      <c r="J442" t="str">
        <f>IF(Data!I442&lt;-1, "Early", IF(I442&gt;2,"Late","On Time"))</f>
        <v>On Time</v>
      </c>
      <c r="K442" t="s">
        <v>1018</v>
      </c>
    </row>
    <row r="443" spans="2:11" x14ac:dyDescent="0.3">
      <c r="B443" t="s">
        <v>433</v>
      </c>
      <c r="C443" t="s">
        <v>1102</v>
      </c>
      <c r="D443" t="s">
        <v>1024</v>
      </c>
      <c r="E443" s="1">
        <v>45184</v>
      </c>
      <c r="F443" t="s">
        <v>1017</v>
      </c>
      <c r="G443">
        <v>11</v>
      </c>
      <c r="H443" s="1">
        <v>45195</v>
      </c>
      <c r="I443">
        <f t="shared" si="6"/>
        <v>0</v>
      </c>
      <c r="J443" t="str">
        <f>IF(Data!I443&lt;-1, "Early", IF(I443&gt;2,"Late","On Time"))</f>
        <v>On Time</v>
      </c>
      <c r="K443" t="s">
        <v>1018</v>
      </c>
    </row>
    <row r="444" spans="2:11" x14ac:dyDescent="0.3">
      <c r="B444" t="s">
        <v>434</v>
      </c>
      <c r="C444" t="s">
        <v>1043</v>
      </c>
      <c r="D444" t="s">
        <v>1026</v>
      </c>
      <c r="E444" s="1">
        <v>45185</v>
      </c>
      <c r="F444" t="s">
        <v>1018</v>
      </c>
      <c r="G444">
        <v>6</v>
      </c>
      <c r="H444" s="1">
        <v>45192</v>
      </c>
      <c r="I444">
        <f t="shared" si="6"/>
        <v>1</v>
      </c>
      <c r="J444" t="str">
        <f>IF(Data!I444&lt;-1, "Early", IF(I444&gt;2,"Late","On Time"))</f>
        <v>On Time</v>
      </c>
      <c r="K444" t="s">
        <v>1018</v>
      </c>
    </row>
    <row r="445" spans="2:11" x14ac:dyDescent="0.3">
      <c r="B445" t="s">
        <v>435</v>
      </c>
      <c r="C445" t="s">
        <v>1123</v>
      </c>
      <c r="D445" t="s">
        <v>1026</v>
      </c>
      <c r="E445" s="1">
        <v>45185</v>
      </c>
      <c r="F445" t="s">
        <v>1017</v>
      </c>
      <c r="G445">
        <v>25</v>
      </c>
      <c r="H445" s="1">
        <v>45213</v>
      </c>
      <c r="I445">
        <f t="shared" si="6"/>
        <v>3</v>
      </c>
      <c r="J445" t="str">
        <f>IF(Data!I445&lt;-1, "Early", IF(I445&gt;2,"Late","On Time"))</f>
        <v>Late</v>
      </c>
      <c r="K445" t="s">
        <v>1018</v>
      </c>
    </row>
    <row r="446" spans="2:11" x14ac:dyDescent="0.3">
      <c r="B446" t="s">
        <v>436</v>
      </c>
      <c r="C446" t="s">
        <v>1080</v>
      </c>
      <c r="D446" t="s">
        <v>1023</v>
      </c>
      <c r="E446" s="1">
        <v>45185</v>
      </c>
      <c r="F446" t="s">
        <v>1017</v>
      </c>
      <c r="G446">
        <v>12</v>
      </c>
      <c r="H446" s="1">
        <v>45200</v>
      </c>
      <c r="I446">
        <f t="shared" si="6"/>
        <v>3</v>
      </c>
      <c r="J446" t="str">
        <f>IF(Data!I446&lt;-1, "Early", IF(I446&gt;2,"Late","On Time"))</f>
        <v>Late</v>
      </c>
      <c r="K446" t="s">
        <v>1018</v>
      </c>
    </row>
    <row r="447" spans="2:11" x14ac:dyDescent="0.3">
      <c r="B447" t="s">
        <v>437</v>
      </c>
      <c r="C447" t="s">
        <v>1097</v>
      </c>
      <c r="D447" t="s">
        <v>1023</v>
      </c>
      <c r="E447" s="1">
        <v>45186</v>
      </c>
      <c r="F447" t="s">
        <v>1017</v>
      </c>
      <c r="G447">
        <v>3</v>
      </c>
      <c r="H447" s="1">
        <v>45187</v>
      </c>
      <c r="I447">
        <f t="shared" si="6"/>
        <v>-2</v>
      </c>
      <c r="J447" t="str">
        <f>IF(Data!I447&lt;-1, "Early", IF(I447&gt;2,"Late","On Time"))</f>
        <v>Early</v>
      </c>
      <c r="K447" t="s">
        <v>1018</v>
      </c>
    </row>
    <row r="448" spans="2:11" x14ac:dyDescent="0.3">
      <c r="B448" t="s">
        <v>438</v>
      </c>
      <c r="C448" t="s">
        <v>1097</v>
      </c>
      <c r="D448" t="s">
        <v>1024</v>
      </c>
      <c r="E448" s="1">
        <v>45187</v>
      </c>
      <c r="F448" t="s">
        <v>1017</v>
      </c>
      <c r="G448">
        <v>9</v>
      </c>
      <c r="H448" s="1">
        <v>45197</v>
      </c>
      <c r="I448">
        <f t="shared" si="6"/>
        <v>1</v>
      </c>
      <c r="J448" t="str">
        <f>IF(Data!I448&lt;-1, "Early", IF(I448&gt;2,"Late","On Time"))</f>
        <v>On Time</v>
      </c>
      <c r="K448" t="s">
        <v>1018</v>
      </c>
    </row>
    <row r="449" spans="2:12" x14ac:dyDescent="0.3">
      <c r="B449" t="s">
        <v>439</v>
      </c>
      <c r="C449" t="s">
        <v>1108</v>
      </c>
      <c r="D449" t="s">
        <v>1023</v>
      </c>
      <c r="E449" s="1">
        <v>45188</v>
      </c>
      <c r="F449" t="s">
        <v>1017</v>
      </c>
      <c r="G449">
        <v>7</v>
      </c>
      <c r="H449" s="1">
        <v>45195</v>
      </c>
      <c r="I449">
        <f t="shared" si="6"/>
        <v>0</v>
      </c>
      <c r="J449" t="str">
        <f>IF(Data!I449&lt;-1, "Early", IF(I449&gt;2,"Late","On Time"))</f>
        <v>On Time</v>
      </c>
      <c r="K449" t="s">
        <v>1018</v>
      </c>
    </row>
    <row r="450" spans="2:12" x14ac:dyDescent="0.3">
      <c r="B450" t="s">
        <v>440</v>
      </c>
      <c r="C450" t="s">
        <v>1076</v>
      </c>
      <c r="D450" t="s">
        <v>1022</v>
      </c>
      <c r="E450" s="1">
        <v>45188</v>
      </c>
      <c r="F450" t="s">
        <v>1017</v>
      </c>
      <c r="G450">
        <v>5</v>
      </c>
      <c r="H450" s="1">
        <v>45193</v>
      </c>
      <c r="I450">
        <f t="shared" si="6"/>
        <v>0</v>
      </c>
      <c r="J450" t="str">
        <f>IF(Data!I450&lt;-1, "Early", IF(I450&gt;2,"Late","On Time"))</f>
        <v>On Time</v>
      </c>
      <c r="K450" t="s">
        <v>1018</v>
      </c>
    </row>
    <row r="451" spans="2:12" x14ac:dyDescent="0.3">
      <c r="B451" t="s">
        <v>441</v>
      </c>
      <c r="C451" t="s">
        <v>1077</v>
      </c>
      <c r="D451" t="s">
        <v>1023</v>
      </c>
      <c r="E451" s="1">
        <v>45188</v>
      </c>
      <c r="F451" t="s">
        <v>1017</v>
      </c>
      <c r="G451">
        <v>3</v>
      </c>
      <c r="H451" s="1">
        <v>45192</v>
      </c>
      <c r="I451">
        <f t="shared" si="6"/>
        <v>1</v>
      </c>
      <c r="J451" t="str">
        <f>IF(Data!I451&lt;-1, "Early", IF(I451&gt;2,"Late","On Time"))</f>
        <v>On Time</v>
      </c>
      <c r="K451" t="s">
        <v>1018</v>
      </c>
    </row>
    <row r="452" spans="2:12" x14ac:dyDescent="0.3">
      <c r="B452" t="s">
        <v>442</v>
      </c>
      <c r="C452" t="s">
        <v>1102</v>
      </c>
      <c r="D452" t="s">
        <v>1024</v>
      </c>
      <c r="E452" s="1">
        <v>45190</v>
      </c>
      <c r="F452" t="s">
        <v>1017</v>
      </c>
      <c r="G452">
        <v>5</v>
      </c>
      <c r="H452" s="1">
        <v>45195</v>
      </c>
      <c r="I452">
        <f t="shared" si="6"/>
        <v>0</v>
      </c>
      <c r="J452" t="str">
        <f>IF(Data!I452&lt;-1, "Early", IF(I452&gt;2,"Late","On Time"))</f>
        <v>On Time</v>
      </c>
      <c r="K452" t="s">
        <v>1017</v>
      </c>
      <c r="L452" t="s">
        <v>1020</v>
      </c>
    </row>
    <row r="453" spans="2:12" x14ac:dyDescent="0.3">
      <c r="B453" t="s">
        <v>443</v>
      </c>
      <c r="C453" t="s">
        <v>1061</v>
      </c>
      <c r="D453" t="s">
        <v>1026</v>
      </c>
      <c r="E453" s="1">
        <v>45192</v>
      </c>
      <c r="F453" t="s">
        <v>1017</v>
      </c>
      <c r="G453">
        <v>15</v>
      </c>
      <c r="H453" s="1">
        <v>45209</v>
      </c>
      <c r="I453">
        <f t="shared" si="6"/>
        <v>2</v>
      </c>
      <c r="J453" t="str">
        <f>IF(Data!I453&lt;-1, "Early", IF(I453&gt;2,"Late","On Time"))</f>
        <v>On Time</v>
      </c>
      <c r="K453" t="s">
        <v>1018</v>
      </c>
    </row>
    <row r="454" spans="2:12" x14ac:dyDescent="0.3">
      <c r="B454" t="s">
        <v>444</v>
      </c>
      <c r="C454" t="s">
        <v>1058</v>
      </c>
      <c r="D454" t="s">
        <v>1025</v>
      </c>
      <c r="E454" s="1">
        <v>45192</v>
      </c>
      <c r="F454" t="s">
        <v>1017</v>
      </c>
      <c r="G454">
        <v>4</v>
      </c>
      <c r="H454" s="1">
        <v>45200</v>
      </c>
      <c r="I454">
        <f t="shared" si="6"/>
        <v>4</v>
      </c>
      <c r="J454" t="str">
        <f>IF(Data!I454&lt;-1, "Early", IF(I454&gt;2,"Late","On Time"))</f>
        <v>Late</v>
      </c>
      <c r="K454" t="s">
        <v>1018</v>
      </c>
    </row>
    <row r="455" spans="2:12" x14ac:dyDescent="0.3">
      <c r="B455" t="s">
        <v>445</v>
      </c>
      <c r="C455" t="s">
        <v>1052</v>
      </c>
      <c r="D455" t="s">
        <v>1025</v>
      </c>
      <c r="E455" s="1">
        <v>45192</v>
      </c>
      <c r="F455" t="s">
        <v>1017</v>
      </c>
      <c r="G455">
        <v>7</v>
      </c>
      <c r="H455" s="1">
        <v>45204</v>
      </c>
      <c r="I455">
        <f t="shared" si="6"/>
        <v>5</v>
      </c>
      <c r="J455" t="str">
        <f>IF(Data!I455&lt;-1, "Early", IF(I455&gt;2,"Late","On Time"))</f>
        <v>Late</v>
      </c>
      <c r="K455" t="s">
        <v>1018</v>
      </c>
    </row>
    <row r="456" spans="2:12" x14ac:dyDescent="0.3">
      <c r="B456" t="s">
        <v>446</v>
      </c>
      <c r="C456" t="s">
        <v>1114</v>
      </c>
      <c r="D456" t="s">
        <v>1025</v>
      </c>
      <c r="E456" s="1">
        <v>45192</v>
      </c>
      <c r="F456" t="s">
        <v>1018</v>
      </c>
      <c r="G456">
        <v>13</v>
      </c>
      <c r="H456" s="1">
        <v>45205</v>
      </c>
      <c r="I456">
        <f t="shared" si="6"/>
        <v>0</v>
      </c>
      <c r="J456" t="str">
        <f>IF(Data!I456&lt;-1, "Early", IF(I456&gt;2,"Late","On Time"))</f>
        <v>On Time</v>
      </c>
      <c r="K456" t="s">
        <v>1018</v>
      </c>
    </row>
    <row r="457" spans="2:12" x14ac:dyDescent="0.3">
      <c r="B457" t="s">
        <v>447</v>
      </c>
      <c r="C457" t="s">
        <v>1065</v>
      </c>
      <c r="D457" t="s">
        <v>1024</v>
      </c>
      <c r="E457" s="1">
        <v>45193</v>
      </c>
      <c r="F457" t="s">
        <v>1017</v>
      </c>
      <c r="G457">
        <v>22</v>
      </c>
      <c r="H457" s="1">
        <v>45216</v>
      </c>
      <c r="I457">
        <f t="shared" si="6"/>
        <v>1</v>
      </c>
      <c r="J457" t="str">
        <f>IF(Data!I457&lt;-1, "Early", IF(I457&gt;2,"Late","On Time"))</f>
        <v>On Time</v>
      </c>
      <c r="K457" t="s">
        <v>1018</v>
      </c>
    </row>
    <row r="458" spans="2:12" x14ac:dyDescent="0.3">
      <c r="B458" t="s">
        <v>448</v>
      </c>
      <c r="C458" t="s">
        <v>1101</v>
      </c>
      <c r="D458" t="s">
        <v>1026</v>
      </c>
      <c r="E458" s="1">
        <v>45193</v>
      </c>
      <c r="F458" t="s">
        <v>1017</v>
      </c>
      <c r="G458">
        <v>13</v>
      </c>
      <c r="H458" s="1">
        <v>45205</v>
      </c>
      <c r="I458">
        <f t="shared" si="6"/>
        <v>-1</v>
      </c>
      <c r="J458" t="str">
        <f>IF(Data!I458&lt;-1, "Early", IF(I458&gt;2,"Late","On Time"))</f>
        <v>On Time</v>
      </c>
      <c r="K458" t="s">
        <v>1018</v>
      </c>
    </row>
    <row r="459" spans="2:12" x14ac:dyDescent="0.3">
      <c r="B459" t="s">
        <v>449</v>
      </c>
      <c r="C459" t="s">
        <v>1043</v>
      </c>
      <c r="D459" t="s">
        <v>1022</v>
      </c>
      <c r="E459" s="1">
        <v>45193</v>
      </c>
      <c r="F459" t="s">
        <v>1017</v>
      </c>
      <c r="G459">
        <v>25</v>
      </c>
      <c r="H459" s="1">
        <v>45217</v>
      </c>
      <c r="I459">
        <f t="shared" si="6"/>
        <v>-1</v>
      </c>
      <c r="J459" t="str">
        <f>IF(Data!I459&lt;-1, "Early", IF(I459&gt;2,"Late","On Time"))</f>
        <v>On Time</v>
      </c>
      <c r="K459" t="s">
        <v>1018</v>
      </c>
    </row>
    <row r="460" spans="2:12" x14ac:dyDescent="0.3">
      <c r="B460" t="s">
        <v>450</v>
      </c>
      <c r="C460" t="s">
        <v>1033</v>
      </c>
      <c r="D460" t="s">
        <v>1022</v>
      </c>
      <c r="E460" s="1">
        <v>45194</v>
      </c>
      <c r="F460" t="s">
        <v>1017</v>
      </c>
      <c r="G460">
        <v>3</v>
      </c>
      <c r="H460" s="1">
        <v>45198</v>
      </c>
      <c r="I460">
        <f t="shared" si="6"/>
        <v>1</v>
      </c>
      <c r="J460" t="str">
        <f>IF(Data!I460&lt;-1, "Early", IF(I460&gt;2,"Late","On Time"))</f>
        <v>On Time</v>
      </c>
      <c r="K460" t="s">
        <v>1018</v>
      </c>
    </row>
    <row r="461" spans="2:12" x14ac:dyDescent="0.3">
      <c r="B461" t="s">
        <v>451</v>
      </c>
      <c r="C461" t="s">
        <v>1108</v>
      </c>
      <c r="D461" t="s">
        <v>1026</v>
      </c>
      <c r="E461" s="1">
        <v>45194</v>
      </c>
      <c r="F461" t="s">
        <v>1017</v>
      </c>
      <c r="G461">
        <v>9</v>
      </c>
      <c r="H461" s="1">
        <v>45205</v>
      </c>
      <c r="I461">
        <f t="shared" si="6"/>
        <v>2</v>
      </c>
      <c r="J461" t="str">
        <f>IF(Data!I461&lt;-1, "Early", IF(I461&gt;2,"Late","On Time"))</f>
        <v>On Time</v>
      </c>
      <c r="K461" t="s">
        <v>1018</v>
      </c>
    </row>
    <row r="462" spans="2:12" x14ac:dyDescent="0.3">
      <c r="B462" t="s">
        <v>452</v>
      </c>
      <c r="C462" t="s">
        <v>1051</v>
      </c>
      <c r="D462" t="s">
        <v>1023</v>
      </c>
      <c r="E462" s="1">
        <v>45195</v>
      </c>
      <c r="F462" t="s">
        <v>1017</v>
      </c>
      <c r="G462">
        <v>8</v>
      </c>
      <c r="H462" s="1">
        <v>45203</v>
      </c>
      <c r="I462">
        <f t="shared" si="6"/>
        <v>0</v>
      </c>
      <c r="J462" t="str">
        <f>IF(Data!I462&lt;-1, "Early", IF(I462&gt;2,"Late","On Time"))</f>
        <v>On Time</v>
      </c>
      <c r="K462" t="s">
        <v>1018</v>
      </c>
    </row>
    <row r="463" spans="2:12" x14ac:dyDescent="0.3">
      <c r="B463" t="s">
        <v>453</v>
      </c>
      <c r="C463" t="s">
        <v>1066</v>
      </c>
      <c r="D463" t="s">
        <v>1023</v>
      </c>
      <c r="E463" s="1">
        <v>45195</v>
      </c>
      <c r="F463" t="s">
        <v>1017</v>
      </c>
      <c r="G463">
        <v>6</v>
      </c>
      <c r="H463" s="1">
        <v>45208</v>
      </c>
      <c r="I463">
        <f t="shared" si="6"/>
        <v>7</v>
      </c>
      <c r="J463" t="str">
        <f>IF(Data!I463&lt;-1, "Early", IF(I463&gt;2,"Late","On Time"))</f>
        <v>Late</v>
      </c>
      <c r="K463" t="s">
        <v>1018</v>
      </c>
    </row>
    <row r="464" spans="2:12" x14ac:dyDescent="0.3">
      <c r="B464" t="s">
        <v>454</v>
      </c>
      <c r="C464" t="s">
        <v>1068</v>
      </c>
      <c r="D464" t="s">
        <v>1024</v>
      </c>
      <c r="E464" s="1">
        <v>45195</v>
      </c>
      <c r="F464" t="s">
        <v>1017</v>
      </c>
      <c r="G464">
        <v>6</v>
      </c>
      <c r="H464" s="1">
        <v>45201</v>
      </c>
      <c r="I464">
        <f t="shared" si="6"/>
        <v>0</v>
      </c>
      <c r="J464" t="str">
        <f>IF(Data!I464&lt;-1, "Early", IF(I464&gt;2,"Late","On Time"))</f>
        <v>On Time</v>
      </c>
      <c r="K464" t="s">
        <v>1018</v>
      </c>
    </row>
    <row r="465" spans="2:11" x14ac:dyDescent="0.3">
      <c r="B465" t="s">
        <v>455</v>
      </c>
      <c r="C465" t="s">
        <v>1061</v>
      </c>
      <c r="D465" t="s">
        <v>1022</v>
      </c>
      <c r="E465" s="1">
        <v>45195</v>
      </c>
      <c r="F465" t="s">
        <v>1017</v>
      </c>
      <c r="G465">
        <v>9</v>
      </c>
      <c r="H465" s="1">
        <v>45204</v>
      </c>
      <c r="I465">
        <f t="shared" si="6"/>
        <v>0</v>
      </c>
      <c r="J465" t="str">
        <f>IF(Data!I465&lt;-1, "Early", IF(I465&gt;2,"Late","On Time"))</f>
        <v>On Time</v>
      </c>
      <c r="K465" t="s">
        <v>1018</v>
      </c>
    </row>
    <row r="466" spans="2:11" x14ac:dyDescent="0.3">
      <c r="B466" t="s">
        <v>456</v>
      </c>
      <c r="C466" t="s">
        <v>1057</v>
      </c>
      <c r="D466" t="s">
        <v>1023</v>
      </c>
      <c r="E466" s="1">
        <v>45198</v>
      </c>
      <c r="F466" t="s">
        <v>1017</v>
      </c>
      <c r="G466">
        <v>6</v>
      </c>
      <c r="H466" s="1">
        <v>45204</v>
      </c>
      <c r="I466">
        <f t="shared" si="6"/>
        <v>0</v>
      </c>
      <c r="J466" t="str">
        <f>IF(Data!I466&lt;-1, "Early", IF(I466&gt;2,"Late","On Time"))</f>
        <v>On Time</v>
      </c>
      <c r="K466" t="s">
        <v>1018</v>
      </c>
    </row>
    <row r="467" spans="2:11" x14ac:dyDescent="0.3">
      <c r="B467" t="s">
        <v>457</v>
      </c>
      <c r="C467" t="s">
        <v>1044</v>
      </c>
      <c r="D467" t="s">
        <v>1023</v>
      </c>
      <c r="E467" s="1">
        <v>45198</v>
      </c>
      <c r="F467" t="s">
        <v>1018</v>
      </c>
      <c r="G467">
        <v>3</v>
      </c>
      <c r="H467" s="1">
        <v>45201</v>
      </c>
      <c r="I467">
        <f t="shared" si="6"/>
        <v>0</v>
      </c>
      <c r="J467" t="str">
        <f>IF(Data!I467&lt;-1, "Early", IF(I467&gt;2,"Late","On Time"))</f>
        <v>On Time</v>
      </c>
      <c r="K467" t="s">
        <v>1018</v>
      </c>
    </row>
    <row r="468" spans="2:11" x14ac:dyDescent="0.3">
      <c r="B468" t="s">
        <v>458</v>
      </c>
      <c r="C468" t="s">
        <v>1124</v>
      </c>
      <c r="D468" t="s">
        <v>1022</v>
      </c>
      <c r="E468" s="1">
        <v>45198</v>
      </c>
      <c r="F468" t="s">
        <v>1017</v>
      </c>
      <c r="G468">
        <v>5</v>
      </c>
      <c r="H468" s="1">
        <v>45203</v>
      </c>
      <c r="I468">
        <f t="shared" si="6"/>
        <v>0</v>
      </c>
      <c r="J468" t="str">
        <f>IF(Data!I468&lt;-1, "Early", IF(I468&gt;2,"Late","On Time"))</f>
        <v>On Time</v>
      </c>
      <c r="K468" t="s">
        <v>1018</v>
      </c>
    </row>
    <row r="469" spans="2:11" x14ac:dyDescent="0.3">
      <c r="B469" t="s">
        <v>459</v>
      </c>
      <c r="C469" t="s">
        <v>1070</v>
      </c>
      <c r="D469" t="s">
        <v>1022</v>
      </c>
      <c r="E469" s="1">
        <v>45198</v>
      </c>
      <c r="F469" t="s">
        <v>1017</v>
      </c>
      <c r="G469">
        <v>5</v>
      </c>
      <c r="H469" s="1">
        <v>45202</v>
      </c>
      <c r="I469">
        <f t="shared" si="6"/>
        <v>-1</v>
      </c>
      <c r="J469" t="str">
        <f>IF(Data!I469&lt;-1, "Early", IF(I469&gt;2,"Late","On Time"))</f>
        <v>On Time</v>
      </c>
      <c r="K469" t="s">
        <v>1018</v>
      </c>
    </row>
    <row r="470" spans="2:11" x14ac:dyDescent="0.3">
      <c r="B470" t="s">
        <v>460</v>
      </c>
      <c r="C470" t="s">
        <v>1040</v>
      </c>
      <c r="D470" t="s">
        <v>1023</v>
      </c>
      <c r="E470" s="1">
        <v>45199</v>
      </c>
      <c r="F470" t="s">
        <v>1017</v>
      </c>
      <c r="G470">
        <v>10</v>
      </c>
      <c r="H470" s="1">
        <v>45215</v>
      </c>
      <c r="I470">
        <f t="shared" si="6"/>
        <v>6</v>
      </c>
      <c r="J470" t="str">
        <f>IF(Data!I470&lt;-1, "Early", IF(I470&gt;2,"Late","On Time"))</f>
        <v>Late</v>
      </c>
      <c r="K470" t="s">
        <v>1018</v>
      </c>
    </row>
    <row r="471" spans="2:11" x14ac:dyDescent="0.3">
      <c r="B471" t="s">
        <v>461</v>
      </c>
      <c r="C471" t="s">
        <v>1060</v>
      </c>
      <c r="D471" t="s">
        <v>1024</v>
      </c>
      <c r="E471" s="1">
        <v>45199</v>
      </c>
      <c r="F471" t="s">
        <v>1017</v>
      </c>
      <c r="G471">
        <v>10</v>
      </c>
      <c r="H471" s="1">
        <v>45210</v>
      </c>
      <c r="I471">
        <f t="shared" si="6"/>
        <v>1</v>
      </c>
      <c r="J471" t="str">
        <f>IF(Data!I471&lt;-1, "Early", IF(I471&gt;2,"Late","On Time"))</f>
        <v>On Time</v>
      </c>
      <c r="K471" t="s">
        <v>1018</v>
      </c>
    </row>
    <row r="472" spans="2:11" x14ac:dyDescent="0.3">
      <c r="B472" t="s">
        <v>462</v>
      </c>
      <c r="C472" t="s">
        <v>1125</v>
      </c>
      <c r="D472" t="s">
        <v>1023</v>
      </c>
      <c r="E472" s="1">
        <v>45199</v>
      </c>
      <c r="F472" t="s">
        <v>1017</v>
      </c>
      <c r="G472">
        <v>7</v>
      </c>
      <c r="H472" s="1">
        <v>45205</v>
      </c>
      <c r="I472">
        <f t="shared" si="6"/>
        <v>-1</v>
      </c>
      <c r="J472" t="str">
        <f>IF(Data!I472&lt;-1, "Early", IF(I472&gt;2,"Late","On Time"))</f>
        <v>On Time</v>
      </c>
      <c r="K472" t="s">
        <v>1018</v>
      </c>
    </row>
    <row r="473" spans="2:11" x14ac:dyDescent="0.3">
      <c r="B473" t="s">
        <v>463</v>
      </c>
      <c r="C473" t="s">
        <v>1056</v>
      </c>
      <c r="D473" t="s">
        <v>1023</v>
      </c>
      <c r="E473" s="1">
        <v>45200</v>
      </c>
      <c r="F473" t="s">
        <v>1017</v>
      </c>
      <c r="G473">
        <v>7</v>
      </c>
      <c r="H473" s="1">
        <v>45207</v>
      </c>
      <c r="I473">
        <f t="shared" si="6"/>
        <v>0</v>
      </c>
      <c r="J473" t="str">
        <f>IF(Data!I473&lt;-1, "Early", IF(I473&gt;2,"Late","On Time"))</f>
        <v>On Time</v>
      </c>
      <c r="K473" t="s">
        <v>1018</v>
      </c>
    </row>
    <row r="474" spans="2:11" x14ac:dyDescent="0.3">
      <c r="B474" t="s">
        <v>464</v>
      </c>
      <c r="C474" t="s">
        <v>1089</v>
      </c>
      <c r="D474" t="s">
        <v>1025</v>
      </c>
      <c r="E474" s="1">
        <v>45201</v>
      </c>
      <c r="F474" t="s">
        <v>1017</v>
      </c>
      <c r="G474">
        <v>5</v>
      </c>
      <c r="H474" s="1">
        <v>45206</v>
      </c>
      <c r="I474">
        <f t="shared" si="6"/>
        <v>0</v>
      </c>
      <c r="J474" t="str">
        <f>IF(Data!I474&lt;-1, "Early", IF(I474&gt;2,"Late","On Time"))</f>
        <v>On Time</v>
      </c>
      <c r="K474" t="s">
        <v>1018</v>
      </c>
    </row>
    <row r="475" spans="2:11" x14ac:dyDescent="0.3">
      <c r="B475" t="s">
        <v>465</v>
      </c>
      <c r="C475" t="s">
        <v>1107</v>
      </c>
      <c r="D475" t="s">
        <v>1023</v>
      </c>
      <c r="E475" s="1">
        <v>45201</v>
      </c>
      <c r="F475" t="s">
        <v>1017</v>
      </c>
      <c r="G475">
        <v>4</v>
      </c>
      <c r="H475" s="1">
        <v>45206</v>
      </c>
      <c r="I475">
        <f t="shared" ref="I475:I538" si="7">H475-E475-G475</f>
        <v>1</v>
      </c>
      <c r="J475" t="str">
        <f>IF(Data!I475&lt;-1, "Early", IF(I475&gt;2,"Late","On Time"))</f>
        <v>On Time</v>
      </c>
      <c r="K475" t="s">
        <v>1018</v>
      </c>
    </row>
    <row r="476" spans="2:11" x14ac:dyDescent="0.3">
      <c r="B476" t="s">
        <v>466</v>
      </c>
      <c r="C476" t="s">
        <v>1086</v>
      </c>
      <c r="D476" t="s">
        <v>1022</v>
      </c>
      <c r="E476" s="1">
        <v>45201</v>
      </c>
      <c r="F476" t="s">
        <v>1017</v>
      </c>
      <c r="G476">
        <v>4</v>
      </c>
      <c r="H476" s="1">
        <v>45205</v>
      </c>
      <c r="I476">
        <f t="shared" si="7"/>
        <v>0</v>
      </c>
      <c r="J476" t="str">
        <f>IF(Data!I476&lt;-1, "Early", IF(I476&gt;2,"Late","On Time"))</f>
        <v>On Time</v>
      </c>
      <c r="K476" t="s">
        <v>1018</v>
      </c>
    </row>
    <row r="477" spans="2:11" x14ac:dyDescent="0.3">
      <c r="B477" t="s">
        <v>467</v>
      </c>
      <c r="C477" t="s">
        <v>1043</v>
      </c>
      <c r="D477" t="s">
        <v>1026</v>
      </c>
      <c r="E477" s="1">
        <v>45202</v>
      </c>
      <c r="F477" t="s">
        <v>1017</v>
      </c>
      <c r="G477">
        <v>6</v>
      </c>
      <c r="H477" s="1">
        <v>45210</v>
      </c>
      <c r="I477">
        <f t="shared" si="7"/>
        <v>2</v>
      </c>
      <c r="J477" t="str">
        <f>IF(Data!I477&lt;-1, "Early", IF(I477&gt;2,"Late","On Time"))</f>
        <v>On Time</v>
      </c>
      <c r="K477" t="s">
        <v>1018</v>
      </c>
    </row>
    <row r="478" spans="2:11" x14ac:dyDescent="0.3">
      <c r="B478" t="s">
        <v>468</v>
      </c>
      <c r="C478" t="s">
        <v>1073</v>
      </c>
      <c r="D478" t="s">
        <v>1023</v>
      </c>
      <c r="E478" s="1">
        <v>45202</v>
      </c>
      <c r="F478" t="s">
        <v>1017</v>
      </c>
      <c r="G478">
        <v>6</v>
      </c>
      <c r="H478" s="1">
        <v>45213</v>
      </c>
      <c r="I478">
        <f t="shared" si="7"/>
        <v>5</v>
      </c>
      <c r="J478" t="str">
        <f>IF(Data!I478&lt;-1, "Early", IF(I478&gt;2,"Late","On Time"))</f>
        <v>Late</v>
      </c>
      <c r="K478" t="s">
        <v>1018</v>
      </c>
    </row>
    <row r="479" spans="2:11" x14ac:dyDescent="0.3">
      <c r="B479" t="s">
        <v>469</v>
      </c>
      <c r="C479" t="s">
        <v>1094</v>
      </c>
      <c r="D479" t="s">
        <v>1023</v>
      </c>
      <c r="E479" s="1">
        <v>45204</v>
      </c>
      <c r="F479" t="s">
        <v>1017</v>
      </c>
      <c r="G479">
        <v>11</v>
      </c>
      <c r="H479" s="1">
        <v>45217</v>
      </c>
      <c r="I479">
        <f t="shared" si="7"/>
        <v>2</v>
      </c>
      <c r="J479" t="str">
        <f>IF(Data!I479&lt;-1, "Early", IF(I479&gt;2,"Late","On Time"))</f>
        <v>On Time</v>
      </c>
      <c r="K479" t="s">
        <v>1018</v>
      </c>
    </row>
    <row r="480" spans="2:11" x14ac:dyDescent="0.3">
      <c r="B480" t="s">
        <v>470</v>
      </c>
      <c r="C480" t="s">
        <v>1066</v>
      </c>
      <c r="D480" t="s">
        <v>1025</v>
      </c>
      <c r="E480" s="1">
        <v>45204</v>
      </c>
      <c r="F480" t="s">
        <v>1017</v>
      </c>
      <c r="G480">
        <v>8</v>
      </c>
      <c r="H480" s="1">
        <v>45212</v>
      </c>
      <c r="I480">
        <f t="shared" si="7"/>
        <v>0</v>
      </c>
      <c r="J480" t="str">
        <f>IF(Data!I480&lt;-1, "Early", IF(I480&gt;2,"Late","On Time"))</f>
        <v>On Time</v>
      </c>
      <c r="K480" t="s">
        <v>1018</v>
      </c>
    </row>
    <row r="481" spans="2:12" x14ac:dyDescent="0.3">
      <c r="B481" t="s">
        <v>471</v>
      </c>
      <c r="C481" t="s">
        <v>1107</v>
      </c>
      <c r="D481" t="s">
        <v>1023</v>
      </c>
      <c r="E481" s="1">
        <v>45204</v>
      </c>
      <c r="F481" t="s">
        <v>1018</v>
      </c>
      <c r="G481">
        <v>9</v>
      </c>
      <c r="H481" s="1">
        <v>45214</v>
      </c>
      <c r="I481">
        <f t="shared" si="7"/>
        <v>1</v>
      </c>
      <c r="J481" t="str">
        <f>IF(Data!I481&lt;-1, "Early", IF(I481&gt;2,"Late","On Time"))</f>
        <v>On Time</v>
      </c>
      <c r="K481" t="s">
        <v>1018</v>
      </c>
    </row>
    <row r="482" spans="2:12" x14ac:dyDescent="0.3">
      <c r="B482" t="s">
        <v>472</v>
      </c>
      <c r="C482" t="s">
        <v>1110</v>
      </c>
      <c r="D482" t="s">
        <v>1023</v>
      </c>
      <c r="E482" s="1">
        <v>45205</v>
      </c>
      <c r="F482" t="s">
        <v>1017</v>
      </c>
      <c r="G482">
        <v>5</v>
      </c>
      <c r="H482" s="1">
        <v>45209</v>
      </c>
      <c r="I482">
        <f t="shared" si="7"/>
        <v>-1</v>
      </c>
      <c r="J482" t="str">
        <f>IF(Data!I482&lt;-1, "Early", IF(I482&gt;2,"Late","On Time"))</f>
        <v>On Time</v>
      </c>
      <c r="K482" t="s">
        <v>1018</v>
      </c>
    </row>
    <row r="483" spans="2:12" x14ac:dyDescent="0.3">
      <c r="B483" t="s">
        <v>473</v>
      </c>
      <c r="C483" t="s">
        <v>1107</v>
      </c>
      <c r="D483" t="s">
        <v>1026</v>
      </c>
      <c r="E483" s="1">
        <v>45206</v>
      </c>
      <c r="F483" t="s">
        <v>1017</v>
      </c>
      <c r="G483">
        <v>13</v>
      </c>
      <c r="H483" s="1">
        <v>45220</v>
      </c>
      <c r="I483">
        <f t="shared" si="7"/>
        <v>1</v>
      </c>
      <c r="J483" t="str">
        <f>IF(Data!I483&lt;-1, "Early", IF(I483&gt;2,"Late","On Time"))</f>
        <v>On Time</v>
      </c>
      <c r="K483" t="s">
        <v>1018</v>
      </c>
    </row>
    <row r="484" spans="2:12" x14ac:dyDescent="0.3">
      <c r="B484" t="s">
        <v>474</v>
      </c>
      <c r="C484" t="s">
        <v>1049</v>
      </c>
      <c r="D484" t="s">
        <v>1025</v>
      </c>
      <c r="E484" s="1">
        <v>45206</v>
      </c>
      <c r="F484" t="s">
        <v>1017</v>
      </c>
      <c r="G484">
        <v>6</v>
      </c>
      <c r="H484" s="1">
        <v>45215</v>
      </c>
      <c r="I484">
        <f t="shared" si="7"/>
        <v>3</v>
      </c>
      <c r="J484" t="str">
        <f>IF(Data!I484&lt;-1, "Early", IF(I484&gt;2,"Late","On Time"))</f>
        <v>Late</v>
      </c>
      <c r="K484" t="s">
        <v>1018</v>
      </c>
    </row>
    <row r="485" spans="2:12" x14ac:dyDescent="0.3">
      <c r="B485" t="s">
        <v>475</v>
      </c>
      <c r="C485" t="s">
        <v>1033</v>
      </c>
      <c r="D485" t="s">
        <v>1025</v>
      </c>
      <c r="E485" s="1">
        <v>45206</v>
      </c>
      <c r="F485" t="s">
        <v>1017</v>
      </c>
      <c r="G485">
        <v>2</v>
      </c>
      <c r="H485" s="1">
        <v>45211</v>
      </c>
      <c r="I485">
        <f t="shared" si="7"/>
        <v>3</v>
      </c>
      <c r="J485" t="str">
        <f>IF(Data!I485&lt;-1, "Early", IF(I485&gt;2,"Late","On Time"))</f>
        <v>Late</v>
      </c>
      <c r="K485" t="s">
        <v>1018</v>
      </c>
    </row>
    <row r="486" spans="2:12" x14ac:dyDescent="0.3">
      <c r="B486" t="s">
        <v>476</v>
      </c>
      <c r="C486" t="s">
        <v>1070</v>
      </c>
      <c r="D486" t="s">
        <v>1022</v>
      </c>
      <c r="E486" s="1">
        <v>45206</v>
      </c>
      <c r="F486" t="s">
        <v>1017</v>
      </c>
      <c r="G486">
        <v>3</v>
      </c>
      <c r="H486" s="1">
        <v>45210</v>
      </c>
      <c r="I486">
        <f t="shared" si="7"/>
        <v>1</v>
      </c>
      <c r="J486" t="str">
        <f>IF(Data!I486&lt;-1, "Early", IF(I486&gt;2,"Late","On Time"))</f>
        <v>On Time</v>
      </c>
      <c r="K486" t="s">
        <v>1018</v>
      </c>
    </row>
    <row r="487" spans="2:12" x14ac:dyDescent="0.3">
      <c r="B487" t="s">
        <v>477</v>
      </c>
      <c r="C487" t="s">
        <v>1100</v>
      </c>
      <c r="D487" t="s">
        <v>1024</v>
      </c>
      <c r="E487" s="1">
        <v>45207</v>
      </c>
      <c r="F487" t="s">
        <v>1018</v>
      </c>
      <c r="G487">
        <v>9</v>
      </c>
      <c r="H487" s="1">
        <v>45230</v>
      </c>
      <c r="I487">
        <f t="shared" si="7"/>
        <v>14</v>
      </c>
      <c r="J487" t="str">
        <f>IF(Data!I487&lt;-1, "Early", IF(I487&gt;2,"Late","On Time"))</f>
        <v>Late</v>
      </c>
      <c r="K487" t="s">
        <v>1018</v>
      </c>
    </row>
    <row r="488" spans="2:12" x14ac:dyDescent="0.3">
      <c r="B488" t="s">
        <v>478</v>
      </c>
      <c r="C488" t="s">
        <v>1046</v>
      </c>
      <c r="D488" t="s">
        <v>1025</v>
      </c>
      <c r="E488" s="1">
        <v>45208</v>
      </c>
      <c r="F488" t="s">
        <v>1017</v>
      </c>
      <c r="G488">
        <v>7</v>
      </c>
      <c r="H488" s="1">
        <v>45213</v>
      </c>
      <c r="I488">
        <f t="shared" si="7"/>
        <v>-2</v>
      </c>
      <c r="J488" t="str">
        <f>IF(Data!I488&lt;-1, "Early", IF(I488&gt;2,"Late","On Time"))</f>
        <v>Early</v>
      </c>
      <c r="K488" t="s">
        <v>1017</v>
      </c>
      <c r="L488" t="s">
        <v>1020</v>
      </c>
    </row>
    <row r="489" spans="2:12" x14ac:dyDescent="0.3">
      <c r="B489" t="s">
        <v>479</v>
      </c>
      <c r="C489" t="s">
        <v>1099</v>
      </c>
      <c r="D489" t="s">
        <v>1026</v>
      </c>
      <c r="E489" s="1">
        <v>45209</v>
      </c>
      <c r="F489" t="s">
        <v>1017</v>
      </c>
      <c r="G489">
        <v>9</v>
      </c>
      <c r="H489" s="1">
        <v>45218</v>
      </c>
      <c r="I489">
        <f t="shared" si="7"/>
        <v>0</v>
      </c>
      <c r="J489" t="str">
        <f>IF(Data!I489&lt;-1, "Early", IF(I489&gt;2,"Late","On Time"))</f>
        <v>On Time</v>
      </c>
      <c r="K489" t="s">
        <v>1018</v>
      </c>
    </row>
    <row r="490" spans="2:12" x14ac:dyDescent="0.3">
      <c r="B490" t="s">
        <v>480</v>
      </c>
      <c r="C490" t="s">
        <v>1035</v>
      </c>
      <c r="D490" t="s">
        <v>1026</v>
      </c>
      <c r="E490" s="1">
        <v>45210</v>
      </c>
      <c r="F490" t="s">
        <v>1017</v>
      </c>
      <c r="G490">
        <v>7</v>
      </c>
      <c r="H490" s="1">
        <v>45217</v>
      </c>
      <c r="I490">
        <f t="shared" si="7"/>
        <v>0</v>
      </c>
      <c r="J490" t="str">
        <f>IF(Data!I490&lt;-1, "Early", IF(I490&gt;2,"Late","On Time"))</f>
        <v>On Time</v>
      </c>
      <c r="K490" t="s">
        <v>1017</v>
      </c>
      <c r="L490" t="s">
        <v>1021</v>
      </c>
    </row>
    <row r="491" spans="2:12" x14ac:dyDescent="0.3">
      <c r="B491" t="s">
        <v>481</v>
      </c>
      <c r="C491" t="s">
        <v>1123</v>
      </c>
      <c r="D491" t="s">
        <v>1022</v>
      </c>
      <c r="E491" s="1">
        <v>45210</v>
      </c>
      <c r="F491" t="s">
        <v>1017</v>
      </c>
      <c r="G491">
        <v>18</v>
      </c>
      <c r="H491" s="1">
        <v>45228</v>
      </c>
      <c r="I491">
        <f t="shared" si="7"/>
        <v>0</v>
      </c>
      <c r="J491" t="str">
        <f>IF(Data!I491&lt;-1, "Early", IF(I491&gt;2,"Late","On Time"))</f>
        <v>On Time</v>
      </c>
      <c r="K491" t="s">
        <v>1018</v>
      </c>
    </row>
    <row r="492" spans="2:12" x14ac:dyDescent="0.3">
      <c r="B492" t="s">
        <v>482</v>
      </c>
      <c r="C492" t="s">
        <v>1061</v>
      </c>
      <c r="D492" t="s">
        <v>1023</v>
      </c>
      <c r="E492" s="1">
        <v>45211</v>
      </c>
      <c r="F492" t="s">
        <v>1017</v>
      </c>
      <c r="G492">
        <v>24</v>
      </c>
      <c r="H492" s="1">
        <v>45235</v>
      </c>
      <c r="I492">
        <f t="shared" si="7"/>
        <v>0</v>
      </c>
      <c r="J492" t="str">
        <f>IF(Data!I492&lt;-1, "Early", IF(I492&gt;2,"Late","On Time"))</f>
        <v>On Time</v>
      </c>
      <c r="K492" t="s">
        <v>1018</v>
      </c>
    </row>
    <row r="493" spans="2:12" x14ac:dyDescent="0.3">
      <c r="B493" t="s">
        <v>483</v>
      </c>
      <c r="C493" t="s">
        <v>1098</v>
      </c>
      <c r="D493" t="s">
        <v>1025</v>
      </c>
      <c r="E493" s="1">
        <v>45211</v>
      </c>
      <c r="F493" t="s">
        <v>1017</v>
      </c>
      <c r="G493">
        <v>4</v>
      </c>
      <c r="H493" s="1">
        <v>45219</v>
      </c>
      <c r="I493">
        <f t="shared" si="7"/>
        <v>4</v>
      </c>
      <c r="J493" t="str">
        <f>IF(Data!I493&lt;-1, "Early", IF(I493&gt;2,"Late","On Time"))</f>
        <v>Late</v>
      </c>
      <c r="K493" t="s">
        <v>1018</v>
      </c>
    </row>
    <row r="494" spans="2:12" x14ac:dyDescent="0.3">
      <c r="B494" t="s">
        <v>484</v>
      </c>
      <c r="C494" t="s">
        <v>1084</v>
      </c>
      <c r="D494" t="s">
        <v>1024</v>
      </c>
      <c r="E494" s="1">
        <v>45212</v>
      </c>
      <c r="F494" t="s">
        <v>1017</v>
      </c>
      <c r="G494">
        <v>8</v>
      </c>
      <c r="H494" s="1">
        <v>45225</v>
      </c>
      <c r="I494">
        <f t="shared" si="7"/>
        <v>5</v>
      </c>
      <c r="J494" t="str">
        <f>IF(Data!I494&lt;-1, "Early", IF(I494&gt;2,"Late","On Time"))</f>
        <v>Late</v>
      </c>
      <c r="K494" t="s">
        <v>1018</v>
      </c>
    </row>
    <row r="495" spans="2:12" x14ac:dyDescent="0.3">
      <c r="B495" t="s">
        <v>485</v>
      </c>
      <c r="C495" t="s">
        <v>1061</v>
      </c>
      <c r="D495" t="s">
        <v>1025</v>
      </c>
      <c r="E495" s="1">
        <v>45212</v>
      </c>
      <c r="F495" t="s">
        <v>1017</v>
      </c>
      <c r="G495">
        <v>11</v>
      </c>
      <c r="H495" s="1">
        <v>45224</v>
      </c>
      <c r="I495">
        <f t="shared" si="7"/>
        <v>1</v>
      </c>
      <c r="J495" t="str">
        <f>IF(Data!I495&lt;-1, "Early", IF(I495&gt;2,"Late","On Time"))</f>
        <v>On Time</v>
      </c>
      <c r="K495" t="s">
        <v>1018</v>
      </c>
    </row>
    <row r="496" spans="2:12" x14ac:dyDescent="0.3">
      <c r="B496" t="s">
        <v>486</v>
      </c>
      <c r="C496" t="s">
        <v>1098</v>
      </c>
      <c r="D496" t="s">
        <v>1024</v>
      </c>
      <c r="E496" s="1">
        <v>45213</v>
      </c>
      <c r="F496" t="s">
        <v>1018</v>
      </c>
      <c r="G496">
        <v>24</v>
      </c>
      <c r="H496" s="1">
        <v>45236</v>
      </c>
      <c r="I496">
        <f t="shared" si="7"/>
        <v>-1</v>
      </c>
      <c r="J496" t="str">
        <f>IF(Data!I496&lt;-1, "Early", IF(I496&gt;2,"Late","On Time"))</f>
        <v>On Time</v>
      </c>
      <c r="K496" t="s">
        <v>1018</v>
      </c>
    </row>
    <row r="497" spans="2:11" x14ac:dyDescent="0.3">
      <c r="B497" t="s">
        <v>487</v>
      </c>
      <c r="C497" t="s">
        <v>1074</v>
      </c>
      <c r="D497" t="s">
        <v>1022</v>
      </c>
      <c r="E497" s="1">
        <v>45213</v>
      </c>
      <c r="F497" t="s">
        <v>1017</v>
      </c>
      <c r="G497">
        <v>4</v>
      </c>
      <c r="H497" s="1">
        <v>45217</v>
      </c>
      <c r="I497">
        <f t="shared" si="7"/>
        <v>0</v>
      </c>
      <c r="J497" t="str">
        <f>IF(Data!I497&lt;-1, "Early", IF(I497&gt;2,"Late","On Time"))</f>
        <v>On Time</v>
      </c>
      <c r="K497" t="s">
        <v>1018</v>
      </c>
    </row>
    <row r="498" spans="2:11" x14ac:dyDescent="0.3">
      <c r="B498" t="s">
        <v>488</v>
      </c>
      <c r="C498" t="s">
        <v>1037</v>
      </c>
      <c r="D498" t="s">
        <v>1022</v>
      </c>
      <c r="E498" s="1">
        <v>45213</v>
      </c>
      <c r="F498" t="s">
        <v>1017</v>
      </c>
      <c r="G498">
        <v>3</v>
      </c>
      <c r="H498" s="1">
        <v>45216</v>
      </c>
      <c r="I498">
        <f t="shared" si="7"/>
        <v>0</v>
      </c>
      <c r="J498" t="str">
        <f>IF(Data!I498&lt;-1, "Early", IF(I498&gt;2,"Late","On Time"))</f>
        <v>On Time</v>
      </c>
      <c r="K498" t="s">
        <v>1018</v>
      </c>
    </row>
    <row r="499" spans="2:11" x14ac:dyDescent="0.3">
      <c r="B499" t="s">
        <v>489</v>
      </c>
      <c r="C499" t="s">
        <v>1078</v>
      </c>
      <c r="D499" t="s">
        <v>1024</v>
      </c>
      <c r="E499" s="1">
        <v>45214</v>
      </c>
      <c r="F499" t="s">
        <v>1017</v>
      </c>
      <c r="G499">
        <v>24</v>
      </c>
      <c r="H499" s="1">
        <v>45239</v>
      </c>
      <c r="I499">
        <f t="shared" si="7"/>
        <v>1</v>
      </c>
      <c r="J499" t="str">
        <f>IF(Data!I499&lt;-1, "Early", IF(I499&gt;2,"Late","On Time"))</f>
        <v>On Time</v>
      </c>
      <c r="K499" t="s">
        <v>1018</v>
      </c>
    </row>
    <row r="500" spans="2:11" x14ac:dyDescent="0.3">
      <c r="B500" t="s">
        <v>490</v>
      </c>
      <c r="C500" t="s">
        <v>1102</v>
      </c>
      <c r="D500" t="s">
        <v>1023</v>
      </c>
      <c r="E500" s="1">
        <v>45215</v>
      </c>
      <c r="F500" t="s">
        <v>1017</v>
      </c>
      <c r="G500">
        <v>12</v>
      </c>
      <c r="H500" s="1">
        <v>45227</v>
      </c>
      <c r="I500">
        <f t="shared" si="7"/>
        <v>0</v>
      </c>
      <c r="J500" t="str">
        <f>IF(Data!I500&lt;-1, "Early", IF(I500&gt;2,"Late","On Time"))</f>
        <v>On Time</v>
      </c>
      <c r="K500" t="s">
        <v>1018</v>
      </c>
    </row>
    <row r="501" spans="2:11" x14ac:dyDescent="0.3">
      <c r="B501" t="s">
        <v>491</v>
      </c>
      <c r="C501" t="s">
        <v>1051</v>
      </c>
      <c r="D501" t="s">
        <v>1024</v>
      </c>
      <c r="E501" s="1">
        <v>45215</v>
      </c>
      <c r="F501" t="s">
        <v>1017</v>
      </c>
      <c r="G501">
        <v>12</v>
      </c>
      <c r="H501" s="1">
        <v>45229</v>
      </c>
      <c r="I501">
        <f t="shared" si="7"/>
        <v>2</v>
      </c>
      <c r="J501" t="str">
        <f>IF(Data!I501&lt;-1, "Early", IF(I501&gt;2,"Late","On Time"))</f>
        <v>On Time</v>
      </c>
      <c r="K501" t="s">
        <v>1018</v>
      </c>
    </row>
    <row r="502" spans="2:11" x14ac:dyDescent="0.3">
      <c r="B502" t="s">
        <v>492</v>
      </c>
      <c r="C502" t="s">
        <v>1115</v>
      </c>
      <c r="D502" t="s">
        <v>1025</v>
      </c>
      <c r="E502" s="1">
        <v>45215</v>
      </c>
      <c r="F502" t="s">
        <v>1018</v>
      </c>
      <c r="G502">
        <v>4</v>
      </c>
      <c r="H502" s="1">
        <v>45221</v>
      </c>
      <c r="I502">
        <f t="shared" si="7"/>
        <v>2</v>
      </c>
      <c r="J502" t="str">
        <f>IF(Data!I502&lt;-1, "Early", IF(I502&gt;2,"Late","On Time"))</f>
        <v>On Time</v>
      </c>
      <c r="K502" t="s">
        <v>1018</v>
      </c>
    </row>
    <row r="503" spans="2:11" x14ac:dyDescent="0.3">
      <c r="B503" t="s">
        <v>493</v>
      </c>
      <c r="C503" t="s">
        <v>1032</v>
      </c>
      <c r="D503" t="s">
        <v>1023</v>
      </c>
      <c r="E503" s="1">
        <v>45215</v>
      </c>
      <c r="F503" t="s">
        <v>1017</v>
      </c>
      <c r="G503">
        <v>12</v>
      </c>
      <c r="H503" s="1">
        <v>45229</v>
      </c>
      <c r="I503">
        <f t="shared" si="7"/>
        <v>2</v>
      </c>
      <c r="J503" t="str">
        <f>IF(Data!I503&lt;-1, "Early", IF(I503&gt;2,"Late","On Time"))</f>
        <v>On Time</v>
      </c>
      <c r="K503" t="s">
        <v>1018</v>
      </c>
    </row>
    <row r="504" spans="2:11" x14ac:dyDescent="0.3">
      <c r="B504" t="s">
        <v>494</v>
      </c>
      <c r="C504" t="s">
        <v>1110</v>
      </c>
      <c r="D504" t="s">
        <v>1026</v>
      </c>
      <c r="E504" s="1">
        <v>45217</v>
      </c>
      <c r="F504" t="s">
        <v>1017</v>
      </c>
      <c r="G504">
        <v>6</v>
      </c>
      <c r="H504" s="1">
        <v>45223</v>
      </c>
      <c r="I504">
        <f t="shared" si="7"/>
        <v>0</v>
      </c>
      <c r="J504" t="str">
        <f>IF(Data!I504&lt;-1, "Early", IF(I504&gt;2,"Late","On Time"))</f>
        <v>On Time</v>
      </c>
      <c r="K504" t="s">
        <v>1018</v>
      </c>
    </row>
    <row r="505" spans="2:11" x14ac:dyDescent="0.3">
      <c r="B505" t="s">
        <v>495</v>
      </c>
      <c r="C505" t="s">
        <v>1092</v>
      </c>
      <c r="D505" t="s">
        <v>1022</v>
      </c>
      <c r="E505" s="1">
        <v>45218</v>
      </c>
      <c r="F505" t="s">
        <v>1017</v>
      </c>
      <c r="G505">
        <v>13</v>
      </c>
      <c r="H505" s="1">
        <v>45232</v>
      </c>
      <c r="I505">
        <f t="shared" si="7"/>
        <v>1</v>
      </c>
      <c r="J505" t="str">
        <f>IF(Data!I505&lt;-1, "Early", IF(I505&gt;2,"Late","On Time"))</f>
        <v>On Time</v>
      </c>
      <c r="K505" t="s">
        <v>1018</v>
      </c>
    </row>
    <row r="506" spans="2:11" x14ac:dyDescent="0.3">
      <c r="B506" t="s">
        <v>496</v>
      </c>
      <c r="C506" t="s">
        <v>1068</v>
      </c>
      <c r="D506" t="s">
        <v>1022</v>
      </c>
      <c r="E506" s="1">
        <v>45218</v>
      </c>
      <c r="F506" t="s">
        <v>1017</v>
      </c>
      <c r="G506">
        <v>8</v>
      </c>
      <c r="H506" s="1">
        <v>45225</v>
      </c>
      <c r="I506">
        <f t="shared" si="7"/>
        <v>-1</v>
      </c>
      <c r="J506" t="str">
        <f>IF(Data!I506&lt;-1, "Early", IF(I506&gt;2,"Late","On Time"))</f>
        <v>On Time</v>
      </c>
      <c r="K506" t="s">
        <v>1018</v>
      </c>
    </row>
    <row r="507" spans="2:11" x14ac:dyDescent="0.3">
      <c r="B507" t="s">
        <v>497</v>
      </c>
      <c r="C507" t="s">
        <v>1042</v>
      </c>
      <c r="D507" t="s">
        <v>1022</v>
      </c>
      <c r="E507" s="1">
        <v>45218</v>
      </c>
      <c r="F507" t="s">
        <v>1017</v>
      </c>
      <c r="G507">
        <v>10</v>
      </c>
      <c r="H507" s="1">
        <v>45229</v>
      </c>
      <c r="I507">
        <f t="shared" si="7"/>
        <v>1</v>
      </c>
      <c r="J507" t="str">
        <f>IF(Data!I507&lt;-1, "Early", IF(I507&gt;2,"Late","On Time"))</f>
        <v>On Time</v>
      </c>
      <c r="K507" t="s">
        <v>1018</v>
      </c>
    </row>
    <row r="508" spans="2:11" x14ac:dyDescent="0.3">
      <c r="B508" t="s">
        <v>498</v>
      </c>
      <c r="C508" t="s">
        <v>1118</v>
      </c>
      <c r="D508" t="s">
        <v>1022</v>
      </c>
      <c r="E508" s="1">
        <v>45219</v>
      </c>
      <c r="F508" t="s">
        <v>1017</v>
      </c>
      <c r="G508">
        <v>4</v>
      </c>
      <c r="H508" s="1">
        <v>45224</v>
      </c>
      <c r="I508">
        <f t="shared" si="7"/>
        <v>1</v>
      </c>
      <c r="J508" t="str">
        <f>IF(Data!I508&lt;-1, "Early", IF(I508&gt;2,"Late","On Time"))</f>
        <v>On Time</v>
      </c>
      <c r="K508" t="s">
        <v>1018</v>
      </c>
    </row>
    <row r="509" spans="2:11" x14ac:dyDescent="0.3">
      <c r="B509" t="s">
        <v>499</v>
      </c>
      <c r="C509" t="s">
        <v>1037</v>
      </c>
      <c r="D509" t="s">
        <v>1024</v>
      </c>
      <c r="E509" s="1">
        <v>45219</v>
      </c>
      <c r="F509" t="s">
        <v>1017</v>
      </c>
      <c r="G509">
        <v>4</v>
      </c>
      <c r="H509" s="1">
        <v>45222</v>
      </c>
      <c r="I509">
        <f t="shared" si="7"/>
        <v>-1</v>
      </c>
      <c r="J509" t="str">
        <f>IF(Data!I509&lt;-1, "Early", IF(I509&gt;2,"Late","On Time"))</f>
        <v>On Time</v>
      </c>
      <c r="K509" t="s">
        <v>1018</v>
      </c>
    </row>
    <row r="510" spans="2:11" x14ac:dyDescent="0.3">
      <c r="B510" t="s">
        <v>500</v>
      </c>
      <c r="C510" t="s">
        <v>1075</v>
      </c>
      <c r="D510" t="s">
        <v>1026</v>
      </c>
      <c r="E510" s="1">
        <v>45219</v>
      </c>
      <c r="F510" t="s">
        <v>1017</v>
      </c>
      <c r="G510">
        <v>7</v>
      </c>
      <c r="H510" s="1">
        <v>45228</v>
      </c>
      <c r="I510">
        <f t="shared" si="7"/>
        <v>2</v>
      </c>
      <c r="J510" t="str">
        <f>IF(Data!I510&lt;-1, "Early", IF(I510&gt;2,"Late","On Time"))</f>
        <v>On Time</v>
      </c>
      <c r="K510" t="s">
        <v>1018</v>
      </c>
    </row>
    <row r="511" spans="2:11" x14ac:dyDescent="0.3">
      <c r="B511" t="s">
        <v>501</v>
      </c>
      <c r="C511" t="s">
        <v>1035</v>
      </c>
      <c r="D511" t="s">
        <v>1024</v>
      </c>
      <c r="E511" s="1">
        <v>45220</v>
      </c>
      <c r="F511" t="s">
        <v>1018</v>
      </c>
      <c r="G511">
        <v>17</v>
      </c>
      <c r="H511" s="1">
        <v>45246</v>
      </c>
      <c r="I511">
        <f t="shared" si="7"/>
        <v>9</v>
      </c>
      <c r="J511" t="str">
        <f>IF(Data!I511&lt;-1, "Early", IF(I511&gt;2,"Late","On Time"))</f>
        <v>Late</v>
      </c>
      <c r="K511" t="s">
        <v>1018</v>
      </c>
    </row>
    <row r="512" spans="2:11" x14ac:dyDescent="0.3">
      <c r="B512" t="s">
        <v>502</v>
      </c>
      <c r="C512" t="s">
        <v>1126</v>
      </c>
      <c r="D512" t="s">
        <v>1023</v>
      </c>
      <c r="E512" s="1">
        <v>45221</v>
      </c>
      <c r="F512" t="s">
        <v>1017</v>
      </c>
      <c r="G512">
        <v>6</v>
      </c>
      <c r="H512" s="1">
        <v>45231</v>
      </c>
      <c r="I512">
        <f t="shared" si="7"/>
        <v>4</v>
      </c>
      <c r="J512" t="str">
        <f>IF(Data!I512&lt;-1, "Early", IF(I512&gt;2,"Late","On Time"))</f>
        <v>Late</v>
      </c>
      <c r="K512" t="s">
        <v>1018</v>
      </c>
    </row>
    <row r="513" spans="2:11" x14ac:dyDescent="0.3">
      <c r="B513" t="s">
        <v>503</v>
      </c>
      <c r="C513" t="s">
        <v>1061</v>
      </c>
      <c r="D513" t="s">
        <v>1025</v>
      </c>
      <c r="E513" s="1">
        <v>45221</v>
      </c>
      <c r="F513" t="s">
        <v>1017</v>
      </c>
      <c r="G513">
        <v>6</v>
      </c>
      <c r="H513" s="1">
        <v>45228</v>
      </c>
      <c r="I513">
        <f t="shared" si="7"/>
        <v>1</v>
      </c>
      <c r="J513" t="str">
        <f>IF(Data!I513&lt;-1, "Early", IF(I513&gt;2,"Late","On Time"))</f>
        <v>On Time</v>
      </c>
      <c r="K513" t="s">
        <v>1018</v>
      </c>
    </row>
    <row r="514" spans="2:11" x14ac:dyDescent="0.3">
      <c r="B514" t="s">
        <v>504</v>
      </c>
      <c r="C514" t="s">
        <v>1109</v>
      </c>
      <c r="D514" t="s">
        <v>1026</v>
      </c>
      <c r="E514" s="1">
        <v>45221</v>
      </c>
      <c r="F514" t="s">
        <v>1017</v>
      </c>
      <c r="G514">
        <v>5</v>
      </c>
      <c r="H514" s="1">
        <v>45226</v>
      </c>
      <c r="I514">
        <f t="shared" si="7"/>
        <v>0</v>
      </c>
      <c r="J514" t="str">
        <f>IF(Data!I514&lt;-1, "Early", IF(I514&gt;2,"Late","On Time"))</f>
        <v>On Time</v>
      </c>
      <c r="K514" t="s">
        <v>1018</v>
      </c>
    </row>
    <row r="515" spans="2:11" x14ac:dyDescent="0.3">
      <c r="B515" t="s">
        <v>505</v>
      </c>
      <c r="C515" t="s">
        <v>1119</v>
      </c>
      <c r="D515" t="s">
        <v>1024</v>
      </c>
      <c r="E515" s="1">
        <v>45222</v>
      </c>
      <c r="F515" t="s">
        <v>1017</v>
      </c>
      <c r="G515">
        <v>13</v>
      </c>
      <c r="H515" s="1">
        <v>45235</v>
      </c>
      <c r="I515">
        <f t="shared" si="7"/>
        <v>0</v>
      </c>
      <c r="J515" t="str">
        <f>IF(Data!I515&lt;-1, "Early", IF(I515&gt;2,"Late","On Time"))</f>
        <v>On Time</v>
      </c>
      <c r="K515" t="s">
        <v>1018</v>
      </c>
    </row>
    <row r="516" spans="2:11" x14ac:dyDescent="0.3">
      <c r="B516" t="s">
        <v>506</v>
      </c>
      <c r="C516" t="s">
        <v>1053</v>
      </c>
      <c r="D516" t="s">
        <v>1024</v>
      </c>
      <c r="E516" s="1">
        <v>45222</v>
      </c>
      <c r="F516" t="s">
        <v>1017</v>
      </c>
      <c r="G516">
        <v>22</v>
      </c>
      <c r="H516" s="1">
        <v>45246</v>
      </c>
      <c r="I516">
        <f t="shared" si="7"/>
        <v>2</v>
      </c>
      <c r="J516" t="str">
        <f>IF(Data!I516&lt;-1, "Early", IF(I516&gt;2,"Late","On Time"))</f>
        <v>On Time</v>
      </c>
      <c r="K516" t="s">
        <v>1018</v>
      </c>
    </row>
    <row r="517" spans="2:11" x14ac:dyDescent="0.3">
      <c r="B517" t="s">
        <v>507</v>
      </c>
      <c r="C517" t="s">
        <v>1031</v>
      </c>
      <c r="D517" t="s">
        <v>1024</v>
      </c>
      <c r="E517" s="1">
        <v>45223</v>
      </c>
      <c r="F517" t="s">
        <v>1017</v>
      </c>
      <c r="G517">
        <v>4</v>
      </c>
      <c r="H517" s="1">
        <v>45228</v>
      </c>
      <c r="I517">
        <f t="shared" si="7"/>
        <v>1</v>
      </c>
      <c r="J517" t="str">
        <f>IF(Data!I517&lt;-1, "Early", IF(I517&gt;2,"Late","On Time"))</f>
        <v>On Time</v>
      </c>
      <c r="K517" t="s">
        <v>1018</v>
      </c>
    </row>
    <row r="518" spans="2:11" x14ac:dyDescent="0.3">
      <c r="B518" t="s">
        <v>508</v>
      </c>
      <c r="C518" t="s">
        <v>1124</v>
      </c>
      <c r="D518" t="s">
        <v>1024</v>
      </c>
      <c r="E518" s="1">
        <v>45224</v>
      </c>
      <c r="F518" t="s">
        <v>1017</v>
      </c>
      <c r="G518">
        <v>6</v>
      </c>
      <c r="H518" s="1">
        <v>45233</v>
      </c>
      <c r="I518">
        <f t="shared" si="7"/>
        <v>3</v>
      </c>
      <c r="J518" t="str">
        <f>IF(Data!I518&lt;-1, "Early", IF(I518&gt;2,"Late","On Time"))</f>
        <v>Late</v>
      </c>
      <c r="K518" t="s">
        <v>1018</v>
      </c>
    </row>
    <row r="519" spans="2:11" x14ac:dyDescent="0.3">
      <c r="B519" t="s">
        <v>509</v>
      </c>
      <c r="C519" t="s">
        <v>1029</v>
      </c>
      <c r="D519" t="s">
        <v>1024</v>
      </c>
      <c r="E519" s="1">
        <v>45224</v>
      </c>
      <c r="F519" t="s">
        <v>1017</v>
      </c>
      <c r="G519">
        <v>6</v>
      </c>
      <c r="H519" s="1">
        <v>45231</v>
      </c>
      <c r="I519">
        <f t="shared" si="7"/>
        <v>1</v>
      </c>
      <c r="J519" t="str">
        <f>IF(Data!I519&lt;-1, "Early", IF(I519&gt;2,"Late","On Time"))</f>
        <v>On Time</v>
      </c>
      <c r="K519" t="s">
        <v>1018</v>
      </c>
    </row>
    <row r="520" spans="2:11" x14ac:dyDescent="0.3">
      <c r="B520" t="s">
        <v>510</v>
      </c>
      <c r="C520" t="s">
        <v>1042</v>
      </c>
      <c r="D520" t="s">
        <v>1022</v>
      </c>
      <c r="E520" s="1">
        <v>45225</v>
      </c>
      <c r="F520" t="s">
        <v>1017</v>
      </c>
      <c r="G520">
        <v>3</v>
      </c>
      <c r="H520" s="1">
        <v>45227</v>
      </c>
      <c r="I520">
        <f t="shared" si="7"/>
        <v>-1</v>
      </c>
      <c r="J520" t="str">
        <f>IF(Data!I520&lt;-1, "Early", IF(I520&gt;2,"Late","On Time"))</f>
        <v>On Time</v>
      </c>
      <c r="K520" t="s">
        <v>1018</v>
      </c>
    </row>
    <row r="521" spans="2:11" x14ac:dyDescent="0.3">
      <c r="B521" t="s">
        <v>511</v>
      </c>
      <c r="C521" t="s">
        <v>1085</v>
      </c>
      <c r="D521" t="s">
        <v>1025</v>
      </c>
      <c r="E521" s="1">
        <v>45227</v>
      </c>
      <c r="F521" t="s">
        <v>1017</v>
      </c>
      <c r="G521">
        <v>10</v>
      </c>
      <c r="H521" s="1">
        <v>45237</v>
      </c>
      <c r="I521">
        <f t="shared" si="7"/>
        <v>0</v>
      </c>
      <c r="J521" t="str">
        <f>IF(Data!I521&lt;-1, "Early", IF(I521&gt;2,"Late","On Time"))</f>
        <v>On Time</v>
      </c>
      <c r="K521" t="s">
        <v>1018</v>
      </c>
    </row>
    <row r="522" spans="2:11" x14ac:dyDescent="0.3">
      <c r="B522" t="s">
        <v>512</v>
      </c>
      <c r="C522" t="s">
        <v>1106</v>
      </c>
      <c r="D522" t="s">
        <v>1026</v>
      </c>
      <c r="E522" s="1">
        <v>45227</v>
      </c>
      <c r="F522" t="s">
        <v>1017</v>
      </c>
      <c r="G522">
        <v>7</v>
      </c>
      <c r="H522" s="1">
        <v>45234</v>
      </c>
      <c r="I522">
        <f t="shared" si="7"/>
        <v>0</v>
      </c>
      <c r="J522" t="str">
        <f>IF(Data!I522&lt;-1, "Early", IF(I522&gt;2,"Late","On Time"))</f>
        <v>On Time</v>
      </c>
      <c r="K522" t="s">
        <v>1018</v>
      </c>
    </row>
    <row r="523" spans="2:11" x14ac:dyDescent="0.3">
      <c r="B523" t="s">
        <v>513</v>
      </c>
      <c r="C523" t="s">
        <v>1126</v>
      </c>
      <c r="D523" t="s">
        <v>1025</v>
      </c>
      <c r="E523" s="1">
        <v>45228</v>
      </c>
      <c r="F523" t="s">
        <v>1017</v>
      </c>
      <c r="G523">
        <v>10</v>
      </c>
      <c r="H523" s="1">
        <v>45239</v>
      </c>
      <c r="I523">
        <f t="shared" si="7"/>
        <v>1</v>
      </c>
      <c r="J523" t="str">
        <f>IF(Data!I523&lt;-1, "Early", IF(I523&gt;2,"Late","On Time"))</f>
        <v>On Time</v>
      </c>
      <c r="K523" t="s">
        <v>1018</v>
      </c>
    </row>
    <row r="524" spans="2:11" x14ac:dyDescent="0.3">
      <c r="B524" t="s">
        <v>514</v>
      </c>
      <c r="C524" t="s">
        <v>1058</v>
      </c>
      <c r="D524" t="s">
        <v>1024</v>
      </c>
      <c r="E524" s="1">
        <v>45231</v>
      </c>
      <c r="F524" t="s">
        <v>1017</v>
      </c>
      <c r="G524">
        <v>6</v>
      </c>
      <c r="H524" s="1">
        <v>45237</v>
      </c>
      <c r="I524">
        <f t="shared" si="7"/>
        <v>0</v>
      </c>
      <c r="J524" t="str">
        <f>IF(Data!I524&lt;-1, "Early", IF(I524&gt;2,"Late","On Time"))</f>
        <v>On Time</v>
      </c>
      <c r="K524" t="s">
        <v>1018</v>
      </c>
    </row>
    <row r="525" spans="2:11" x14ac:dyDescent="0.3">
      <c r="B525" t="s">
        <v>515</v>
      </c>
      <c r="C525" t="s">
        <v>1126</v>
      </c>
      <c r="D525" t="s">
        <v>1026</v>
      </c>
      <c r="E525" s="1">
        <v>45231</v>
      </c>
      <c r="F525" t="s">
        <v>1017</v>
      </c>
      <c r="G525">
        <v>8</v>
      </c>
      <c r="H525" s="1">
        <v>45241</v>
      </c>
      <c r="I525">
        <f t="shared" si="7"/>
        <v>2</v>
      </c>
      <c r="J525" t="str">
        <f>IF(Data!I525&lt;-1, "Early", IF(I525&gt;2,"Late","On Time"))</f>
        <v>On Time</v>
      </c>
      <c r="K525" t="s">
        <v>1018</v>
      </c>
    </row>
    <row r="526" spans="2:11" x14ac:dyDescent="0.3">
      <c r="B526" t="s">
        <v>516</v>
      </c>
      <c r="C526" t="s">
        <v>1067</v>
      </c>
      <c r="D526" t="s">
        <v>1025</v>
      </c>
      <c r="E526" s="1">
        <v>45234</v>
      </c>
      <c r="F526" t="s">
        <v>1018</v>
      </c>
      <c r="G526">
        <v>4</v>
      </c>
      <c r="H526" s="1">
        <v>45242</v>
      </c>
      <c r="I526">
        <f t="shared" si="7"/>
        <v>4</v>
      </c>
      <c r="J526" t="str">
        <f>IF(Data!I526&lt;-1, "Early", IF(I526&gt;2,"Late","On Time"))</f>
        <v>Late</v>
      </c>
      <c r="K526" t="s">
        <v>1018</v>
      </c>
    </row>
    <row r="527" spans="2:11" x14ac:dyDescent="0.3">
      <c r="B527" t="s">
        <v>517</v>
      </c>
      <c r="C527" t="s">
        <v>1080</v>
      </c>
      <c r="D527" t="s">
        <v>1024</v>
      </c>
      <c r="E527" s="1">
        <v>45234</v>
      </c>
      <c r="F527" t="s">
        <v>1017</v>
      </c>
      <c r="G527">
        <v>4</v>
      </c>
      <c r="H527" s="1">
        <v>45235</v>
      </c>
      <c r="I527">
        <f t="shared" si="7"/>
        <v>-3</v>
      </c>
      <c r="J527" t="str">
        <f>IF(Data!I527&lt;-1, "Early", IF(I527&gt;2,"Late","On Time"))</f>
        <v>Early</v>
      </c>
      <c r="K527" t="s">
        <v>1018</v>
      </c>
    </row>
    <row r="528" spans="2:11" x14ac:dyDescent="0.3">
      <c r="B528" t="s">
        <v>518</v>
      </c>
      <c r="C528" t="s">
        <v>1084</v>
      </c>
      <c r="D528" t="s">
        <v>1022</v>
      </c>
      <c r="E528" s="1">
        <v>45234</v>
      </c>
      <c r="F528" t="s">
        <v>1017</v>
      </c>
      <c r="G528">
        <v>8</v>
      </c>
      <c r="H528" s="1">
        <v>45242</v>
      </c>
      <c r="I528">
        <f t="shared" si="7"/>
        <v>0</v>
      </c>
      <c r="J528" t="str">
        <f>IF(Data!I528&lt;-1, "Early", IF(I528&gt;2,"Late","On Time"))</f>
        <v>On Time</v>
      </c>
      <c r="K528" t="s">
        <v>1018</v>
      </c>
    </row>
    <row r="529" spans="2:11" x14ac:dyDescent="0.3">
      <c r="B529" t="s">
        <v>519</v>
      </c>
      <c r="C529" t="s">
        <v>1076</v>
      </c>
      <c r="D529" t="s">
        <v>1023</v>
      </c>
      <c r="E529" s="1">
        <v>45235</v>
      </c>
      <c r="F529" t="s">
        <v>1017</v>
      </c>
      <c r="G529">
        <v>5</v>
      </c>
      <c r="H529" s="1">
        <v>45241</v>
      </c>
      <c r="I529">
        <f t="shared" si="7"/>
        <v>1</v>
      </c>
      <c r="J529" t="str">
        <f>IF(Data!I529&lt;-1, "Early", IF(I529&gt;2,"Late","On Time"))</f>
        <v>On Time</v>
      </c>
      <c r="K529" t="s">
        <v>1018</v>
      </c>
    </row>
    <row r="530" spans="2:11" x14ac:dyDescent="0.3">
      <c r="B530" t="s">
        <v>520</v>
      </c>
      <c r="C530" t="s">
        <v>1087</v>
      </c>
      <c r="D530" t="s">
        <v>1023</v>
      </c>
      <c r="E530" s="1">
        <v>45236</v>
      </c>
      <c r="F530" t="s">
        <v>1017</v>
      </c>
      <c r="G530">
        <v>8</v>
      </c>
      <c r="H530" s="1">
        <v>45243</v>
      </c>
      <c r="I530">
        <f t="shared" si="7"/>
        <v>-1</v>
      </c>
      <c r="J530" t="str">
        <f>IF(Data!I530&lt;-1, "Early", IF(I530&gt;2,"Late","On Time"))</f>
        <v>On Time</v>
      </c>
      <c r="K530" t="s">
        <v>1018</v>
      </c>
    </row>
    <row r="531" spans="2:11" x14ac:dyDescent="0.3">
      <c r="B531" t="s">
        <v>521</v>
      </c>
      <c r="C531" t="s">
        <v>1068</v>
      </c>
      <c r="D531" t="s">
        <v>1025</v>
      </c>
      <c r="E531" s="1">
        <v>45238</v>
      </c>
      <c r="F531" t="s">
        <v>1017</v>
      </c>
      <c r="G531">
        <v>6</v>
      </c>
      <c r="H531" s="1">
        <v>45245</v>
      </c>
      <c r="I531">
        <f t="shared" si="7"/>
        <v>1</v>
      </c>
      <c r="J531" t="str">
        <f>IF(Data!I531&lt;-1, "Early", IF(I531&gt;2,"Late","On Time"))</f>
        <v>On Time</v>
      </c>
      <c r="K531" t="s">
        <v>1018</v>
      </c>
    </row>
    <row r="532" spans="2:11" x14ac:dyDescent="0.3">
      <c r="B532" t="s">
        <v>522</v>
      </c>
      <c r="C532" t="s">
        <v>1045</v>
      </c>
      <c r="D532" t="s">
        <v>1025</v>
      </c>
      <c r="E532" s="1">
        <v>45239</v>
      </c>
      <c r="F532" t="s">
        <v>1017</v>
      </c>
      <c r="G532">
        <v>7</v>
      </c>
      <c r="H532" s="1">
        <v>45250</v>
      </c>
      <c r="I532">
        <f t="shared" si="7"/>
        <v>4</v>
      </c>
      <c r="J532" t="str">
        <f>IF(Data!I532&lt;-1, "Early", IF(I532&gt;2,"Late","On Time"))</f>
        <v>Late</v>
      </c>
      <c r="K532" t="s">
        <v>1018</v>
      </c>
    </row>
    <row r="533" spans="2:11" x14ac:dyDescent="0.3">
      <c r="B533" t="s">
        <v>523</v>
      </c>
      <c r="C533" t="s">
        <v>1097</v>
      </c>
      <c r="D533" t="s">
        <v>1026</v>
      </c>
      <c r="E533" s="1">
        <v>45239</v>
      </c>
      <c r="F533" t="s">
        <v>1017</v>
      </c>
      <c r="G533">
        <v>6</v>
      </c>
      <c r="H533" s="1">
        <v>45247</v>
      </c>
      <c r="I533">
        <f t="shared" si="7"/>
        <v>2</v>
      </c>
      <c r="J533" t="str">
        <f>IF(Data!I533&lt;-1, "Early", IF(I533&gt;2,"Late","On Time"))</f>
        <v>On Time</v>
      </c>
      <c r="K533" t="s">
        <v>1018</v>
      </c>
    </row>
    <row r="534" spans="2:11" x14ac:dyDescent="0.3">
      <c r="B534" t="s">
        <v>524</v>
      </c>
      <c r="C534" t="s">
        <v>1048</v>
      </c>
      <c r="D534" t="s">
        <v>1023</v>
      </c>
      <c r="E534" s="1">
        <v>45240</v>
      </c>
      <c r="F534" t="s">
        <v>1017</v>
      </c>
      <c r="G534">
        <v>8</v>
      </c>
      <c r="H534" s="1">
        <v>45253</v>
      </c>
      <c r="I534">
        <f t="shared" si="7"/>
        <v>5</v>
      </c>
      <c r="J534" t="str">
        <f>IF(Data!I534&lt;-1, "Early", IF(I534&gt;2,"Late","On Time"))</f>
        <v>Late</v>
      </c>
      <c r="K534" t="s">
        <v>1018</v>
      </c>
    </row>
    <row r="535" spans="2:11" x14ac:dyDescent="0.3">
      <c r="B535" t="s">
        <v>525</v>
      </c>
      <c r="C535" t="s">
        <v>1028</v>
      </c>
      <c r="D535" t="s">
        <v>1022</v>
      </c>
      <c r="E535" s="1">
        <v>45241</v>
      </c>
      <c r="F535" t="s">
        <v>1018</v>
      </c>
      <c r="G535">
        <v>11</v>
      </c>
      <c r="H535" s="1">
        <v>45266</v>
      </c>
      <c r="I535">
        <f t="shared" si="7"/>
        <v>14</v>
      </c>
      <c r="J535" t="str">
        <f>IF(Data!I535&lt;-1, "Early", IF(I535&gt;2,"Late","On Time"))</f>
        <v>Late</v>
      </c>
      <c r="K535" t="s">
        <v>1018</v>
      </c>
    </row>
    <row r="536" spans="2:11" x14ac:dyDescent="0.3">
      <c r="B536" t="s">
        <v>526</v>
      </c>
      <c r="C536" t="s">
        <v>1050</v>
      </c>
      <c r="D536" t="s">
        <v>1025</v>
      </c>
      <c r="E536" s="1">
        <v>45242</v>
      </c>
      <c r="F536" t="s">
        <v>1017</v>
      </c>
      <c r="G536">
        <v>11</v>
      </c>
      <c r="H536" s="1">
        <v>45257</v>
      </c>
      <c r="I536">
        <f t="shared" si="7"/>
        <v>4</v>
      </c>
      <c r="J536" t="str">
        <f>IF(Data!I536&lt;-1, "Early", IF(I536&gt;2,"Late","On Time"))</f>
        <v>Late</v>
      </c>
      <c r="K536" t="s">
        <v>1018</v>
      </c>
    </row>
    <row r="537" spans="2:11" x14ac:dyDescent="0.3">
      <c r="B537" t="s">
        <v>527</v>
      </c>
      <c r="C537" t="s">
        <v>1125</v>
      </c>
      <c r="D537" t="s">
        <v>1023</v>
      </c>
      <c r="E537" s="1">
        <v>45243</v>
      </c>
      <c r="F537" t="s">
        <v>1017</v>
      </c>
      <c r="G537">
        <v>7</v>
      </c>
      <c r="H537" s="1">
        <v>45251</v>
      </c>
      <c r="I537">
        <f t="shared" si="7"/>
        <v>1</v>
      </c>
      <c r="J537" t="str">
        <f>IF(Data!I537&lt;-1, "Early", IF(I537&gt;2,"Late","On Time"))</f>
        <v>On Time</v>
      </c>
      <c r="K537" t="s">
        <v>1018</v>
      </c>
    </row>
    <row r="538" spans="2:11" x14ac:dyDescent="0.3">
      <c r="B538" t="s">
        <v>528</v>
      </c>
      <c r="C538" t="s">
        <v>1071</v>
      </c>
      <c r="D538" t="s">
        <v>1022</v>
      </c>
      <c r="E538" s="1">
        <v>45243</v>
      </c>
      <c r="F538" t="s">
        <v>1017</v>
      </c>
      <c r="G538">
        <v>5</v>
      </c>
      <c r="H538" s="1">
        <v>45248</v>
      </c>
      <c r="I538">
        <f t="shared" si="7"/>
        <v>0</v>
      </c>
      <c r="J538" t="str">
        <f>IF(Data!I538&lt;-1, "Early", IF(I538&gt;2,"Late","On Time"))</f>
        <v>On Time</v>
      </c>
      <c r="K538" t="s">
        <v>1018</v>
      </c>
    </row>
    <row r="539" spans="2:11" x14ac:dyDescent="0.3">
      <c r="B539" t="s">
        <v>529</v>
      </c>
      <c r="C539" t="s">
        <v>1116</v>
      </c>
      <c r="D539" t="s">
        <v>1025</v>
      </c>
      <c r="E539" s="1">
        <v>45244</v>
      </c>
      <c r="F539" t="s">
        <v>1017</v>
      </c>
      <c r="G539">
        <v>10</v>
      </c>
      <c r="H539" s="1">
        <v>45254</v>
      </c>
      <c r="I539">
        <f t="shared" ref="I539:I602" si="8">H539-E539-G539</f>
        <v>0</v>
      </c>
      <c r="J539" t="str">
        <f>IF(Data!I539&lt;-1, "Early", IF(I539&gt;2,"Late","On Time"))</f>
        <v>On Time</v>
      </c>
      <c r="K539" t="s">
        <v>1018</v>
      </c>
    </row>
    <row r="540" spans="2:11" x14ac:dyDescent="0.3">
      <c r="B540" t="s">
        <v>530</v>
      </c>
      <c r="C540" t="s">
        <v>1076</v>
      </c>
      <c r="D540" t="s">
        <v>1023</v>
      </c>
      <c r="E540" s="1">
        <v>45244</v>
      </c>
      <c r="F540" t="s">
        <v>1017</v>
      </c>
      <c r="G540">
        <v>8</v>
      </c>
      <c r="H540" s="1">
        <v>45254</v>
      </c>
      <c r="I540">
        <f t="shared" si="8"/>
        <v>2</v>
      </c>
      <c r="J540" t="str">
        <f>IF(Data!I540&lt;-1, "Early", IF(I540&gt;2,"Late","On Time"))</f>
        <v>On Time</v>
      </c>
      <c r="K540" t="s">
        <v>1018</v>
      </c>
    </row>
    <row r="541" spans="2:11" x14ac:dyDescent="0.3">
      <c r="B541" t="s">
        <v>531</v>
      </c>
      <c r="C541" t="s">
        <v>1080</v>
      </c>
      <c r="D541" t="s">
        <v>1026</v>
      </c>
      <c r="E541" s="1">
        <v>45245</v>
      </c>
      <c r="F541" t="s">
        <v>1017</v>
      </c>
      <c r="G541">
        <v>7</v>
      </c>
      <c r="H541" s="1">
        <v>45255</v>
      </c>
      <c r="I541">
        <f t="shared" si="8"/>
        <v>3</v>
      </c>
      <c r="J541" t="str">
        <f>IF(Data!I541&lt;-1, "Early", IF(I541&gt;2,"Late","On Time"))</f>
        <v>Late</v>
      </c>
      <c r="K541" t="s">
        <v>1018</v>
      </c>
    </row>
    <row r="542" spans="2:11" x14ac:dyDescent="0.3">
      <c r="B542" t="s">
        <v>532</v>
      </c>
      <c r="C542" t="s">
        <v>1073</v>
      </c>
      <c r="D542" t="s">
        <v>1024</v>
      </c>
      <c r="E542" s="1">
        <v>45245</v>
      </c>
      <c r="F542" t="s">
        <v>1017</v>
      </c>
      <c r="G542">
        <v>23</v>
      </c>
      <c r="H542" s="1">
        <v>45275</v>
      </c>
      <c r="I542">
        <f t="shared" si="8"/>
        <v>7</v>
      </c>
      <c r="J542" t="str">
        <f>IF(Data!I542&lt;-1, "Early", IF(I542&gt;2,"Late","On Time"))</f>
        <v>Late</v>
      </c>
      <c r="K542" t="s">
        <v>1018</v>
      </c>
    </row>
    <row r="543" spans="2:11" x14ac:dyDescent="0.3">
      <c r="B543" t="s">
        <v>533</v>
      </c>
      <c r="C543" t="s">
        <v>1066</v>
      </c>
      <c r="D543" t="s">
        <v>1024</v>
      </c>
      <c r="E543" s="1">
        <v>45245</v>
      </c>
      <c r="F543" t="s">
        <v>1017</v>
      </c>
      <c r="G543">
        <v>6</v>
      </c>
      <c r="H543" s="1">
        <v>45250</v>
      </c>
      <c r="I543">
        <f t="shared" si="8"/>
        <v>-1</v>
      </c>
      <c r="J543" t="str">
        <f>IF(Data!I543&lt;-1, "Early", IF(I543&gt;2,"Late","On Time"))</f>
        <v>On Time</v>
      </c>
      <c r="K543" t="s">
        <v>1018</v>
      </c>
    </row>
    <row r="544" spans="2:11" x14ac:dyDescent="0.3">
      <c r="B544" t="s">
        <v>534</v>
      </c>
      <c r="C544" t="s">
        <v>1083</v>
      </c>
      <c r="D544" t="s">
        <v>1025</v>
      </c>
      <c r="E544" s="1">
        <v>45247</v>
      </c>
      <c r="F544" t="s">
        <v>1017</v>
      </c>
      <c r="G544">
        <v>8</v>
      </c>
      <c r="H544" s="1">
        <v>45256</v>
      </c>
      <c r="I544">
        <f t="shared" si="8"/>
        <v>1</v>
      </c>
      <c r="J544" t="str">
        <f>IF(Data!I544&lt;-1, "Early", IF(I544&gt;2,"Late","On Time"))</f>
        <v>On Time</v>
      </c>
      <c r="K544" t="s">
        <v>1018</v>
      </c>
    </row>
    <row r="545" spans="2:12" x14ac:dyDescent="0.3">
      <c r="B545" t="s">
        <v>535</v>
      </c>
      <c r="C545" t="s">
        <v>1068</v>
      </c>
      <c r="D545" t="s">
        <v>1022</v>
      </c>
      <c r="E545" s="1">
        <v>45250</v>
      </c>
      <c r="F545" t="s">
        <v>1017</v>
      </c>
      <c r="G545">
        <v>19</v>
      </c>
      <c r="H545" s="1">
        <v>45269</v>
      </c>
      <c r="I545">
        <f t="shared" si="8"/>
        <v>0</v>
      </c>
      <c r="J545" t="str">
        <f>IF(Data!I545&lt;-1, "Early", IF(I545&gt;2,"Late","On Time"))</f>
        <v>On Time</v>
      </c>
      <c r="K545" t="s">
        <v>1018</v>
      </c>
    </row>
    <row r="546" spans="2:12" x14ac:dyDescent="0.3">
      <c r="B546" t="s">
        <v>536</v>
      </c>
      <c r="C546" t="s">
        <v>1070</v>
      </c>
      <c r="D546" t="s">
        <v>1023</v>
      </c>
      <c r="E546" s="1">
        <v>45251</v>
      </c>
      <c r="F546" t="s">
        <v>1017</v>
      </c>
      <c r="G546">
        <v>5</v>
      </c>
      <c r="H546" s="1">
        <v>45256</v>
      </c>
      <c r="I546">
        <f t="shared" si="8"/>
        <v>0</v>
      </c>
      <c r="J546" t="str">
        <f>IF(Data!I546&lt;-1, "Early", IF(I546&gt;2,"Late","On Time"))</f>
        <v>On Time</v>
      </c>
      <c r="K546" t="s">
        <v>1018</v>
      </c>
    </row>
    <row r="547" spans="2:12" x14ac:dyDescent="0.3">
      <c r="B547" t="s">
        <v>537</v>
      </c>
      <c r="C547" t="s">
        <v>1054</v>
      </c>
      <c r="D547" t="s">
        <v>1022</v>
      </c>
      <c r="E547" s="1">
        <v>45251</v>
      </c>
      <c r="F547" t="s">
        <v>1018</v>
      </c>
      <c r="G547">
        <v>10</v>
      </c>
      <c r="H547" s="1">
        <v>45262</v>
      </c>
      <c r="I547">
        <f t="shared" si="8"/>
        <v>1</v>
      </c>
      <c r="J547" t="str">
        <f>IF(Data!I547&lt;-1, "Early", IF(I547&gt;2,"Late","On Time"))</f>
        <v>On Time</v>
      </c>
      <c r="K547" t="s">
        <v>1018</v>
      </c>
    </row>
    <row r="548" spans="2:12" x14ac:dyDescent="0.3">
      <c r="B548" t="s">
        <v>538</v>
      </c>
      <c r="C548" t="s">
        <v>1061</v>
      </c>
      <c r="D548" t="s">
        <v>1025</v>
      </c>
      <c r="E548" s="1">
        <v>45253</v>
      </c>
      <c r="F548" t="s">
        <v>1017</v>
      </c>
      <c r="G548">
        <v>6</v>
      </c>
      <c r="H548" s="1">
        <v>45259</v>
      </c>
      <c r="I548">
        <f t="shared" si="8"/>
        <v>0</v>
      </c>
      <c r="J548" t="str">
        <f>IF(Data!I548&lt;-1, "Early", IF(I548&gt;2,"Late","On Time"))</f>
        <v>On Time</v>
      </c>
      <c r="K548" t="s">
        <v>1018</v>
      </c>
    </row>
    <row r="549" spans="2:12" x14ac:dyDescent="0.3">
      <c r="B549" t="s">
        <v>539</v>
      </c>
      <c r="C549" t="s">
        <v>1126</v>
      </c>
      <c r="D549" t="s">
        <v>1022</v>
      </c>
      <c r="E549" s="1">
        <v>45254</v>
      </c>
      <c r="F549" t="s">
        <v>1017</v>
      </c>
      <c r="G549">
        <v>21</v>
      </c>
      <c r="H549" s="1">
        <v>45277</v>
      </c>
      <c r="I549">
        <f t="shared" si="8"/>
        <v>2</v>
      </c>
      <c r="J549" t="str">
        <f>IF(Data!I549&lt;-1, "Early", IF(I549&gt;2,"Late","On Time"))</f>
        <v>On Time</v>
      </c>
      <c r="K549" t="s">
        <v>1018</v>
      </c>
    </row>
    <row r="550" spans="2:12" x14ac:dyDescent="0.3">
      <c r="B550" t="s">
        <v>540</v>
      </c>
      <c r="C550" t="s">
        <v>1099</v>
      </c>
      <c r="D550" t="s">
        <v>1023</v>
      </c>
      <c r="E550" s="1">
        <v>45254</v>
      </c>
      <c r="F550" t="s">
        <v>1017</v>
      </c>
      <c r="G550">
        <v>10</v>
      </c>
      <c r="H550" s="1">
        <v>45269</v>
      </c>
      <c r="I550">
        <f t="shared" si="8"/>
        <v>5</v>
      </c>
      <c r="J550" t="str">
        <f>IF(Data!I550&lt;-1, "Early", IF(I550&gt;2,"Late","On Time"))</f>
        <v>Late</v>
      </c>
      <c r="K550" t="s">
        <v>1017</v>
      </c>
      <c r="L550" t="s">
        <v>1021</v>
      </c>
    </row>
    <row r="551" spans="2:12" x14ac:dyDescent="0.3">
      <c r="B551" t="s">
        <v>541</v>
      </c>
      <c r="C551" t="s">
        <v>1097</v>
      </c>
      <c r="D551" t="s">
        <v>1025</v>
      </c>
      <c r="E551" s="1">
        <v>45254</v>
      </c>
      <c r="F551" t="s">
        <v>1017</v>
      </c>
      <c r="G551">
        <v>19</v>
      </c>
      <c r="H551" s="1">
        <v>45276</v>
      </c>
      <c r="I551">
        <f t="shared" si="8"/>
        <v>3</v>
      </c>
      <c r="J551" t="str">
        <f>IF(Data!I551&lt;-1, "Early", IF(I551&gt;2,"Late","On Time"))</f>
        <v>Late</v>
      </c>
      <c r="K551" t="s">
        <v>1018</v>
      </c>
    </row>
    <row r="552" spans="2:12" x14ac:dyDescent="0.3">
      <c r="B552" t="s">
        <v>542</v>
      </c>
      <c r="C552" t="s">
        <v>1030</v>
      </c>
      <c r="D552" t="s">
        <v>1026</v>
      </c>
      <c r="E552" s="1">
        <v>45255</v>
      </c>
      <c r="F552" t="s">
        <v>1017</v>
      </c>
      <c r="G552">
        <v>3</v>
      </c>
      <c r="H552" s="1">
        <v>45258</v>
      </c>
      <c r="I552">
        <f t="shared" si="8"/>
        <v>0</v>
      </c>
      <c r="J552" t="str">
        <f>IF(Data!I552&lt;-1, "Early", IF(I552&gt;2,"Late","On Time"))</f>
        <v>On Time</v>
      </c>
      <c r="K552" t="s">
        <v>1018</v>
      </c>
    </row>
    <row r="553" spans="2:12" x14ac:dyDescent="0.3">
      <c r="B553" t="s">
        <v>543</v>
      </c>
      <c r="C553" t="s">
        <v>1082</v>
      </c>
      <c r="D553" t="s">
        <v>1024</v>
      </c>
      <c r="E553" s="1">
        <v>45255</v>
      </c>
      <c r="F553" t="s">
        <v>1017</v>
      </c>
      <c r="G553">
        <v>8</v>
      </c>
      <c r="H553" s="1">
        <v>45264</v>
      </c>
      <c r="I553">
        <f t="shared" si="8"/>
        <v>1</v>
      </c>
      <c r="J553" t="str">
        <f>IF(Data!I553&lt;-1, "Early", IF(I553&gt;2,"Late","On Time"))</f>
        <v>On Time</v>
      </c>
      <c r="K553" t="s">
        <v>1018</v>
      </c>
    </row>
    <row r="554" spans="2:12" x14ac:dyDescent="0.3">
      <c r="B554" t="s">
        <v>544</v>
      </c>
      <c r="C554" t="s">
        <v>1028</v>
      </c>
      <c r="D554" t="s">
        <v>1025</v>
      </c>
      <c r="E554" s="1">
        <v>45255</v>
      </c>
      <c r="F554" t="s">
        <v>1017</v>
      </c>
      <c r="G554">
        <v>9</v>
      </c>
      <c r="H554" s="1">
        <v>45263</v>
      </c>
      <c r="I554">
        <f t="shared" si="8"/>
        <v>-1</v>
      </c>
      <c r="J554" t="str">
        <f>IF(Data!I554&lt;-1, "Early", IF(I554&gt;2,"Late","On Time"))</f>
        <v>On Time</v>
      </c>
      <c r="K554" t="s">
        <v>1018</v>
      </c>
    </row>
    <row r="555" spans="2:12" x14ac:dyDescent="0.3">
      <c r="B555" t="s">
        <v>545</v>
      </c>
      <c r="C555" t="s">
        <v>1063</v>
      </c>
      <c r="D555" t="s">
        <v>1026</v>
      </c>
      <c r="E555" s="1">
        <v>45255</v>
      </c>
      <c r="F555" t="s">
        <v>1017</v>
      </c>
      <c r="G555">
        <v>9</v>
      </c>
      <c r="H555" s="1">
        <v>45265</v>
      </c>
      <c r="I555">
        <f t="shared" si="8"/>
        <v>1</v>
      </c>
      <c r="J555" t="str">
        <f>IF(Data!I555&lt;-1, "Early", IF(I555&gt;2,"Late","On Time"))</f>
        <v>On Time</v>
      </c>
      <c r="K555" t="s">
        <v>1018</v>
      </c>
    </row>
    <row r="556" spans="2:12" x14ac:dyDescent="0.3">
      <c r="B556" t="s">
        <v>546</v>
      </c>
      <c r="C556" t="s">
        <v>1027</v>
      </c>
      <c r="D556" t="s">
        <v>1025</v>
      </c>
      <c r="E556" s="1">
        <v>45255</v>
      </c>
      <c r="F556" t="s">
        <v>1017</v>
      </c>
      <c r="G556">
        <v>9</v>
      </c>
      <c r="H556" s="1">
        <v>45268</v>
      </c>
      <c r="I556">
        <f t="shared" si="8"/>
        <v>4</v>
      </c>
      <c r="J556" t="str">
        <f>IF(Data!I556&lt;-1, "Early", IF(I556&gt;2,"Late","On Time"))</f>
        <v>Late</v>
      </c>
      <c r="K556" t="s">
        <v>1018</v>
      </c>
    </row>
    <row r="557" spans="2:12" x14ac:dyDescent="0.3">
      <c r="B557" t="s">
        <v>547</v>
      </c>
      <c r="C557" t="s">
        <v>1028</v>
      </c>
      <c r="D557" t="s">
        <v>1022</v>
      </c>
      <c r="E557" s="1">
        <v>45255</v>
      </c>
      <c r="F557" t="s">
        <v>1017</v>
      </c>
      <c r="G557">
        <v>8</v>
      </c>
      <c r="H557" s="1">
        <v>45266</v>
      </c>
      <c r="I557">
        <f t="shared" si="8"/>
        <v>3</v>
      </c>
      <c r="J557" t="str">
        <f>IF(Data!I557&lt;-1, "Early", IF(I557&gt;2,"Late","On Time"))</f>
        <v>Late</v>
      </c>
      <c r="K557" t="s">
        <v>1018</v>
      </c>
    </row>
    <row r="558" spans="2:12" x14ac:dyDescent="0.3">
      <c r="B558" t="s">
        <v>548</v>
      </c>
      <c r="C558" t="s">
        <v>1084</v>
      </c>
      <c r="D558" t="s">
        <v>1025</v>
      </c>
      <c r="E558" s="1">
        <v>45256</v>
      </c>
      <c r="F558" t="s">
        <v>1018</v>
      </c>
      <c r="G558">
        <v>8</v>
      </c>
      <c r="H558" s="1">
        <v>45268</v>
      </c>
      <c r="I558">
        <f t="shared" si="8"/>
        <v>4</v>
      </c>
      <c r="J558" t="str">
        <f>IF(Data!I558&lt;-1, "Early", IF(I558&gt;2,"Late","On Time"))</f>
        <v>Late</v>
      </c>
      <c r="K558" t="s">
        <v>1018</v>
      </c>
    </row>
    <row r="559" spans="2:12" x14ac:dyDescent="0.3">
      <c r="B559" t="s">
        <v>549</v>
      </c>
      <c r="C559" t="s">
        <v>1066</v>
      </c>
      <c r="D559" t="s">
        <v>1026</v>
      </c>
      <c r="E559" s="1">
        <v>45257</v>
      </c>
      <c r="F559" t="s">
        <v>1017</v>
      </c>
      <c r="G559">
        <v>5</v>
      </c>
      <c r="H559" s="1">
        <v>45265</v>
      </c>
      <c r="I559">
        <f t="shared" si="8"/>
        <v>3</v>
      </c>
      <c r="J559" t="str">
        <f>IF(Data!I559&lt;-1, "Early", IF(I559&gt;2,"Late","On Time"))</f>
        <v>Late</v>
      </c>
      <c r="K559" t="s">
        <v>1018</v>
      </c>
    </row>
    <row r="560" spans="2:12" x14ac:dyDescent="0.3">
      <c r="B560" t="s">
        <v>550</v>
      </c>
      <c r="C560" t="s">
        <v>1097</v>
      </c>
      <c r="D560" t="s">
        <v>1023</v>
      </c>
      <c r="E560" s="1">
        <v>45257</v>
      </c>
      <c r="F560" t="s">
        <v>1017</v>
      </c>
      <c r="G560">
        <v>4</v>
      </c>
      <c r="H560" s="1">
        <v>45259</v>
      </c>
      <c r="I560">
        <f t="shared" si="8"/>
        <v>-2</v>
      </c>
      <c r="J560" t="str">
        <f>IF(Data!I560&lt;-1, "Early", IF(I560&gt;2,"Late","On Time"))</f>
        <v>Early</v>
      </c>
      <c r="K560" t="s">
        <v>1018</v>
      </c>
    </row>
    <row r="561" spans="2:12" x14ac:dyDescent="0.3">
      <c r="B561" t="s">
        <v>551</v>
      </c>
      <c r="C561" t="s">
        <v>1100</v>
      </c>
      <c r="D561" t="s">
        <v>1024</v>
      </c>
      <c r="E561" s="1">
        <v>45257</v>
      </c>
      <c r="F561" t="s">
        <v>1017</v>
      </c>
      <c r="G561">
        <v>6</v>
      </c>
      <c r="H561" s="1">
        <v>45263</v>
      </c>
      <c r="I561">
        <f t="shared" si="8"/>
        <v>0</v>
      </c>
      <c r="J561" t="str">
        <f>IF(Data!I561&lt;-1, "Early", IF(I561&gt;2,"Late","On Time"))</f>
        <v>On Time</v>
      </c>
      <c r="K561" t="s">
        <v>1018</v>
      </c>
    </row>
    <row r="562" spans="2:12" x14ac:dyDescent="0.3">
      <c r="B562" t="s">
        <v>552</v>
      </c>
      <c r="C562" t="s">
        <v>1053</v>
      </c>
      <c r="D562" t="s">
        <v>1024</v>
      </c>
      <c r="E562" s="1">
        <v>45257</v>
      </c>
      <c r="F562" t="s">
        <v>1017</v>
      </c>
      <c r="G562">
        <v>4</v>
      </c>
      <c r="H562" s="1">
        <v>45261</v>
      </c>
      <c r="I562">
        <f t="shared" si="8"/>
        <v>0</v>
      </c>
      <c r="J562" t="str">
        <f>IF(Data!I562&lt;-1, "Early", IF(I562&gt;2,"Late","On Time"))</f>
        <v>On Time</v>
      </c>
      <c r="K562" t="s">
        <v>1018</v>
      </c>
    </row>
    <row r="563" spans="2:12" x14ac:dyDescent="0.3">
      <c r="B563" t="s">
        <v>553</v>
      </c>
      <c r="C563" t="s">
        <v>1028</v>
      </c>
      <c r="D563" t="s">
        <v>1023</v>
      </c>
      <c r="E563" s="1">
        <v>45258</v>
      </c>
      <c r="F563" t="s">
        <v>1017</v>
      </c>
      <c r="G563">
        <v>10</v>
      </c>
      <c r="H563" s="1">
        <v>45268</v>
      </c>
      <c r="I563">
        <f t="shared" si="8"/>
        <v>0</v>
      </c>
      <c r="J563" t="str">
        <f>IF(Data!I563&lt;-1, "Early", IF(I563&gt;2,"Late","On Time"))</f>
        <v>On Time</v>
      </c>
      <c r="K563" t="s">
        <v>1018</v>
      </c>
    </row>
    <row r="564" spans="2:12" x14ac:dyDescent="0.3">
      <c r="B564" t="s">
        <v>554</v>
      </c>
      <c r="C564" t="s">
        <v>1049</v>
      </c>
      <c r="D564" t="s">
        <v>1022</v>
      </c>
      <c r="E564" s="1">
        <v>45258</v>
      </c>
      <c r="F564" t="s">
        <v>1017</v>
      </c>
      <c r="G564">
        <v>6</v>
      </c>
      <c r="H564" s="1">
        <v>45266</v>
      </c>
      <c r="I564">
        <f t="shared" si="8"/>
        <v>2</v>
      </c>
      <c r="J564" t="str">
        <f>IF(Data!I564&lt;-1, "Early", IF(I564&gt;2,"Late","On Time"))</f>
        <v>On Time</v>
      </c>
      <c r="K564" t="s">
        <v>1018</v>
      </c>
    </row>
    <row r="565" spans="2:12" x14ac:dyDescent="0.3">
      <c r="B565" t="s">
        <v>555</v>
      </c>
      <c r="C565" t="s">
        <v>1066</v>
      </c>
      <c r="D565" t="s">
        <v>1024</v>
      </c>
      <c r="E565" s="1">
        <v>45258</v>
      </c>
      <c r="F565" t="s">
        <v>1017</v>
      </c>
      <c r="G565">
        <v>6</v>
      </c>
      <c r="H565" s="1">
        <v>45268</v>
      </c>
      <c r="I565">
        <f t="shared" si="8"/>
        <v>4</v>
      </c>
      <c r="J565" t="str">
        <f>IF(Data!I565&lt;-1, "Early", IF(I565&gt;2,"Late","On Time"))</f>
        <v>Late</v>
      </c>
      <c r="K565" t="s">
        <v>1018</v>
      </c>
    </row>
    <row r="566" spans="2:12" x14ac:dyDescent="0.3">
      <c r="B566" t="s">
        <v>556</v>
      </c>
      <c r="C566" t="s">
        <v>1038</v>
      </c>
      <c r="D566" t="s">
        <v>1022</v>
      </c>
      <c r="E566" s="1">
        <v>45259</v>
      </c>
      <c r="F566" t="s">
        <v>1017</v>
      </c>
      <c r="G566">
        <v>10</v>
      </c>
      <c r="H566" s="1">
        <v>45275</v>
      </c>
      <c r="I566">
        <f t="shared" si="8"/>
        <v>6</v>
      </c>
      <c r="J566" t="str">
        <f>IF(Data!I566&lt;-1, "Early", IF(I566&gt;2,"Late","On Time"))</f>
        <v>Late</v>
      </c>
      <c r="K566" t="s">
        <v>1018</v>
      </c>
    </row>
    <row r="567" spans="2:12" x14ac:dyDescent="0.3">
      <c r="B567" t="s">
        <v>557</v>
      </c>
      <c r="C567" t="s">
        <v>1097</v>
      </c>
      <c r="D567" t="s">
        <v>1025</v>
      </c>
      <c r="E567" s="1">
        <v>45259</v>
      </c>
      <c r="F567" t="s">
        <v>1017</v>
      </c>
      <c r="G567">
        <v>7</v>
      </c>
      <c r="H567" s="1">
        <v>45266</v>
      </c>
      <c r="I567">
        <f t="shared" si="8"/>
        <v>0</v>
      </c>
      <c r="J567" t="str">
        <f>IF(Data!I567&lt;-1, "Early", IF(I567&gt;2,"Late","On Time"))</f>
        <v>On Time</v>
      </c>
      <c r="K567" t="s">
        <v>1018</v>
      </c>
    </row>
    <row r="568" spans="2:12" x14ac:dyDescent="0.3">
      <c r="B568" t="s">
        <v>558</v>
      </c>
      <c r="C568" t="s">
        <v>1115</v>
      </c>
      <c r="D568" t="s">
        <v>1023</v>
      </c>
      <c r="E568" s="1">
        <v>45260</v>
      </c>
      <c r="F568" t="s">
        <v>1017</v>
      </c>
      <c r="G568">
        <v>3</v>
      </c>
      <c r="H568" s="1">
        <v>45264</v>
      </c>
      <c r="I568">
        <f t="shared" si="8"/>
        <v>1</v>
      </c>
      <c r="J568" t="str">
        <f>IF(Data!I568&lt;-1, "Early", IF(I568&gt;2,"Late","On Time"))</f>
        <v>On Time</v>
      </c>
      <c r="K568" t="s">
        <v>1017</v>
      </c>
      <c r="L568" t="s">
        <v>1020</v>
      </c>
    </row>
    <row r="569" spans="2:12" x14ac:dyDescent="0.3">
      <c r="B569" t="s">
        <v>559</v>
      </c>
      <c r="C569" t="s">
        <v>1034</v>
      </c>
      <c r="D569" t="s">
        <v>1023</v>
      </c>
      <c r="E569" s="1">
        <v>45260</v>
      </c>
      <c r="F569" t="s">
        <v>1017</v>
      </c>
      <c r="G569">
        <v>25</v>
      </c>
      <c r="H569" s="1">
        <v>45285</v>
      </c>
      <c r="I569">
        <f t="shared" si="8"/>
        <v>0</v>
      </c>
      <c r="J569" t="str">
        <f>IF(Data!I569&lt;-1, "Early", IF(I569&gt;2,"Late","On Time"))</f>
        <v>On Time</v>
      </c>
      <c r="K569" t="s">
        <v>1018</v>
      </c>
    </row>
    <row r="570" spans="2:12" x14ac:dyDescent="0.3">
      <c r="B570" t="s">
        <v>560</v>
      </c>
      <c r="C570" t="s">
        <v>1121</v>
      </c>
      <c r="D570" t="s">
        <v>1026</v>
      </c>
      <c r="E570" s="1">
        <v>45261</v>
      </c>
      <c r="F570" t="s">
        <v>1017</v>
      </c>
      <c r="G570">
        <v>8</v>
      </c>
      <c r="H570" s="1">
        <v>45269</v>
      </c>
      <c r="I570">
        <f t="shared" si="8"/>
        <v>0</v>
      </c>
      <c r="J570" t="str">
        <f>IF(Data!I570&lt;-1, "Early", IF(I570&gt;2,"Late","On Time"))</f>
        <v>On Time</v>
      </c>
      <c r="K570" t="s">
        <v>1018</v>
      </c>
    </row>
    <row r="571" spans="2:12" x14ac:dyDescent="0.3">
      <c r="B571" t="s">
        <v>561</v>
      </c>
      <c r="C571" t="s">
        <v>1115</v>
      </c>
      <c r="D571" t="s">
        <v>1026</v>
      </c>
      <c r="E571" s="1">
        <v>45262</v>
      </c>
      <c r="F571" t="s">
        <v>1017</v>
      </c>
      <c r="G571">
        <v>10</v>
      </c>
      <c r="H571" s="1">
        <v>45273</v>
      </c>
      <c r="I571">
        <f t="shared" si="8"/>
        <v>1</v>
      </c>
      <c r="J571" t="str">
        <f>IF(Data!I571&lt;-1, "Early", IF(I571&gt;2,"Late","On Time"))</f>
        <v>On Time</v>
      </c>
      <c r="K571" t="s">
        <v>1018</v>
      </c>
    </row>
    <row r="572" spans="2:12" x14ac:dyDescent="0.3">
      <c r="B572" t="s">
        <v>562</v>
      </c>
      <c r="C572" t="s">
        <v>1089</v>
      </c>
      <c r="D572" t="s">
        <v>1023</v>
      </c>
      <c r="E572" s="1">
        <v>45262</v>
      </c>
      <c r="F572" t="s">
        <v>1018</v>
      </c>
      <c r="G572">
        <v>5</v>
      </c>
      <c r="H572" s="1">
        <v>45267</v>
      </c>
      <c r="I572">
        <f t="shared" si="8"/>
        <v>0</v>
      </c>
      <c r="J572" t="str">
        <f>IF(Data!I572&lt;-1, "Early", IF(I572&gt;2,"Late","On Time"))</f>
        <v>On Time</v>
      </c>
      <c r="K572" t="s">
        <v>1018</v>
      </c>
    </row>
    <row r="573" spans="2:12" x14ac:dyDescent="0.3">
      <c r="B573" t="s">
        <v>563</v>
      </c>
      <c r="C573" t="s">
        <v>1124</v>
      </c>
      <c r="D573" t="s">
        <v>1022</v>
      </c>
      <c r="E573" s="1">
        <v>45263</v>
      </c>
      <c r="F573" t="s">
        <v>1017</v>
      </c>
      <c r="G573">
        <v>14</v>
      </c>
      <c r="H573" s="1">
        <v>45279</v>
      </c>
      <c r="I573">
        <f t="shared" si="8"/>
        <v>2</v>
      </c>
      <c r="J573" t="str">
        <f>IF(Data!I573&lt;-1, "Early", IF(I573&gt;2,"Late","On Time"))</f>
        <v>On Time</v>
      </c>
      <c r="K573" t="s">
        <v>1018</v>
      </c>
    </row>
    <row r="574" spans="2:12" x14ac:dyDescent="0.3">
      <c r="B574" t="s">
        <v>564</v>
      </c>
      <c r="C574" t="s">
        <v>1042</v>
      </c>
      <c r="D574" t="s">
        <v>1026</v>
      </c>
      <c r="E574" s="1">
        <v>45263</v>
      </c>
      <c r="F574" t="s">
        <v>1017</v>
      </c>
      <c r="G574">
        <v>13</v>
      </c>
      <c r="H574" s="1">
        <v>45282</v>
      </c>
      <c r="I574">
        <f t="shared" si="8"/>
        <v>6</v>
      </c>
      <c r="J574" t="str">
        <f>IF(Data!I574&lt;-1, "Early", IF(I574&gt;2,"Late","On Time"))</f>
        <v>Late</v>
      </c>
      <c r="K574" t="s">
        <v>1018</v>
      </c>
    </row>
    <row r="575" spans="2:12" x14ac:dyDescent="0.3">
      <c r="B575" t="s">
        <v>565</v>
      </c>
      <c r="C575" t="s">
        <v>1098</v>
      </c>
      <c r="D575" t="s">
        <v>1024</v>
      </c>
      <c r="E575" s="1">
        <v>45264</v>
      </c>
      <c r="F575" t="s">
        <v>1017</v>
      </c>
      <c r="G575">
        <v>9</v>
      </c>
      <c r="H575" s="1">
        <v>45272</v>
      </c>
      <c r="I575">
        <f t="shared" si="8"/>
        <v>-1</v>
      </c>
      <c r="J575" t="str">
        <f>IF(Data!I575&lt;-1, "Early", IF(I575&gt;2,"Late","On Time"))</f>
        <v>On Time</v>
      </c>
      <c r="K575" t="s">
        <v>1018</v>
      </c>
    </row>
    <row r="576" spans="2:12" x14ac:dyDescent="0.3">
      <c r="B576" t="s">
        <v>566</v>
      </c>
      <c r="C576" t="s">
        <v>1042</v>
      </c>
      <c r="D576" t="s">
        <v>1025</v>
      </c>
      <c r="E576" s="1">
        <v>45264</v>
      </c>
      <c r="F576" t="s">
        <v>1017</v>
      </c>
      <c r="G576">
        <v>6</v>
      </c>
      <c r="H576" s="1">
        <v>45270</v>
      </c>
      <c r="I576">
        <f t="shared" si="8"/>
        <v>0</v>
      </c>
      <c r="J576" t="str">
        <f>IF(Data!I576&lt;-1, "Early", IF(I576&gt;2,"Late","On Time"))</f>
        <v>On Time</v>
      </c>
      <c r="K576" t="s">
        <v>1018</v>
      </c>
    </row>
    <row r="577" spans="2:11" x14ac:dyDescent="0.3">
      <c r="B577" t="s">
        <v>567</v>
      </c>
      <c r="C577" t="s">
        <v>1081</v>
      </c>
      <c r="D577" t="s">
        <v>1022</v>
      </c>
      <c r="E577" s="1">
        <v>45265</v>
      </c>
      <c r="F577" t="s">
        <v>1017</v>
      </c>
      <c r="G577">
        <v>11</v>
      </c>
      <c r="H577" s="1">
        <v>45277</v>
      </c>
      <c r="I577">
        <f t="shared" si="8"/>
        <v>1</v>
      </c>
      <c r="J577" t="str">
        <f>IF(Data!I577&lt;-1, "Early", IF(I577&gt;2,"Late","On Time"))</f>
        <v>On Time</v>
      </c>
      <c r="K577" t="s">
        <v>1018</v>
      </c>
    </row>
    <row r="578" spans="2:11" x14ac:dyDescent="0.3">
      <c r="B578" t="s">
        <v>568</v>
      </c>
      <c r="C578" t="s">
        <v>1041</v>
      </c>
      <c r="D578" t="s">
        <v>1025</v>
      </c>
      <c r="E578" s="1">
        <v>45265</v>
      </c>
      <c r="F578" t="s">
        <v>1018</v>
      </c>
      <c r="G578">
        <v>4</v>
      </c>
      <c r="H578" s="1">
        <v>45268</v>
      </c>
      <c r="I578">
        <f t="shared" si="8"/>
        <v>-1</v>
      </c>
      <c r="J578" t="str">
        <f>IF(Data!I578&lt;-1, "Early", IF(I578&gt;2,"Late","On Time"))</f>
        <v>On Time</v>
      </c>
      <c r="K578" t="s">
        <v>1018</v>
      </c>
    </row>
    <row r="579" spans="2:11" x14ac:dyDescent="0.3">
      <c r="B579" t="s">
        <v>569</v>
      </c>
      <c r="C579" t="s">
        <v>1056</v>
      </c>
      <c r="D579" t="s">
        <v>1025</v>
      </c>
      <c r="E579" s="1">
        <v>45266</v>
      </c>
      <c r="F579" t="s">
        <v>1017</v>
      </c>
      <c r="G579">
        <v>11</v>
      </c>
      <c r="H579" s="1">
        <v>45277</v>
      </c>
      <c r="I579">
        <f t="shared" si="8"/>
        <v>0</v>
      </c>
      <c r="J579" t="str">
        <f>IF(Data!I579&lt;-1, "Early", IF(I579&gt;2,"Late","On Time"))</f>
        <v>On Time</v>
      </c>
      <c r="K579" t="s">
        <v>1018</v>
      </c>
    </row>
    <row r="580" spans="2:11" x14ac:dyDescent="0.3">
      <c r="B580" t="s">
        <v>570</v>
      </c>
      <c r="C580" t="s">
        <v>1052</v>
      </c>
      <c r="D580" t="s">
        <v>1024</v>
      </c>
      <c r="E580" s="1">
        <v>45266</v>
      </c>
      <c r="F580" t="s">
        <v>1017</v>
      </c>
      <c r="G580">
        <v>6</v>
      </c>
      <c r="H580" s="1">
        <v>45272</v>
      </c>
      <c r="I580">
        <f t="shared" si="8"/>
        <v>0</v>
      </c>
      <c r="J580" t="str">
        <f>IF(Data!I580&lt;-1, "Early", IF(I580&gt;2,"Late","On Time"))</f>
        <v>On Time</v>
      </c>
      <c r="K580" t="s">
        <v>1018</v>
      </c>
    </row>
    <row r="581" spans="2:11" x14ac:dyDescent="0.3">
      <c r="B581" t="s">
        <v>571</v>
      </c>
      <c r="C581" t="s">
        <v>1058</v>
      </c>
      <c r="D581" t="s">
        <v>1024</v>
      </c>
      <c r="E581" s="1">
        <v>45266</v>
      </c>
      <c r="F581" t="s">
        <v>1017</v>
      </c>
      <c r="G581">
        <v>6</v>
      </c>
      <c r="H581" s="1">
        <v>45271</v>
      </c>
      <c r="I581">
        <f t="shared" si="8"/>
        <v>-1</v>
      </c>
      <c r="J581" t="str">
        <f>IF(Data!I581&lt;-1, "Early", IF(I581&gt;2,"Late","On Time"))</f>
        <v>On Time</v>
      </c>
      <c r="K581" t="s">
        <v>1018</v>
      </c>
    </row>
    <row r="582" spans="2:11" x14ac:dyDescent="0.3">
      <c r="B582" t="s">
        <v>572</v>
      </c>
      <c r="C582" t="s">
        <v>1070</v>
      </c>
      <c r="D582" t="s">
        <v>1022</v>
      </c>
      <c r="E582" s="1">
        <v>45266</v>
      </c>
      <c r="F582" t="s">
        <v>1017</v>
      </c>
      <c r="G582">
        <v>7</v>
      </c>
      <c r="H582" s="1">
        <v>45273</v>
      </c>
      <c r="I582">
        <f t="shared" si="8"/>
        <v>0</v>
      </c>
      <c r="J582" t="str">
        <f>IF(Data!I582&lt;-1, "Early", IF(I582&gt;2,"Late","On Time"))</f>
        <v>On Time</v>
      </c>
      <c r="K582" t="s">
        <v>1018</v>
      </c>
    </row>
    <row r="583" spans="2:11" x14ac:dyDescent="0.3">
      <c r="B583" t="s">
        <v>573</v>
      </c>
      <c r="C583" t="s">
        <v>1077</v>
      </c>
      <c r="D583" t="s">
        <v>1026</v>
      </c>
      <c r="E583" s="1">
        <v>45266</v>
      </c>
      <c r="F583" t="s">
        <v>1017</v>
      </c>
      <c r="G583">
        <v>7</v>
      </c>
      <c r="H583" s="1">
        <v>45275</v>
      </c>
      <c r="I583">
        <f t="shared" si="8"/>
        <v>2</v>
      </c>
      <c r="J583" t="str">
        <f>IF(Data!I583&lt;-1, "Early", IF(I583&gt;2,"Late","On Time"))</f>
        <v>On Time</v>
      </c>
      <c r="K583" t="s">
        <v>1018</v>
      </c>
    </row>
    <row r="584" spans="2:11" x14ac:dyDescent="0.3">
      <c r="B584" t="s">
        <v>574</v>
      </c>
      <c r="C584" t="s">
        <v>1065</v>
      </c>
      <c r="D584" t="s">
        <v>1022</v>
      </c>
      <c r="E584" s="1">
        <v>45267</v>
      </c>
      <c r="F584" t="s">
        <v>1017</v>
      </c>
      <c r="G584">
        <v>6</v>
      </c>
      <c r="H584" s="1">
        <v>45271</v>
      </c>
      <c r="I584">
        <f t="shared" si="8"/>
        <v>-2</v>
      </c>
      <c r="J584" t="str">
        <f>IF(Data!I584&lt;-1, "Early", IF(I584&gt;2,"Late","On Time"))</f>
        <v>Early</v>
      </c>
      <c r="K584" t="s">
        <v>1018</v>
      </c>
    </row>
    <row r="585" spans="2:11" x14ac:dyDescent="0.3">
      <c r="B585" t="s">
        <v>575</v>
      </c>
      <c r="C585" t="s">
        <v>1037</v>
      </c>
      <c r="D585" t="s">
        <v>1023</v>
      </c>
      <c r="E585" s="1">
        <v>45269</v>
      </c>
      <c r="F585" t="s">
        <v>1017</v>
      </c>
      <c r="G585">
        <v>8</v>
      </c>
      <c r="H585" s="1">
        <v>45278</v>
      </c>
      <c r="I585">
        <f t="shared" si="8"/>
        <v>1</v>
      </c>
      <c r="J585" t="str">
        <f>IF(Data!I585&lt;-1, "Early", IF(I585&gt;2,"Late","On Time"))</f>
        <v>On Time</v>
      </c>
      <c r="K585" t="s">
        <v>1018</v>
      </c>
    </row>
    <row r="586" spans="2:11" x14ac:dyDescent="0.3">
      <c r="B586" t="s">
        <v>576</v>
      </c>
      <c r="C586" t="s">
        <v>1113</v>
      </c>
      <c r="D586" t="s">
        <v>1022</v>
      </c>
      <c r="E586" s="1">
        <v>45269</v>
      </c>
      <c r="F586" t="s">
        <v>1017</v>
      </c>
      <c r="G586">
        <v>6</v>
      </c>
      <c r="H586" s="1">
        <v>45275</v>
      </c>
      <c r="I586">
        <f t="shared" si="8"/>
        <v>0</v>
      </c>
      <c r="J586" t="str">
        <f>IF(Data!I586&lt;-1, "Early", IF(I586&gt;2,"Late","On Time"))</f>
        <v>On Time</v>
      </c>
      <c r="K586" t="s">
        <v>1018</v>
      </c>
    </row>
    <row r="587" spans="2:11" x14ac:dyDescent="0.3">
      <c r="B587" t="s">
        <v>577</v>
      </c>
      <c r="C587" t="s">
        <v>1116</v>
      </c>
      <c r="D587" t="s">
        <v>1024</v>
      </c>
      <c r="E587" s="1">
        <v>45270</v>
      </c>
      <c r="F587" t="s">
        <v>1018</v>
      </c>
      <c r="G587">
        <v>6</v>
      </c>
      <c r="H587" s="1">
        <v>45276</v>
      </c>
      <c r="I587">
        <f t="shared" si="8"/>
        <v>0</v>
      </c>
      <c r="J587" t="str">
        <f>IF(Data!I587&lt;-1, "Early", IF(I587&gt;2,"Late","On Time"))</f>
        <v>On Time</v>
      </c>
      <c r="K587" t="s">
        <v>1018</v>
      </c>
    </row>
    <row r="588" spans="2:11" x14ac:dyDescent="0.3">
      <c r="B588" t="s">
        <v>578</v>
      </c>
      <c r="C588" t="s">
        <v>1057</v>
      </c>
      <c r="D588" t="s">
        <v>1022</v>
      </c>
      <c r="E588" s="1">
        <v>45270</v>
      </c>
      <c r="F588" t="s">
        <v>1017</v>
      </c>
      <c r="G588">
        <v>22</v>
      </c>
      <c r="H588" s="1">
        <v>45293</v>
      </c>
      <c r="I588">
        <f t="shared" si="8"/>
        <v>1</v>
      </c>
      <c r="J588" t="str">
        <f>IF(Data!I588&lt;-1, "Early", IF(I588&gt;2,"Late","On Time"))</f>
        <v>On Time</v>
      </c>
      <c r="K588" t="s">
        <v>1018</v>
      </c>
    </row>
    <row r="589" spans="2:11" x14ac:dyDescent="0.3">
      <c r="B589" t="s">
        <v>579</v>
      </c>
      <c r="C589" t="s">
        <v>1065</v>
      </c>
      <c r="D589" t="s">
        <v>1024</v>
      </c>
      <c r="E589" s="1">
        <v>45272</v>
      </c>
      <c r="F589" t="s">
        <v>1017</v>
      </c>
      <c r="G589">
        <v>9</v>
      </c>
      <c r="H589" s="1">
        <v>45284</v>
      </c>
      <c r="I589">
        <f t="shared" si="8"/>
        <v>3</v>
      </c>
      <c r="J589" t="str">
        <f>IF(Data!I589&lt;-1, "Early", IF(I589&gt;2,"Late","On Time"))</f>
        <v>Late</v>
      </c>
      <c r="K589" t="s">
        <v>1018</v>
      </c>
    </row>
    <row r="590" spans="2:11" x14ac:dyDescent="0.3">
      <c r="B590" t="s">
        <v>580</v>
      </c>
      <c r="C590" t="s">
        <v>1112</v>
      </c>
      <c r="D590" t="s">
        <v>1022</v>
      </c>
      <c r="E590" s="1">
        <v>45274</v>
      </c>
      <c r="F590" t="s">
        <v>1017</v>
      </c>
      <c r="G590">
        <v>3</v>
      </c>
      <c r="H590" s="1">
        <v>45283</v>
      </c>
      <c r="I590">
        <f t="shared" si="8"/>
        <v>6</v>
      </c>
      <c r="J590" t="str">
        <f>IF(Data!I590&lt;-1, "Early", IF(I590&gt;2,"Late","On Time"))</f>
        <v>Late</v>
      </c>
      <c r="K590" t="s">
        <v>1018</v>
      </c>
    </row>
    <row r="591" spans="2:11" x14ac:dyDescent="0.3">
      <c r="B591" t="s">
        <v>581</v>
      </c>
      <c r="C591" t="s">
        <v>1056</v>
      </c>
      <c r="D591" t="s">
        <v>1022</v>
      </c>
      <c r="E591" s="1">
        <v>45275</v>
      </c>
      <c r="F591" t="s">
        <v>1017</v>
      </c>
      <c r="G591">
        <v>13</v>
      </c>
      <c r="H591" s="1">
        <v>45290</v>
      </c>
      <c r="I591">
        <f t="shared" si="8"/>
        <v>2</v>
      </c>
      <c r="J591" t="str">
        <f>IF(Data!I591&lt;-1, "Early", IF(I591&gt;2,"Late","On Time"))</f>
        <v>On Time</v>
      </c>
      <c r="K591" t="s">
        <v>1018</v>
      </c>
    </row>
    <row r="592" spans="2:11" x14ac:dyDescent="0.3">
      <c r="B592" t="s">
        <v>582</v>
      </c>
      <c r="C592" t="s">
        <v>1052</v>
      </c>
      <c r="D592" t="s">
        <v>1024</v>
      </c>
      <c r="E592" s="1">
        <v>45276</v>
      </c>
      <c r="F592" t="s">
        <v>1017</v>
      </c>
      <c r="G592">
        <v>4</v>
      </c>
      <c r="H592" s="1">
        <v>45279</v>
      </c>
      <c r="I592">
        <f t="shared" si="8"/>
        <v>-1</v>
      </c>
      <c r="J592" t="str">
        <f>IF(Data!I592&lt;-1, "Early", IF(I592&gt;2,"Late","On Time"))</f>
        <v>On Time</v>
      </c>
      <c r="K592" t="s">
        <v>1018</v>
      </c>
    </row>
    <row r="593" spans="2:12" x14ac:dyDescent="0.3">
      <c r="B593" t="s">
        <v>583</v>
      </c>
      <c r="C593" t="s">
        <v>1036</v>
      </c>
      <c r="D593" t="s">
        <v>1026</v>
      </c>
      <c r="E593" s="1">
        <v>45276</v>
      </c>
      <c r="F593" t="s">
        <v>1018</v>
      </c>
      <c r="G593">
        <v>12</v>
      </c>
      <c r="H593" s="1">
        <v>45288</v>
      </c>
      <c r="I593">
        <f t="shared" si="8"/>
        <v>0</v>
      </c>
      <c r="J593" t="str">
        <f>IF(Data!I593&lt;-1, "Early", IF(I593&gt;2,"Late","On Time"))</f>
        <v>On Time</v>
      </c>
      <c r="K593" t="s">
        <v>1018</v>
      </c>
    </row>
    <row r="594" spans="2:12" x14ac:dyDescent="0.3">
      <c r="B594" t="s">
        <v>584</v>
      </c>
      <c r="C594" t="s">
        <v>1078</v>
      </c>
      <c r="D594" t="s">
        <v>1026</v>
      </c>
      <c r="E594" s="1">
        <v>45278</v>
      </c>
      <c r="F594" t="s">
        <v>1017</v>
      </c>
      <c r="G594">
        <v>6</v>
      </c>
      <c r="H594" s="1">
        <v>45284</v>
      </c>
      <c r="I594">
        <f t="shared" si="8"/>
        <v>0</v>
      </c>
      <c r="J594" t="str">
        <f>IF(Data!I594&lt;-1, "Early", IF(I594&gt;2,"Late","On Time"))</f>
        <v>On Time</v>
      </c>
      <c r="K594" t="s">
        <v>1018</v>
      </c>
    </row>
    <row r="595" spans="2:12" x14ac:dyDescent="0.3">
      <c r="B595" t="s">
        <v>585</v>
      </c>
      <c r="C595" t="s">
        <v>1064</v>
      </c>
      <c r="D595" t="s">
        <v>1023</v>
      </c>
      <c r="E595" s="1">
        <v>45278</v>
      </c>
      <c r="F595" t="s">
        <v>1017</v>
      </c>
      <c r="G595">
        <v>24</v>
      </c>
      <c r="H595" s="1">
        <v>45303</v>
      </c>
      <c r="I595">
        <f t="shared" si="8"/>
        <v>1</v>
      </c>
      <c r="J595" t="str">
        <f>IF(Data!I595&lt;-1, "Early", IF(I595&gt;2,"Late","On Time"))</f>
        <v>On Time</v>
      </c>
      <c r="K595" t="s">
        <v>1018</v>
      </c>
    </row>
    <row r="596" spans="2:12" x14ac:dyDescent="0.3">
      <c r="B596" t="s">
        <v>586</v>
      </c>
      <c r="C596" t="s">
        <v>1040</v>
      </c>
      <c r="D596" t="s">
        <v>1023</v>
      </c>
      <c r="E596" s="1">
        <v>45280</v>
      </c>
      <c r="F596" t="s">
        <v>1017</v>
      </c>
      <c r="G596">
        <v>4</v>
      </c>
      <c r="H596" s="1">
        <v>45284</v>
      </c>
      <c r="I596">
        <f t="shared" si="8"/>
        <v>0</v>
      </c>
      <c r="J596" t="str">
        <f>IF(Data!I596&lt;-1, "Early", IF(I596&gt;2,"Late","On Time"))</f>
        <v>On Time</v>
      </c>
      <c r="K596" t="s">
        <v>1018</v>
      </c>
    </row>
    <row r="597" spans="2:12" x14ac:dyDescent="0.3">
      <c r="B597" t="s">
        <v>587</v>
      </c>
      <c r="C597" t="s">
        <v>1055</v>
      </c>
      <c r="D597" t="s">
        <v>1026</v>
      </c>
      <c r="E597" s="1">
        <v>45280</v>
      </c>
      <c r="F597" t="s">
        <v>1017</v>
      </c>
      <c r="G597">
        <v>13</v>
      </c>
      <c r="H597" s="1">
        <v>45295</v>
      </c>
      <c r="I597">
        <f t="shared" si="8"/>
        <v>2</v>
      </c>
      <c r="J597" t="str">
        <f>IF(Data!I597&lt;-1, "Early", IF(I597&gt;2,"Late","On Time"))</f>
        <v>On Time</v>
      </c>
      <c r="K597" t="s">
        <v>1017</v>
      </c>
      <c r="L597" t="s">
        <v>1020</v>
      </c>
    </row>
    <row r="598" spans="2:12" x14ac:dyDescent="0.3">
      <c r="B598" t="s">
        <v>588</v>
      </c>
      <c r="C598" t="s">
        <v>1121</v>
      </c>
      <c r="D598" t="s">
        <v>1022</v>
      </c>
      <c r="E598" s="1">
        <v>45281</v>
      </c>
      <c r="F598" t="s">
        <v>1017</v>
      </c>
      <c r="G598">
        <v>2</v>
      </c>
      <c r="H598" s="1">
        <v>45286</v>
      </c>
      <c r="I598">
        <f t="shared" si="8"/>
        <v>3</v>
      </c>
      <c r="J598" t="str">
        <f>IF(Data!I598&lt;-1, "Early", IF(I598&gt;2,"Late","On Time"))</f>
        <v>Late</v>
      </c>
      <c r="K598" t="s">
        <v>1018</v>
      </c>
    </row>
    <row r="599" spans="2:12" x14ac:dyDescent="0.3">
      <c r="B599" t="s">
        <v>589</v>
      </c>
      <c r="C599" t="s">
        <v>1037</v>
      </c>
      <c r="D599" t="s">
        <v>1023</v>
      </c>
      <c r="E599" s="1">
        <v>45281</v>
      </c>
      <c r="F599" t="s">
        <v>1017</v>
      </c>
      <c r="G599">
        <v>6</v>
      </c>
      <c r="H599" s="1">
        <v>45288</v>
      </c>
      <c r="I599">
        <f t="shared" si="8"/>
        <v>1</v>
      </c>
      <c r="J599" t="str">
        <f>IF(Data!I599&lt;-1, "Early", IF(I599&gt;2,"Late","On Time"))</f>
        <v>On Time</v>
      </c>
      <c r="K599" t="s">
        <v>1018</v>
      </c>
    </row>
    <row r="600" spans="2:12" x14ac:dyDescent="0.3">
      <c r="B600" t="s">
        <v>590</v>
      </c>
      <c r="C600" t="s">
        <v>1058</v>
      </c>
      <c r="D600" t="s">
        <v>1024</v>
      </c>
      <c r="E600" s="1">
        <v>45283</v>
      </c>
      <c r="F600" t="s">
        <v>1017</v>
      </c>
      <c r="G600">
        <v>11</v>
      </c>
      <c r="H600" s="1">
        <v>45294</v>
      </c>
      <c r="I600">
        <f t="shared" si="8"/>
        <v>0</v>
      </c>
      <c r="J600" t="str">
        <f>IF(Data!I600&lt;-1, "Early", IF(I600&gt;2,"Late","On Time"))</f>
        <v>On Time</v>
      </c>
      <c r="K600" t="s">
        <v>1018</v>
      </c>
    </row>
    <row r="601" spans="2:12" x14ac:dyDescent="0.3">
      <c r="B601" t="s">
        <v>591</v>
      </c>
      <c r="C601" t="s">
        <v>1059</v>
      </c>
      <c r="D601" t="s">
        <v>1022</v>
      </c>
      <c r="E601" s="1">
        <v>45284</v>
      </c>
      <c r="F601" t="s">
        <v>1017</v>
      </c>
      <c r="G601">
        <v>13</v>
      </c>
      <c r="H601" s="1">
        <v>45298</v>
      </c>
      <c r="I601">
        <f t="shared" si="8"/>
        <v>1</v>
      </c>
      <c r="J601" t="str">
        <f>IF(Data!I601&lt;-1, "Early", IF(I601&gt;2,"Late","On Time"))</f>
        <v>On Time</v>
      </c>
      <c r="K601" t="s">
        <v>1018</v>
      </c>
    </row>
    <row r="602" spans="2:12" x14ac:dyDescent="0.3">
      <c r="B602" t="s">
        <v>592</v>
      </c>
      <c r="C602" t="s">
        <v>1073</v>
      </c>
      <c r="D602" t="s">
        <v>1023</v>
      </c>
      <c r="E602" s="1">
        <v>45284</v>
      </c>
      <c r="F602" t="s">
        <v>1018</v>
      </c>
      <c r="G602">
        <v>13</v>
      </c>
      <c r="H602" s="1">
        <v>45296</v>
      </c>
      <c r="I602">
        <f t="shared" si="8"/>
        <v>-1</v>
      </c>
      <c r="J602" t="str">
        <f>IF(Data!I602&lt;-1, "Early", IF(I602&gt;2,"Late","On Time"))</f>
        <v>On Time</v>
      </c>
      <c r="K602" t="s">
        <v>1018</v>
      </c>
    </row>
    <row r="603" spans="2:12" x14ac:dyDescent="0.3">
      <c r="B603" t="s">
        <v>593</v>
      </c>
      <c r="C603" t="s">
        <v>1067</v>
      </c>
      <c r="D603" t="s">
        <v>1022</v>
      </c>
      <c r="E603" s="1">
        <v>45284</v>
      </c>
      <c r="F603" t="s">
        <v>1017</v>
      </c>
      <c r="G603">
        <v>11</v>
      </c>
      <c r="H603" s="1">
        <v>45296</v>
      </c>
      <c r="I603">
        <f t="shared" ref="I603:I666" si="9">H603-E603-G603</f>
        <v>1</v>
      </c>
      <c r="J603" t="str">
        <f>IF(Data!I603&lt;-1, "Early", IF(I603&gt;2,"Late","On Time"))</f>
        <v>On Time</v>
      </c>
      <c r="K603" t="s">
        <v>1018</v>
      </c>
    </row>
    <row r="604" spans="2:12" x14ac:dyDescent="0.3">
      <c r="B604" t="s">
        <v>594</v>
      </c>
      <c r="C604" t="s">
        <v>1094</v>
      </c>
      <c r="D604" t="s">
        <v>1023</v>
      </c>
      <c r="E604" s="1">
        <v>45284</v>
      </c>
      <c r="F604" t="s">
        <v>1017</v>
      </c>
      <c r="G604">
        <v>6</v>
      </c>
      <c r="H604" s="1">
        <v>45289</v>
      </c>
      <c r="I604">
        <f t="shared" si="9"/>
        <v>-1</v>
      </c>
      <c r="J604" t="str">
        <f>IF(Data!I604&lt;-1, "Early", IF(I604&gt;2,"Late","On Time"))</f>
        <v>On Time</v>
      </c>
      <c r="K604" t="s">
        <v>1018</v>
      </c>
    </row>
    <row r="605" spans="2:12" x14ac:dyDescent="0.3">
      <c r="B605" t="s">
        <v>595</v>
      </c>
      <c r="C605" t="s">
        <v>1054</v>
      </c>
      <c r="D605" t="s">
        <v>1025</v>
      </c>
      <c r="E605" s="1">
        <v>45287</v>
      </c>
      <c r="F605" t="s">
        <v>1017</v>
      </c>
      <c r="G605">
        <v>6</v>
      </c>
      <c r="H605" s="1">
        <v>45292</v>
      </c>
      <c r="I605">
        <f t="shared" si="9"/>
        <v>-1</v>
      </c>
      <c r="J605" t="str">
        <f>IF(Data!I605&lt;-1, "Early", IF(I605&gt;2,"Late","On Time"))</f>
        <v>On Time</v>
      </c>
      <c r="K605" t="s">
        <v>1018</v>
      </c>
    </row>
    <row r="606" spans="2:12" x14ac:dyDescent="0.3">
      <c r="B606" t="s">
        <v>596</v>
      </c>
      <c r="C606" t="s">
        <v>1041</v>
      </c>
      <c r="D606" t="s">
        <v>1025</v>
      </c>
      <c r="E606" s="1">
        <v>45288</v>
      </c>
      <c r="F606" t="s">
        <v>1017</v>
      </c>
      <c r="G606">
        <v>9</v>
      </c>
      <c r="H606" s="1">
        <v>45300</v>
      </c>
      <c r="I606">
        <f t="shared" si="9"/>
        <v>3</v>
      </c>
      <c r="J606" t="str">
        <f>IF(Data!I606&lt;-1, "Early", IF(I606&gt;2,"Late","On Time"))</f>
        <v>Late</v>
      </c>
      <c r="K606" t="s">
        <v>1018</v>
      </c>
    </row>
    <row r="607" spans="2:12" x14ac:dyDescent="0.3">
      <c r="B607" t="s">
        <v>597</v>
      </c>
      <c r="C607" t="s">
        <v>1054</v>
      </c>
      <c r="D607" t="s">
        <v>1026</v>
      </c>
      <c r="E607" s="1">
        <v>45288</v>
      </c>
      <c r="F607" t="s">
        <v>1017</v>
      </c>
      <c r="G607">
        <v>15</v>
      </c>
      <c r="H607" s="1">
        <v>45312</v>
      </c>
      <c r="I607">
        <f t="shared" si="9"/>
        <v>9</v>
      </c>
      <c r="J607" t="str">
        <f>IF(Data!I607&lt;-1, "Early", IF(I607&gt;2,"Late","On Time"))</f>
        <v>Late</v>
      </c>
      <c r="K607" t="s">
        <v>1018</v>
      </c>
    </row>
    <row r="608" spans="2:12" x14ac:dyDescent="0.3">
      <c r="B608" t="s">
        <v>598</v>
      </c>
      <c r="C608" t="s">
        <v>1104</v>
      </c>
      <c r="D608" t="s">
        <v>1024</v>
      </c>
      <c r="E608" s="1">
        <v>45289</v>
      </c>
      <c r="F608" t="s">
        <v>1017</v>
      </c>
      <c r="G608">
        <v>11</v>
      </c>
      <c r="H608" s="1">
        <v>45301</v>
      </c>
      <c r="I608">
        <f t="shared" si="9"/>
        <v>1</v>
      </c>
      <c r="J608" t="str">
        <f>IF(Data!I608&lt;-1, "Early", IF(I608&gt;2,"Late","On Time"))</f>
        <v>On Time</v>
      </c>
      <c r="K608" t="s">
        <v>1018</v>
      </c>
    </row>
    <row r="609" spans="2:11" x14ac:dyDescent="0.3">
      <c r="B609" t="s">
        <v>599</v>
      </c>
      <c r="C609" t="s">
        <v>1068</v>
      </c>
      <c r="D609" t="s">
        <v>1023</v>
      </c>
      <c r="E609" s="1">
        <v>45289</v>
      </c>
      <c r="F609" t="s">
        <v>1017</v>
      </c>
      <c r="G609">
        <v>6</v>
      </c>
      <c r="H609" s="1">
        <v>45296</v>
      </c>
      <c r="I609">
        <f t="shared" si="9"/>
        <v>1</v>
      </c>
      <c r="J609" t="str">
        <f>IF(Data!I609&lt;-1, "Early", IF(I609&gt;2,"Late","On Time"))</f>
        <v>On Time</v>
      </c>
      <c r="K609" t="s">
        <v>1018</v>
      </c>
    </row>
    <row r="610" spans="2:11" x14ac:dyDescent="0.3">
      <c r="B610" t="s">
        <v>600</v>
      </c>
      <c r="C610" t="s">
        <v>1031</v>
      </c>
      <c r="D610" t="s">
        <v>1023</v>
      </c>
      <c r="E610" s="1">
        <v>45291</v>
      </c>
      <c r="F610" t="s">
        <v>1017</v>
      </c>
      <c r="G610">
        <v>25</v>
      </c>
      <c r="H610" s="1">
        <v>45316</v>
      </c>
      <c r="I610">
        <f t="shared" si="9"/>
        <v>0</v>
      </c>
      <c r="J610" t="str">
        <f>IF(Data!I610&lt;-1, "Early", IF(I610&gt;2,"Late","On Time"))</f>
        <v>On Time</v>
      </c>
      <c r="K610" t="s">
        <v>1018</v>
      </c>
    </row>
    <row r="611" spans="2:11" x14ac:dyDescent="0.3">
      <c r="B611" t="s">
        <v>601</v>
      </c>
      <c r="C611" t="s">
        <v>1031</v>
      </c>
      <c r="D611" t="s">
        <v>1024</v>
      </c>
      <c r="E611" s="1">
        <v>45291</v>
      </c>
      <c r="F611" t="s">
        <v>1017</v>
      </c>
      <c r="G611">
        <v>5</v>
      </c>
      <c r="H611" s="1">
        <v>45296</v>
      </c>
      <c r="I611">
        <f t="shared" si="9"/>
        <v>0</v>
      </c>
      <c r="J611" t="str">
        <f>IF(Data!I611&lt;-1, "Early", IF(I611&gt;2,"Late","On Time"))</f>
        <v>On Time</v>
      </c>
      <c r="K611" t="s">
        <v>1018</v>
      </c>
    </row>
    <row r="612" spans="2:11" x14ac:dyDescent="0.3">
      <c r="B612" t="s">
        <v>602</v>
      </c>
      <c r="C612" t="s">
        <v>1124</v>
      </c>
      <c r="D612" t="s">
        <v>1023</v>
      </c>
      <c r="E612" s="1">
        <v>45291</v>
      </c>
      <c r="F612" t="s">
        <v>1017</v>
      </c>
      <c r="G612">
        <v>2</v>
      </c>
      <c r="H612" s="1">
        <v>45294</v>
      </c>
      <c r="I612">
        <f t="shared" si="9"/>
        <v>1</v>
      </c>
      <c r="J612" t="str">
        <f>IF(Data!I612&lt;-1, "Early", IF(I612&gt;2,"Late","On Time"))</f>
        <v>On Time</v>
      </c>
      <c r="K612" t="s">
        <v>1018</v>
      </c>
    </row>
    <row r="613" spans="2:11" x14ac:dyDescent="0.3">
      <c r="B613" t="s">
        <v>603</v>
      </c>
      <c r="C613" t="s">
        <v>1058</v>
      </c>
      <c r="D613" t="s">
        <v>1024</v>
      </c>
      <c r="E613" s="1">
        <v>45291</v>
      </c>
      <c r="F613" t="s">
        <v>1017</v>
      </c>
      <c r="G613">
        <v>7</v>
      </c>
      <c r="H613" s="1">
        <v>45296</v>
      </c>
      <c r="I613">
        <f t="shared" si="9"/>
        <v>-2</v>
      </c>
      <c r="J613" t="str">
        <f>IF(Data!I613&lt;-1, "Early", IF(I613&gt;2,"Late","On Time"))</f>
        <v>Early</v>
      </c>
      <c r="K613" t="s">
        <v>1018</v>
      </c>
    </row>
    <row r="614" spans="2:11" x14ac:dyDescent="0.3">
      <c r="B614" t="s">
        <v>604</v>
      </c>
      <c r="C614" t="s">
        <v>1100</v>
      </c>
      <c r="D614" t="s">
        <v>1023</v>
      </c>
      <c r="E614" s="1">
        <v>45291</v>
      </c>
      <c r="F614" t="s">
        <v>1017</v>
      </c>
      <c r="G614">
        <v>22</v>
      </c>
      <c r="H614" s="1">
        <v>45316</v>
      </c>
      <c r="I614">
        <f t="shared" si="9"/>
        <v>3</v>
      </c>
      <c r="J614" t="str">
        <f>IF(Data!I614&lt;-1, "Early", IF(I614&gt;2,"Late","On Time"))</f>
        <v>Late</v>
      </c>
      <c r="K614" t="s">
        <v>1018</v>
      </c>
    </row>
    <row r="615" spans="2:11" x14ac:dyDescent="0.3">
      <c r="B615" t="s">
        <v>605</v>
      </c>
      <c r="C615" t="s">
        <v>1065</v>
      </c>
      <c r="D615" t="s">
        <v>1026</v>
      </c>
      <c r="E615" s="1">
        <v>45292</v>
      </c>
      <c r="F615" t="s">
        <v>1017</v>
      </c>
      <c r="G615">
        <v>3</v>
      </c>
      <c r="H615" s="1">
        <v>45299</v>
      </c>
      <c r="I615">
        <f t="shared" si="9"/>
        <v>4</v>
      </c>
      <c r="J615" t="str">
        <f>IF(Data!I615&lt;-1, "Early", IF(I615&gt;2,"Late","On Time"))</f>
        <v>Late</v>
      </c>
      <c r="K615" t="s">
        <v>1018</v>
      </c>
    </row>
    <row r="616" spans="2:11" x14ac:dyDescent="0.3">
      <c r="B616" t="s">
        <v>606</v>
      </c>
      <c r="C616" t="s">
        <v>1085</v>
      </c>
      <c r="D616" t="s">
        <v>1025</v>
      </c>
      <c r="E616" s="1">
        <v>45292</v>
      </c>
      <c r="F616" t="s">
        <v>1017</v>
      </c>
      <c r="G616">
        <v>2</v>
      </c>
      <c r="H616" s="1">
        <v>45296</v>
      </c>
      <c r="I616">
        <f t="shared" si="9"/>
        <v>2</v>
      </c>
      <c r="J616" t="str">
        <f>IF(Data!I616&lt;-1, "Early", IF(I616&gt;2,"Late","On Time"))</f>
        <v>On Time</v>
      </c>
      <c r="K616" t="s">
        <v>1018</v>
      </c>
    </row>
    <row r="617" spans="2:11" x14ac:dyDescent="0.3">
      <c r="B617" t="s">
        <v>607</v>
      </c>
      <c r="C617" t="s">
        <v>1034</v>
      </c>
      <c r="D617" t="s">
        <v>1025</v>
      </c>
      <c r="E617" s="1">
        <v>45292</v>
      </c>
      <c r="F617" t="s">
        <v>1018</v>
      </c>
      <c r="G617">
        <v>3</v>
      </c>
      <c r="H617" s="1">
        <v>45295</v>
      </c>
      <c r="I617">
        <f t="shared" si="9"/>
        <v>0</v>
      </c>
      <c r="J617" t="str">
        <f>IF(Data!I617&lt;-1, "Early", IF(I617&gt;2,"Late","On Time"))</f>
        <v>On Time</v>
      </c>
      <c r="K617" t="s">
        <v>1018</v>
      </c>
    </row>
    <row r="618" spans="2:11" x14ac:dyDescent="0.3">
      <c r="B618" t="s">
        <v>608</v>
      </c>
      <c r="C618" t="s">
        <v>1106</v>
      </c>
      <c r="D618" t="s">
        <v>1025</v>
      </c>
      <c r="E618" s="1">
        <v>45292</v>
      </c>
      <c r="F618" t="s">
        <v>1017</v>
      </c>
      <c r="G618">
        <v>4</v>
      </c>
      <c r="H618" s="1">
        <v>45296</v>
      </c>
      <c r="I618">
        <f t="shared" si="9"/>
        <v>0</v>
      </c>
      <c r="J618" t="str">
        <f>IF(Data!I618&lt;-1, "Early", IF(I618&gt;2,"Late","On Time"))</f>
        <v>On Time</v>
      </c>
      <c r="K618" t="s">
        <v>1018</v>
      </c>
    </row>
    <row r="619" spans="2:11" x14ac:dyDescent="0.3">
      <c r="B619" t="s">
        <v>609</v>
      </c>
      <c r="C619" t="s">
        <v>1049</v>
      </c>
      <c r="D619" t="s">
        <v>1022</v>
      </c>
      <c r="E619" s="1">
        <v>45292</v>
      </c>
      <c r="F619" t="s">
        <v>1017</v>
      </c>
      <c r="G619">
        <v>5</v>
      </c>
      <c r="H619" s="1">
        <v>45298</v>
      </c>
      <c r="I619">
        <f t="shared" si="9"/>
        <v>1</v>
      </c>
      <c r="J619" t="str">
        <f>IF(Data!I619&lt;-1, "Early", IF(I619&gt;2,"Late","On Time"))</f>
        <v>On Time</v>
      </c>
      <c r="K619" t="s">
        <v>1018</v>
      </c>
    </row>
    <row r="620" spans="2:11" x14ac:dyDescent="0.3">
      <c r="B620" t="s">
        <v>610</v>
      </c>
      <c r="C620" t="s">
        <v>1070</v>
      </c>
      <c r="D620" t="s">
        <v>1023</v>
      </c>
      <c r="E620" s="1">
        <v>45292</v>
      </c>
      <c r="F620" t="s">
        <v>1017</v>
      </c>
      <c r="G620">
        <v>7</v>
      </c>
      <c r="H620" s="1">
        <v>45299</v>
      </c>
      <c r="I620">
        <f t="shared" si="9"/>
        <v>0</v>
      </c>
      <c r="J620" t="str">
        <f>IF(Data!I620&lt;-1, "Early", IF(I620&gt;2,"Late","On Time"))</f>
        <v>On Time</v>
      </c>
      <c r="K620" t="s">
        <v>1018</v>
      </c>
    </row>
    <row r="621" spans="2:11" x14ac:dyDescent="0.3">
      <c r="B621" t="s">
        <v>611</v>
      </c>
      <c r="C621" t="s">
        <v>1083</v>
      </c>
      <c r="D621" t="s">
        <v>1022</v>
      </c>
      <c r="E621" s="1">
        <v>45293</v>
      </c>
      <c r="F621" t="s">
        <v>1017</v>
      </c>
      <c r="G621">
        <v>7</v>
      </c>
      <c r="H621" s="1">
        <v>45302</v>
      </c>
      <c r="I621">
        <f t="shared" si="9"/>
        <v>2</v>
      </c>
      <c r="J621" t="str">
        <f>IF(Data!I621&lt;-1, "Early", IF(I621&gt;2,"Late","On Time"))</f>
        <v>On Time</v>
      </c>
      <c r="K621" t="s">
        <v>1018</v>
      </c>
    </row>
    <row r="622" spans="2:11" x14ac:dyDescent="0.3">
      <c r="B622" t="s">
        <v>612</v>
      </c>
      <c r="C622" t="s">
        <v>1077</v>
      </c>
      <c r="D622" t="s">
        <v>1025</v>
      </c>
      <c r="E622" s="1">
        <v>45294</v>
      </c>
      <c r="F622" t="s">
        <v>1017</v>
      </c>
      <c r="G622">
        <v>8</v>
      </c>
      <c r="H622" s="1">
        <v>45308</v>
      </c>
      <c r="I622">
        <f t="shared" si="9"/>
        <v>6</v>
      </c>
      <c r="J622" t="str">
        <f>IF(Data!I622&lt;-1, "Early", IF(I622&gt;2,"Late","On Time"))</f>
        <v>Late</v>
      </c>
      <c r="K622" t="s">
        <v>1018</v>
      </c>
    </row>
    <row r="623" spans="2:11" x14ac:dyDescent="0.3">
      <c r="B623" t="s">
        <v>613</v>
      </c>
      <c r="C623" t="s">
        <v>1055</v>
      </c>
      <c r="D623" t="s">
        <v>1022</v>
      </c>
      <c r="E623" s="1">
        <v>45294</v>
      </c>
      <c r="F623" t="s">
        <v>1017</v>
      </c>
      <c r="G623">
        <v>7</v>
      </c>
      <c r="H623" s="1">
        <v>45301</v>
      </c>
      <c r="I623">
        <f t="shared" si="9"/>
        <v>0</v>
      </c>
      <c r="J623" t="str">
        <f>IF(Data!I623&lt;-1, "Early", IF(I623&gt;2,"Late","On Time"))</f>
        <v>On Time</v>
      </c>
      <c r="K623" t="s">
        <v>1018</v>
      </c>
    </row>
    <row r="624" spans="2:11" x14ac:dyDescent="0.3">
      <c r="B624" t="s">
        <v>614</v>
      </c>
      <c r="C624" t="s">
        <v>1123</v>
      </c>
      <c r="D624" t="s">
        <v>1024</v>
      </c>
      <c r="E624" s="1">
        <v>45294</v>
      </c>
      <c r="F624" t="s">
        <v>1017</v>
      </c>
      <c r="G624">
        <v>6</v>
      </c>
      <c r="H624" s="1">
        <v>45300</v>
      </c>
      <c r="I624">
        <f t="shared" si="9"/>
        <v>0</v>
      </c>
      <c r="J624" t="str">
        <f>IF(Data!I624&lt;-1, "Early", IF(I624&gt;2,"Late","On Time"))</f>
        <v>On Time</v>
      </c>
      <c r="K624" t="s">
        <v>1018</v>
      </c>
    </row>
    <row r="625" spans="2:12" x14ac:dyDescent="0.3">
      <c r="B625" t="s">
        <v>615</v>
      </c>
      <c r="C625" t="s">
        <v>1119</v>
      </c>
      <c r="D625" t="s">
        <v>1022</v>
      </c>
      <c r="E625" s="1">
        <v>45296</v>
      </c>
      <c r="F625" t="s">
        <v>1017</v>
      </c>
      <c r="G625">
        <v>10</v>
      </c>
      <c r="H625" s="1">
        <v>45307</v>
      </c>
      <c r="I625">
        <f t="shared" si="9"/>
        <v>1</v>
      </c>
      <c r="J625" t="str">
        <f>IF(Data!I625&lt;-1, "Early", IF(I625&gt;2,"Late","On Time"))</f>
        <v>On Time</v>
      </c>
      <c r="K625" t="s">
        <v>1018</v>
      </c>
    </row>
    <row r="626" spans="2:12" x14ac:dyDescent="0.3">
      <c r="B626" t="s">
        <v>616</v>
      </c>
      <c r="C626" t="s">
        <v>1090</v>
      </c>
      <c r="D626" t="s">
        <v>1022</v>
      </c>
      <c r="E626" s="1">
        <v>45297</v>
      </c>
      <c r="F626" t="s">
        <v>1018</v>
      </c>
      <c r="G626">
        <v>7</v>
      </c>
      <c r="H626" s="1">
        <v>45303</v>
      </c>
      <c r="I626">
        <f t="shared" si="9"/>
        <v>-1</v>
      </c>
      <c r="J626" t="str">
        <f>IF(Data!I626&lt;-1, "Early", IF(I626&gt;2,"Late","On Time"))</f>
        <v>On Time</v>
      </c>
      <c r="K626" t="s">
        <v>1018</v>
      </c>
    </row>
    <row r="627" spans="2:12" x14ac:dyDescent="0.3">
      <c r="B627" t="s">
        <v>617</v>
      </c>
      <c r="C627" t="s">
        <v>1116</v>
      </c>
      <c r="D627" t="s">
        <v>1023</v>
      </c>
      <c r="E627" s="1">
        <v>45297</v>
      </c>
      <c r="F627" t="s">
        <v>1017</v>
      </c>
      <c r="G627">
        <v>7</v>
      </c>
      <c r="H627" s="1">
        <v>45303</v>
      </c>
      <c r="I627">
        <f t="shared" si="9"/>
        <v>-1</v>
      </c>
      <c r="J627" t="str">
        <f>IF(Data!I627&lt;-1, "Early", IF(I627&gt;2,"Late","On Time"))</f>
        <v>On Time</v>
      </c>
      <c r="K627" t="s">
        <v>1018</v>
      </c>
    </row>
    <row r="628" spans="2:12" x14ac:dyDescent="0.3">
      <c r="B628" t="s">
        <v>618</v>
      </c>
      <c r="C628" t="s">
        <v>1080</v>
      </c>
      <c r="D628" t="s">
        <v>1022</v>
      </c>
      <c r="E628" s="1">
        <v>45299</v>
      </c>
      <c r="F628" t="s">
        <v>1017</v>
      </c>
      <c r="G628">
        <v>11</v>
      </c>
      <c r="H628" s="1">
        <v>45311</v>
      </c>
      <c r="I628">
        <f t="shared" si="9"/>
        <v>1</v>
      </c>
      <c r="J628" t="str">
        <f>IF(Data!I628&lt;-1, "Early", IF(I628&gt;2,"Late","On Time"))</f>
        <v>On Time</v>
      </c>
      <c r="K628" t="s">
        <v>1018</v>
      </c>
    </row>
    <row r="629" spans="2:12" x14ac:dyDescent="0.3">
      <c r="B629" t="s">
        <v>619</v>
      </c>
      <c r="C629" t="s">
        <v>1091</v>
      </c>
      <c r="D629" t="s">
        <v>1022</v>
      </c>
      <c r="E629" s="1">
        <v>45300</v>
      </c>
      <c r="F629" t="s">
        <v>1017</v>
      </c>
      <c r="G629">
        <v>9</v>
      </c>
      <c r="H629" s="1">
        <v>45308</v>
      </c>
      <c r="I629">
        <f t="shared" si="9"/>
        <v>-1</v>
      </c>
      <c r="J629" t="str">
        <f>IF(Data!I629&lt;-1, "Early", IF(I629&gt;2,"Late","On Time"))</f>
        <v>On Time</v>
      </c>
      <c r="K629" t="s">
        <v>1018</v>
      </c>
    </row>
    <row r="630" spans="2:12" x14ac:dyDescent="0.3">
      <c r="B630" t="s">
        <v>620</v>
      </c>
      <c r="C630" t="s">
        <v>1088</v>
      </c>
      <c r="D630" t="s">
        <v>1023</v>
      </c>
      <c r="E630" s="1">
        <v>45300</v>
      </c>
      <c r="F630" t="s">
        <v>1017</v>
      </c>
      <c r="G630">
        <v>4</v>
      </c>
      <c r="H630" s="1">
        <v>45305</v>
      </c>
      <c r="I630">
        <f t="shared" si="9"/>
        <v>1</v>
      </c>
      <c r="J630" t="str">
        <f>IF(Data!I630&lt;-1, "Early", IF(I630&gt;2,"Late","On Time"))</f>
        <v>On Time</v>
      </c>
      <c r="K630" t="s">
        <v>1018</v>
      </c>
    </row>
    <row r="631" spans="2:12" x14ac:dyDescent="0.3">
      <c r="B631" t="s">
        <v>621</v>
      </c>
      <c r="C631" t="s">
        <v>1097</v>
      </c>
      <c r="D631" t="s">
        <v>1024</v>
      </c>
      <c r="E631" s="1">
        <v>45300</v>
      </c>
      <c r="F631" t="s">
        <v>1017</v>
      </c>
      <c r="G631">
        <v>7</v>
      </c>
      <c r="H631" s="1">
        <v>45308</v>
      </c>
      <c r="I631">
        <f t="shared" si="9"/>
        <v>1</v>
      </c>
      <c r="J631" t="str">
        <f>IF(Data!I631&lt;-1, "Early", IF(I631&gt;2,"Late","On Time"))</f>
        <v>On Time</v>
      </c>
      <c r="K631" t="s">
        <v>1018</v>
      </c>
    </row>
    <row r="632" spans="2:12" x14ac:dyDescent="0.3">
      <c r="B632" t="s">
        <v>622</v>
      </c>
      <c r="C632" t="s">
        <v>1052</v>
      </c>
      <c r="D632" t="s">
        <v>1024</v>
      </c>
      <c r="E632" s="1">
        <v>45301</v>
      </c>
      <c r="F632" t="s">
        <v>1017</v>
      </c>
      <c r="G632">
        <v>4</v>
      </c>
      <c r="H632" s="1">
        <v>45307</v>
      </c>
      <c r="I632">
        <f t="shared" si="9"/>
        <v>2</v>
      </c>
      <c r="J632" t="str">
        <f>IF(Data!I632&lt;-1, "Early", IF(I632&gt;2,"Late","On Time"))</f>
        <v>On Time</v>
      </c>
      <c r="K632" t="s">
        <v>1018</v>
      </c>
    </row>
    <row r="633" spans="2:12" x14ac:dyDescent="0.3">
      <c r="B633" t="s">
        <v>623</v>
      </c>
      <c r="C633" t="s">
        <v>1078</v>
      </c>
      <c r="D633" t="s">
        <v>1022</v>
      </c>
      <c r="E633" s="1">
        <v>45301</v>
      </c>
      <c r="F633" t="s">
        <v>1017</v>
      </c>
      <c r="G633">
        <v>6</v>
      </c>
      <c r="H633" s="1">
        <v>45307</v>
      </c>
      <c r="I633">
        <f t="shared" si="9"/>
        <v>0</v>
      </c>
      <c r="J633" t="str">
        <f>IF(Data!I633&lt;-1, "Early", IF(I633&gt;2,"Late","On Time"))</f>
        <v>On Time</v>
      </c>
      <c r="K633" t="s">
        <v>1017</v>
      </c>
      <c r="L633" t="s">
        <v>1019</v>
      </c>
    </row>
    <row r="634" spans="2:12" x14ac:dyDescent="0.3">
      <c r="B634" t="s">
        <v>624</v>
      </c>
      <c r="C634" t="s">
        <v>1102</v>
      </c>
      <c r="D634" t="s">
        <v>1022</v>
      </c>
      <c r="E634" s="1">
        <v>45301</v>
      </c>
      <c r="F634" t="s">
        <v>1017</v>
      </c>
      <c r="G634">
        <v>8</v>
      </c>
      <c r="H634" s="1">
        <v>45309</v>
      </c>
      <c r="I634">
        <f t="shared" si="9"/>
        <v>0</v>
      </c>
      <c r="J634" t="str">
        <f>IF(Data!I634&lt;-1, "Early", IF(I634&gt;2,"Late","On Time"))</f>
        <v>On Time</v>
      </c>
      <c r="K634" t="s">
        <v>1018</v>
      </c>
    </row>
    <row r="635" spans="2:12" x14ac:dyDescent="0.3">
      <c r="B635" t="s">
        <v>625</v>
      </c>
      <c r="C635" t="s">
        <v>1085</v>
      </c>
      <c r="D635" t="s">
        <v>1022</v>
      </c>
      <c r="E635" s="1">
        <v>45302</v>
      </c>
      <c r="F635" t="s">
        <v>1017</v>
      </c>
      <c r="G635">
        <v>10</v>
      </c>
      <c r="H635" s="1">
        <v>45312</v>
      </c>
      <c r="I635">
        <f t="shared" si="9"/>
        <v>0</v>
      </c>
      <c r="J635" t="str">
        <f>IF(Data!I635&lt;-1, "Early", IF(I635&gt;2,"Late","On Time"))</f>
        <v>On Time</v>
      </c>
      <c r="K635" t="s">
        <v>1018</v>
      </c>
    </row>
    <row r="636" spans="2:12" x14ac:dyDescent="0.3">
      <c r="B636" t="s">
        <v>626</v>
      </c>
      <c r="C636" t="s">
        <v>1091</v>
      </c>
      <c r="D636" t="s">
        <v>1024</v>
      </c>
      <c r="E636" s="1">
        <v>45302</v>
      </c>
      <c r="F636" t="s">
        <v>1017</v>
      </c>
      <c r="G636">
        <v>6</v>
      </c>
      <c r="H636" s="1">
        <v>45310</v>
      </c>
      <c r="I636">
        <f t="shared" si="9"/>
        <v>2</v>
      </c>
      <c r="J636" t="str">
        <f>IF(Data!I636&lt;-1, "Early", IF(I636&gt;2,"Late","On Time"))</f>
        <v>On Time</v>
      </c>
      <c r="K636" t="s">
        <v>1018</v>
      </c>
    </row>
    <row r="637" spans="2:12" x14ac:dyDescent="0.3">
      <c r="B637" t="s">
        <v>627</v>
      </c>
      <c r="C637" t="s">
        <v>1109</v>
      </c>
      <c r="D637" t="s">
        <v>1023</v>
      </c>
      <c r="E637" s="1">
        <v>45303</v>
      </c>
      <c r="F637" t="s">
        <v>1017</v>
      </c>
      <c r="G637">
        <v>4</v>
      </c>
      <c r="H637" s="1">
        <v>45306</v>
      </c>
      <c r="I637">
        <f t="shared" si="9"/>
        <v>-1</v>
      </c>
      <c r="J637" t="str">
        <f>IF(Data!I637&lt;-1, "Early", IF(I637&gt;2,"Late","On Time"))</f>
        <v>On Time</v>
      </c>
      <c r="K637" t="s">
        <v>1018</v>
      </c>
    </row>
    <row r="638" spans="2:12" x14ac:dyDescent="0.3">
      <c r="B638" t="s">
        <v>628</v>
      </c>
      <c r="C638" t="s">
        <v>1054</v>
      </c>
      <c r="D638" t="s">
        <v>1022</v>
      </c>
      <c r="E638" s="1">
        <v>45304</v>
      </c>
      <c r="F638" t="s">
        <v>1017</v>
      </c>
      <c r="G638">
        <v>10</v>
      </c>
      <c r="H638" s="1">
        <v>45313</v>
      </c>
      <c r="I638">
        <f t="shared" si="9"/>
        <v>-1</v>
      </c>
      <c r="J638" t="str">
        <f>IF(Data!I638&lt;-1, "Early", IF(I638&gt;2,"Late","On Time"))</f>
        <v>On Time</v>
      </c>
      <c r="K638" t="s">
        <v>1018</v>
      </c>
    </row>
    <row r="639" spans="2:12" x14ac:dyDescent="0.3">
      <c r="B639" t="s">
        <v>629</v>
      </c>
      <c r="C639" t="s">
        <v>1067</v>
      </c>
      <c r="D639" t="s">
        <v>1022</v>
      </c>
      <c r="E639" s="1">
        <v>45304</v>
      </c>
      <c r="F639" t="s">
        <v>1017</v>
      </c>
      <c r="G639">
        <v>9</v>
      </c>
      <c r="H639" s="1">
        <v>45311</v>
      </c>
      <c r="I639">
        <f t="shared" si="9"/>
        <v>-2</v>
      </c>
      <c r="J639" t="str">
        <f>IF(Data!I639&lt;-1, "Early", IF(I639&gt;2,"Late","On Time"))</f>
        <v>Early</v>
      </c>
      <c r="K639" t="s">
        <v>1018</v>
      </c>
    </row>
    <row r="640" spans="2:12" x14ac:dyDescent="0.3">
      <c r="B640" t="s">
        <v>630</v>
      </c>
      <c r="C640" t="s">
        <v>1086</v>
      </c>
      <c r="D640" t="s">
        <v>1026</v>
      </c>
      <c r="E640" s="1">
        <v>45304</v>
      </c>
      <c r="F640" t="s">
        <v>1017</v>
      </c>
      <c r="G640">
        <v>5</v>
      </c>
      <c r="H640" s="1">
        <v>45311</v>
      </c>
      <c r="I640">
        <f t="shared" si="9"/>
        <v>2</v>
      </c>
      <c r="J640" t="str">
        <f>IF(Data!I640&lt;-1, "Early", IF(I640&gt;2,"Late","On Time"))</f>
        <v>On Time</v>
      </c>
      <c r="K640" t="s">
        <v>1018</v>
      </c>
    </row>
    <row r="641" spans="2:12" x14ac:dyDescent="0.3">
      <c r="B641" t="s">
        <v>631</v>
      </c>
      <c r="C641" t="s">
        <v>1079</v>
      </c>
      <c r="D641" t="s">
        <v>1023</v>
      </c>
      <c r="E641" s="1">
        <v>45305</v>
      </c>
      <c r="F641" t="s">
        <v>1017</v>
      </c>
      <c r="G641">
        <v>9</v>
      </c>
      <c r="H641" s="1">
        <v>45314</v>
      </c>
      <c r="I641">
        <f t="shared" si="9"/>
        <v>0</v>
      </c>
      <c r="J641" t="str">
        <f>IF(Data!I641&lt;-1, "Early", IF(I641&gt;2,"Late","On Time"))</f>
        <v>On Time</v>
      </c>
      <c r="K641" t="s">
        <v>1018</v>
      </c>
    </row>
    <row r="642" spans="2:12" x14ac:dyDescent="0.3">
      <c r="B642" t="s">
        <v>632</v>
      </c>
      <c r="C642" t="s">
        <v>1065</v>
      </c>
      <c r="D642" t="s">
        <v>1025</v>
      </c>
      <c r="E642" s="1">
        <v>45305</v>
      </c>
      <c r="F642" t="s">
        <v>1017</v>
      </c>
      <c r="G642">
        <v>15</v>
      </c>
      <c r="H642" s="1">
        <v>45320</v>
      </c>
      <c r="I642">
        <f t="shared" si="9"/>
        <v>0</v>
      </c>
      <c r="J642" t="str">
        <f>IF(Data!I642&lt;-1, "Early", IF(I642&gt;2,"Late","On Time"))</f>
        <v>On Time</v>
      </c>
      <c r="K642" t="s">
        <v>1017</v>
      </c>
      <c r="L642" t="s">
        <v>1019</v>
      </c>
    </row>
    <row r="643" spans="2:12" x14ac:dyDescent="0.3">
      <c r="B643" t="s">
        <v>633</v>
      </c>
      <c r="C643" t="s">
        <v>1078</v>
      </c>
      <c r="D643" t="s">
        <v>1023</v>
      </c>
      <c r="E643" s="1">
        <v>45305</v>
      </c>
      <c r="F643" t="s">
        <v>1017</v>
      </c>
      <c r="G643">
        <v>4</v>
      </c>
      <c r="H643" s="1">
        <v>45310</v>
      </c>
      <c r="I643">
        <f t="shared" si="9"/>
        <v>1</v>
      </c>
      <c r="J643" t="str">
        <f>IF(Data!I643&lt;-1, "Early", IF(I643&gt;2,"Late","On Time"))</f>
        <v>On Time</v>
      </c>
      <c r="K643" t="s">
        <v>1018</v>
      </c>
    </row>
    <row r="644" spans="2:12" x14ac:dyDescent="0.3">
      <c r="B644" t="s">
        <v>634</v>
      </c>
      <c r="C644" t="s">
        <v>1095</v>
      </c>
      <c r="D644" t="s">
        <v>1022</v>
      </c>
      <c r="E644" s="1">
        <v>45306</v>
      </c>
      <c r="F644" t="s">
        <v>1017</v>
      </c>
      <c r="G644">
        <v>8</v>
      </c>
      <c r="H644" s="1">
        <v>45314</v>
      </c>
      <c r="I644">
        <f t="shared" si="9"/>
        <v>0</v>
      </c>
      <c r="J644" t="str">
        <f>IF(Data!I644&lt;-1, "Early", IF(I644&gt;2,"Late","On Time"))</f>
        <v>On Time</v>
      </c>
      <c r="K644" t="s">
        <v>1018</v>
      </c>
    </row>
    <row r="645" spans="2:12" x14ac:dyDescent="0.3">
      <c r="B645" t="s">
        <v>635</v>
      </c>
      <c r="C645" t="s">
        <v>1048</v>
      </c>
      <c r="D645" t="s">
        <v>1024</v>
      </c>
      <c r="E645" s="1">
        <v>45307</v>
      </c>
      <c r="F645" t="s">
        <v>1017</v>
      </c>
      <c r="G645">
        <v>12</v>
      </c>
      <c r="H645" s="1">
        <v>45321</v>
      </c>
      <c r="I645">
        <f t="shared" si="9"/>
        <v>2</v>
      </c>
      <c r="J645" t="str">
        <f>IF(Data!I645&lt;-1, "Early", IF(I645&gt;2,"Late","On Time"))</f>
        <v>On Time</v>
      </c>
      <c r="K645" t="s">
        <v>1018</v>
      </c>
    </row>
    <row r="646" spans="2:12" x14ac:dyDescent="0.3">
      <c r="B646" t="s">
        <v>636</v>
      </c>
      <c r="C646" t="s">
        <v>1028</v>
      </c>
      <c r="D646" t="s">
        <v>1022</v>
      </c>
      <c r="E646" s="1">
        <v>45308</v>
      </c>
      <c r="F646" t="s">
        <v>1018</v>
      </c>
      <c r="G646">
        <v>11</v>
      </c>
      <c r="H646" s="1">
        <v>45322</v>
      </c>
      <c r="I646">
        <f t="shared" si="9"/>
        <v>3</v>
      </c>
      <c r="J646" t="str">
        <f>IF(Data!I646&lt;-1, "Early", IF(I646&gt;2,"Late","On Time"))</f>
        <v>Late</v>
      </c>
      <c r="K646" t="s">
        <v>1018</v>
      </c>
    </row>
    <row r="647" spans="2:12" x14ac:dyDescent="0.3">
      <c r="B647" t="s">
        <v>637</v>
      </c>
      <c r="C647" t="s">
        <v>1071</v>
      </c>
      <c r="D647" t="s">
        <v>1023</v>
      </c>
      <c r="E647" s="1">
        <v>45308</v>
      </c>
      <c r="F647" t="s">
        <v>1017</v>
      </c>
      <c r="G647">
        <v>9</v>
      </c>
      <c r="H647" s="1">
        <v>45314</v>
      </c>
      <c r="I647">
        <f t="shared" si="9"/>
        <v>-3</v>
      </c>
      <c r="J647" t="str">
        <f>IF(Data!I647&lt;-1, "Early", IF(I647&gt;2,"Late","On Time"))</f>
        <v>Early</v>
      </c>
      <c r="K647" t="s">
        <v>1018</v>
      </c>
    </row>
    <row r="648" spans="2:12" x14ac:dyDescent="0.3">
      <c r="B648" t="s">
        <v>638</v>
      </c>
      <c r="C648" t="s">
        <v>1105</v>
      </c>
      <c r="D648" t="s">
        <v>1023</v>
      </c>
      <c r="E648" s="1">
        <v>45310</v>
      </c>
      <c r="F648" t="s">
        <v>1017</v>
      </c>
      <c r="G648">
        <v>17</v>
      </c>
      <c r="H648" s="1">
        <v>45327</v>
      </c>
      <c r="I648">
        <f t="shared" si="9"/>
        <v>0</v>
      </c>
      <c r="J648" t="str">
        <f>IF(Data!I648&lt;-1, "Early", IF(I648&gt;2,"Late","On Time"))</f>
        <v>On Time</v>
      </c>
      <c r="K648" t="s">
        <v>1018</v>
      </c>
    </row>
    <row r="649" spans="2:12" x14ac:dyDescent="0.3">
      <c r="B649" t="s">
        <v>639</v>
      </c>
      <c r="C649" t="s">
        <v>1080</v>
      </c>
      <c r="D649" t="s">
        <v>1025</v>
      </c>
      <c r="E649" s="1">
        <v>45310</v>
      </c>
      <c r="F649" t="s">
        <v>1017</v>
      </c>
      <c r="G649">
        <v>12</v>
      </c>
      <c r="H649" s="1">
        <v>45323</v>
      </c>
      <c r="I649">
        <f t="shared" si="9"/>
        <v>1</v>
      </c>
      <c r="J649" t="str">
        <f>IF(Data!I649&lt;-1, "Early", IF(I649&gt;2,"Late","On Time"))</f>
        <v>On Time</v>
      </c>
      <c r="K649" t="s">
        <v>1018</v>
      </c>
    </row>
    <row r="650" spans="2:12" x14ac:dyDescent="0.3">
      <c r="B650" t="s">
        <v>640</v>
      </c>
      <c r="C650" t="s">
        <v>1082</v>
      </c>
      <c r="D650" t="s">
        <v>1022</v>
      </c>
      <c r="E650" s="1">
        <v>45311</v>
      </c>
      <c r="F650" t="s">
        <v>1017</v>
      </c>
      <c r="G650">
        <v>8</v>
      </c>
      <c r="H650" s="1">
        <v>45318</v>
      </c>
      <c r="I650">
        <f t="shared" si="9"/>
        <v>-1</v>
      </c>
      <c r="J650" t="str">
        <f>IF(Data!I650&lt;-1, "Early", IF(I650&gt;2,"Late","On Time"))</f>
        <v>On Time</v>
      </c>
      <c r="K650" t="s">
        <v>1018</v>
      </c>
    </row>
    <row r="651" spans="2:12" x14ac:dyDescent="0.3">
      <c r="B651" t="s">
        <v>641</v>
      </c>
      <c r="C651" t="s">
        <v>1085</v>
      </c>
      <c r="D651" t="s">
        <v>1023</v>
      </c>
      <c r="E651" s="1">
        <v>45312</v>
      </c>
      <c r="F651" t="s">
        <v>1017</v>
      </c>
      <c r="G651">
        <v>3</v>
      </c>
      <c r="H651" s="1">
        <v>45315</v>
      </c>
      <c r="I651">
        <f t="shared" si="9"/>
        <v>0</v>
      </c>
      <c r="J651" t="str">
        <f>IF(Data!I651&lt;-1, "Early", IF(I651&gt;2,"Late","On Time"))</f>
        <v>On Time</v>
      </c>
      <c r="K651" t="s">
        <v>1018</v>
      </c>
    </row>
    <row r="652" spans="2:12" x14ac:dyDescent="0.3">
      <c r="B652" t="s">
        <v>642</v>
      </c>
      <c r="C652" t="s">
        <v>1118</v>
      </c>
      <c r="D652" t="s">
        <v>1025</v>
      </c>
      <c r="E652" s="1">
        <v>45312</v>
      </c>
      <c r="F652" t="s">
        <v>1017</v>
      </c>
      <c r="G652">
        <v>8</v>
      </c>
      <c r="H652" s="1">
        <v>45326</v>
      </c>
      <c r="I652">
        <f t="shared" si="9"/>
        <v>6</v>
      </c>
      <c r="J652" t="str">
        <f>IF(Data!I652&lt;-1, "Early", IF(I652&gt;2,"Late","On Time"))</f>
        <v>Late</v>
      </c>
      <c r="K652" t="s">
        <v>1018</v>
      </c>
    </row>
    <row r="653" spans="2:12" x14ac:dyDescent="0.3">
      <c r="B653" t="s">
        <v>643</v>
      </c>
      <c r="C653" t="s">
        <v>1067</v>
      </c>
      <c r="D653" t="s">
        <v>1022</v>
      </c>
      <c r="E653" s="1">
        <v>45313</v>
      </c>
      <c r="F653" t="s">
        <v>1017</v>
      </c>
      <c r="G653">
        <v>11</v>
      </c>
      <c r="H653" s="1">
        <v>45324</v>
      </c>
      <c r="I653">
        <f t="shared" si="9"/>
        <v>0</v>
      </c>
      <c r="J653" t="str">
        <f>IF(Data!I653&lt;-1, "Early", IF(I653&gt;2,"Late","On Time"))</f>
        <v>On Time</v>
      </c>
      <c r="K653" t="s">
        <v>1018</v>
      </c>
    </row>
    <row r="654" spans="2:12" x14ac:dyDescent="0.3">
      <c r="B654" t="s">
        <v>644</v>
      </c>
      <c r="C654" t="s">
        <v>1033</v>
      </c>
      <c r="D654" t="s">
        <v>1022</v>
      </c>
      <c r="E654" s="1">
        <v>45313</v>
      </c>
      <c r="F654" t="s">
        <v>1017</v>
      </c>
      <c r="G654">
        <v>4</v>
      </c>
      <c r="H654" s="1">
        <v>45317</v>
      </c>
      <c r="I654">
        <f t="shared" si="9"/>
        <v>0</v>
      </c>
      <c r="J654" t="str">
        <f>IF(Data!I654&lt;-1, "Early", IF(I654&gt;2,"Late","On Time"))</f>
        <v>On Time</v>
      </c>
      <c r="K654" t="s">
        <v>1018</v>
      </c>
    </row>
    <row r="655" spans="2:12" x14ac:dyDescent="0.3">
      <c r="B655" t="s">
        <v>645</v>
      </c>
      <c r="C655" t="s">
        <v>1034</v>
      </c>
      <c r="D655" t="s">
        <v>1024</v>
      </c>
      <c r="E655" s="1">
        <v>45313</v>
      </c>
      <c r="F655" t="s">
        <v>1017</v>
      </c>
      <c r="G655">
        <v>12</v>
      </c>
      <c r="H655" s="1">
        <v>45325</v>
      </c>
      <c r="I655">
        <f t="shared" si="9"/>
        <v>0</v>
      </c>
      <c r="J655" t="str">
        <f>IF(Data!I655&lt;-1, "Early", IF(I655&gt;2,"Late","On Time"))</f>
        <v>On Time</v>
      </c>
      <c r="K655" t="s">
        <v>1018</v>
      </c>
    </row>
    <row r="656" spans="2:12" x14ac:dyDescent="0.3">
      <c r="B656" t="s">
        <v>646</v>
      </c>
      <c r="C656" t="s">
        <v>1090</v>
      </c>
      <c r="D656" t="s">
        <v>1025</v>
      </c>
      <c r="E656" s="1">
        <v>45314</v>
      </c>
      <c r="F656" t="s">
        <v>1017</v>
      </c>
      <c r="G656">
        <v>5</v>
      </c>
      <c r="H656" s="1">
        <v>45322</v>
      </c>
      <c r="I656">
        <f t="shared" si="9"/>
        <v>3</v>
      </c>
      <c r="J656" t="str">
        <f>IF(Data!I656&lt;-1, "Early", IF(I656&gt;2,"Late","On Time"))</f>
        <v>Late</v>
      </c>
      <c r="K656" t="s">
        <v>1018</v>
      </c>
    </row>
    <row r="657" spans="2:12" x14ac:dyDescent="0.3">
      <c r="B657" t="s">
        <v>647</v>
      </c>
      <c r="C657" t="s">
        <v>1124</v>
      </c>
      <c r="D657" t="s">
        <v>1022</v>
      </c>
      <c r="E657" s="1">
        <v>45314</v>
      </c>
      <c r="F657" t="s">
        <v>1017</v>
      </c>
      <c r="G657">
        <v>14</v>
      </c>
      <c r="H657" s="1">
        <v>45328</v>
      </c>
      <c r="I657">
        <f t="shared" si="9"/>
        <v>0</v>
      </c>
      <c r="J657" t="str">
        <f>IF(Data!I657&lt;-1, "Early", IF(I657&gt;2,"Late","On Time"))</f>
        <v>On Time</v>
      </c>
      <c r="K657" t="s">
        <v>1018</v>
      </c>
    </row>
    <row r="658" spans="2:12" x14ac:dyDescent="0.3">
      <c r="B658" t="s">
        <v>648</v>
      </c>
      <c r="C658" t="s">
        <v>1072</v>
      </c>
      <c r="D658" t="s">
        <v>1024</v>
      </c>
      <c r="E658" s="1">
        <v>45316</v>
      </c>
      <c r="F658" t="s">
        <v>1018</v>
      </c>
      <c r="G658">
        <v>10</v>
      </c>
      <c r="H658" s="1">
        <v>45326</v>
      </c>
      <c r="I658">
        <f t="shared" si="9"/>
        <v>0</v>
      </c>
      <c r="J658" t="str">
        <f>IF(Data!I658&lt;-1, "Early", IF(I658&gt;2,"Late","On Time"))</f>
        <v>On Time</v>
      </c>
      <c r="K658" t="s">
        <v>1018</v>
      </c>
    </row>
    <row r="659" spans="2:12" x14ac:dyDescent="0.3">
      <c r="B659" t="s">
        <v>649</v>
      </c>
      <c r="C659" t="s">
        <v>1126</v>
      </c>
      <c r="D659" t="s">
        <v>1025</v>
      </c>
      <c r="E659" s="1">
        <v>45316</v>
      </c>
      <c r="F659" t="s">
        <v>1017</v>
      </c>
      <c r="G659">
        <v>9</v>
      </c>
      <c r="H659" s="1">
        <v>45325</v>
      </c>
      <c r="I659">
        <f t="shared" si="9"/>
        <v>0</v>
      </c>
      <c r="J659" t="str">
        <f>IF(Data!I659&lt;-1, "Early", IF(I659&gt;2,"Late","On Time"))</f>
        <v>On Time</v>
      </c>
      <c r="K659" t="s">
        <v>1018</v>
      </c>
    </row>
    <row r="660" spans="2:12" x14ac:dyDescent="0.3">
      <c r="B660" t="s">
        <v>650</v>
      </c>
      <c r="C660" t="s">
        <v>1075</v>
      </c>
      <c r="D660" t="s">
        <v>1025</v>
      </c>
      <c r="E660" s="1">
        <v>45316</v>
      </c>
      <c r="F660" t="s">
        <v>1017</v>
      </c>
      <c r="G660">
        <v>10</v>
      </c>
      <c r="H660" s="1">
        <v>45325</v>
      </c>
      <c r="I660">
        <f t="shared" si="9"/>
        <v>-1</v>
      </c>
      <c r="J660" t="str">
        <f>IF(Data!I660&lt;-1, "Early", IF(I660&gt;2,"Late","On Time"))</f>
        <v>On Time</v>
      </c>
      <c r="K660" t="s">
        <v>1017</v>
      </c>
      <c r="L660" t="s">
        <v>1021</v>
      </c>
    </row>
    <row r="661" spans="2:12" x14ac:dyDescent="0.3">
      <c r="B661" t="s">
        <v>651</v>
      </c>
      <c r="C661" t="s">
        <v>1059</v>
      </c>
      <c r="D661" t="s">
        <v>1024</v>
      </c>
      <c r="E661" s="1">
        <v>45317</v>
      </c>
      <c r="F661" t="s">
        <v>1017</v>
      </c>
      <c r="G661">
        <v>10</v>
      </c>
      <c r="H661" s="1">
        <v>45332</v>
      </c>
      <c r="I661">
        <f t="shared" si="9"/>
        <v>5</v>
      </c>
      <c r="J661" t="str">
        <f>IF(Data!I661&lt;-1, "Early", IF(I661&gt;2,"Late","On Time"))</f>
        <v>Late</v>
      </c>
      <c r="K661" t="s">
        <v>1018</v>
      </c>
    </row>
    <row r="662" spans="2:12" x14ac:dyDescent="0.3">
      <c r="B662" t="s">
        <v>652</v>
      </c>
      <c r="C662" t="s">
        <v>1042</v>
      </c>
      <c r="D662" t="s">
        <v>1023</v>
      </c>
      <c r="E662" s="1">
        <v>45317</v>
      </c>
      <c r="F662" t="s">
        <v>1017</v>
      </c>
      <c r="G662">
        <v>14</v>
      </c>
      <c r="H662" s="1">
        <v>45331</v>
      </c>
      <c r="I662">
        <f t="shared" si="9"/>
        <v>0</v>
      </c>
      <c r="J662" t="str">
        <f>IF(Data!I662&lt;-1, "Early", IF(I662&gt;2,"Late","On Time"))</f>
        <v>On Time</v>
      </c>
      <c r="K662" t="s">
        <v>1018</v>
      </c>
    </row>
    <row r="663" spans="2:12" x14ac:dyDescent="0.3">
      <c r="B663" t="s">
        <v>653</v>
      </c>
      <c r="C663" t="s">
        <v>1087</v>
      </c>
      <c r="D663" t="s">
        <v>1026</v>
      </c>
      <c r="E663" s="1">
        <v>45318</v>
      </c>
      <c r="F663" t="s">
        <v>1017</v>
      </c>
      <c r="G663">
        <v>25</v>
      </c>
      <c r="H663" s="1">
        <v>45343</v>
      </c>
      <c r="I663">
        <f t="shared" si="9"/>
        <v>0</v>
      </c>
      <c r="J663" t="str">
        <f>IF(Data!I663&lt;-1, "Early", IF(I663&gt;2,"Late","On Time"))</f>
        <v>On Time</v>
      </c>
      <c r="K663" t="s">
        <v>1018</v>
      </c>
    </row>
    <row r="664" spans="2:12" x14ac:dyDescent="0.3">
      <c r="B664" t="s">
        <v>654</v>
      </c>
      <c r="C664" t="s">
        <v>1040</v>
      </c>
      <c r="D664" t="s">
        <v>1025</v>
      </c>
      <c r="E664" s="1">
        <v>45318</v>
      </c>
      <c r="F664" t="s">
        <v>1017</v>
      </c>
      <c r="G664">
        <v>3</v>
      </c>
      <c r="H664" s="1">
        <v>45324</v>
      </c>
      <c r="I664">
        <f t="shared" si="9"/>
        <v>3</v>
      </c>
      <c r="J664" t="str">
        <f>IF(Data!I664&lt;-1, "Early", IF(I664&gt;2,"Late","On Time"))</f>
        <v>Late</v>
      </c>
      <c r="K664" t="s">
        <v>1018</v>
      </c>
    </row>
    <row r="665" spans="2:12" x14ac:dyDescent="0.3">
      <c r="B665" t="s">
        <v>655</v>
      </c>
      <c r="C665" t="s">
        <v>1075</v>
      </c>
      <c r="D665" t="s">
        <v>1026</v>
      </c>
      <c r="E665" s="1">
        <v>45318</v>
      </c>
      <c r="F665" t="s">
        <v>1017</v>
      </c>
      <c r="G665">
        <v>8</v>
      </c>
      <c r="H665" s="1">
        <v>45326</v>
      </c>
      <c r="I665">
        <f t="shared" si="9"/>
        <v>0</v>
      </c>
      <c r="J665" t="str">
        <f>IF(Data!I665&lt;-1, "Early", IF(I665&gt;2,"Late","On Time"))</f>
        <v>On Time</v>
      </c>
      <c r="K665" t="s">
        <v>1018</v>
      </c>
    </row>
    <row r="666" spans="2:12" x14ac:dyDescent="0.3">
      <c r="B666" t="s">
        <v>656</v>
      </c>
      <c r="C666" t="s">
        <v>1052</v>
      </c>
      <c r="D666" t="s">
        <v>1025</v>
      </c>
      <c r="E666" s="1">
        <v>45319</v>
      </c>
      <c r="F666" t="s">
        <v>1017</v>
      </c>
      <c r="G666">
        <v>6</v>
      </c>
      <c r="H666" s="1">
        <v>45325</v>
      </c>
      <c r="I666">
        <f t="shared" si="9"/>
        <v>0</v>
      </c>
      <c r="J666" t="str">
        <f>IF(Data!I666&lt;-1, "Early", IF(I666&gt;2,"Late","On Time"))</f>
        <v>On Time</v>
      </c>
      <c r="K666" t="s">
        <v>1018</v>
      </c>
    </row>
    <row r="667" spans="2:12" x14ac:dyDescent="0.3">
      <c r="B667" t="s">
        <v>657</v>
      </c>
      <c r="C667" t="s">
        <v>1028</v>
      </c>
      <c r="D667" t="s">
        <v>1026</v>
      </c>
      <c r="E667" s="1">
        <v>45319</v>
      </c>
      <c r="F667" t="s">
        <v>1017</v>
      </c>
      <c r="G667">
        <v>3</v>
      </c>
      <c r="H667" s="1">
        <v>45323</v>
      </c>
      <c r="I667">
        <f t="shared" ref="I667:I730" si="10">H667-E667-G667</f>
        <v>1</v>
      </c>
      <c r="J667" t="str">
        <f>IF(Data!I667&lt;-1, "Early", IF(I667&gt;2,"Late","On Time"))</f>
        <v>On Time</v>
      </c>
      <c r="K667" t="s">
        <v>1018</v>
      </c>
    </row>
    <row r="668" spans="2:12" x14ac:dyDescent="0.3">
      <c r="B668" t="s">
        <v>658</v>
      </c>
      <c r="C668" t="s">
        <v>1064</v>
      </c>
      <c r="D668" t="s">
        <v>1023</v>
      </c>
      <c r="E668" s="1">
        <v>45319</v>
      </c>
      <c r="F668" t="s">
        <v>1017</v>
      </c>
      <c r="G668">
        <v>4</v>
      </c>
      <c r="H668" s="1">
        <v>45323</v>
      </c>
      <c r="I668">
        <f t="shared" si="10"/>
        <v>0</v>
      </c>
      <c r="J668" t="str">
        <f>IF(Data!I668&lt;-1, "Early", IF(I668&gt;2,"Late","On Time"))</f>
        <v>On Time</v>
      </c>
      <c r="K668" t="s">
        <v>1018</v>
      </c>
    </row>
    <row r="669" spans="2:12" x14ac:dyDescent="0.3">
      <c r="B669" t="s">
        <v>659</v>
      </c>
      <c r="C669" t="s">
        <v>1040</v>
      </c>
      <c r="D669" t="s">
        <v>1022</v>
      </c>
      <c r="E669" s="1">
        <v>45320</v>
      </c>
      <c r="F669" t="s">
        <v>1018</v>
      </c>
      <c r="G669">
        <v>9</v>
      </c>
      <c r="H669" s="1">
        <v>45331</v>
      </c>
      <c r="I669">
        <f t="shared" si="10"/>
        <v>2</v>
      </c>
      <c r="J669" t="str">
        <f>IF(Data!I669&lt;-1, "Early", IF(I669&gt;2,"Late","On Time"))</f>
        <v>On Time</v>
      </c>
      <c r="K669" t="s">
        <v>1018</v>
      </c>
    </row>
    <row r="670" spans="2:12" x14ac:dyDescent="0.3">
      <c r="B670" t="s">
        <v>660</v>
      </c>
      <c r="C670" t="s">
        <v>1097</v>
      </c>
      <c r="D670" t="s">
        <v>1023</v>
      </c>
      <c r="E670" s="1">
        <v>45320</v>
      </c>
      <c r="F670" t="s">
        <v>1017</v>
      </c>
      <c r="G670">
        <v>4</v>
      </c>
      <c r="H670" s="1">
        <v>45327</v>
      </c>
      <c r="I670">
        <f t="shared" si="10"/>
        <v>3</v>
      </c>
      <c r="J670" t="str">
        <f>IF(Data!I670&lt;-1, "Early", IF(I670&gt;2,"Late","On Time"))</f>
        <v>Late</v>
      </c>
      <c r="K670" t="s">
        <v>1018</v>
      </c>
    </row>
    <row r="671" spans="2:12" x14ac:dyDescent="0.3">
      <c r="B671" t="s">
        <v>661</v>
      </c>
      <c r="C671" t="s">
        <v>1101</v>
      </c>
      <c r="D671" t="s">
        <v>1022</v>
      </c>
      <c r="E671" s="1">
        <v>45321</v>
      </c>
      <c r="F671" t="s">
        <v>1017</v>
      </c>
      <c r="G671">
        <v>4</v>
      </c>
      <c r="H671" s="1">
        <v>45327</v>
      </c>
      <c r="I671">
        <f t="shared" si="10"/>
        <v>2</v>
      </c>
      <c r="J671" t="str">
        <f>IF(Data!I671&lt;-1, "Early", IF(I671&gt;2,"Late","On Time"))</f>
        <v>On Time</v>
      </c>
      <c r="K671" t="s">
        <v>1018</v>
      </c>
    </row>
    <row r="672" spans="2:12" x14ac:dyDescent="0.3">
      <c r="B672" t="s">
        <v>662</v>
      </c>
      <c r="C672" t="s">
        <v>1059</v>
      </c>
      <c r="D672" t="s">
        <v>1023</v>
      </c>
      <c r="E672" s="1">
        <v>45322</v>
      </c>
      <c r="F672" t="s">
        <v>1017</v>
      </c>
      <c r="G672">
        <v>6</v>
      </c>
      <c r="H672" s="1">
        <v>45328</v>
      </c>
      <c r="I672">
        <f t="shared" si="10"/>
        <v>0</v>
      </c>
      <c r="J672" t="str">
        <f>IF(Data!I672&lt;-1, "Early", IF(I672&gt;2,"Late","On Time"))</f>
        <v>On Time</v>
      </c>
      <c r="K672" t="s">
        <v>1018</v>
      </c>
    </row>
    <row r="673" spans="2:12" x14ac:dyDescent="0.3">
      <c r="B673" t="s">
        <v>663</v>
      </c>
      <c r="C673" t="s">
        <v>1107</v>
      </c>
      <c r="D673" t="s">
        <v>1024</v>
      </c>
      <c r="E673" s="1">
        <v>45323</v>
      </c>
      <c r="F673" t="s">
        <v>1017</v>
      </c>
      <c r="G673">
        <v>8</v>
      </c>
      <c r="H673" s="1">
        <v>45332</v>
      </c>
      <c r="I673">
        <f t="shared" si="10"/>
        <v>1</v>
      </c>
      <c r="J673" t="str">
        <f>IF(Data!I673&lt;-1, "Early", IF(I673&gt;2,"Late","On Time"))</f>
        <v>On Time</v>
      </c>
      <c r="K673" t="s">
        <v>1018</v>
      </c>
    </row>
    <row r="674" spans="2:12" x14ac:dyDescent="0.3">
      <c r="B674" t="s">
        <v>664</v>
      </c>
      <c r="C674" t="s">
        <v>1048</v>
      </c>
      <c r="D674" t="s">
        <v>1024</v>
      </c>
      <c r="E674" s="1">
        <v>45323</v>
      </c>
      <c r="F674" t="s">
        <v>1017</v>
      </c>
      <c r="G674">
        <v>5</v>
      </c>
      <c r="H674" s="1">
        <v>45327</v>
      </c>
      <c r="I674">
        <f t="shared" si="10"/>
        <v>-1</v>
      </c>
      <c r="J674" t="str">
        <f>IF(Data!I674&lt;-1, "Early", IF(I674&gt;2,"Late","On Time"))</f>
        <v>On Time</v>
      </c>
      <c r="K674" t="s">
        <v>1018</v>
      </c>
    </row>
    <row r="675" spans="2:12" x14ac:dyDescent="0.3">
      <c r="B675" t="s">
        <v>665</v>
      </c>
      <c r="C675" t="s">
        <v>1040</v>
      </c>
      <c r="D675" t="s">
        <v>1026</v>
      </c>
      <c r="E675" s="1">
        <v>45324</v>
      </c>
      <c r="F675" t="s">
        <v>1017</v>
      </c>
      <c r="G675">
        <v>7</v>
      </c>
      <c r="H675" s="1">
        <v>45330</v>
      </c>
      <c r="I675">
        <f t="shared" si="10"/>
        <v>-1</v>
      </c>
      <c r="J675" t="str">
        <f>IF(Data!I675&lt;-1, "Early", IF(I675&gt;2,"Late","On Time"))</f>
        <v>On Time</v>
      </c>
      <c r="K675" t="s">
        <v>1018</v>
      </c>
    </row>
    <row r="676" spans="2:12" x14ac:dyDescent="0.3">
      <c r="B676" t="s">
        <v>666</v>
      </c>
      <c r="C676" t="s">
        <v>1040</v>
      </c>
      <c r="D676" t="s">
        <v>1023</v>
      </c>
      <c r="E676" s="1">
        <v>45325</v>
      </c>
      <c r="F676" t="s">
        <v>1017</v>
      </c>
      <c r="G676">
        <v>9</v>
      </c>
      <c r="H676" s="1">
        <v>45339</v>
      </c>
      <c r="I676">
        <f t="shared" si="10"/>
        <v>5</v>
      </c>
      <c r="J676" t="str">
        <f>IF(Data!I676&lt;-1, "Early", IF(I676&gt;2,"Late","On Time"))</f>
        <v>Late</v>
      </c>
      <c r="K676" t="s">
        <v>1018</v>
      </c>
    </row>
    <row r="677" spans="2:12" x14ac:dyDescent="0.3">
      <c r="B677" t="s">
        <v>667</v>
      </c>
      <c r="C677" t="s">
        <v>1035</v>
      </c>
      <c r="D677" t="s">
        <v>1023</v>
      </c>
      <c r="E677" s="1">
        <v>45327</v>
      </c>
      <c r="F677" t="s">
        <v>1017</v>
      </c>
      <c r="G677">
        <v>4</v>
      </c>
      <c r="H677" s="1">
        <v>45334</v>
      </c>
      <c r="I677">
        <f t="shared" si="10"/>
        <v>3</v>
      </c>
      <c r="J677" t="str">
        <f>IF(Data!I677&lt;-1, "Early", IF(I677&gt;2,"Late","On Time"))</f>
        <v>Late</v>
      </c>
      <c r="K677" t="s">
        <v>1018</v>
      </c>
    </row>
    <row r="678" spans="2:12" x14ac:dyDescent="0.3">
      <c r="B678" t="s">
        <v>668</v>
      </c>
      <c r="C678" t="s">
        <v>1122</v>
      </c>
      <c r="D678" t="s">
        <v>1024</v>
      </c>
      <c r="E678" s="1">
        <v>45327</v>
      </c>
      <c r="F678" t="s">
        <v>1017</v>
      </c>
      <c r="G678">
        <v>4</v>
      </c>
      <c r="H678" s="1">
        <v>45332</v>
      </c>
      <c r="I678">
        <f t="shared" si="10"/>
        <v>1</v>
      </c>
      <c r="J678" t="str">
        <f>IF(Data!I678&lt;-1, "Early", IF(I678&gt;2,"Late","On Time"))</f>
        <v>On Time</v>
      </c>
      <c r="K678" t="s">
        <v>1018</v>
      </c>
    </row>
    <row r="679" spans="2:12" x14ac:dyDescent="0.3">
      <c r="B679" t="s">
        <v>669</v>
      </c>
      <c r="C679" t="s">
        <v>1039</v>
      </c>
      <c r="D679" t="s">
        <v>1026</v>
      </c>
      <c r="E679" s="1">
        <v>45327</v>
      </c>
      <c r="F679" t="s">
        <v>1017</v>
      </c>
      <c r="G679">
        <v>5</v>
      </c>
      <c r="H679" s="1">
        <v>45335</v>
      </c>
      <c r="I679">
        <f t="shared" si="10"/>
        <v>3</v>
      </c>
      <c r="J679" t="str">
        <f>IF(Data!I679&lt;-1, "Early", IF(I679&gt;2,"Late","On Time"))</f>
        <v>Late</v>
      </c>
      <c r="K679" t="s">
        <v>1017</v>
      </c>
      <c r="L679" t="s">
        <v>1019</v>
      </c>
    </row>
    <row r="680" spans="2:12" x14ac:dyDescent="0.3">
      <c r="B680" t="s">
        <v>670</v>
      </c>
      <c r="C680" t="s">
        <v>1070</v>
      </c>
      <c r="D680" t="s">
        <v>1025</v>
      </c>
      <c r="E680" s="1">
        <v>45329</v>
      </c>
      <c r="F680" t="s">
        <v>1017</v>
      </c>
      <c r="G680">
        <v>5</v>
      </c>
      <c r="H680" s="1">
        <v>45336</v>
      </c>
      <c r="I680">
        <f t="shared" si="10"/>
        <v>2</v>
      </c>
      <c r="J680" t="str">
        <f>IF(Data!I680&lt;-1, "Early", IF(I680&gt;2,"Late","On Time"))</f>
        <v>On Time</v>
      </c>
      <c r="K680" t="s">
        <v>1018</v>
      </c>
    </row>
    <row r="681" spans="2:12" x14ac:dyDescent="0.3">
      <c r="B681" t="s">
        <v>671</v>
      </c>
      <c r="C681" t="s">
        <v>1042</v>
      </c>
      <c r="D681" t="s">
        <v>1022</v>
      </c>
      <c r="E681" s="1">
        <v>45330</v>
      </c>
      <c r="F681" t="s">
        <v>1017</v>
      </c>
      <c r="G681">
        <v>8</v>
      </c>
      <c r="H681" s="1">
        <v>45338</v>
      </c>
      <c r="I681">
        <f t="shared" si="10"/>
        <v>0</v>
      </c>
      <c r="J681" t="str">
        <f>IF(Data!I681&lt;-1, "Early", IF(I681&gt;2,"Late","On Time"))</f>
        <v>On Time</v>
      </c>
      <c r="K681" t="s">
        <v>1018</v>
      </c>
    </row>
    <row r="682" spans="2:12" x14ac:dyDescent="0.3">
      <c r="B682" t="s">
        <v>672</v>
      </c>
      <c r="C682" t="s">
        <v>1051</v>
      </c>
      <c r="D682" t="s">
        <v>1026</v>
      </c>
      <c r="E682" s="1">
        <v>45331</v>
      </c>
      <c r="F682" t="s">
        <v>1017</v>
      </c>
      <c r="G682">
        <v>7</v>
      </c>
      <c r="H682" s="1">
        <v>45338</v>
      </c>
      <c r="I682">
        <f t="shared" si="10"/>
        <v>0</v>
      </c>
      <c r="J682" t="str">
        <f>IF(Data!I682&lt;-1, "Early", IF(I682&gt;2,"Late","On Time"))</f>
        <v>On Time</v>
      </c>
      <c r="K682" t="s">
        <v>1018</v>
      </c>
    </row>
    <row r="683" spans="2:12" x14ac:dyDescent="0.3">
      <c r="B683" t="s">
        <v>673</v>
      </c>
      <c r="C683" t="s">
        <v>1036</v>
      </c>
      <c r="D683" t="s">
        <v>1022</v>
      </c>
      <c r="E683" s="1">
        <v>45332</v>
      </c>
      <c r="F683" t="s">
        <v>1017</v>
      </c>
      <c r="G683">
        <v>5</v>
      </c>
      <c r="H683" s="1">
        <v>45337</v>
      </c>
      <c r="I683">
        <f t="shared" si="10"/>
        <v>0</v>
      </c>
      <c r="J683" t="str">
        <f>IF(Data!I683&lt;-1, "Early", IF(I683&gt;2,"Late","On Time"))</f>
        <v>On Time</v>
      </c>
      <c r="K683" t="s">
        <v>1018</v>
      </c>
    </row>
    <row r="684" spans="2:12" x14ac:dyDescent="0.3">
      <c r="B684" t="s">
        <v>674</v>
      </c>
      <c r="C684" t="s">
        <v>1099</v>
      </c>
      <c r="D684" t="s">
        <v>1024</v>
      </c>
      <c r="E684" s="1">
        <v>45332</v>
      </c>
      <c r="F684" t="s">
        <v>1017</v>
      </c>
      <c r="G684">
        <v>6</v>
      </c>
      <c r="H684" s="1">
        <v>45339</v>
      </c>
      <c r="I684">
        <f t="shared" si="10"/>
        <v>1</v>
      </c>
      <c r="J684" t="str">
        <f>IF(Data!I684&lt;-1, "Early", IF(I684&gt;2,"Late","On Time"))</f>
        <v>On Time</v>
      </c>
      <c r="K684" t="s">
        <v>1018</v>
      </c>
    </row>
    <row r="685" spans="2:12" x14ac:dyDescent="0.3">
      <c r="B685" t="s">
        <v>675</v>
      </c>
      <c r="C685" t="s">
        <v>1052</v>
      </c>
      <c r="D685" t="s">
        <v>1025</v>
      </c>
      <c r="E685" s="1">
        <v>45333</v>
      </c>
      <c r="F685" t="s">
        <v>1017</v>
      </c>
      <c r="G685">
        <v>9</v>
      </c>
      <c r="H685" s="1">
        <v>45341</v>
      </c>
      <c r="I685">
        <f t="shared" si="10"/>
        <v>-1</v>
      </c>
      <c r="J685" t="str">
        <f>IF(Data!I685&lt;-1, "Early", IF(I685&gt;2,"Late","On Time"))</f>
        <v>On Time</v>
      </c>
      <c r="K685" t="s">
        <v>1018</v>
      </c>
    </row>
    <row r="686" spans="2:12" x14ac:dyDescent="0.3">
      <c r="B686" t="s">
        <v>676</v>
      </c>
      <c r="C686" t="s">
        <v>1113</v>
      </c>
      <c r="D686" t="s">
        <v>1026</v>
      </c>
      <c r="E686" s="1">
        <v>45333</v>
      </c>
      <c r="F686" t="s">
        <v>1017</v>
      </c>
      <c r="G686">
        <v>11</v>
      </c>
      <c r="H686" s="1">
        <v>45346</v>
      </c>
      <c r="I686">
        <f t="shared" si="10"/>
        <v>2</v>
      </c>
      <c r="J686" t="str">
        <f>IF(Data!I686&lt;-1, "Early", IF(I686&gt;2,"Late","On Time"))</f>
        <v>On Time</v>
      </c>
      <c r="K686" t="s">
        <v>1018</v>
      </c>
    </row>
    <row r="687" spans="2:12" x14ac:dyDescent="0.3">
      <c r="B687" t="s">
        <v>677</v>
      </c>
      <c r="C687" t="s">
        <v>1055</v>
      </c>
      <c r="D687" t="s">
        <v>1026</v>
      </c>
      <c r="E687" s="1">
        <v>45333</v>
      </c>
      <c r="F687" t="s">
        <v>1017</v>
      </c>
      <c r="G687">
        <v>9</v>
      </c>
      <c r="H687" s="1">
        <v>45344</v>
      </c>
      <c r="I687">
        <f t="shared" si="10"/>
        <v>2</v>
      </c>
      <c r="J687" t="str">
        <f>IF(Data!I687&lt;-1, "Early", IF(I687&gt;2,"Late","On Time"))</f>
        <v>On Time</v>
      </c>
      <c r="K687" t="s">
        <v>1018</v>
      </c>
    </row>
    <row r="688" spans="2:12" x14ac:dyDescent="0.3">
      <c r="B688" t="s">
        <v>678</v>
      </c>
      <c r="C688" t="s">
        <v>1059</v>
      </c>
      <c r="D688" t="s">
        <v>1024</v>
      </c>
      <c r="E688" s="1">
        <v>45333</v>
      </c>
      <c r="F688" t="s">
        <v>1017</v>
      </c>
      <c r="G688">
        <v>9</v>
      </c>
      <c r="H688" s="1">
        <v>45344</v>
      </c>
      <c r="I688">
        <f t="shared" si="10"/>
        <v>2</v>
      </c>
      <c r="J688" t="str">
        <f>IF(Data!I688&lt;-1, "Early", IF(I688&gt;2,"Late","On Time"))</f>
        <v>On Time</v>
      </c>
      <c r="K688" t="s">
        <v>1018</v>
      </c>
    </row>
    <row r="689" spans="2:12" x14ac:dyDescent="0.3">
      <c r="B689" t="s">
        <v>679</v>
      </c>
      <c r="C689" t="s">
        <v>1062</v>
      </c>
      <c r="D689" t="s">
        <v>1026</v>
      </c>
      <c r="E689" s="1">
        <v>45333</v>
      </c>
      <c r="F689" t="s">
        <v>1017</v>
      </c>
      <c r="G689">
        <v>4</v>
      </c>
      <c r="H689" s="1">
        <v>45337</v>
      </c>
      <c r="I689">
        <f t="shared" si="10"/>
        <v>0</v>
      </c>
      <c r="J689" t="str">
        <f>IF(Data!I689&lt;-1, "Early", IF(I689&gt;2,"Late","On Time"))</f>
        <v>On Time</v>
      </c>
      <c r="K689" t="s">
        <v>1018</v>
      </c>
    </row>
    <row r="690" spans="2:12" x14ac:dyDescent="0.3">
      <c r="B690" t="s">
        <v>680</v>
      </c>
      <c r="C690" t="s">
        <v>1045</v>
      </c>
      <c r="D690" t="s">
        <v>1024</v>
      </c>
      <c r="E690" s="1">
        <v>45334</v>
      </c>
      <c r="F690" t="s">
        <v>1017</v>
      </c>
      <c r="G690">
        <v>24</v>
      </c>
      <c r="H690" s="1">
        <v>45358</v>
      </c>
      <c r="I690">
        <f t="shared" si="10"/>
        <v>0</v>
      </c>
      <c r="J690" t="str">
        <f>IF(Data!I690&lt;-1, "Early", IF(I690&gt;2,"Late","On Time"))</f>
        <v>On Time</v>
      </c>
      <c r="K690" t="s">
        <v>1018</v>
      </c>
    </row>
    <row r="691" spans="2:12" x14ac:dyDescent="0.3">
      <c r="B691" t="s">
        <v>681</v>
      </c>
      <c r="C691" t="s">
        <v>1112</v>
      </c>
      <c r="D691" t="s">
        <v>1025</v>
      </c>
      <c r="E691" s="1">
        <v>45334</v>
      </c>
      <c r="F691" t="s">
        <v>1017</v>
      </c>
      <c r="G691">
        <v>4</v>
      </c>
      <c r="H691" s="1">
        <v>45339</v>
      </c>
      <c r="I691">
        <f t="shared" si="10"/>
        <v>1</v>
      </c>
      <c r="J691" t="str">
        <f>IF(Data!I691&lt;-1, "Early", IF(I691&gt;2,"Late","On Time"))</f>
        <v>On Time</v>
      </c>
      <c r="K691" t="s">
        <v>1018</v>
      </c>
    </row>
    <row r="692" spans="2:12" x14ac:dyDescent="0.3">
      <c r="B692" t="s">
        <v>682</v>
      </c>
      <c r="C692" t="s">
        <v>1041</v>
      </c>
      <c r="D692" t="s">
        <v>1024</v>
      </c>
      <c r="E692" s="1">
        <v>45336</v>
      </c>
      <c r="F692" t="s">
        <v>1017</v>
      </c>
      <c r="G692">
        <v>7</v>
      </c>
      <c r="H692" s="1">
        <v>45343</v>
      </c>
      <c r="I692">
        <f t="shared" si="10"/>
        <v>0</v>
      </c>
      <c r="J692" t="str">
        <f>IF(Data!I692&lt;-1, "Early", IF(I692&gt;2,"Late","On Time"))</f>
        <v>On Time</v>
      </c>
      <c r="K692" t="s">
        <v>1018</v>
      </c>
    </row>
    <row r="693" spans="2:12" x14ac:dyDescent="0.3">
      <c r="B693" t="s">
        <v>683</v>
      </c>
      <c r="C693" t="s">
        <v>1045</v>
      </c>
      <c r="D693" t="s">
        <v>1026</v>
      </c>
      <c r="E693" s="1">
        <v>45336</v>
      </c>
      <c r="F693" t="s">
        <v>1017</v>
      </c>
      <c r="G693">
        <v>10</v>
      </c>
      <c r="H693" s="1">
        <v>45348</v>
      </c>
      <c r="I693">
        <f t="shared" si="10"/>
        <v>2</v>
      </c>
      <c r="J693" t="str">
        <f>IF(Data!I693&lt;-1, "Early", IF(I693&gt;2,"Late","On Time"))</f>
        <v>On Time</v>
      </c>
      <c r="K693" t="s">
        <v>1018</v>
      </c>
    </row>
    <row r="694" spans="2:12" x14ac:dyDescent="0.3">
      <c r="B694" t="s">
        <v>684</v>
      </c>
      <c r="C694" t="s">
        <v>1039</v>
      </c>
      <c r="D694" t="s">
        <v>1023</v>
      </c>
      <c r="E694" s="1">
        <v>45337</v>
      </c>
      <c r="F694" t="s">
        <v>1017</v>
      </c>
      <c r="G694">
        <v>18</v>
      </c>
      <c r="H694" s="1">
        <v>45357</v>
      </c>
      <c r="I694">
        <f t="shared" si="10"/>
        <v>2</v>
      </c>
      <c r="J694" t="str">
        <f>IF(Data!I694&lt;-1, "Early", IF(I694&gt;2,"Late","On Time"))</f>
        <v>On Time</v>
      </c>
      <c r="K694" t="s">
        <v>1018</v>
      </c>
    </row>
    <row r="695" spans="2:12" x14ac:dyDescent="0.3">
      <c r="B695" t="s">
        <v>685</v>
      </c>
      <c r="C695" t="s">
        <v>1034</v>
      </c>
      <c r="D695" t="s">
        <v>1023</v>
      </c>
      <c r="E695" s="1">
        <v>45338</v>
      </c>
      <c r="F695" t="s">
        <v>1017</v>
      </c>
      <c r="G695">
        <v>10</v>
      </c>
      <c r="H695" s="1">
        <v>45349</v>
      </c>
      <c r="I695">
        <f t="shared" si="10"/>
        <v>1</v>
      </c>
      <c r="J695" t="str">
        <f>IF(Data!I695&lt;-1, "Early", IF(I695&gt;2,"Late","On Time"))</f>
        <v>On Time</v>
      </c>
      <c r="K695" t="s">
        <v>1018</v>
      </c>
    </row>
    <row r="696" spans="2:12" x14ac:dyDescent="0.3">
      <c r="B696" t="s">
        <v>686</v>
      </c>
      <c r="C696" t="s">
        <v>1084</v>
      </c>
      <c r="D696" t="s">
        <v>1023</v>
      </c>
      <c r="E696" s="1">
        <v>45340</v>
      </c>
      <c r="F696" t="s">
        <v>1017</v>
      </c>
      <c r="G696">
        <v>17</v>
      </c>
      <c r="H696" s="1">
        <v>45357</v>
      </c>
      <c r="I696">
        <f t="shared" si="10"/>
        <v>0</v>
      </c>
      <c r="J696" t="str">
        <f>IF(Data!I696&lt;-1, "Early", IF(I696&gt;2,"Late","On Time"))</f>
        <v>On Time</v>
      </c>
      <c r="K696" t="s">
        <v>1018</v>
      </c>
    </row>
    <row r="697" spans="2:12" x14ac:dyDescent="0.3">
      <c r="B697" t="s">
        <v>687</v>
      </c>
      <c r="C697" t="s">
        <v>1094</v>
      </c>
      <c r="D697" t="s">
        <v>1025</v>
      </c>
      <c r="E697" s="1">
        <v>45340</v>
      </c>
      <c r="F697" t="s">
        <v>1017</v>
      </c>
      <c r="G697">
        <v>6</v>
      </c>
      <c r="H697" s="1">
        <v>45347</v>
      </c>
      <c r="I697">
        <f t="shared" si="10"/>
        <v>1</v>
      </c>
      <c r="J697" t="str">
        <f>IF(Data!I697&lt;-1, "Early", IF(I697&gt;2,"Late","On Time"))</f>
        <v>On Time</v>
      </c>
      <c r="K697" t="s">
        <v>1018</v>
      </c>
    </row>
    <row r="698" spans="2:12" x14ac:dyDescent="0.3">
      <c r="B698" t="s">
        <v>688</v>
      </c>
      <c r="C698" t="s">
        <v>1094</v>
      </c>
      <c r="D698" t="s">
        <v>1026</v>
      </c>
      <c r="E698" s="1">
        <v>45341</v>
      </c>
      <c r="F698" t="s">
        <v>1017</v>
      </c>
      <c r="G698">
        <v>13</v>
      </c>
      <c r="H698" s="1">
        <v>45353</v>
      </c>
      <c r="I698">
        <f t="shared" si="10"/>
        <v>-1</v>
      </c>
      <c r="J698" t="str">
        <f>IF(Data!I698&lt;-1, "Early", IF(I698&gt;2,"Late","On Time"))</f>
        <v>On Time</v>
      </c>
      <c r="K698" t="s">
        <v>1018</v>
      </c>
    </row>
    <row r="699" spans="2:12" x14ac:dyDescent="0.3">
      <c r="B699" t="s">
        <v>689</v>
      </c>
      <c r="C699" t="s">
        <v>1100</v>
      </c>
      <c r="D699" t="s">
        <v>1026</v>
      </c>
      <c r="E699" s="1">
        <v>45341</v>
      </c>
      <c r="F699" t="s">
        <v>1017</v>
      </c>
      <c r="G699">
        <v>5</v>
      </c>
      <c r="H699" s="1">
        <v>45345</v>
      </c>
      <c r="I699">
        <f t="shared" si="10"/>
        <v>-1</v>
      </c>
      <c r="J699" t="str">
        <f>IF(Data!I699&lt;-1, "Early", IF(I699&gt;2,"Late","On Time"))</f>
        <v>On Time</v>
      </c>
      <c r="K699" t="s">
        <v>1018</v>
      </c>
    </row>
    <row r="700" spans="2:12" x14ac:dyDescent="0.3">
      <c r="B700" t="s">
        <v>690</v>
      </c>
      <c r="C700" t="s">
        <v>1059</v>
      </c>
      <c r="D700" t="s">
        <v>1024</v>
      </c>
      <c r="E700" s="1">
        <v>45342</v>
      </c>
      <c r="F700" t="s">
        <v>1017</v>
      </c>
      <c r="G700">
        <v>13</v>
      </c>
      <c r="H700" s="1">
        <v>45353</v>
      </c>
      <c r="I700">
        <f t="shared" si="10"/>
        <v>-2</v>
      </c>
      <c r="J700" t="str">
        <f>IF(Data!I700&lt;-1, "Early", IF(I700&gt;2,"Late","On Time"))</f>
        <v>Early</v>
      </c>
      <c r="K700" t="s">
        <v>1017</v>
      </c>
      <c r="L700" t="s">
        <v>1021</v>
      </c>
    </row>
    <row r="701" spans="2:12" x14ac:dyDescent="0.3">
      <c r="B701" t="s">
        <v>691</v>
      </c>
      <c r="C701" t="s">
        <v>1088</v>
      </c>
      <c r="D701" t="s">
        <v>1026</v>
      </c>
      <c r="E701" s="1">
        <v>45342</v>
      </c>
      <c r="F701" t="s">
        <v>1017</v>
      </c>
      <c r="G701">
        <v>5</v>
      </c>
      <c r="H701" s="1">
        <v>45346</v>
      </c>
      <c r="I701">
        <f t="shared" si="10"/>
        <v>-1</v>
      </c>
      <c r="J701" t="str">
        <f>IF(Data!I701&lt;-1, "Early", IF(I701&gt;2,"Late","On Time"))</f>
        <v>On Time</v>
      </c>
      <c r="K701" t="s">
        <v>1018</v>
      </c>
    </row>
    <row r="702" spans="2:12" x14ac:dyDescent="0.3">
      <c r="B702" t="s">
        <v>692</v>
      </c>
      <c r="C702" t="s">
        <v>1046</v>
      </c>
      <c r="D702" t="s">
        <v>1026</v>
      </c>
      <c r="E702" s="1">
        <v>45342</v>
      </c>
      <c r="F702" t="s">
        <v>1017</v>
      </c>
      <c r="G702">
        <v>2</v>
      </c>
      <c r="H702" s="1">
        <v>45344</v>
      </c>
      <c r="I702">
        <f t="shared" si="10"/>
        <v>0</v>
      </c>
      <c r="J702" t="str">
        <f>IF(Data!I702&lt;-1, "Early", IF(I702&gt;2,"Late","On Time"))</f>
        <v>On Time</v>
      </c>
      <c r="K702" t="s">
        <v>1018</v>
      </c>
    </row>
    <row r="703" spans="2:12" x14ac:dyDescent="0.3">
      <c r="B703" t="s">
        <v>693</v>
      </c>
      <c r="C703" t="s">
        <v>1118</v>
      </c>
      <c r="D703" t="s">
        <v>1023</v>
      </c>
      <c r="E703" s="1">
        <v>45343</v>
      </c>
      <c r="F703" t="s">
        <v>1017</v>
      </c>
      <c r="G703">
        <v>12</v>
      </c>
      <c r="H703" s="1">
        <v>45355</v>
      </c>
      <c r="I703">
        <f t="shared" si="10"/>
        <v>0</v>
      </c>
      <c r="J703" t="str">
        <f>IF(Data!I703&lt;-1, "Early", IF(I703&gt;2,"Late","On Time"))</f>
        <v>On Time</v>
      </c>
      <c r="K703" t="s">
        <v>1018</v>
      </c>
    </row>
    <row r="704" spans="2:12" x14ac:dyDescent="0.3">
      <c r="B704" t="s">
        <v>694</v>
      </c>
      <c r="C704" t="s">
        <v>1040</v>
      </c>
      <c r="D704" t="s">
        <v>1024</v>
      </c>
      <c r="E704" s="1">
        <v>45343</v>
      </c>
      <c r="F704" t="s">
        <v>1018</v>
      </c>
      <c r="G704">
        <v>12</v>
      </c>
      <c r="H704" s="1">
        <v>45357</v>
      </c>
      <c r="I704">
        <f t="shared" si="10"/>
        <v>2</v>
      </c>
      <c r="J704" t="str">
        <f>IF(Data!I704&lt;-1, "Early", IF(I704&gt;2,"Late","On Time"))</f>
        <v>On Time</v>
      </c>
      <c r="K704" t="s">
        <v>1018</v>
      </c>
    </row>
    <row r="705" spans="2:12" x14ac:dyDescent="0.3">
      <c r="B705" t="s">
        <v>695</v>
      </c>
      <c r="C705" t="s">
        <v>1126</v>
      </c>
      <c r="D705" t="s">
        <v>1026</v>
      </c>
      <c r="E705" s="1">
        <v>45345</v>
      </c>
      <c r="F705" t="s">
        <v>1017</v>
      </c>
      <c r="G705">
        <v>24</v>
      </c>
      <c r="H705" s="1">
        <v>45370</v>
      </c>
      <c r="I705">
        <f t="shared" si="10"/>
        <v>1</v>
      </c>
      <c r="J705" t="str">
        <f>IF(Data!I705&lt;-1, "Early", IF(I705&gt;2,"Late","On Time"))</f>
        <v>On Time</v>
      </c>
      <c r="K705" t="s">
        <v>1018</v>
      </c>
    </row>
    <row r="706" spans="2:12" x14ac:dyDescent="0.3">
      <c r="B706" t="s">
        <v>696</v>
      </c>
      <c r="C706" t="s">
        <v>1048</v>
      </c>
      <c r="D706" t="s">
        <v>1026</v>
      </c>
      <c r="E706" s="1">
        <v>45345</v>
      </c>
      <c r="F706" t="s">
        <v>1017</v>
      </c>
      <c r="G706">
        <v>4</v>
      </c>
      <c r="H706" s="1">
        <v>45349</v>
      </c>
      <c r="I706">
        <f t="shared" si="10"/>
        <v>0</v>
      </c>
      <c r="J706" t="str">
        <f>IF(Data!I706&lt;-1, "Early", IF(I706&gt;2,"Late","On Time"))</f>
        <v>On Time</v>
      </c>
      <c r="K706" t="s">
        <v>1018</v>
      </c>
    </row>
    <row r="707" spans="2:12" x14ac:dyDescent="0.3">
      <c r="B707" t="s">
        <v>697</v>
      </c>
      <c r="C707" t="s">
        <v>1120</v>
      </c>
      <c r="D707" t="s">
        <v>1024</v>
      </c>
      <c r="E707" s="1">
        <v>45347</v>
      </c>
      <c r="F707" t="s">
        <v>1017</v>
      </c>
      <c r="G707">
        <v>14</v>
      </c>
      <c r="H707" s="1">
        <v>45361</v>
      </c>
      <c r="I707">
        <f t="shared" si="10"/>
        <v>0</v>
      </c>
      <c r="J707" t="str">
        <f>IF(Data!I707&lt;-1, "Early", IF(I707&gt;2,"Late","On Time"))</f>
        <v>On Time</v>
      </c>
      <c r="K707" t="s">
        <v>1018</v>
      </c>
    </row>
    <row r="708" spans="2:12" x14ac:dyDescent="0.3">
      <c r="B708" t="s">
        <v>698</v>
      </c>
      <c r="C708" t="s">
        <v>1114</v>
      </c>
      <c r="D708" t="s">
        <v>1022</v>
      </c>
      <c r="E708" s="1">
        <v>45347</v>
      </c>
      <c r="F708" t="s">
        <v>1017</v>
      </c>
      <c r="G708">
        <v>6</v>
      </c>
      <c r="H708" s="1">
        <v>45352</v>
      </c>
      <c r="I708">
        <f t="shared" si="10"/>
        <v>-1</v>
      </c>
      <c r="J708" t="str">
        <f>IF(Data!I708&lt;-1, "Early", IF(I708&gt;2,"Late","On Time"))</f>
        <v>On Time</v>
      </c>
      <c r="K708" t="s">
        <v>1018</v>
      </c>
    </row>
    <row r="709" spans="2:12" x14ac:dyDescent="0.3">
      <c r="B709" t="s">
        <v>699</v>
      </c>
      <c r="C709" t="s">
        <v>1068</v>
      </c>
      <c r="D709" t="s">
        <v>1025</v>
      </c>
      <c r="E709" s="1">
        <v>45347</v>
      </c>
      <c r="F709" t="s">
        <v>1017</v>
      </c>
      <c r="G709">
        <v>11</v>
      </c>
      <c r="H709" s="1">
        <v>45359</v>
      </c>
      <c r="I709">
        <f t="shared" si="10"/>
        <v>1</v>
      </c>
      <c r="J709" t="str">
        <f>IF(Data!I709&lt;-1, "Early", IF(I709&gt;2,"Late","On Time"))</f>
        <v>On Time</v>
      </c>
      <c r="K709" t="s">
        <v>1018</v>
      </c>
    </row>
    <row r="710" spans="2:12" x14ac:dyDescent="0.3">
      <c r="B710" t="s">
        <v>700</v>
      </c>
      <c r="C710" t="s">
        <v>1100</v>
      </c>
      <c r="D710" t="s">
        <v>1026</v>
      </c>
      <c r="E710" s="1">
        <v>45348</v>
      </c>
      <c r="F710" t="s">
        <v>1017</v>
      </c>
      <c r="G710">
        <v>10</v>
      </c>
      <c r="H710" s="1">
        <v>45364</v>
      </c>
      <c r="I710">
        <f t="shared" si="10"/>
        <v>6</v>
      </c>
      <c r="J710" t="str">
        <f>IF(Data!I710&lt;-1, "Early", IF(I710&gt;2,"Late","On Time"))</f>
        <v>Late</v>
      </c>
      <c r="K710" t="s">
        <v>1018</v>
      </c>
    </row>
    <row r="711" spans="2:12" x14ac:dyDescent="0.3">
      <c r="B711" t="s">
        <v>701</v>
      </c>
      <c r="C711" t="s">
        <v>1113</v>
      </c>
      <c r="D711" t="s">
        <v>1022</v>
      </c>
      <c r="E711" s="1">
        <v>45348</v>
      </c>
      <c r="F711" t="s">
        <v>1017</v>
      </c>
      <c r="G711">
        <v>10</v>
      </c>
      <c r="H711" s="1">
        <v>45362</v>
      </c>
      <c r="I711">
        <f t="shared" si="10"/>
        <v>4</v>
      </c>
      <c r="J711" t="str">
        <f>IF(Data!I711&lt;-1, "Early", IF(I711&gt;2,"Late","On Time"))</f>
        <v>Late</v>
      </c>
      <c r="K711" t="s">
        <v>1018</v>
      </c>
    </row>
    <row r="712" spans="2:12" x14ac:dyDescent="0.3">
      <c r="B712" t="s">
        <v>702</v>
      </c>
      <c r="C712" t="s">
        <v>1035</v>
      </c>
      <c r="D712" t="s">
        <v>1025</v>
      </c>
      <c r="E712" s="1">
        <v>45349</v>
      </c>
      <c r="F712" t="s">
        <v>1017</v>
      </c>
      <c r="G712">
        <v>10</v>
      </c>
      <c r="H712" s="1">
        <v>45359</v>
      </c>
      <c r="I712">
        <f t="shared" si="10"/>
        <v>0</v>
      </c>
      <c r="J712" t="str">
        <f>IF(Data!I712&lt;-1, "Early", IF(I712&gt;2,"Late","On Time"))</f>
        <v>On Time</v>
      </c>
      <c r="K712" t="s">
        <v>1018</v>
      </c>
    </row>
    <row r="713" spans="2:12" x14ac:dyDescent="0.3">
      <c r="B713" t="s">
        <v>703</v>
      </c>
      <c r="C713" t="s">
        <v>1053</v>
      </c>
      <c r="D713" t="s">
        <v>1026</v>
      </c>
      <c r="E713" s="1">
        <v>45349</v>
      </c>
      <c r="F713" t="s">
        <v>1018</v>
      </c>
      <c r="G713">
        <v>4</v>
      </c>
      <c r="H713" s="1">
        <v>45353</v>
      </c>
      <c r="I713">
        <f t="shared" si="10"/>
        <v>0</v>
      </c>
      <c r="J713" t="str">
        <f>IF(Data!I713&lt;-1, "Early", IF(I713&gt;2,"Late","On Time"))</f>
        <v>On Time</v>
      </c>
      <c r="K713" t="s">
        <v>1018</v>
      </c>
    </row>
    <row r="714" spans="2:12" x14ac:dyDescent="0.3">
      <c r="B714" t="s">
        <v>704</v>
      </c>
      <c r="C714" t="s">
        <v>1055</v>
      </c>
      <c r="D714" t="s">
        <v>1024</v>
      </c>
      <c r="E714" s="1">
        <v>45349</v>
      </c>
      <c r="F714" t="s">
        <v>1017</v>
      </c>
      <c r="G714">
        <v>19</v>
      </c>
      <c r="H714" s="1">
        <v>45368</v>
      </c>
      <c r="I714">
        <f t="shared" si="10"/>
        <v>0</v>
      </c>
      <c r="J714" t="str">
        <f>IF(Data!I714&lt;-1, "Early", IF(I714&gt;2,"Late","On Time"))</f>
        <v>On Time</v>
      </c>
      <c r="K714" t="s">
        <v>1018</v>
      </c>
    </row>
    <row r="715" spans="2:12" x14ac:dyDescent="0.3">
      <c r="B715" t="s">
        <v>705</v>
      </c>
      <c r="C715" t="s">
        <v>1088</v>
      </c>
      <c r="D715" t="s">
        <v>1022</v>
      </c>
      <c r="E715" s="1">
        <v>45351</v>
      </c>
      <c r="F715" t="s">
        <v>1017</v>
      </c>
      <c r="G715">
        <v>14</v>
      </c>
      <c r="H715" s="1">
        <v>45366</v>
      </c>
      <c r="I715">
        <f t="shared" si="10"/>
        <v>1</v>
      </c>
      <c r="J715" t="str">
        <f>IF(Data!I715&lt;-1, "Early", IF(I715&gt;2,"Late","On Time"))</f>
        <v>On Time</v>
      </c>
      <c r="K715" t="s">
        <v>1017</v>
      </c>
      <c r="L715" t="s">
        <v>1021</v>
      </c>
    </row>
    <row r="716" spans="2:12" x14ac:dyDescent="0.3">
      <c r="B716" t="s">
        <v>706</v>
      </c>
      <c r="C716" t="s">
        <v>1120</v>
      </c>
      <c r="D716" t="s">
        <v>1025</v>
      </c>
      <c r="E716" s="1">
        <v>45351</v>
      </c>
      <c r="F716" t="s">
        <v>1017</v>
      </c>
      <c r="G716">
        <v>8</v>
      </c>
      <c r="H716" s="1">
        <v>45359</v>
      </c>
      <c r="I716">
        <f t="shared" si="10"/>
        <v>0</v>
      </c>
      <c r="J716" t="str">
        <f>IF(Data!I716&lt;-1, "Early", IF(I716&gt;2,"Late","On Time"))</f>
        <v>On Time</v>
      </c>
      <c r="K716" t="s">
        <v>1018</v>
      </c>
    </row>
    <row r="717" spans="2:12" x14ac:dyDescent="0.3">
      <c r="B717" t="s">
        <v>707</v>
      </c>
      <c r="C717" t="s">
        <v>1114</v>
      </c>
      <c r="D717" t="s">
        <v>1024</v>
      </c>
      <c r="E717" s="1">
        <v>45352</v>
      </c>
      <c r="F717" t="s">
        <v>1017</v>
      </c>
      <c r="G717">
        <v>15</v>
      </c>
      <c r="H717" s="1">
        <v>45369</v>
      </c>
      <c r="I717">
        <f t="shared" si="10"/>
        <v>2</v>
      </c>
      <c r="J717" t="str">
        <f>IF(Data!I717&lt;-1, "Early", IF(I717&gt;2,"Late","On Time"))</f>
        <v>On Time</v>
      </c>
      <c r="K717" t="s">
        <v>1018</v>
      </c>
    </row>
    <row r="718" spans="2:12" x14ac:dyDescent="0.3">
      <c r="B718" t="s">
        <v>708</v>
      </c>
      <c r="C718" t="s">
        <v>1050</v>
      </c>
      <c r="D718" t="s">
        <v>1025</v>
      </c>
      <c r="E718" s="1">
        <v>45352</v>
      </c>
      <c r="F718" t="s">
        <v>1017</v>
      </c>
      <c r="G718">
        <v>4</v>
      </c>
      <c r="H718" s="1">
        <v>45359</v>
      </c>
      <c r="I718">
        <f t="shared" si="10"/>
        <v>3</v>
      </c>
      <c r="J718" t="str">
        <f>IF(Data!I718&lt;-1, "Early", IF(I718&gt;2,"Late","On Time"))</f>
        <v>Late</v>
      </c>
      <c r="K718" t="s">
        <v>1018</v>
      </c>
    </row>
    <row r="719" spans="2:12" x14ac:dyDescent="0.3">
      <c r="B719" t="s">
        <v>709</v>
      </c>
      <c r="C719" t="s">
        <v>1103</v>
      </c>
      <c r="D719" t="s">
        <v>1026</v>
      </c>
      <c r="E719" s="1">
        <v>45352</v>
      </c>
      <c r="F719" t="s">
        <v>1017</v>
      </c>
      <c r="G719">
        <v>14</v>
      </c>
      <c r="H719" s="1">
        <v>45363</v>
      </c>
      <c r="I719">
        <f t="shared" si="10"/>
        <v>-3</v>
      </c>
      <c r="J719" t="str">
        <f>IF(Data!I719&lt;-1, "Early", IF(I719&gt;2,"Late","On Time"))</f>
        <v>Early</v>
      </c>
      <c r="K719" t="s">
        <v>1018</v>
      </c>
    </row>
    <row r="720" spans="2:12" x14ac:dyDescent="0.3">
      <c r="B720" t="s">
        <v>710</v>
      </c>
      <c r="C720" t="s">
        <v>1120</v>
      </c>
      <c r="D720" t="s">
        <v>1026</v>
      </c>
      <c r="E720" s="1">
        <v>45352</v>
      </c>
      <c r="F720" t="s">
        <v>1017</v>
      </c>
      <c r="G720">
        <v>6</v>
      </c>
      <c r="H720" s="1">
        <v>45358</v>
      </c>
      <c r="I720">
        <f t="shared" si="10"/>
        <v>0</v>
      </c>
      <c r="J720" t="str">
        <f>IF(Data!I720&lt;-1, "Early", IF(I720&gt;2,"Late","On Time"))</f>
        <v>On Time</v>
      </c>
      <c r="K720" t="s">
        <v>1018</v>
      </c>
    </row>
    <row r="721" spans="2:12" x14ac:dyDescent="0.3">
      <c r="B721" t="s">
        <v>711</v>
      </c>
      <c r="C721" t="s">
        <v>1079</v>
      </c>
      <c r="D721" t="s">
        <v>1026</v>
      </c>
      <c r="E721" s="1">
        <v>45354</v>
      </c>
      <c r="F721" t="s">
        <v>1017</v>
      </c>
      <c r="G721">
        <v>4</v>
      </c>
      <c r="H721" s="1">
        <v>45359</v>
      </c>
      <c r="I721">
        <f t="shared" si="10"/>
        <v>1</v>
      </c>
      <c r="J721" t="str">
        <f>IF(Data!I721&lt;-1, "Early", IF(I721&gt;2,"Late","On Time"))</f>
        <v>On Time</v>
      </c>
      <c r="K721" t="s">
        <v>1018</v>
      </c>
    </row>
    <row r="722" spans="2:12" x14ac:dyDescent="0.3">
      <c r="B722" t="s">
        <v>712</v>
      </c>
      <c r="C722" t="s">
        <v>1073</v>
      </c>
      <c r="D722" t="s">
        <v>1025</v>
      </c>
      <c r="E722" s="1">
        <v>45355</v>
      </c>
      <c r="F722" t="s">
        <v>1017</v>
      </c>
      <c r="G722">
        <v>11</v>
      </c>
      <c r="H722" s="1">
        <v>45365</v>
      </c>
      <c r="I722">
        <f t="shared" si="10"/>
        <v>-1</v>
      </c>
      <c r="J722" t="str">
        <f>IF(Data!I722&lt;-1, "Early", IF(I722&gt;2,"Late","On Time"))</f>
        <v>On Time</v>
      </c>
      <c r="K722" t="s">
        <v>1017</v>
      </c>
      <c r="L722" t="s">
        <v>1019</v>
      </c>
    </row>
    <row r="723" spans="2:12" x14ac:dyDescent="0.3">
      <c r="B723" t="s">
        <v>713</v>
      </c>
      <c r="C723" t="s">
        <v>1055</v>
      </c>
      <c r="D723" t="s">
        <v>1025</v>
      </c>
      <c r="E723" s="1">
        <v>45355</v>
      </c>
      <c r="F723" t="s">
        <v>1017</v>
      </c>
      <c r="G723">
        <v>10</v>
      </c>
      <c r="H723" s="1">
        <v>45364</v>
      </c>
      <c r="I723">
        <f t="shared" si="10"/>
        <v>-1</v>
      </c>
      <c r="J723" t="str">
        <f>IF(Data!I723&lt;-1, "Early", IF(I723&gt;2,"Late","On Time"))</f>
        <v>On Time</v>
      </c>
      <c r="K723" t="s">
        <v>1018</v>
      </c>
    </row>
    <row r="724" spans="2:12" x14ac:dyDescent="0.3">
      <c r="B724" t="s">
        <v>714</v>
      </c>
      <c r="C724" t="s">
        <v>1109</v>
      </c>
      <c r="D724" t="s">
        <v>1023</v>
      </c>
      <c r="E724" s="1">
        <v>45356</v>
      </c>
      <c r="F724" t="s">
        <v>1017</v>
      </c>
      <c r="G724">
        <v>7</v>
      </c>
      <c r="H724" s="1">
        <v>45369</v>
      </c>
      <c r="I724">
        <f t="shared" si="10"/>
        <v>6</v>
      </c>
      <c r="J724" t="str">
        <f>IF(Data!I724&lt;-1, "Early", IF(I724&gt;2,"Late","On Time"))</f>
        <v>Late</v>
      </c>
      <c r="K724" t="s">
        <v>1018</v>
      </c>
    </row>
    <row r="725" spans="2:12" x14ac:dyDescent="0.3">
      <c r="B725" t="s">
        <v>715</v>
      </c>
      <c r="C725" t="s">
        <v>1071</v>
      </c>
      <c r="D725" t="s">
        <v>1026</v>
      </c>
      <c r="E725" s="1">
        <v>45357</v>
      </c>
      <c r="F725" t="s">
        <v>1017</v>
      </c>
      <c r="G725">
        <v>6</v>
      </c>
      <c r="H725" s="1">
        <v>45365</v>
      </c>
      <c r="I725">
        <f t="shared" si="10"/>
        <v>2</v>
      </c>
      <c r="J725" t="str">
        <f>IF(Data!I725&lt;-1, "Early", IF(I725&gt;2,"Late","On Time"))</f>
        <v>On Time</v>
      </c>
      <c r="K725" t="s">
        <v>1018</v>
      </c>
    </row>
    <row r="726" spans="2:12" x14ac:dyDescent="0.3">
      <c r="B726" t="s">
        <v>716</v>
      </c>
      <c r="C726" t="s">
        <v>1060</v>
      </c>
      <c r="D726" t="s">
        <v>1023</v>
      </c>
      <c r="E726" s="1">
        <v>45358</v>
      </c>
      <c r="F726" t="s">
        <v>1017</v>
      </c>
      <c r="G726">
        <v>8</v>
      </c>
      <c r="H726" s="1">
        <v>45370</v>
      </c>
      <c r="I726">
        <f t="shared" si="10"/>
        <v>4</v>
      </c>
      <c r="J726" t="str">
        <f>IF(Data!I726&lt;-1, "Early", IF(I726&gt;2,"Late","On Time"))</f>
        <v>Late</v>
      </c>
      <c r="K726" t="s">
        <v>1018</v>
      </c>
    </row>
    <row r="727" spans="2:12" x14ac:dyDescent="0.3">
      <c r="B727" t="s">
        <v>717</v>
      </c>
      <c r="C727" t="s">
        <v>1052</v>
      </c>
      <c r="D727" t="s">
        <v>1023</v>
      </c>
      <c r="E727" s="1">
        <v>45360</v>
      </c>
      <c r="F727" t="s">
        <v>1017</v>
      </c>
      <c r="G727">
        <v>6</v>
      </c>
      <c r="H727" s="1">
        <v>45366</v>
      </c>
      <c r="I727">
        <f t="shared" si="10"/>
        <v>0</v>
      </c>
      <c r="J727" t="str">
        <f>IF(Data!I727&lt;-1, "Early", IF(I727&gt;2,"Late","On Time"))</f>
        <v>On Time</v>
      </c>
      <c r="K727" t="s">
        <v>1018</v>
      </c>
    </row>
    <row r="728" spans="2:12" x14ac:dyDescent="0.3">
      <c r="B728" t="s">
        <v>718</v>
      </c>
      <c r="C728" t="s">
        <v>1081</v>
      </c>
      <c r="D728" t="s">
        <v>1025</v>
      </c>
      <c r="E728" s="1">
        <v>45361</v>
      </c>
      <c r="F728" t="s">
        <v>1018</v>
      </c>
      <c r="G728">
        <v>4</v>
      </c>
      <c r="H728" s="1">
        <v>45366</v>
      </c>
      <c r="I728">
        <f t="shared" si="10"/>
        <v>1</v>
      </c>
      <c r="J728" t="str">
        <f>IF(Data!I728&lt;-1, "Early", IF(I728&gt;2,"Late","On Time"))</f>
        <v>On Time</v>
      </c>
      <c r="K728" t="s">
        <v>1018</v>
      </c>
    </row>
    <row r="729" spans="2:12" x14ac:dyDescent="0.3">
      <c r="B729" t="s">
        <v>719</v>
      </c>
      <c r="C729" t="s">
        <v>1118</v>
      </c>
      <c r="D729" t="s">
        <v>1025</v>
      </c>
      <c r="E729" s="1">
        <v>45362</v>
      </c>
      <c r="F729" t="s">
        <v>1017</v>
      </c>
      <c r="G729">
        <v>10</v>
      </c>
      <c r="H729" s="1">
        <v>45372</v>
      </c>
      <c r="I729">
        <f t="shared" si="10"/>
        <v>0</v>
      </c>
      <c r="J729" t="str">
        <f>IF(Data!I729&lt;-1, "Early", IF(I729&gt;2,"Late","On Time"))</f>
        <v>On Time</v>
      </c>
      <c r="K729" t="s">
        <v>1018</v>
      </c>
    </row>
    <row r="730" spans="2:12" x14ac:dyDescent="0.3">
      <c r="B730" t="s">
        <v>720</v>
      </c>
      <c r="C730" t="s">
        <v>1089</v>
      </c>
      <c r="D730" t="s">
        <v>1023</v>
      </c>
      <c r="E730" s="1">
        <v>45362</v>
      </c>
      <c r="F730" t="s">
        <v>1017</v>
      </c>
      <c r="G730">
        <v>10</v>
      </c>
      <c r="H730" s="1">
        <v>45372</v>
      </c>
      <c r="I730">
        <f t="shared" si="10"/>
        <v>0</v>
      </c>
      <c r="J730" t="str">
        <f>IF(Data!I730&lt;-1, "Early", IF(I730&gt;2,"Late","On Time"))</f>
        <v>On Time</v>
      </c>
      <c r="K730" t="s">
        <v>1018</v>
      </c>
    </row>
    <row r="731" spans="2:12" x14ac:dyDescent="0.3">
      <c r="B731" t="s">
        <v>721</v>
      </c>
      <c r="C731" t="s">
        <v>1066</v>
      </c>
      <c r="D731" t="s">
        <v>1024</v>
      </c>
      <c r="E731" s="1">
        <v>45363</v>
      </c>
      <c r="F731" t="s">
        <v>1017</v>
      </c>
      <c r="G731">
        <v>4</v>
      </c>
      <c r="H731" s="1">
        <v>45367</v>
      </c>
      <c r="I731">
        <f t="shared" ref="I731:I794" si="11">H731-E731-G731</f>
        <v>0</v>
      </c>
      <c r="J731" t="str">
        <f>IF(Data!I731&lt;-1, "Early", IF(I731&gt;2,"Late","On Time"))</f>
        <v>On Time</v>
      </c>
      <c r="K731" t="s">
        <v>1018</v>
      </c>
    </row>
    <row r="732" spans="2:12" x14ac:dyDescent="0.3">
      <c r="B732" t="s">
        <v>722</v>
      </c>
      <c r="C732" t="s">
        <v>1063</v>
      </c>
      <c r="D732" t="s">
        <v>1026</v>
      </c>
      <c r="E732" s="1">
        <v>45364</v>
      </c>
      <c r="F732" t="s">
        <v>1017</v>
      </c>
      <c r="G732">
        <v>7</v>
      </c>
      <c r="H732" s="1">
        <v>45372</v>
      </c>
      <c r="I732">
        <f t="shared" si="11"/>
        <v>1</v>
      </c>
      <c r="J732" t="str">
        <f>IF(Data!I732&lt;-1, "Early", IF(I732&gt;2,"Late","On Time"))</f>
        <v>On Time</v>
      </c>
      <c r="K732" t="s">
        <v>1018</v>
      </c>
    </row>
    <row r="733" spans="2:12" x14ac:dyDescent="0.3">
      <c r="B733" t="s">
        <v>723</v>
      </c>
      <c r="C733" t="s">
        <v>1075</v>
      </c>
      <c r="D733" t="s">
        <v>1026</v>
      </c>
      <c r="E733" s="1">
        <v>45364</v>
      </c>
      <c r="F733" t="s">
        <v>1017</v>
      </c>
      <c r="G733">
        <v>7</v>
      </c>
      <c r="H733" s="1">
        <v>45376</v>
      </c>
      <c r="I733">
        <f t="shared" si="11"/>
        <v>5</v>
      </c>
      <c r="J733" t="str">
        <f>IF(Data!I733&lt;-1, "Early", IF(I733&gt;2,"Late","On Time"))</f>
        <v>Late</v>
      </c>
      <c r="K733" t="s">
        <v>1018</v>
      </c>
    </row>
    <row r="734" spans="2:12" x14ac:dyDescent="0.3">
      <c r="B734" t="s">
        <v>724</v>
      </c>
      <c r="C734" t="s">
        <v>1091</v>
      </c>
      <c r="D734" t="s">
        <v>1023</v>
      </c>
      <c r="E734" s="1">
        <v>45365</v>
      </c>
      <c r="F734" t="s">
        <v>1017</v>
      </c>
      <c r="G734">
        <v>10</v>
      </c>
      <c r="H734" s="1">
        <v>45377</v>
      </c>
      <c r="I734">
        <f t="shared" si="11"/>
        <v>2</v>
      </c>
      <c r="J734" t="str">
        <f>IF(Data!I734&lt;-1, "Early", IF(I734&gt;2,"Late","On Time"))</f>
        <v>On Time</v>
      </c>
      <c r="K734" t="s">
        <v>1018</v>
      </c>
    </row>
    <row r="735" spans="2:12" x14ac:dyDescent="0.3">
      <c r="B735" t="s">
        <v>725</v>
      </c>
      <c r="C735" t="s">
        <v>1036</v>
      </c>
      <c r="D735" t="s">
        <v>1025</v>
      </c>
      <c r="E735" s="1">
        <v>45365</v>
      </c>
      <c r="F735" t="s">
        <v>1017</v>
      </c>
      <c r="G735">
        <v>5</v>
      </c>
      <c r="H735" s="1">
        <v>45370</v>
      </c>
      <c r="I735">
        <f t="shared" si="11"/>
        <v>0</v>
      </c>
      <c r="J735" t="str">
        <f>IF(Data!I735&lt;-1, "Early", IF(I735&gt;2,"Late","On Time"))</f>
        <v>On Time</v>
      </c>
      <c r="K735" t="s">
        <v>1018</v>
      </c>
    </row>
    <row r="736" spans="2:12" x14ac:dyDescent="0.3">
      <c r="B736" t="s">
        <v>726</v>
      </c>
      <c r="C736" t="s">
        <v>1096</v>
      </c>
      <c r="D736" t="s">
        <v>1026</v>
      </c>
      <c r="E736" s="1">
        <v>45366</v>
      </c>
      <c r="F736" t="s">
        <v>1017</v>
      </c>
      <c r="G736">
        <v>4</v>
      </c>
      <c r="H736" s="1">
        <v>45372</v>
      </c>
      <c r="I736">
        <f t="shared" si="11"/>
        <v>2</v>
      </c>
      <c r="J736" t="str">
        <f>IF(Data!I736&lt;-1, "Early", IF(I736&gt;2,"Late","On Time"))</f>
        <v>On Time</v>
      </c>
      <c r="K736" t="s">
        <v>1018</v>
      </c>
    </row>
    <row r="737" spans="2:11" x14ac:dyDescent="0.3">
      <c r="B737" t="s">
        <v>727</v>
      </c>
      <c r="C737" t="s">
        <v>1064</v>
      </c>
      <c r="D737" t="s">
        <v>1024</v>
      </c>
      <c r="E737" s="1">
        <v>45366</v>
      </c>
      <c r="F737" t="s">
        <v>1017</v>
      </c>
      <c r="G737">
        <v>7</v>
      </c>
      <c r="H737" s="1">
        <v>45373</v>
      </c>
      <c r="I737">
        <f t="shared" si="11"/>
        <v>0</v>
      </c>
      <c r="J737" t="str">
        <f>IF(Data!I737&lt;-1, "Early", IF(I737&gt;2,"Late","On Time"))</f>
        <v>On Time</v>
      </c>
      <c r="K737" t="s">
        <v>1018</v>
      </c>
    </row>
    <row r="738" spans="2:11" x14ac:dyDescent="0.3">
      <c r="B738" t="s">
        <v>728</v>
      </c>
      <c r="C738" t="s">
        <v>1053</v>
      </c>
      <c r="D738" t="s">
        <v>1026</v>
      </c>
      <c r="E738" s="1">
        <v>45366</v>
      </c>
      <c r="F738" t="s">
        <v>1017</v>
      </c>
      <c r="G738">
        <v>11</v>
      </c>
      <c r="H738" s="1">
        <v>45377</v>
      </c>
      <c r="I738">
        <f t="shared" si="11"/>
        <v>0</v>
      </c>
      <c r="J738" t="str">
        <f>IF(Data!I738&lt;-1, "Early", IF(I738&gt;2,"Late","On Time"))</f>
        <v>On Time</v>
      </c>
      <c r="K738" t="s">
        <v>1018</v>
      </c>
    </row>
    <row r="739" spans="2:11" x14ac:dyDescent="0.3">
      <c r="B739" t="s">
        <v>729</v>
      </c>
      <c r="C739" t="s">
        <v>1054</v>
      </c>
      <c r="D739" t="s">
        <v>1025</v>
      </c>
      <c r="E739" s="1">
        <v>45366</v>
      </c>
      <c r="F739" t="s">
        <v>1017</v>
      </c>
      <c r="G739">
        <v>11</v>
      </c>
      <c r="H739" s="1">
        <v>45378</v>
      </c>
      <c r="I739">
        <f t="shared" si="11"/>
        <v>1</v>
      </c>
      <c r="J739" t="str">
        <f>IF(Data!I739&lt;-1, "Early", IF(I739&gt;2,"Late","On Time"))</f>
        <v>On Time</v>
      </c>
      <c r="K739" t="s">
        <v>1018</v>
      </c>
    </row>
    <row r="740" spans="2:11" x14ac:dyDescent="0.3">
      <c r="B740" t="s">
        <v>730</v>
      </c>
      <c r="C740" t="s">
        <v>1059</v>
      </c>
      <c r="D740" t="s">
        <v>1024</v>
      </c>
      <c r="E740" s="1">
        <v>45366</v>
      </c>
      <c r="F740" t="s">
        <v>1017</v>
      </c>
      <c r="G740">
        <v>12</v>
      </c>
      <c r="H740" s="1">
        <v>45378</v>
      </c>
      <c r="I740">
        <f t="shared" si="11"/>
        <v>0</v>
      </c>
      <c r="J740" t="str">
        <f>IF(Data!I740&lt;-1, "Early", IF(I740&gt;2,"Late","On Time"))</f>
        <v>On Time</v>
      </c>
      <c r="K740" t="s">
        <v>1018</v>
      </c>
    </row>
    <row r="741" spans="2:11" x14ac:dyDescent="0.3">
      <c r="B741" t="s">
        <v>731</v>
      </c>
      <c r="C741" t="s">
        <v>1057</v>
      </c>
      <c r="D741" t="s">
        <v>1025</v>
      </c>
      <c r="E741" s="1">
        <v>45366</v>
      </c>
      <c r="F741" t="s">
        <v>1017</v>
      </c>
      <c r="G741">
        <v>10</v>
      </c>
      <c r="H741" s="1">
        <v>45378</v>
      </c>
      <c r="I741">
        <f t="shared" si="11"/>
        <v>2</v>
      </c>
      <c r="J741" t="str">
        <f>IF(Data!I741&lt;-1, "Early", IF(I741&gt;2,"Late","On Time"))</f>
        <v>On Time</v>
      </c>
      <c r="K741" t="s">
        <v>1018</v>
      </c>
    </row>
    <row r="742" spans="2:11" x14ac:dyDescent="0.3">
      <c r="B742" t="s">
        <v>732</v>
      </c>
      <c r="C742" t="s">
        <v>1047</v>
      </c>
      <c r="D742" t="s">
        <v>1022</v>
      </c>
      <c r="E742" s="1">
        <v>45368</v>
      </c>
      <c r="F742" t="s">
        <v>1017</v>
      </c>
      <c r="G742">
        <v>10</v>
      </c>
      <c r="H742" s="1">
        <v>45383</v>
      </c>
      <c r="I742">
        <f t="shared" si="11"/>
        <v>5</v>
      </c>
      <c r="J742" t="str">
        <f>IF(Data!I742&lt;-1, "Early", IF(I742&gt;2,"Late","On Time"))</f>
        <v>Late</v>
      </c>
      <c r="K742" t="s">
        <v>1018</v>
      </c>
    </row>
    <row r="743" spans="2:11" x14ac:dyDescent="0.3">
      <c r="B743" t="s">
        <v>733</v>
      </c>
      <c r="C743" t="s">
        <v>1057</v>
      </c>
      <c r="D743" t="s">
        <v>1026</v>
      </c>
      <c r="E743" s="1">
        <v>45368</v>
      </c>
      <c r="F743" t="s">
        <v>1017</v>
      </c>
      <c r="G743">
        <v>9</v>
      </c>
      <c r="H743" s="1">
        <v>45379</v>
      </c>
      <c r="I743">
        <f t="shared" si="11"/>
        <v>2</v>
      </c>
      <c r="J743" t="str">
        <f>IF(Data!I743&lt;-1, "Early", IF(I743&gt;2,"Late","On Time"))</f>
        <v>On Time</v>
      </c>
      <c r="K743" t="s">
        <v>1018</v>
      </c>
    </row>
    <row r="744" spans="2:11" x14ac:dyDescent="0.3">
      <c r="B744" t="s">
        <v>734</v>
      </c>
      <c r="C744" t="s">
        <v>1056</v>
      </c>
      <c r="D744" t="s">
        <v>1022</v>
      </c>
      <c r="E744" s="1">
        <v>45369</v>
      </c>
      <c r="F744" t="s">
        <v>1017</v>
      </c>
      <c r="G744">
        <v>10</v>
      </c>
      <c r="H744" s="1">
        <v>45379</v>
      </c>
      <c r="I744">
        <f t="shared" si="11"/>
        <v>0</v>
      </c>
      <c r="J744" t="str">
        <f>IF(Data!I744&lt;-1, "Early", IF(I744&gt;2,"Late","On Time"))</f>
        <v>On Time</v>
      </c>
      <c r="K744" t="s">
        <v>1018</v>
      </c>
    </row>
    <row r="745" spans="2:11" x14ac:dyDescent="0.3">
      <c r="B745" t="s">
        <v>735</v>
      </c>
      <c r="C745" t="s">
        <v>1099</v>
      </c>
      <c r="D745" t="s">
        <v>1022</v>
      </c>
      <c r="E745" s="1">
        <v>45369</v>
      </c>
      <c r="F745" t="s">
        <v>1018</v>
      </c>
      <c r="G745">
        <v>5</v>
      </c>
      <c r="H745" s="1">
        <v>45375</v>
      </c>
      <c r="I745">
        <f t="shared" si="11"/>
        <v>1</v>
      </c>
      <c r="J745" t="str">
        <f>IF(Data!I745&lt;-1, "Early", IF(I745&gt;2,"Late","On Time"))</f>
        <v>On Time</v>
      </c>
      <c r="K745" t="s">
        <v>1018</v>
      </c>
    </row>
    <row r="746" spans="2:11" x14ac:dyDescent="0.3">
      <c r="B746" t="s">
        <v>736</v>
      </c>
      <c r="C746" t="s">
        <v>1058</v>
      </c>
      <c r="D746" t="s">
        <v>1023</v>
      </c>
      <c r="E746" s="1">
        <v>45369</v>
      </c>
      <c r="F746" t="s">
        <v>1017</v>
      </c>
      <c r="G746">
        <v>2</v>
      </c>
      <c r="H746" s="1">
        <v>45370</v>
      </c>
      <c r="I746">
        <f t="shared" si="11"/>
        <v>-1</v>
      </c>
      <c r="J746" t="str">
        <f>IF(Data!I746&lt;-1, "Early", IF(I746&gt;2,"Late","On Time"))</f>
        <v>On Time</v>
      </c>
      <c r="K746" t="s">
        <v>1018</v>
      </c>
    </row>
    <row r="747" spans="2:11" x14ac:dyDescent="0.3">
      <c r="B747" t="s">
        <v>737</v>
      </c>
      <c r="C747" t="s">
        <v>1116</v>
      </c>
      <c r="D747" t="s">
        <v>1026</v>
      </c>
      <c r="E747" s="1">
        <v>45371</v>
      </c>
      <c r="F747" t="s">
        <v>1017</v>
      </c>
      <c r="G747">
        <v>4</v>
      </c>
      <c r="H747" s="1">
        <v>45374</v>
      </c>
      <c r="I747">
        <f t="shared" si="11"/>
        <v>-1</v>
      </c>
      <c r="J747" t="str">
        <f>IF(Data!I747&lt;-1, "Early", IF(I747&gt;2,"Late","On Time"))</f>
        <v>On Time</v>
      </c>
      <c r="K747" t="s">
        <v>1018</v>
      </c>
    </row>
    <row r="748" spans="2:11" x14ac:dyDescent="0.3">
      <c r="B748" t="s">
        <v>738</v>
      </c>
      <c r="C748" t="s">
        <v>1109</v>
      </c>
      <c r="D748" t="s">
        <v>1025</v>
      </c>
      <c r="E748" s="1">
        <v>45372</v>
      </c>
      <c r="F748" t="s">
        <v>1017</v>
      </c>
      <c r="G748">
        <v>2</v>
      </c>
      <c r="H748" s="1">
        <v>45376</v>
      </c>
      <c r="I748">
        <f t="shared" si="11"/>
        <v>2</v>
      </c>
      <c r="J748" t="str">
        <f>IF(Data!I748&lt;-1, "Early", IF(I748&gt;2,"Late","On Time"))</f>
        <v>On Time</v>
      </c>
      <c r="K748" t="s">
        <v>1018</v>
      </c>
    </row>
    <row r="749" spans="2:11" x14ac:dyDescent="0.3">
      <c r="B749" t="s">
        <v>739</v>
      </c>
      <c r="C749" t="s">
        <v>1079</v>
      </c>
      <c r="D749" t="s">
        <v>1022</v>
      </c>
      <c r="E749" s="1">
        <v>45372</v>
      </c>
      <c r="F749" t="s">
        <v>1017</v>
      </c>
      <c r="G749">
        <v>12</v>
      </c>
      <c r="H749" s="1">
        <v>45384</v>
      </c>
      <c r="I749">
        <f t="shared" si="11"/>
        <v>0</v>
      </c>
      <c r="J749" t="str">
        <f>IF(Data!I749&lt;-1, "Early", IF(I749&gt;2,"Late","On Time"))</f>
        <v>On Time</v>
      </c>
      <c r="K749" t="s">
        <v>1018</v>
      </c>
    </row>
    <row r="750" spans="2:11" x14ac:dyDescent="0.3">
      <c r="B750" t="s">
        <v>740</v>
      </c>
      <c r="C750" t="s">
        <v>1090</v>
      </c>
      <c r="D750" t="s">
        <v>1026</v>
      </c>
      <c r="E750" s="1">
        <v>45372</v>
      </c>
      <c r="F750" t="s">
        <v>1017</v>
      </c>
      <c r="G750">
        <v>5</v>
      </c>
      <c r="H750" s="1">
        <v>45377</v>
      </c>
      <c r="I750">
        <f t="shared" si="11"/>
        <v>0</v>
      </c>
      <c r="J750" t="str">
        <f>IF(Data!I750&lt;-1, "Early", IF(I750&gt;2,"Late","On Time"))</f>
        <v>On Time</v>
      </c>
      <c r="K750" t="s">
        <v>1018</v>
      </c>
    </row>
    <row r="751" spans="2:11" x14ac:dyDescent="0.3">
      <c r="B751" t="s">
        <v>741</v>
      </c>
      <c r="C751" t="s">
        <v>1112</v>
      </c>
      <c r="D751" t="s">
        <v>1023</v>
      </c>
      <c r="E751" s="1">
        <v>45372</v>
      </c>
      <c r="F751" t="s">
        <v>1017</v>
      </c>
      <c r="G751">
        <v>4</v>
      </c>
      <c r="H751" s="1">
        <v>45386</v>
      </c>
      <c r="I751">
        <f t="shared" si="11"/>
        <v>10</v>
      </c>
      <c r="J751" t="str">
        <f>IF(Data!I751&lt;-1, "Early", IF(I751&gt;2,"Late","On Time"))</f>
        <v>Late</v>
      </c>
      <c r="K751" t="s">
        <v>1018</v>
      </c>
    </row>
    <row r="752" spans="2:11" x14ac:dyDescent="0.3">
      <c r="B752" t="s">
        <v>742</v>
      </c>
      <c r="C752" t="s">
        <v>1045</v>
      </c>
      <c r="D752" t="s">
        <v>1022</v>
      </c>
      <c r="E752" s="1">
        <v>45373</v>
      </c>
      <c r="F752" t="s">
        <v>1017</v>
      </c>
      <c r="G752">
        <v>9</v>
      </c>
      <c r="H752" s="1">
        <v>45383</v>
      </c>
      <c r="I752">
        <f t="shared" si="11"/>
        <v>1</v>
      </c>
      <c r="J752" t="str">
        <f>IF(Data!I752&lt;-1, "Early", IF(I752&gt;2,"Late","On Time"))</f>
        <v>On Time</v>
      </c>
      <c r="K752" t="s">
        <v>1018</v>
      </c>
    </row>
    <row r="753" spans="2:12" x14ac:dyDescent="0.3">
      <c r="B753" t="s">
        <v>743</v>
      </c>
      <c r="C753" t="s">
        <v>1113</v>
      </c>
      <c r="D753" t="s">
        <v>1026</v>
      </c>
      <c r="E753" s="1">
        <v>45373</v>
      </c>
      <c r="F753" t="s">
        <v>1017</v>
      </c>
      <c r="G753">
        <v>3</v>
      </c>
      <c r="H753" s="1">
        <v>45377</v>
      </c>
      <c r="I753">
        <f t="shared" si="11"/>
        <v>1</v>
      </c>
      <c r="J753" t="str">
        <f>IF(Data!I753&lt;-1, "Early", IF(I753&gt;2,"Late","On Time"))</f>
        <v>On Time</v>
      </c>
      <c r="K753" t="s">
        <v>1018</v>
      </c>
    </row>
    <row r="754" spans="2:12" x14ac:dyDescent="0.3">
      <c r="B754" t="s">
        <v>744</v>
      </c>
      <c r="C754" t="s">
        <v>1090</v>
      </c>
      <c r="D754" t="s">
        <v>1025</v>
      </c>
      <c r="E754" s="1">
        <v>45373</v>
      </c>
      <c r="F754" t="s">
        <v>1017</v>
      </c>
      <c r="G754">
        <v>23</v>
      </c>
      <c r="H754" s="1">
        <v>45396</v>
      </c>
      <c r="I754">
        <f t="shared" si="11"/>
        <v>0</v>
      </c>
      <c r="J754" t="str">
        <f>IF(Data!I754&lt;-1, "Early", IF(I754&gt;2,"Late","On Time"))</f>
        <v>On Time</v>
      </c>
      <c r="K754" t="s">
        <v>1018</v>
      </c>
    </row>
    <row r="755" spans="2:12" x14ac:dyDescent="0.3">
      <c r="B755" t="s">
        <v>745</v>
      </c>
      <c r="C755" t="s">
        <v>1103</v>
      </c>
      <c r="D755" t="s">
        <v>1026</v>
      </c>
      <c r="E755" s="1">
        <v>45374</v>
      </c>
      <c r="F755" t="s">
        <v>1017</v>
      </c>
      <c r="G755">
        <v>20</v>
      </c>
      <c r="H755" s="1">
        <v>45394</v>
      </c>
      <c r="I755">
        <f t="shared" si="11"/>
        <v>0</v>
      </c>
      <c r="J755" t="str">
        <f>IF(Data!I755&lt;-1, "Early", IF(I755&gt;2,"Late","On Time"))</f>
        <v>On Time</v>
      </c>
      <c r="K755" t="s">
        <v>1018</v>
      </c>
    </row>
    <row r="756" spans="2:12" x14ac:dyDescent="0.3">
      <c r="B756" t="s">
        <v>746</v>
      </c>
      <c r="C756" t="s">
        <v>1077</v>
      </c>
      <c r="D756" t="s">
        <v>1023</v>
      </c>
      <c r="E756" s="1">
        <v>45376</v>
      </c>
      <c r="F756" t="s">
        <v>1017</v>
      </c>
      <c r="G756">
        <v>6</v>
      </c>
      <c r="H756" s="1">
        <v>45383</v>
      </c>
      <c r="I756">
        <f t="shared" si="11"/>
        <v>1</v>
      </c>
      <c r="J756" t="str">
        <f>IF(Data!I756&lt;-1, "Early", IF(I756&gt;2,"Late","On Time"))</f>
        <v>On Time</v>
      </c>
      <c r="K756" t="s">
        <v>1018</v>
      </c>
    </row>
    <row r="757" spans="2:12" x14ac:dyDescent="0.3">
      <c r="B757" t="s">
        <v>747</v>
      </c>
      <c r="C757" t="s">
        <v>1030</v>
      </c>
      <c r="D757" t="s">
        <v>1022</v>
      </c>
      <c r="E757" s="1">
        <v>45376</v>
      </c>
      <c r="F757" t="s">
        <v>1018</v>
      </c>
      <c r="G757">
        <v>6</v>
      </c>
      <c r="H757" s="1">
        <v>45384</v>
      </c>
      <c r="I757">
        <f t="shared" si="11"/>
        <v>2</v>
      </c>
      <c r="J757" t="str">
        <f>IF(Data!I757&lt;-1, "Early", IF(I757&gt;2,"Late","On Time"))</f>
        <v>On Time</v>
      </c>
      <c r="K757" t="s">
        <v>1017</v>
      </c>
      <c r="L757" t="s">
        <v>1019</v>
      </c>
    </row>
    <row r="758" spans="2:12" x14ac:dyDescent="0.3">
      <c r="B758" t="s">
        <v>748</v>
      </c>
      <c r="C758" t="s">
        <v>1125</v>
      </c>
      <c r="D758" t="s">
        <v>1023</v>
      </c>
      <c r="E758" s="1">
        <v>45377</v>
      </c>
      <c r="F758" t="s">
        <v>1017</v>
      </c>
      <c r="G758">
        <v>9</v>
      </c>
      <c r="H758" s="1">
        <v>45391</v>
      </c>
      <c r="I758">
        <f t="shared" si="11"/>
        <v>5</v>
      </c>
      <c r="J758" t="str">
        <f>IF(Data!I758&lt;-1, "Early", IF(I758&gt;2,"Late","On Time"))</f>
        <v>Late</v>
      </c>
      <c r="K758" t="s">
        <v>1018</v>
      </c>
    </row>
    <row r="759" spans="2:12" x14ac:dyDescent="0.3">
      <c r="B759" t="s">
        <v>749</v>
      </c>
      <c r="C759" t="s">
        <v>1101</v>
      </c>
      <c r="D759" t="s">
        <v>1024</v>
      </c>
      <c r="E759" s="1">
        <v>45378</v>
      </c>
      <c r="F759" t="s">
        <v>1017</v>
      </c>
      <c r="G759">
        <v>9</v>
      </c>
      <c r="H759" s="1">
        <v>45390</v>
      </c>
      <c r="I759">
        <f t="shared" si="11"/>
        <v>3</v>
      </c>
      <c r="J759" t="str">
        <f>IF(Data!I759&lt;-1, "Early", IF(I759&gt;2,"Late","On Time"))</f>
        <v>Late</v>
      </c>
      <c r="K759" t="s">
        <v>1018</v>
      </c>
    </row>
    <row r="760" spans="2:12" x14ac:dyDescent="0.3">
      <c r="B760" t="s">
        <v>750</v>
      </c>
      <c r="C760" t="s">
        <v>1050</v>
      </c>
      <c r="D760" t="s">
        <v>1024</v>
      </c>
      <c r="E760" s="1">
        <v>45378</v>
      </c>
      <c r="F760" t="s">
        <v>1017</v>
      </c>
      <c r="G760">
        <v>4</v>
      </c>
      <c r="H760" s="1">
        <v>45381</v>
      </c>
      <c r="I760">
        <f t="shared" si="11"/>
        <v>-1</v>
      </c>
      <c r="J760" t="str">
        <f>IF(Data!I760&lt;-1, "Early", IF(I760&gt;2,"Late","On Time"))</f>
        <v>On Time</v>
      </c>
      <c r="K760" t="s">
        <v>1018</v>
      </c>
    </row>
    <row r="761" spans="2:12" x14ac:dyDescent="0.3">
      <c r="B761" t="s">
        <v>751</v>
      </c>
      <c r="C761" t="s">
        <v>1039</v>
      </c>
      <c r="D761" t="s">
        <v>1026</v>
      </c>
      <c r="E761" s="1">
        <v>45379</v>
      </c>
      <c r="F761" t="s">
        <v>1017</v>
      </c>
      <c r="G761">
        <v>9</v>
      </c>
      <c r="H761" s="1">
        <v>45388</v>
      </c>
      <c r="I761">
        <f t="shared" si="11"/>
        <v>0</v>
      </c>
      <c r="J761" t="str">
        <f>IF(Data!I761&lt;-1, "Early", IF(I761&gt;2,"Late","On Time"))</f>
        <v>On Time</v>
      </c>
      <c r="K761" t="s">
        <v>1018</v>
      </c>
    </row>
    <row r="762" spans="2:12" x14ac:dyDescent="0.3">
      <c r="B762" t="s">
        <v>752</v>
      </c>
      <c r="C762" t="s">
        <v>1035</v>
      </c>
      <c r="D762" t="s">
        <v>1022</v>
      </c>
      <c r="E762" s="1">
        <v>45379</v>
      </c>
      <c r="F762" t="s">
        <v>1017</v>
      </c>
      <c r="G762">
        <v>6</v>
      </c>
      <c r="H762" s="1">
        <v>45385</v>
      </c>
      <c r="I762">
        <f t="shared" si="11"/>
        <v>0</v>
      </c>
      <c r="J762" t="str">
        <f>IF(Data!I762&lt;-1, "Early", IF(I762&gt;2,"Late","On Time"))</f>
        <v>On Time</v>
      </c>
      <c r="K762" t="s">
        <v>1018</v>
      </c>
    </row>
    <row r="763" spans="2:12" x14ac:dyDescent="0.3">
      <c r="B763" t="s">
        <v>753</v>
      </c>
      <c r="C763" t="s">
        <v>1057</v>
      </c>
      <c r="D763" t="s">
        <v>1023</v>
      </c>
      <c r="E763" s="1">
        <v>45380</v>
      </c>
      <c r="F763" t="s">
        <v>1017</v>
      </c>
      <c r="G763">
        <v>11</v>
      </c>
      <c r="H763" s="1">
        <v>45392</v>
      </c>
      <c r="I763">
        <f t="shared" si="11"/>
        <v>1</v>
      </c>
      <c r="J763" t="str">
        <f>IF(Data!I763&lt;-1, "Early", IF(I763&gt;2,"Late","On Time"))</f>
        <v>On Time</v>
      </c>
      <c r="K763" t="s">
        <v>1018</v>
      </c>
    </row>
    <row r="764" spans="2:12" x14ac:dyDescent="0.3">
      <c r="B764" t="s">
        <v>754</v>
      </c>
      <c r="C764" t="s">
        <v>1125</v>
      </c>
      <c r="D764" t="s">
        <v>1025</v>
      </c>
      <c r="E764" s="1">
        <v>45381</v>
      </c>
      <c r="F764" t="s">
        <v>1017</v>
      </c>
      <c r="G764">
        <v>12</v>
      </c>
      <c r="H764" s="1">
        <v>45393</v>
      </c>
      <c r="I764">
        <f t="shared" si="11"/>
        <v>0</v>
      </c>
      <c r="J764" t="str">
        <f>IF(Data!I764&lt;-1, "Early", IF(I764&gt;2,"Late","On Time"))</f>
        <v>On Time</v>
      </c>
      <c r="K764" t="s">
        <v>1018</v>
      </c>
    </row>
    <row r="765" spans="2:12" x14ac:dyDescent="0.3">
      <c r="B765" t="s">
        <v>755</v>
      </c>
      <c r="C765" t="s">
        <v>1079</v>
      </c>
      <c r="D765" t="s">
        <v>1022</v>
      </c>
      <c r="E765" s="1">
        <v>45381</v>
      </c>
      <c r="F765" t="s">
        <v>1017</v>
      </c>
      <c r="G765">
        <v>13</v>
      </c>
      <c r="H765" s="1">
        <v>45396</v>
      </c>
      <c r="I765">
        <f t="shared" si="11"/>
        <v>2</v>
      </c>
      <c r="J765" t="str">
        <f>IF(Data!I765&lt;-1, "Early", IF(I765&gt;2,"Late","On Time"))</f>
        <v>On Time</v>
      </c>
      <c r="K765" t="s">
        <v>1018</v>
      </c>
    </row>
    <row r="766" spans="2:12" x14ac:dyDescent="0.3">
      <c r="B766" t="s">
        <v>756</v>
      </c>
      <c r="C766" t="s">
        <v>1102</v>
      </c>
      <c r="D766" t="s">
        <v>1024</v>
      </c>
      <c r="E766" s="1">
        <v>45381</v>
      </c>
      <c r="F766" t="s">
        <v>1017</v>
      </c>
      <c r="G766">
        <v>11</v>
      </c>
      <c r="H766" s="1">
        <v>45395</v>
      </c>
      <c r="I766">
        <f t="shared" si="11"/>
        <v>3</v>
      </c>
      <c r="J766" t="str">
        <f>IF(Data!I766&lt;-1, "Early", IF(I766&gt;2,"Late","On Time"))</f>
        <v>Late</v>
      </c>
      <c r="K766" t="s">
        <v>1018</v>
      </c>
    </row>
    <row r="767" spans="2:12" x14ac:dyDescent="0.3">
      <c r="B767" t="s">
        <v>757</v>
      </c>
      <c r="C767" t="s">
        <v>1029</v>
      </c>
      <c r="D767" t="s">
        <v>1025</v>
      </c>
      <c r="E767" s="1">
        <v>45382</v>
      </c>
      <c r="F767" t="s">
        <v>1017</v>
      </c>
      <c r="G767">
        <v>6</v>
      </c>
      <c r="H767" s="1">
        <v>45388</v>
      </c>
      <c r="I767">
        <f t="shared" si="11"/>
        <v>0</v>
      </c>
      <c r="J767" t="str">
        <f>IF(Data!I767&lt;-1, "Early", IF(I767&gt;2,"Late","On Time"))</f>
        <v>On Time</v>
      </c>
      <c r="K767" t="s">
        <v>1018</v>
      </c>
    </row>
    <row r="768" spans="2:12" x14ac:dyDescent="0.3">
      <c r="B768" t="s">
        <v>758</v>
      </c>
      <c r="C768" t="s">
        <v>1070</v>
      </c>
      <c r="D768" t="s">
        <v>1024</v>
      </c>
      <c r="E768" s="1">
        <v>45382</v>
      </c>
      <c r="F768" t="s">
        <v>1018</v>
      </c>
      <c r="G768">
        <v>4</v>
      </c>
      <c r="H768" s="1">
        <v>45386</v>
      </c>
      <c r="I768">
        <f t="shared" si="11"/>
        <v>0</v>
      </c>
      <c r="J768" t="str">
        <f>IF(Data!I768&lt;-1, "Early", IF(I768&gt;2,"Late","On Time"))</f>
        <v>On Time</v>
      </c>
      <c r="K768" t="s">
        <v>1018</v>
      </c>
    </row>
    <row r="769" spans="2:12" x14ac:dyDescent="0.3">
      <c r="B769" t="s">
        <v>759</v>
      </c>
      <c r="C769" t="s">
        <v>1087</v>
      </c>
      <c r="D769" t="s">
        <v>1024</v>
      </c>
      <c r="E769" s="1">
        <v>45382</v>
      </c>
      <c r="F769" t="s">
        <v>1017</v>
      </c>
      <c r="G769">
        <v>4</v>
      </c>
      <c r="H769" s="1">
        <v>45387</v>
      </c>
      <c r="I769">
        <f t="shared" si="11"/>
        <v>1</v>
      </c>
      <c r="J769" t="str">
        <f>IF(Data!I769&lt;-1, "Early", IF(I769&gt;2,"Late","On Time"))</f>
        <v>On Time</v>
      </c>
      <c r="K769" t="s">
        <v>1018</v>
      </c>
    </row>
    <row r="770" spans="2:12" x14ac:dyDescent="0.3">
      <c r="B770" t="s">
        <v>760</v>
      </c>
      <c r="C770" t="s">
        <v>1090</v>
      </c>
      <c r="D770" t="s">
        <v>1022</v>
      </c>
      <c r="E770" s="1">
        <v>45383</v>
      </c>
      <c r="F770" t="s">
        <v>1017</v>
      </c>
      <c r="G770">
        <v>4</v>
      </c>
      <c r="H770" s="1">
        <v>45386</v>
      </c>
      <c r="I770">
        <f t="shared" si="11"/>
        <v>-1</v>
      </c>
      <c r="J770" t="str">
        <f>IF(Data!I770&lt;-1, "Early", IF(I770&gt;2,"Late","On Time"))</f>
        <v>On Time</v>
      </c>
      <c r="K770" t="s">
        <v>1018</v>
      </c>
    </row>
    <row r="771" spans="2:12" x14ac:dyDescent="0.3">
      <c r="B771" t="s">
        <v>761</v>
      </c>
      <c r="C771" t="s">
        <v>1115</v>
      </c>
      <c r="D771" t="s">
        <v>1025</v>
      </c>
      <c r="E771" s="1">
        <v>45384</v>
      </c>
      <c r="F771" t="s">
        <v>1017</v>
      </c>
      <c r="G771">
        <v>5</v>
      </c>
      <c r="H771" s="1">
        <v>45390</v>
      </c>
      <c r="I771">
        <f t="shared" si="11"/>
        <v>1</v>
      </c>
      <c r="J771" t="str">
        <f>IF(Data!I771&lt;-1, "Early", IF(I771&gt;2,"Late","On Time"))</f>
        <v>On Time</v>
      </c>
      <c r="K771" t="s">
        <v>1018</v>
      </c>
    </row>
    <row r="772" spans="2:12" x14ac:dyDescent="0.3">
      <c r="B772" t="s">
        <v>762</v>
      </c>
      <c r="C772" t="s">
        <v>1066</v>
      </c>
      <c r="D772" t="s">
        <v>1025</v>
      </c>
      <c r="E772" s="1">
        <v>45384</v>
      </c>
      <c r="F772" t="s">
        <v>1017</v>
      </c>
      <c r="G772">
        <v>4</v>
      </c>
      <c r="H772" s="1">
        <v>45387</v>
      </c>
      <c r="I772">
        <f t="shared" si="11"/>
        <v>-1</v>
      </c>
      <c r="J772" t="str">
        <f>IF(Data!I772&lt;-1, "Early", IF(I772&gt;2,"Late","On Time"))</f>
        <v>On Time</v>
      </c>
      <c r="K772" t="s">
        <v>1018</v>
      </c>
    </row>
    <row r="773" spans="2:12" x14ac:dyDescent="0.3">
      <c r="B773" t="s">
        <v>763</v>
      </c>
      <c r="C773" t="s">
        <v>1060</v>
      </c>
      <c r="D773" t="s">
        <v>1024</v>
      </c>
      <c r="E773" s="1">
        <v>45387</v>
      </c>
      <c r="F773" t="s">
        <v>1017</v>
      </c>
      <c r="G773">
        <v>21</v>
      </c>
      <c r="H773" s="1">
        <v>45408</v>
      </c>
      <c r="I773">
        <f t="shared" si="11"/>
        <v>0</v>
      </c>
      <c r="J773" t="str">
        <f>IF(Data!I773&lt;-1, "Early", IF(I773&gt;2,"Late","On Time"))</f>
        <v>On Time</v>
      </c>
      <c r="K773" t="s">
        <v>1018</v>
      </c>
    </row>
    <row r="774" spans="2:12" x14ac:dyDescent="0.3">
      <c r="B774" t="s">
        <v>764</v>
      </c>
      <c r="C774" t="s">
        <v>1053</v>
      </c>
      <c r="D774" t="s">
        <v>1024</v>
      </c>
      <c r="E774" s="1">
        <v>45387</v>
      </c>
      <c r="F774" t="s">
        <v>1017</v>
      </c>
      <c r="G774">
        <v>7</v>
      </c>
      <c r="H774" s="1">
        <v>45400</v>
      </c>
      <c r="I774">
        <f t="shared" si="11"/>
        <v>6</v>
      </c>
      <c r="J774" t="str">
        <f>IF(Data!I774&lt;-1, "Early", IF(I774&gt;2,"Late","On Time"))</f>
        <v>Late</v>
      </c>
      <c r="K774" t="s">
        <v>1018</v>
      </c>
    </row>
    <row r="775" spans="2:12" x14ac:dyDescent="0.3">
      <c r="B775" t="s">
        <v>765</v>
      </c>
      <c r="C775" t="s">
        <v>1065</v>
      </c>
      <c r="D775" t="s">
        <v>1023</v>
      </c>
      <c r="E775" s="1">
        <v>45387</v>
      </c>
      <c r="F775" t="s">
        <v>1017</v>
      </c>
      <c r="G775">
        <v>13</v>
      </c>
      <c r="H775" s="1">
        <v>45413</v>
      </c>
      <c r="I775">
        <f t="shared" si="11"/>
        <v>13</v>
      </c>
      <c r="J775" t="str">
        <f>IF(Data!I775&lt;-1, "Early", IF(I775&gt;2,"Late","On Time"))</f>
        <v>Late</v>
      </c>
      <c r="K775" t="s">
        <v>1018</v>
      </c>
    </row>
    <row r="776" spans="2:12" x14ac:dyDescent="0.3">
      <c r="B776" t="s">
        <v>766</v>
      </c>
      <c r="C776" t="s">
        <v>1102</v>
      </c>
      <c r="D776" t="s">
        <v>1026</v>
      </c>
      <c r="E776" s="1">
        <v>45389</v>
      </c>
      <c r="F776" t="s">
        <v>1017</v>
      </c>
      <c r="G776">
        <v>4</v>
      </c>
      <c r="H776" s="1">
        <v>45391</v>
      </c>
      <c r="I776">
        <f t="shared" si="11"/>
        <v>-2</v>
      </c>
      <c r="J776" t="str">
        <f>IF(Data!I776&lt;-1, "Early", IF(I776&gt;2,"Late","On Time"))</f>
        <v>Early</v>
      </c>
      <c r="K776" t="s">
        <v>1018</v>
      </c>
    </row>
    <row r="777" spans="2:12" x14ac:dyDescent="0.3">
      <c r="B777" t="s">
        <v>767</v>
      </c>
      <c r="C777" t="s">
        <v>1060</v>
      </c>
      <c r="D777" t="s">
        <v>1026</v>
      </c>
      <c r="E777" s="1">
        <v>45390</v>
      </c>
      <c r="F777" t="s">
        <v>1017</v>
      </c>
      <c r="G777">
        <v>23</v>
      </c>
      <c r="H777" s="1">
        <v>45414</v>
      </c>
      <c r="I777">
        <f t="shared" si="11"/>
        <v>1</v>
      </c>
      <c r="J777" t="str">
        <f>IF(Data!I777&lt;-1, "Early", IF(I777&gt;2,"Late","On Time"))</f>
        <v>On Time</v>
      </c>
      <c r="K777" t="s">
        <v>1018</v>
      </c>
    </row>
    <row r="778" spans="2:12" x14ac:dyDescent="0.3">
      <c r="B778" t="s">
        <v>768</v>
      </c>
      <c r="C778" t="s">
        <v>1087</v>
      </c>
      <c r="D778" t="s">
        <v>1026</v>
      </c>
      <c r="E778" s="1">
        <v>45391</v>
      </c>
      <c r="F778" t="s">
        <v>1017</v>
      </c>
      <c r="G778">
        <v>16</v>
      </c>
      <c r="H778" s="1">
        <v>45407</v>
      </c>
      <c r="I778">
        <f t="shared" si="11"/>
        <v>0</v>
      </c>
      <c r="J778" t="str">
        <f>IF(Data!I778&lt;-1, "Early", IF(I778&gt;2,"Late","On Time"))</f>
        <v>On Time</v>
      </c>
      <c r="K778" t="s">
        <v>1018</v>
      </c>
    </row>
    <row r="779" spans="2:12" x14ac:dyDescent="0.3">
      <c r="B779" t="s">
        <v>769</v>
      </c>
      <c r="C779" t="s">
        <v>1113</v>
      </c>
      <c r="D779" t="s">
        <v>1023</v>
      </c>
      <c r="E779" s="1">
        <v>45392</v>
      </c>
      <c r="F779" t="s">
        <v>1017</v>
      </c>
      <c r="G779">
        <v>7</v>
      </c>
      <c r="H779" s="1">
        <v>45399</v>
      </c>
      <c r="I779">
        <f t="shared" si="11"/>
        <v>0</v>
      </c>
      <c r="J779" t="str">
        <f>IF(Data!I779&lt;-1, "Early", IF(I779&gt;2,"Late","On Time"))</f>
        <v>On Time</v>
      </c>
      <c r="K779" t="s">
        <v>1018</v>
      </c>
    </row>
    <row r="780" spans="2:12" x14ac:dyDescent="0.3">
      <c r="B780" t="s">
        <v>770</v>
      </c>
      <c r="C780" t="s">
        <v>1052</v>
      </c>
      <c r="D780" t="s">
        <v>1026</v>
      </c>
      <c r="E780" s="1">
        <v>45392</v>
      </c>
      <c r="F780" t="s">
        <v>1017</v>
      </c>
      <c r="G780">
        <v>6</v>
      </c>
      <c r="H780" s="1">
        <v>45400</v>
      </c>
      <c r="I780">
        <f t="shared" si="11"/>
        <v>2</v>
      </c>
      <c r="J780" t="str">
        <f>IF(Data!I780&lt;-1, "Early", IF(I780&gt;2,"Late","On Time"))</f>
        <v>On Time</v>
      </c>
      <c r="K780" t="s">
        <v>1018</v>
      </c>
    </row>
    <row r="781" spans="2:12" x14ac:dyDescent="0.3">
      <c r="B781" t="s">
        <v>771</v>
      </c>
      <c r="C781" t="s">
        <v>1054</v>
      </c>
      <c r="D781" t="s">
        <v>1025</v>
      </c>
      <c r="E781" s="1">
        <v>45392</v>
      </c>
      <c r="F781" t="s">
        <v>1017</v>
      </c>
      <c r="G781">
        <v>4</v>
      </c>
      <c r="H781" s="1">
        <v>45401</v>
      </c>
      <c r="I781">
        <f t="shared" si="11"/>
        <v>5</v>
      </c>
      <c r="J781" t="str">
        <f>IF(Data!I781&lt;-1, "Early", IF(I781&gt;2,"Late","On Time"))</f>
        <v>Late</v>
      </c>
      <c r="K781" t="s">
        <v>1018</v>
      </c>
    </row>
    <row r="782" spans="2:12" x14ac:dyDescent="0.3">
      <c r="B782" t="s">
        <v>772</v>
      </c>
      <c r="C782" t="s">
        <v>1069</v>
      </c>
      <c r="D782" t="s">
        <v>1026</v>
      </c>
      <c r="E782" s="1">
        <v>45392</v>
      </c>
      <c r="F782" t="s">
        <v>1018</v>
      </c>
      <c r="G782">
        <v>7</v>
      </c>
      <c r="H782" s="1">
        <v>45405</v>
      </c>
      <c r="I782">
        <f t="shared" si="11"/>
        <v>6</v>
      </c>
      <c r="J782" t="str">
        <f>IF(Data!I782&lt;-1, "Early", IF(I782&gt;2,"Late","On Time"))</f>
        <v>Late</v>
      </c>
      <c r="K782" t="s">
        <v>1018</v>
      </c>
    </row>
    <row r="783" spans="2:12" x14ac:dyDescent="0.3">
      <c r="B783" t="s">
        <v>773</v>
      </c>
      <c r="C783" t="s">
        <v>1062</v>
      </c>
      <c r="D783" t="s">
        <v>1024</v>
      </c>
      <c r="E783" s="1">
        <v>45392</v>
      </c>
      <c r="F783" t="s">
        <v>1017</v>
      </c>
      <c r="G783">
        <v>4</v>
      </c>
      <c r="H783" s="1">
        <v>45396</v>
      </c>
      <c r="I783">
        <f t="shared" si="11"/>
        <v>0</v>
      </c>
      <c r="J783" t="str">
        <f>IF(Data!I783&lt;-1, "Early", IF(I783&gt;2,"Late","On Time"))</f>
        <v>On Time</v>
      </c>
      <c r="K783" t="s">
        <v>1018</v>
      </c>
    </row>
    <row r="784" spans="2:12" x14ac:dyDescent="0.3">
      <c r="B784" t="s">
        <v>774</v>
      </c>
      <c r="C784" t="s">
        <v>1048</v>
      </c>
      <c r="D784" t="s">
        <v>1022</v>
      </c>
      <c r="E784" s="1">
        <v>45394</v>
      </c>
      <c r="F784" t="s">
        <v>1017</v>
      </c>
      <c r="G784">
        <v>6</v>
      </c>
      <c r="H784" s="1">
        <v>45402</v>
      </c>
      <c r="I784">
        <f t="shared" si="11"/>
        <v>2</v>
      </c>
      <c r="J784" t="str">
        <f>IF(Data!I784&lt;-1, "Early", IF(I784&gt;2,"Late","On Time"))</f>
        <v>On Time</v>
      </c>
      <c r="K784" t="s">
        <v>1017</v>
      </c>
      <c r="L784" t="s">
        <v>1019</v>
      </c>
    </row>
    <row r="785" spans="2:11" x14ac:dyDescent="0.3">
      <c r="B785" t="s">
        <v>775</v>
      </c>
      <c r="C785" t="s">
        <v>1051</v>
      </c>
      <c r="D785" t="s">
        <v>1025</v>
      </c>
      <c r="E785" s="1">
        <v>45394</v>
      </c>
      <c r="F785" t="s">
        <v>1017</v>
      </c>
      <c r="G785">
        <v>9</v>
      </c>
      <c r="H785" s="1">
        <v>45403</v>
      </c>
      <c r="I785">
        <f t="shared" si="11"/>
        <v>0</v>
      </c>
      <c r="J785" t="str">
        <f>IF(Data!I785&lt;-1, "Early", IF(I785&gt;2,"Late","On Time"))</f>
        <v>On Time</v>
      </c>
      <c r="K785" t="s">
        <v>1018</v>
      </c>
    </row>
    <row r="786" spans="2:11" x14ac:dyDescent="0.3">
      <c r="B786" t="s">
        <v>776</v>
      </c>
      <c r="C786" t="s">
        <v>1091</v>
      </c>
      <c r="D786" t="s">
        <v>1023</v>
      </c>
      <c r="E786" s="1">
        <v>45394</v>
      </c>
      <c r="F786" t="s">
        <v>1017</v>
      </c>
      <c r="G786">
        <v>14</v>
      </c>
      <c r="H786" s="1">
        <v>45408</v>
      </c>
      <c r="I786">
        <f t="shared" si="11"/>
        <v>0</v>
      </c>
      <c r="J786" t="str">
        <f>IF(Data!I786&lt;-1, "Early", IF(I786&gt;2,"Late","On Time"))</f>
        <v>On Time</v>
      </c>
      <c r="K786" t="s">
        <v>1018</v>
      </c>
    </row>
    <row r="787" spans="2:11" x14ac:dyDescent="0.3">
      <c r="B787" t="s">
        <v>777</v>
      </c>
      <c r="C787" t="s">
        <v>1035</v>
      </c>
      <c r="D787" t="s">
        <v>1026</v>
      </c>
      <c r="E787" s="1">
        <v>45394</v>
      </c>
      <c r="F787" t="s">
        <v>1017</v>
      </c>
      <c r="G787">
        <v>7</v>
      </c>
      <c r="H787" s="1">
        <v>45402</v>
      </c>
      <c r="I787">
        <f t="shared" si="11"/>
        <v>1</v>
      </c>
      <c r="J787" t="str">
        <f>IF(Data!I787&lt;-1, "Early", IF(I787&gt;2,"Late","On Time"))</f>
        <v>On Time</v>
      </c>
      <c r="K787" t="s">
        <v>1018</v>
      </c>
    </row>
    <row r="788" spans="2:11" x14ac:dyDescent="0.3">
      <c r="B788" t="s">
        <v>778</v>
      </c>
      <c r="C788" t="s">
        <v>1112</v>
      </c>
      <c r="D788" t="s">
        <v>1022</v>
      </c>
      <c r="E788" s="1">
        <v>45394</v>
      </c>
      <c r="F788" t="s">
        <v>1018</v>
      </c>
      <c r="G788">
        <v>8</v>
      </c>
      <c r="H788" s="1">
        <v>45402</v>
      </c>
      <c r="I788">
        <f t="shared" si="11"/>
        <v>0</v>
      </c>
      <c r="J788" t="str">
        <f>IF(Data!I788&lt;-1, "Early", IF(I788&gt;2,"Late","On Time"))</f>
        <v>On Time</v>
      </c>
      <c r="K788" t="s">
        <v>1018</v>
      </c>
    </row>
    <row r="789" spans="2:11" x14ac:dyDescent="0.3">
      <c r="B789" t="s">
        <v>779</v>
      </c>
      <c r="C789" t="s">
        <v>1071</v>
      </c>
      <c r="D789" t="s">
        <v>1025</v>
      </c>
      <c r="E789" s="1">
        <v>45395</v>
      </c>
      <c r="F789" t="s">
        <v>1017</v>
      </c>
      <c r="G789">
        <v>10</v>
      </c>
      <c r="H789" s="1">
        <v>45407</v>
      </c>
      <c r="I789">
        <f t="shared" si="11"/>
        <v>2</v>
      </c>
      <c r="J789" t="str">
        <f>IF(Data!I789&lt;-1, "Early", IF(I789&gt;2,"Late","On Time"))</f>
        <v>On Time</v>
      </c>
      <c r="K789" t="s">
        <v>1018</v>
      </c>
    </row>
    <row r="790" spans="2:11" x14ac:dyDescent="0.3">
      <c r="B790" t="s">
        <v>780</v>
      </c>
      <c r="C790" t="s">
        <v>1080</v>
      </c>
      <c r="D790" t="s">
        <v>1022</v>
      </c>
      <c r="E790" s="1">
        <v>45396</v>
      </c>
      <c r="F790" t="s">
        <v>1017</v>
      </c>
      <c r="G790">
        <v>10</v>
      </c>
      <c r="H790" s="1">
        <v>45406</v>
      </c>
      <c r="I790">
        <f t="shared" si="11"/>
        <v>0</v>
      </c>
      <c r="J790" t="str">
        <f>IF(Data!I790&lt;-1, "Early", IF(I790&gt;2,"Late","On Time"))</f>
        <v>On Time</v>
      </c>
      <c r="K790" t="s">
        <v>1018</v>
      </c>
    </row>
    <row r="791" spans="2:11" x14ac:dyDescent="0.3">
      <c r="B791" t="s">
        <v>781</v>
      </c>
      <c r="C791" t="s">
        <v>1106</v>
      </c>
      <c r="D791" t="s">
        <v>1023</v>
      </c>
      <c r="E791" s="1">
        <v>45396</v>
      </c>
      <c r="F791" t="s">
        <v>1017</v>
      </c>
      <c r="G791">
        <v>5</v>
      </c>
      <c r="H791" s="1">
        <v>45402</v>
      </c>
      <c r="I791">
        <f t="shared" si="11"/>
        <v>1</v>
      </c>
      <c r="J791" t="str">
        <f>IF(Data!I791&lt;-1, "Early", IF(I791&gt;2,"Late","On Time"))</f>
        <v>On Time</v>
      </c>
      <c r="K791" t="s">
        <v>1018</v>
      </c>
    </row>
    <row r="792" spans="2:11" x14ac:dyDescent="0.3">
      <c r="B792" t="s">
        <v>782</v>
      </c>
      <c r="C792" t="s">
        <v>1101</v>
      </c>
      <c r="D792" t="s">
        <v>1022</v>
      </c>
      <c r="E792" s="1">
        <v>45396</v>
      </c>
      <c r="F792" t="s">
        <v>1017</v>
      </c>
      <c r="G792">
        <v>7</v>
      </c>
      <c r="H792" s="1">
        <v>45403</v>
      </c>
      <c r="I792">
        <f t="shared" si="11"/>
        <v>0</v>
      </c>
      <c r="J792" t="str">
        <f>IF(Data!I792&lt;-1, "Early", IF(I792&gt;2,"Late","On Time"))</f>
        <v>On Time</v>
      </c>
      <c r="K792" t="s">
        <v>1018</v>
      </c>
    </row>
    <row r="793" spans="2:11" x14ac:dyDescent="0.3">
      <c r="B793" t="s">
        <v>783</v>
      </c>
      <c r="C793" t="s">
        <v>1089</v>
      </c>
      <c r="D793" t="s">
        <v>1022</v>
      </c>
      <c r="E793" s="1">
        <v>45397</v>
      </c>
      <c r="F793" t="s">
        <v>1017</v>
      </c>
      <c r="G793">
        <v>13</v>
      </c>
      <c r="H793" s="1">
        <v>45411</v>
      </c>
      <c r="I793">
        <f t="shared" si="11"/>
        <v>1</v>
      </c>
      <c r="J793" t="str">
        <f>IF(Data!I793&lt;-1, "Early", IF(I793&gt;2,"Late","On Time"))</f>
        <v>On Time</v>
      </c>
      <c r="K793" t="s">
        <v>1018</v>
      </c>
    </row>
    <row r="794" spans="2:11" x14ac:dyDescent="0.3">
      <c r="B794" t="s">
        <v>784</v>
      </c>
      <c r="C794" t="s">
        <v>1044</v>
      </c>
      <c r="D794" t="s">
        <v>1025</v>
      </c>
      <c r="E794" s="1">
        <v>45397</v>
      </c>
      <c r="F794" t="s">
        <v>1017</v>
      </c>
      <c r="G794">
        <v>7</v>
      </c>
      <c r="H794" s="1">
        <v>45403</v>
      </c>
      <c r="I794">
        <f t="shared" si="11"/>
        <v>-1</v>
      </c>
      <c r="J794" t="str">
        <f>IF(Data!I794&lt;-1, "Early", IF(I794&gt;2,"Late","On Time"))</f>
        <v>On Time</v>
      </c>
      <c r="K794" t="s">
        <v>1018</v>
      </c>
    </row>
    <row r="795" spans="2:11" x14ac:dyDescent="0.3">
      <c r="B795" t="s">
        <v>785</v>
      </c>
      <c r="C795" t="s">
        <v>1099</v>
      </c>
      <c r="D795" t="s">
        <v>1023</v>
      </c>
      <c r="E795" s="1">
        <v>45397</v>
      </c>
      <c r="F795" t="s">
        <v>1017</v>
      </c>
      <c r="G795">
        <v>6</v>
      </c>
      <c r="H795" s="1">
        <v>45402</v>
      </c>
      <c r="I795">
        <f t="shared" ref="I795:I858" si="12">H795-E795-G795</f>
        <v>-1</v>
      </c>
      <c r="J795" t="str">
        <f>IF(Data!I795&lt;-1, "Early", IF(I795&gt;2,"Late","On Time"))</f>
        <v>On Time</v>
      </c>
      <c r="K795" t="s">
        <v>1018</v>
      </c>
    </row>
    <row r="796" spans="2:11" x14ac:dyDescent="0.3">
      <c r="B796" t="s">
        <v>786</v>
      </c>
      <c r="C796" t="s">
        <v>1114</v>
      </c>
      <c r="D796" t="s">
        <v>1023</v>
      </c>
      <c r="E796" s="1">
        <v>45399</v>
      </c>
      <c r="F796" t="s">
        <v>1017</v>
      </c>
      <c r="G796">
        <v>9</v>
      </c>
      <c r="H796" s="1">
        <v>45409</v>
      </c>
      <c r="I796">
        <f t="shared" si="12"/>
        <v>1</v>
      </c>
      <c r="J796" t="str">
        <f>IF(Data!I796&lt;-1, "Early", IF(I796&gt;2,"Late","On Time"))</f>
        <v>On Time</v>
      </c>
      <c r="K796" t="s">
        <v>1018</v>
      </c>
    </row>
    <row r="797" spans="2:11" x14ac:dyDescent="0.3">
      <c r="B797" t="s">
        <v>787</v>
      </c>
      <c r="C797" t="s">
        <v>1029</v>
      </c>
      <c r="D797" t="s">
        <v>1025</v>
      </c>
      <c r="E797" s="1">
        <v>45399</v>
      </c>
      <c r="F797" t="s">
        <v>1018</v>
      </c>
      <c r="G797">
        <v>4</v>
      </c>
      <c r="H797" s="1">
        <v>45402</v>
      </c>
      <c r="I797">
        <f t="shared" si="12"/>
        <v>-1</v>
      </c>
      <c r="J797" t="str">
        <f>IF(Data!I797&lt;-1, "Early", IF(I797&gt;2,"Late","On Time"))</f>
        <v>On Time</v>
      </c>
      <c r="K797" t="s">
        <v>1018</v>
      </c>
    </row>
    <row r="798" spans="2:11" x14ac:dyDescent="0.3">
      <c r="B798" t="s">
        <v>788</v>
      </c>
      <c r="C798" t="s">
        <v>1125</v>
      </c>
      <c r="D798" t="s">
        <v>1025</v>
      </c>
      <c r="E798" s="1">
        <v>45400</v>
      </c>
      <c r="F798" t="s">
        <v>1017</v>
      </c>
      <c r="G798">
        <v>7</v>
      </c>
      <c r="H798" s="1">
        <v>45410</v>
      </c>
      <c r="I798">
        <f t="shared" si="12"/>
        <v>3</v>
      </c>
      <c r="J798" t="str">
        <f>IF(Data!I798&lt;-1, "Early", IF(I798&gt;2,"Late","On Time"))</f>
        <v>Late</v>
      </c>
      <c r="K798" t="s">
        <v>1018</v>
      </c>
    </row>
    <row r="799" spans="2:11" x14ac:dyDescent="0.3">
      <c r="B799" t="s">
        <v>789</v>
      </c>
      <c r="C799" t="s">
        <v>1085</v>
      </c>
      <c r="D799" t="s">
        <v>1024</v>
      </c>
      <c r="E799" s="1">
        <v>45401</v>
      </c>
      <c r="F799" t="s">
        <v>1017</v>
      </c>
      <c r="G799">
        <v>6</v>
      </c>
      <c r="H799" s="1">
        <v>45409</v>
      </c>
      <c r="I799">
        <f t="shared" si="12"/>
        <v>2</v>
      </c>
      <c r="J799" t="str">
        <f>IF(Data!I799&lt;-1, "Early", IF(I799&gt;2,"Late","On Time"))</f>
        <v>On Time</v>
      </c>
      <c r="K799" t="s">
        <v>1018</v>
      </c>
    </row>
    <row r="800" spans="2:11" x14ac:dyDescent="0.3">
      <c r="B800" t="s">
        <v>790</v>
      </c>
      <c r="C800" t="s">
        <v>1090</v>
      </c>
      <c r="D800" t="s">
        <v>1024</v>
      </c>
      <c r="E800" s="1">
        <v>45402</v>
      </c>
      <c r="F800" t="s">
        <v>1017</v>
      </c>
      <c r="G800">
        <v>21</v>
      </c>
      <c r="H800" s="1">
        <v>45423</v>
      </c>
      <c r="I800">
        <f t="shared" si="12"/>
        <v>0</v>
      </c>
      <c r="J800" t="str">
        <f>IF(Data!I800&lt;-1, "Early", IF(I800&gt;2,"Late","On Time"))</f>
        <v>On Time</v>
      </c>
      <c r="K800" t="s">
        <v>1018</v>
      </c>
    </row>
    <row r="801" spans="2:11" x14ac:dyDescent="0.3">
      <c r="B801" t="s">
        <v>791</v>
      </c>
      <c r="C801" t="s">
        <v>1125</v>
      </c>
      <c r="D801" t="s">
        <v>1025</v>
      </c>
      <c r="E801" s="1">
        <v>45402</v>
      </c>
      <c r="F801" t="s">
        <v>1017</v>
      </c>
      <c r="G801">
        <v>23</v>
      </c>
      <c r="H801" s="1">
        <v>45425</v>
      </c>
      <c r="I801">
        <f t="shared" si="12"/>
        <v>0</v>
      </c>
      <c r="J801" t="str">
        <f>IF(Data!I801&lt;-1, "Early", IF(I801&gt;2,"Late","On Time"))</f>
        <v>On Time</v>
      </c>
      <c r="K801" t="s">
        <v>1018</v>
      </c>
    </row>
    <row r="802" spans="2:11" x14ac:dyDescent="0.3">
      <c r="B802" t="s">
        <v>792</v>
      </c>
      <c r="C802" t="s">
        <v>1031</v>
      </c>
      <c r="D802" t="s">
        <v>1022</v>
      </c>
      <c r="E802" s="1">
        <v>45402</v>
      </c>
      <c r="F802" t="s">
        <v>1017</v>
      </c>
      <c r="G802">
        <v>3</v>
      </c>
      <c r="H802" s="1">
        <v>45405</v>
      </c>
      <c r="I802">
        <f t="shared" si="12"/>
        <v>0</v>
      </c>
      <c r="J802" t="str">
        <f>IF(Data!I802&lt;-1, "Early", IF(I802&gt;2,"Late","On Time"))</f>
        <v>On Time</v>
      </c>
      <c r="K802" t="s">
        <v>1018</v>
      </c>
    </row>
    <row r="803" spans="2:11" x14ac:dyDescent="0.3">
      <c r="B803" t="s">
        <v>793</v>
      </c>
      <c r="C803" t="s">
        <v>1071</v>
      </c>
      <c r="D803" t="s">
        <v>1022</v>
      </c>
      <c r="E803" s="1">
        <v>45403</v>
      </c>
      <c r="F803" t="s">
        <v>1018</v>
      </c>
      <c r="G803">
        <v>9</v>
      </c>
      <c r="H803" s="1">
        <v>45412</v>
      </c>
      <c r="I803">
        <f t="shared" si="12"/>
        <v>0</v>
      </c>
      <c r="J803" t="str">
        <f>IF(Data!I803&lt;-1, "Early", IF(I803&gt;2,"Late","On Time"))</f>
        <v>On Time</v>
      </c>
      <c r="K803" t="s">
        <v>1018</v>
      </c>
    </row>
    <row r="804" spans="2:11" x14ac:dyDescent="0.3">
      <c r="B804" t="s">
        <v>794</v>
      </c>
      <c r="C804" t="s">
        <v>1031</v>
      </c>
      <c r="D804" t="s">
        <v>1022</v>
      </c>
      <c r="E804" s="1">
        <v>45403</v>
      </c>
      <c r="F804" t="s">
        <v>1017</v>
      </c>
      <c r="G804">
        <v>9</v>
      </c>
      <c r="H804" s="1">
        <v>45412</v>
      </c>
      <c r="I804">
        <f t="shared" si="12"/>
        <v>0</v>
      </c>
      <c r="J804" t="str">
        <f>IF(Data!I804&lt;-1, "Early", IF(I804&gt;2,"Late","On Time"))</f>
        <v>On Time</v>
      </c>
      <c r="K804" t="s">
        <v>1018</v>
      </c>
    </row>
    <row r="805" spans="2:11" x14ac:dyDescent="0.3">
      <c r="B805" t="s">
        <v>795</v>
      </c>
      <c r="C805" t="s">
        <v>1029</v>
      </c>
      <c r="D805" t="s">
        <v>1024</v>
      </c>
      <c r="E805" s="1">
        <v>45405</v>
      </c>
      <c r="F805" t="s">
        <v>1017</v>
      </c>
      <c r="G805">
        <v>6</v>
      </c>
      <c r="H805" s="1">
        <v>45414</v>
      </c>
      <c r="I805">
        <f t="shared" si="12"/>
        <v>3</v>
      </c>
      <c r="J805" t="str">
        <f>IF(Data!I805&lt;-1, "Early", IF(I805&gt;2,"Late","On Time"))</f>
        <v>Late</v>
      </c>
      <c r="K805" t="s">
        <v>1018</v>
      </c>
    </row>
    <row r="806" spans="2:11" x14ac:dyDescent="0.3">
      <c r="B806" t="s">
        <v>796</v>
      </c>
      <c r="C806" t="s">
        <v>1027</v>
      </c>
      <c r="D806" t="s">
        <v>1022</v>
      </c>
      <c r="E806" s="1">
        <v>45405</v>
      </c>
      <c r="F806" t="s">
        <v>1017</v>
      </c>
      <c r="G806">
        <v>5</v>
      </c>
      <c r="H806" s="1">
        <v>45412</v>
      </c>
      <c r="I806">
        <f t="shared" si="12"/>
        <v>2</v>
      </c>
      <c r="J806" t="str">
        <f>IF(Data!I806&lt;-1, "Early", IF(I806&gt;2,"Late","On Time"))</f>
        <v>On Time</v>
      </c>
      <c r="K806" t="s">
        <v>1018</v>
      </c>
    </row>
    <row r="807" spans="2:11" x14ac:dyDescent="0.3">
      <c r="B807" t="s">
        <v>797</v>
      </c>
      <c r="C807" t="s">
        <v>1112</v>
      </c>
      <c r="D807" t="s">
        <v>1023</v>
      </c>
      <c r="E807" s="1">
        <v>45405</v>
      </c>
      <c r="F807" t="s">
        <v>1017</v>
      </c>
      <c r="G807">
        <v>8</v>
      </c>
      <c r="H807" s="1">
        <v>45414</v>
      </c>
      <c r="I807">
        <f t="shared" si="12"/>
        <v>1</v>
      </c>
      <c r="J807" t="str">
        <f>IF(Data!I807&lt;-1, "Early", IF(I807&gt;2,"Late","On Time"))</f>
        <v>On Time</v>
      </c>
      <c r="K807" t="s">
        <v>1018</v>
      </c>
    </row>
    <row r="808" spans="2:11" x14ac:dyDescent="0.3">
      <c r="B808" t="s">
        <v>798</v>
      </c>
      <c r="C808" t="s">
        <v>1063</v>
      </c>
      <c r="D808" t="s">
        <v>1024</v>
      </c>
      <c r="E808" s="1">
        <v>45407</v>
      </c>
      <c r="F808" t="s">
        <v>1017</v>
      </c>
      <c r="G808">
        <v>10</v>
      </c>
      <c r="H808" s="1">
        <v>45417</v>
      </c>
      <c r="I808">
        <f t="shared" si="12"/>
        <v>0</v>
      </c>
      <c r="J808" t="str">
        <f>IF(Data!I808&lt;-1, "Early", IF(I808&gt;2,"Late","On Time"))</f>
        <v>On Time</v>
      </c>
      <c r="K808" t="s">
        <v>1018</v>
      </c>
    </row>
    <row r="809" spans="2:11" x14ac:dyDescent="0.3">
      <c r="B809" t="s">
        <v>799</v>
      </c>
      <c r="C809" t="s">
        <v>1096</v>
      </c>
      <c r="D809" t="s">
        <v>1022</v>
      </c>
      <c r="E809" s="1">
        <v>45407</v>
      </c>
      <c r="F809" t="s">
        <v>1017</v>
      </c>
      <c r="G809">
        <v>8</v>
      </c>
      <c r="H809" s="1">
        <v>45415</v>
      </c>
      <c r="I809">
        <f t="shared" si="12"/>
        <v>0</v>
      </c>
      <c r="J809" t="str">
        <f>IF(Data!I809&lt;-1, "Early", IF(I809&gt;2,"Late","On Time"))</f>
        <v>On Time</v>
      </c>
      <c r="K809" t="s">
        <v>1018</v>
      </c>
    </row>
    <row r="810" spans="2:11" x14ac:dyDescent="0.3">
      <c r="B810" t="s">
        <v>800</v>
      </c>
      <c r="C810" t="s">
        <v>1110</v>
      </c>
      <c r="D810" t="s">
        <v>1022</v>
      </c>
      <c r="E810" s="1">
        <v>45408</v>
      </c>
      <c r="F810" t="s">
        <v>1017</v>
      </c>
      <c r="G810">
        <v>4</v>
      </c>
      <c r="H810" s="1">
        <v>45412</v>
      </c>
      <c r="I810">
        <f t="shared" si="12"/>
        <v>0</v>
      </c>
      <c r="J810" t="str">
        <f>IF(Data!I810&lt;-1, "Early", IF(I810&gt;2,"Late","On Time"))</f>
        <v>On Time</v>
      </c>
      <c r="K810" t="s">
        <v>1018</v>
      </c>
    </row>
    <row r="811" spans="2:11" x14ac:dyDescent="0.3">
      <c r="B811" t="s">
        <v>801</v>
      </c>
      <c r="C811" t="s">
        <v>1068</v>
      </c>
      <c r="D811" t="s">
        <v>1025</v>
      </c>
      <c r="E811" s="1">
        <v>45408</v>
      </c>
      <c r="F811" t="s">
        <v>1017</v>
      </c>
      <c r="G811">
        <v>12</v>
      </c>
      <c r="H811" s="1">
        <v>45421</v>
      </c>
      <c r="I811">
        <f t="shared" si="12"/>
        <v>1</v>
      </c>
      <c r="J811" t="str">
        <f>IF(Data!I811&lt;-1, "Early", IF(I811&gt;2,"Late","On Time"))</f>
        <v>On Time</v>
      </c>
      <c r="K811" t="s">
        <v>1018</v>
      </c>
    </row>
    <row r="812" spans="2:11" x14ac:dyDescent="0.3">
      <c r="B812" t="s">
        <v>802</v>
      </c>
      <c r="C812" t="s">
        <v>1084</v>
      </c>
      <c r="D812" t="s">
        <v>1023</v>
      </c>
      <c r="E812" s="1">
        <v>45408</v>
      </c>
      <c r="F812" t="s">
        <v>1018</v>
      </c>
      <c r="G812">
        <v>13</v>
      </c>
      <c r="H812" s="1">
        <v>45421</v>
      </c>
      <c r="I812">
        <f t="shared" si="12"/>
        <v>0</v>
      </c>
      <c r="J812" t="str">
        <f>IF(Data!I812&lt;-1, "Early", IF(I812&gt;2,"Late","On Time"))</f>
        <v>On Time</v>
      </c>
      <c r="K812" t="s">
        <v>1018</v>
      </c>
    </row>
    <row r="813" spans="2:11" x14ac:dyDescent="0.3">
      <c r="B813" t="s">
        <v>803</v>
      </c>
      <c r="C813" t="s">
        <v>1054</v>
      </c>
      <c r="D813" t="s">
        <v>1022</v>
      </c>
      <c r="E813" s="1">
        <v>45410</v>
      </c>
      <c r="F813" t="s">
        <v>1017</v>
      </c>
      <c r="G813">
        <v>6</v>
      </c>
      <c r="H813" s="1">
        <v>45418</v>
      </c>
      <c r="I813">
        <f t="shared" si="12"/>
        <v>2</v>
      </c>
      <c r="J813" t="str">
        <f>IF(Data!I813&lt;-1, "Early", IF(I813&gt;2,"Late","On Time"))</f>
        <v>On Time</v>
      </c>
      <c r="K813" t="s">
        <v>1018</v>
      </c>
    </row>
    <row r="814" spans="2:11" x14ac:dyDescent="0.3">
      <c r="B814" t="s">
        <v>804</v>
      </c>
      <c r="C814" t="s">
        <v>1117</v>
      </c>
      <c r="D814" t="s">
        <v>1023</v>
      </c>
      <c r="E814" s="1">
        <v>45410</v>
      </c>
      <c r="F814" t="s">
        <v>1017</v>
      </c>
      <c r="G814">
        <v>11</v>
      </c>
      <c r="H814" s="1">
        <v>45425</v>
      </c>
      <c r="I814">
        <f t="shared" si="12"/>
        <v>4</v>
      </c>
      <c r="J814" t="str">
        <f>IF(Data!I814&lt;-1, "Early", IF(I814&gt;2,"Late","On Time"))</f>
        <v>Late</v>
      </c>
      <c r="K814" t="s">
        <v>1018</v>
      </c>
    </row>
    <row r="815" spans="2:11" x14ac:dyDescent="0.3">
      <c r="B815" t="s">
        <v>805</v>
      </c>
      <c r="C815" t="s">
        <v>1091</v>
      </c>
      <c r="D815" t="s">
        <v>1023</v>
      </c>
      <c r="E815" s="1">
        <v>45411</v>
      </c>
      <c r="F815" t="s">
        <v>1017</v>
      </c>
      <c r="G815">
        <v>5</v>
      </c>
      <c r="H815" s="1">
        <v>45416</v>
      </c>
      <c r="I815">
        <f t="shared" si="12"/>
        <v>0</v>
      </c>
      <c r="J815" t="str">
        <f>IF(Data!I815&lt;-1, "Early", IF(I815&gt;2,"Late","On Time"))</f>
        <v>On Time</v>
      </c>
      <c r="K815" t="s">
        <v>1018</v>
      </c>
    </row>
    <row r="816" spans="2:11" x14ac:dyDescent="0.3">
      <c r="B816" t="s">
        <v>806</v>
      </c>
      <c r="C816" t="s">
        <v>1122</v>
      </c>
      <c r="D816" t="s">
        <v>1023</v>
      </c>
      <c r="E816" s="1">
        <v>45413</v>
      </c>
      <c r="F816" t="s">
        <v>1017</v>
      </c>
      <c r="G816">
        <v>25</v>
      </c>
      <c r="H816" s="1">
        <v>45438</v>
      </c>
      <c r="I816">
        <f t="shared" si="12"/>
        <v>0</v>
      </c>
      <c r="J816" t="str">
        <f>IF(Data!I816&lt;-1, "Early", IF(I816&gt;2,"Late","On Time"))</f>
        <v>On Time</v>
      </c>
      <c r="K816" t="s">
        <v>1018</v>
      </c>
    </row>
    <row r="817" spans="2:12" x14ac:dyDescent="0.3">
      <c r="B817" t="s">
        <v>807</v>
      </c>
      <c r="C817" t="s">
        <v>1051</v>
      </c>
      <c r="D817" t="s">
        <v>1022</v>
      </c>
      <c r="E817" s="1">
        <v>45414</v>
      </c>
      <c r="F817" t="s">
        <v>1017</v>
      </c>
      <c r="G817">
        <v>11</v>
      </c>
      <c r="H817" s="1">
        <v>45426</v>
      </c>
      <c r="I817">
        <f t="shared" si="12"/>
        <v>1</v>
      </c>
      <c r="J817" t="str">
        <f>IF(Data!I817&lt;-1, "Early", IF(I817&gt;2,"Late","On Time"))</f>
        <v>On Time</v>
      </c>
      <c r="K817" t="s">
        <v>1018</v>
      </c>
    </row>
    <row r="818" spans="2:12" x14ac:dyDescent="0.3">
      <c r="B818" t="s">
        <v>808</v>
      </c>
      <c r="C818" t="s">
        <v>1069</v>
      </c>
      <c r="D818" t="s">
        <v>1022</v>
      </c>
      <c r="E818" s="1">
        <v>45415</v>
      </c>
      <c r="F818" t="s">
        <v>1017</v>
      </c>
      <c r="G818">
        <v>13</v>
      </c>
      <c r="H818" s="1">
        <v>45427</v>
      </c>
      <c r="I818">
        <f t="shared" si="12"/>
        <v>-1</v>
      </c>
      <c r="J818" t="str">
        <f>IF(Data!I818&lt;-1, "Early", IF(I818&gt;2,"Late","On Time"))</f>
        <v>On Time</v>
      </c>
      <c r="K818" t="s">
        <v>1018</v>
      </c>
    </row>
    <row r="819" spans="2:12" x14ac:dyDescent="0.3">
      <c r="B819" t="s">
        <v>809</v>
      </c>
      <c r="C819" t="s">
        <v>1028</v>
      </c>
      <c r="D819" t="s">
        <v>1026</v>
      </c>
      <c r="E819" s="1">
        <v>45417</v>
      </c>
      <c r="F819" t="s">
        <v>1017</v>
      </c>
      <c r="G819">
        <v>8</v>
      </c>
      <c r="H819" s="1">
        <v>45426</v>
      </c>
      <c r="I819">
        <f t="shared" si="12"/>
        <v>1</v>
      </c>
      <c r="J819" t="str">
        <f>IF(Data!I819&lt;-1, "Early", IF(I819&gt;2,"Late","On Time"))</f>
        <v>On Time</v>
      </c>
      <c r="K819" t="s">
        <v>1018</v>
      </c>
    </row>
    <row r="820" spans="2:12" x14ac:dyDescent="0.3">
      <c r="B820" t="s">
        <v>810</v>
      </c>
      <c r="C820" t="s">
        <v>1036</v>
      </c>
      <c r="D820" t="s">
        <v>1025</v>
      </c>
      <c r="E820" s="1">
        <v>45419</v>
      </c>
      <c r="F820" t="s">
        <v>1017</v>
      </c>
      <c r="G820">
        <v>10</v>
      </c>
      <c r="H820" s="1">
        <v>45428</v>
      </c>
      <c r="I820">
        <f t="shared" si="12"/>
        <v>-1</v>
      </c>
      <c r="J820" t="str">
        <f>IF(Data!I820&lt;-1, "Early", IF(I820&gt;2,"Late","On Time"))</f>
        <v>On Time</v>
      </c>
      <c r="K820" t="s">
        <v>1017</v>
      </c>
      <c r="L820" t="s">
        <v>1019</v>
      </c>
    </row>
    <row r="821" spans="2:12" x14ac:dyDescent="0.3">
      <c r="B821" t="s">
        <v>811</v>
      </c>
      <c r="C821" t="s">
        <v>1061</v>
      </c>
      <c r="D821" t="s">
        <v>1023</v>
      </c>
      <c r="E821" s="1">
        <v>45420</v>
      </c>
      <c r="F821" t="s">
        <v>1017</v>
      </c>
      <c r="G821">
        <v>6</v>
      </c>
      <c r="H821" s="1">
        <v>45429</v>
      </c>
      <c r="I821">
        <f t="shared" si="12"/>
        <v>3</v>
      </c>
      <c r="J821" t="str">
        <f>IF(Data!I821&lt;-1, "Early", IF(I821&gt;2,"Late","On Time"))</f>
        <v>Late</v>
      </c>
      <c r="K821" t="s">
        <v>1018</v>
      </c>
    </row>
    <row r="822" spans="2:12" x14ac:dyDescent="0.3">
      <c r="B822" t="s">
        <v>812</v>
      </c>
      <c r="C822" t="s">
        <v>1086</v>
      </c>
      <c r="D822" t="s">
        <v>1023</v>
      </c>
      <c r="E822" s="1">
        <v>45421</v>
      </c>
      <c r="F822" t="s">
        <v>1017</v>
      </c>
      <c r="G822">
        <v>9</v>
      </c>
      <c r="H822" s="1">
        <v>45430</v>
      </c>
      <c r="I822">
        <f t="shared" si="12"/>
        <v>0</v>
      </c>
      <c r="J822" t="str">
        <f>IF(Data!I822&lt;-1, "Early", IF(I822&gt;2,"Late","On Time"))</f>
        <v>On Time</v>
      </c>
      <c r="K822" t="s">
        <v>1018</v>
      </c>
    </row>
    <row r="823" spans="2:12" x14ac:dyDescent="0.3">
      <c r="B823" t="s">
        <v>813</v>
      </c>
      <c r="C823" t="s">
        <v>1053</v>
      </c>
      <c r="D823" t="s">
        <v>1023</v>
      </c>
      <c r="E823" s="1">
        <v>45421</v>
      </c>
      <c r="F823" t="s">
        <v>1017</v>
      </c>
      <c r="G823">
        <v>8</v>
      </c>
      <c r="H823" s="1">
        <v>45436</v>
      </c>
      <c r="I823">
        <f t="shared" si="12"/>
        <v>7</v>
      </c>
      <c r="J823" t="str">
        <f>IF(Data!I823&lt;-1, "Early", IF(I823&gt;2,"Late","On Time"))</f>
        <v>Late</v>
      </c>
      <c r="K823" t="s">
        <v>1018</v>
      </c>
    </row>
    <row r="824" spans="2:12" x14ac:dyDescent="0.3">
      <c r="B824" t="s">
        <v>814</v>
      </c>
      <c r="C824" t="s">
        <v>1033</v>
      </c>
      <c r="D824" t="s">
        <v>1025</v>
      </c>
      <c r="E824" s="1">
        <v>45422</v>
      </c>
      <c r="F824" t="s">
        <v>1017</v>
      </c>
      <c r="G824">
        <v>9</v>
      </c>
      <c r="H824" s="1">
        <v>45434</v>
      </c>
      <c r="I824">
        <f t="shared" si="12"/>
        <v>3</v>
      </c>
      <c r="J824" t="str">
        <f>IF(Data!I824&lt;-1, "Early", IF(I824&gt;2,"Late","On Time"))</f>
        <v>Late</v>
      </c>
      <c r="K824" t="s">
        <v>1018</v>
      </c>
    </row>
    <row r="825" spans="2:12" x14ac:dyDescent="0.3">
      <c r="B825" t="s">
        <v>815</v>
      </c>
      <c r="C825" t="s">
        <v>1101</v>
      </c>
      <c r="D825" t="s">
        <v>1023</v>
      </c>
      <c r="E825" s="1">
        <v>45424</v>
      </c>
      <c r="F825" t="s">
        <v>1017</v>
      </c>
      <c r="G825">
        <v>6</v>
      </c>
      <c r="H825" s="1">
        <v>45431</v>
      </c>
      <c r="I825">
        <f t="shared" si="12"/>
        <v>1</v>
      </c>
      <c r="J825" t="str">
        <f>IF(Data!I825&lt;-1, "Early", IF(I825&gt;2,"Late","On Time"))</f>
        <v>On Time</v>
      </c>
      <c r="K825" t="s">
        <v>1018</v>
      </c>
    </row>
    <row r="826" spans="2:12" x14ac:dyDescent="0.3">
      <c r="B826" t="s">
        <v>816</v>
      </c>
      <c r="C826" t="s">
        <v>1084</v>
      </c>
      <c r="D826" t="s">
        <v>1024</v>
      </c>
      <c r="E826" s="1">
        <v>45425</v>
      </c>
      <c r="F826" t="s">
        <v>1017</v>
      </c>
      <c r="G826">
        <v>8</v>
      </c>
      <c r="H826" s="1">
        <v>45433</v>
      </c>
      <c r="I826">
        <f t="shared" si="12"/>
        <v>0</v>
      </c>
      <c r="J826" t="str">
        <f>IF(Data!I826&lt;-1, "Early", IF(I826&gt;2,"Late","On Time"))</f>
        <v>On Time</v>
      </c>
      <c r="K826" t="s">
        <v>1018</v>
      </c>
    </row>
    <row r="827" spans="2:12" x14ac:dyDescent="0.3">
      <c r="B827" t="s">
        <v>817</v>
      </c>
      <c r="C827" t="s">
        <v>1071</v>
      </c>
      <c r="D827" t="s">
        <v>1022</v>
      </c>
      <c r="E827" s="1">
        <v>45426</v>
      </c>
      <c r="F827" t="s">
        <v>1018</v>
      </c>
      <c r="G827">
        <v>4</v>
      </c>
      <c r="H827" s="1">
        <v>45430</v>
      </c>
      <c r="I827">
        <f t="shared" si="12"/>
        <v>0</v>
      </c>
      <c r="J827" t="str">
        <f>IF(Data!I827&lt;-1, "Early", IF(I827&gt;2,"Late","On Time"))</f>
        <v>On Time</v>
      </c>
      <c r="K827" t="s">
        <v>1018</v>
      </c>
    </row>
    <row r="828" spans="2:12" x14ac:dyDescent="0.3">
      <c r="B828" t="s">
        <v>818</v>
      </c>
      <c r="C828" t="s">
        <v>1093</v>
      </c>
      <c r="D828" t="s">
        <v>1022</v>
      </c>
      <c r="E828" s="1">
        <v>45428</v>
      </c>
      <c r="F828" t="s">
        <v>1017</v>
      </c>
      <c r="G828">
        <v>8</v>
      </c>
      <c r="H828" s="1">
        <v>45436</v>
      </c>
      <c r="I828">
        <f t="shared" si="12"/>
        <v>0</v>
      </c>
      <c r="J828" t="str">
        <f>IF(Data!I828&lt;-1, "Early", IF(I828&gt;2,"Late","On Time"))</f>
        <v>On Time</v>
      </c>
      <c r="K828" t="s">
        <v>1018</v>
      </c>
    </row>
    <row r="829" spans="2:12" x14ac:dyDescent="0.3">
      <c r="B829" t="s">
        <v>819</v>
      </c>
      <c r="C829" t="s">
        <v>1101</v>
      </c>
      <c r="D829" t="s">
        <v>1026</v>
      </c>
      <c r="E829" s="1">
        <v>45428</v>
      </c>
      <c r="F829" t="s">
        <v>1017</v>
      </c>
      <c r="G829">
        <v>5</v>
      </c>
      <c r="H829" s="1">
        <v>45435</v>
      </c>
      <c r="I829">
        <f t="shared" si="12"/>
        <v>2</v>
      </c>
      <c r="J829" t="str">
        <f>IF(Data!I829&lt;-1, "Early", IF(I829&gt;2,"Late","On Time"))</f>
        <v>On Time</v>
      </c>
      <c r="K829" t="s">
        <v>1018</v>
      </c>
    </row>
    <row r="830" spans="2:12" x14ac:dyDescent="0.3">
      <c r="B830" t="s">
        <v>820</v>
      </c>
      <c r="C830" t="s">
        <v>1064</v>
      </c>
      <c r="D830" t="s">
        <v>1022</v>
      </c>
      <c r="E830" s="1">
        <v>45428</v>
      </c>
      <c r="F830" t="s">
        <v>1017</v>
      </c>
      <c r="G830">
        <v>6</v>
      </c>
      <c r="H830" s="1">
        <v>45438</v>
      </c>
      <c r="I830">
        <f t="shared" si="12"/>
        <v>4</v>
      </c>
      <c r="J830" t="str">
        <f>IF(Data!I830&lt;-1, "Early", IF(I830&gt;2,"Late","On Time"))</f>
        <v>Late</v>
      </c>
      <c r="K830" t="s">
        <v>1018</v>
      </c>
    </row>
    <row r="831" spans="2:12" x14ac:dyDescent="0.3">
      <c r="B831" t="s">
        <v>821</v>
      </c>
      <c r="C831" t="s">
        <v>1108</v>
      </c>
      <c r="D831" t="s">
        <v>1024</v>
      </c>
      <c r="E831" s="1">
        <v>45429</v>
      </c>
      <c r="F831" t="s">
        <v>1017</v>
      </c>
      <c r="G831">
        <v>8</v>
      </c>
      <c r="H831" s="1">
        <v>45439</v>
      </c>
      <c r="I831">
        <f t="shared" si="12"/>
        <v>2</v>
      </c>
      <c r="J831" t="str">
        <f>IF(Data!I831&lt;-1, "Early", IF(I831&gt;2,"Late","On Time"))</f>
        <v>On Time</v>
      </c>
      <c r="K831" t="s">
        <v>1018</v>
      </c>
    </row>
    <row r="832" spans="2:12" x14ac:dyDescent="0.3">
      <c r="B832" t="s">
        <v>822</v>
      </c>
      <c r="C832" t="s">
        <v>1126</v>
      </c>
      <c r="D832" t="s">
        <v>1025</v>
      </c>
      <c r="E832" s="1">
        <v>45429</v>
      </c>
      <c r="F832" t="s">
        <v>1017</v>
      </c>
      <c r="G832">
        <v>8</v>
      </c>
      <c r="H832" s="1">
        <v>45439</v>
      </c>
      <c r="I832">
        <f t="shared" si="12"/>
        <v>2</v>
      </c>
      <c r="J832" t="str">
        <f>IF(Data!I832&lt;-1, "Early", IF(I832&gt;2,"Late","On Time"))</f>
        <v>On Time</v>
      </c>
      <c r="K832" t="s">
        <v>1018</v>
      </c>
    </row>
    <row r="833" spans="2:11" x14ac:dyDescent="0.3">
      <c r="B833" t="s">
        <v>823</v>
      </c>
      <c r="C833" t="s">
        <v>1077</v>
      </c>
      <c r="D833" t="s">
        <v>1023</v>
      </c>
      <c r="E833" s="1">
        <v>45431</v>
      </c>
      <c r="F833" t="s">
        <v>1017</v>
      </c>
      <c r="G833">
        <v>8</v>
      </c>
      <c r="H833" s="1">
        <v>45439</v>
      </c>
      <c r="I833">
        <f t="shared" si="12"/>
        <v>0</v>
      </c>
      <c r="J833" t="str">
        <f>IF(Data!I833&lt;-1, "Early", IF(I833&gt;2,"Late","On Time"))</f>
        <v>On Time</v>
      </c>
      <c r="K833" t="s">
        <v>1018</v>
      </c>
    </row>
    <row r="834" spans="2:11" x14ac:dyDescent="0.3">
      <c r="B834" t="s">
        <v>824</v>
      </c>
      <c r="C834" t="s">
        <v>1040</v>
      </c>
      <c r="D834" t="s">
        <v>1025</v>
      </c>
      <c r="E834" s="1">
        <v>45431</v>
      </c>
      <c r="F834" t="s">
        <v>1017</v>
      </c>
      <c r="G834">
        <v>11</v>
      </c>
      <c r="H834" s="1">
        <v>45442</v>
      </c>
      <c r="I834">
        <f t="shared" si="12"/>
        <v>0</v>
      </c>
      <c r="J834" t="str">
        <f>IF(Data!I834&lt;-1, "Early", IF(I834&gt;2,"Late","On Time"))</f>
        <v>On Time</v>
      </c>
      <c r="K834" t="s">
        <v>1018</v>
      </c>
    </row>
    <row r="835" spans="2:11" x14ac:dyDescent="0.3">
      <c r="B835" t="s">
        <v>825</v>
      </c>
      <c r="C835" t="s">
        <v>1120</v>
      </c>
      <c r="D835" t="s">
        <v>1022</v>
      </c>
      <c r="E835" s="1">
        <v>45431</v>
      </c>
      <c r="F835" t="s">
        <v>1017</v>
      </c>
      <c r="G835">
        <v>4</v>
      </c>
      <c r="H835" s="1">
        <v>45436</v>
      </c>
      <c r="I835">
        <f t="shared" si="12"/>
        <v>1</v>
      </c>
      <c r="J835" t="str">
        <f>IF(Data!I835&lt;-1, "Early", IF(I835&gt;2,"Late","On Time"))</f>
        <v>On Time</v>
      </c>
      <c r="K835" t="s">
        <v>1018</v>
      </c>
    </row>
    <row r="836" spans="2:11" x14ac:dyDescent="0.3">
      <c r="B836" t="s">
        <v>826</v>
      </c>
      <c r="C836" t="s">
        <v>1123</v>
      </c>
      <c r="D836" t="s">
        <v>1026</v>
      </c>
      <c r="E836" s="1">
        <v>45431</v>
      </c>
      <c r="F836" t="s">
        <v>1017</v>
      </c>
      <c r="G836">
        <v>11</v>
      </c>
      <c r="H836" s="1">
        <v>45442</v>
      </c>
      <c r="I836">
        <f t="shared" si="12"/>
        <v>0</v>
      </c>
      <c r="J836" t="str">
        <f>IF(Data!I836&lt;-1, "Early", IF(I836&gt;2,"Late","On Time"))</f>
        <v>On Time</v>
      </c>
      <c r="K836" t="s">
        <v>1018</v>
      </c>
    </row>
    <row r="837" spans="2:11" x14ac:dyDescent="0.3">
      <c r="B837" t="s">
        <v>827</v>
      </c>
      <c r="C837" t="s">
        <v>1048</v>
      </c>
      <c r="D837" t="s">
        <v>1024</v>
      </c>
      <c r="E837" s="1">
        <v>45431</v>
      </c>
      <c r="F837" t="s">
        <v>1017</v>
      </c>
      <c r="G837">
        <v>7</v>
      </c>
      <c r="H837" s="1">
        <v>45440</v>
      </c>
      <c r="I837">
        <f t="shared" si="12"/>
        <v>2</v>
      </c>
      <c r="J837" t="str">
        <f>IF(Data!I837&lt;-1, "Early", IF(I837&gt;2,"Late","On Time"))</f>
        <v>On Time</v>
      </c>
      <c r="K837" t="s">
        <v>1018</v>
      </c>
    </row>
    <row r="838" spans="2:11" x14ac:dyDescent="0.3">
      <c r="B838" t="s">
        <v>828</v>
      </c>
      <c r="C838" t="s">
        <v>1065</v>
      </c>
      <c r="D838" t="s">
        <v>1025</v>
      </c>
      <c r="E838" s="1">
        <v>45432</v>
      </c>
      <c r="F838" t="s">
        <v>1017</v>
      </c>
      <c r="G838">
        <v>10</v>
      </c>
      <c r="H838" s="1">
        <v>45447</v>
      </c>
      <c r="I838">
        <f t="shared" si="12"/>
        <v>5</v>
      </c>
      <c r="J838" t="str">
        <f>IF(Data!I838&lt;-1, "Early", IF(I838&gt;2,"Late","On Time"))</f>
        <v>Late</v>
      </c>
      <c r="K838" t="s">
        <v>1018</v>
      </c>
    </row>
    <row r="839" spans="2:11" x14ac:dyDescent="0.3">
      <c r="B839" t="s">
        <v>829</v>
      </c>
      <c r="C839" t="s">
        <v>1097</v>
      </c>
      <c r="D839" t="s">
        <v>1024</v>
      </c>
      <c r="E839" s="1">
        <v>45432</v>
      </c>
      <c r="F839" t="s">
        <v>1017</v>
      </c>
      <c r="G839">
        <v>9</v>
      </c>
      <c r="H839" s="1">
        <v>45443</v>
      </c>
      <c r="I839">
        <f t="shared" si="12"/>
        <v>2</v>
      </c>
      <c r="J839" t="str">
        <f>IF(Data!I839&lt;-1, "Early", IF(I839&gt;2,"Late","On Time"))</f>
        <v>On Time</v>
      </c>
      <c r="K839" t="s">
        <v>1018</v>
      </c>
    </row>
    <row r="840" spans="2:11" x14ac:dyDescent="0.3">
      <c r="B840" t="s">
        <v>830</v>
      </c>
      <c r="C840" t="s">
        <v>1084</v>
      </c>
      <c r="D840" t="s">
        <v>1025</v>
      </c>
      <c r="E840" s="1">
        <v>45433</v>
      </c>
      <c r="F840" t="s">
        <v>1018</v>
      </c>
      <c r="G840">
        <v>9</v>
      </c>
      <c r="H840" s="1">
        <v>45442</v>
      </c>
      <c r="I840">
        <f t="shared" si="12"/>
        <v>0</v>
      </c>
      <c r="J840" t="str">
        <f>IF(Data!I840&lt;-1, "Early", IF(I840&gt;2,"Late","On Time"))</f>
        <v>On Time</v>
      </c>
      <c r="K840" t="s">
        <v>1018</v>
      </c>
    </row>
    <row r="841" spans="2:11" x14ac:dyDescent="0.3">
      <c r="B841" t="s">
        <v>831</v>
      </c>
      <c r="C841" t="s">
        <v>1099</v>
      </c>
      <c r="D841" t="s">
        <v>1024</v>
      </c>
      <c r="E841" s="1">
        <v>45434</v>
      </c>
      <c r="F841" t="s">
        <v>1017</v>
      </c>
      <c r="G841">
        <v>6</v>
      </c>
      <c r="H841" s="1">
        <v>45441</v>
      </c>
      <c r="I841">
        <f t="shared" si="12"/>
        <v>1</v>
      </c>
      <c r="J841" t="str">
        <f>IF(Data!I841&lt;-1, "Early", IF(I841&gt;2,"Late","On Time"))</f>
        <v>On Time</v>
      </c>
      <c r="K841" t="s">
        <v>1018</v>
      </c>
    </row>
    <row r="842" spans="2:11" x14ac:dyDescent="0.3">
      <c r="B842" t="s">
        <v>832</v>
      </c>
      <c r="C842" t="s">
        <v>1125</v>
      </c>
      <c r="D842" t="s">
        <v>1024</v>
      </c>
      <c r="E842" s="1">
        <v>45434</v>
      </c>
      <c r="F842" t="s">
        <v>1017</v>
      </c>
      <c r="G842">
        <v>4</v>
      </c>
      <c r="H842" s="1">
        <v>45437</v>
      </c>
      <c r="I842">
        <f t="shared" si="12"/>
        <v>-1</v>
      </c>
      <c r="J842" t="str">
        <f>IF(Data!I842&lt;-1, "Early", IF(I842&gt;2,"Late","On Time"))</f>
        <v>On Time</v>
      </c>
      <c r="K842" t="s">
        <v>1018</v>
      </c>
    </row>
    <row r="843" spans="2:11" x14ac:dyDescent="0.3">
      <c r="B843" t="s">
        <v>833</v>
      </c>
      <c r="C843" t="s">
        <v>1108</v>
      </c>
      <c r="D843" t="s">
        <v>1025</v>
      </c>
      <c r="E843" s="1">
        <v>45434</v>
      </c>
      <c r="F843" t="s">
        <v>1017</v>
      </c>
      <c r="G843">
        <v>23</v>
      </c>
      <c r="H843" s="1">
        <v>45457</v>
      </c>
      <c r="I843">
        <f t="shared" si="12"/>
        <v>0</v>
      </c>
      <c r="J843" t="str">
        <f>IF(Data!I843&lt;-1, "Early", IF(I843&gt;2,"Late","On Time"))</f>
        <v>On Time</v>
      </c>
      <c r="K843" t="s">
        <v>1018</v>
      </c>
    </row>
    <row r="844" spans="2:11" x14ac:dyDescent="0.3">
      <c r="B844" t="s">
        <v>834</v>
      </c>
      <c r="C844" t="s">
        <v>1102</v>
      </c>
      <c r="D844" t="s">
        <v>1023</v>
      </c>
      <c r="E844" s="1">
        <v>45434</v>
      </c>
      <c r="F844" t="s">
        <v>1017</v>
      </c>
      <c r="G844">
        <v>6</v>
      </c>
      <c r="H844" s="1">
        <v>45446</v>
      </c>
      <c r="I844">
        <f t="shared" si="12"/>
        <v>6</v>
      </c>
      <c r="J844" t="str">
        <f>IF(Data!I844&lt;-1, "Early", IF(I844&gt;2,"Late","On Time"))</f>
        <v>Late</v>
      </c>
      <c r="K844" t="s">
        <v>1018</v>
      </c>
    </row>
    <row r="845" spans="2:11" x14ac:dyDescent="0.3">
      <c r="B845" t="s">
        <v>835</v>
      </c>
      <c r="C845" t="s">
        <v>1093</v>
      </c>
      <c r="D845" t="s">
        <v>1024</v>
      </c>
      <c r="E845" s="1">
        <v>45434</v>
      </c>
      <c r="F845" t="s">
        <v>1017</v>
      </c>
      <c r="G845">
        <v>7</v>
      </c>
      <c r="H845" s="1">
        <v>45444</v>
      </c>
      <c r="I845">
        <f t="shared" si="12"/>
        <v>3</v>
      </c>
      <c r="J845" t="str">
        <f>IF(Data!I845&lt;-1, "Early", IF(I845&gt;2,"Late","On Time"))</f>
        <v>Late</v>
      </c>
      <c r="K845" t="s">
        <v>1018</v>
      </c>
    </row>
    <row r="846" spans="2:11" x14ac:dyDescent="0.3">
      <c r="B846" t="s">
        <v>836</v>
      </c>
      <c r="C846" t="s">
        <v>1035</v>
      </c>
      <c r="D846" t="s">
        <v>1022</v>
      </c>
      <c r="E846" s="1">
        <v>45435</v>
      </c>
      <c r="F846" t="s">
        <v>1018</v>
      </c>
      <c r="G846">
        <v>4</v>
      </c>
      <c r="H846" s="1">
        <v>45444</v>
      </c>
      <c r="I846">
        <f t="shared" si="12"/>
        <v>5</v>
      </c>
      <c r="J846" t="str">
        <f>IF(Data!I846&lt;-1, "Early", IF(I846&gt;2,"Late","On Time"))</f>
        <v>Late</v>
      </c>
      <c r="K846" t="s">
        <v>1018</v>
      </c>
    </row>
    <row r="847" spans="2:11" x14ac:dyDescent="0.3">
      <c r="B847" t="s">
        <v>837</v>
      </c>
      <c r="C847" t="s">
        <v>1039</v>
      </c>
      <c r="D847" t="s">
        <v>1022</v>
      </c>
      <c r="E847" s="1">
        <v>45437</v>
      </c>
      <c r="F847" t="s">
        <v>1017</v>
      </c>
      <c r="G847">
        <v>10</v>
      </c>
      <c r="H847" s="1">
        <v>45469</v>
      </c>
      <c r="I847">
        <f t="shared" si="12"/>
        <v>22</v>
      </c>
      <c r="J847" t="str">
        <f>IF(Data!I847&lt;-1, "Early", IF(I847&gt;2,"Late","On Time"))</f>
        <v>Late</v>
      </c>
      <c r="K847" t="s">
        <v>1018</v>
      </c>
    </row>
    <row r="848" spans="2:11" x14ac:dyDescent="0.3">
      <c r="B848" t="s">
        <v>838</v>
      </c>
      <c r="C848" t="s">
        <v>1079</v>
      </c>
      <c r="D848" t="s">
        <v>1025</v>
      </c>
      <c r="E848" s="1">
        <v>45438</v>
      </c>
      <c r="F848" t="s">
        <v>1017</v>
      </c>
      <c r="G848">
        <v>9</v>
      </c>
      <c r="H848" s="1">
        <v>45447</v>
      </c>
      <c r="I848">
        <f t="shared" si="12"/>
        <v>0</v>
      </c>
      <c r="J848" t="str">
        <f>IF(Data!I848&lt;-1, "Early", IF(I848&gt;2,"Late","On Time"))</f>
        <v>On Time</v>
      </c>
      <c r="K848" t="s">
        <v>1018</v>
      </c>
    </row>
    <row r="849" spans="2:12" x14ac:dyDescent="0.3">
      <c r="B849" t="s">
        <v>839</v>
      </c>
      <c r="C849" t="s">
        <v>1120</v>
      </c>
      <c r="D849" t="s">
        <v>1023</v>
      </c>
      <c r="E849" s="1">
        <v>45438</v>
      </c>
      <c r="F849" t="s">
        <v>1017</v>
      </c>
      <c r="G849">
        <v>5</v>
      </c>
      <c r="H849" s="1">
        <v>45444</v>
      </c>
      <c r="I849">
        <f t="shared" si="12"/>
        <v>1</v>
      </c>
      <c r="J849" t="str">
        <f>IF(Data!I849&lt;-1, "Early", IF(I849&gt;2,"Late","On Time"))</f>
        <v>On Time</v>
      </c>
      <c r="K849" t="s">
        <v>1018</v>
      </c>
    </row>
    <row r="850" spans="2:12" x14ac:dyDescent="0.3">
      <c r="B850" t="s">
        <v>840</v>
      </c>
      <c r="C850" t="s">
        <v>1091</v>
      </c>
      <c r="D850" t="s">
        <v>1026</v>
      </c>
      <c r="E850" s="1">
        <v>45439</v>
      </c>
      <c r="F850" t="s">
        <v>1017</v>
      </c>
      <c r="G850">
        <v>5</v>
      </c>
      <c r="H850" s="1">
        <v>45444</v>
      </c>
      <c r="I850">
        <f t="shared" si="12"/>
        <v>0</v>
      </c>
      <c r="J850" t="str">
        <f>IF(Data!I850&lt;-1, "Early", IF(I850&gt;2,"Late","On Time"))</f>
        <v>On Time</v>
      </c>
      <c r="K850" t="s">
        <v>1018</v>
      </c>
    </row>
    <row r="851" spans="2:12" x14ac:dyDescent="0.3">
      <c r="B851" t="s">
        <v>841</v>
      </c>
      <c r="C851" t="s">
        <v>1074</v>
      </c>
      <c r="D851" t="s">
        <v>1026</v>
      </c>
      <c r="E851" s="1">
        <v>45439</v>
      </c>
      <c r="F851" t="s">
        <v>1017</v>
      </c>
      <c r="G851">
        <v>11</v>
      </c>
      <c r="H851" s="1">
        <v>45450</v>
      </c>
      <c r="I851">
        <f t="shared" si="12"/>
        <v>0</v>
      </c>
      <c r="J851" t="str">
        <f>IF(Data!I851&lt;-1, "Early", IF(I851&gt;2,"Late","On Time"))</f>
        <v>On Time</v>
      </c>
      <c r="K851" t="s">
        <v>1018</v>
      </c>
    </row>
    <row r="852" spans="2:12" x14ac:dyDescent="0.3">
      <c r="B852" t="s">
        <v>842</v>
      </c>
      <c r="C852" t="s">
        <v>1106</v>
      </c>
      <c r="D852" t="s">
        <v>1025</v>
      </c>
      <c r="E852" s="1">
        <v>45440</v>
      </c>
      <c r="F852" t="s">
        <v>1017</v>
      </c>
      <c r="G852">
        <v>8</v>
      </c>
      <c r="H852" s="1">
        <v>45447</v>
      </c>
      <c r="I852">
        <f t="shared" si="12"/>
        <v>-1</v>
      </c>
      <c r="J852" t="str">
        <f>IF(Data!I852&lt;-1, "Early", IF(I852&gt;2,"Late","On Time"))</f>
        <v>On Time</v>
      </c>
      <c r="K852" t="s">
        <v>1018</v>
      </c>
    </row>
    <row r="853" spans="2:12" x14ac:dyDescent="0.3">
      <c r="B853" t="s">
        <v>843</v>
      </c>
      <c r="C853" t="s">
        <v>1126</v>
      </c>
      <c r="D853" t="s">
        <v>1023</v>
      </c>
      <c r="E853" s="1">
        <v>45441</v>
      </c>
      <c r="F853" t="s">
        <v>1017</v>
      </c>
      <c r="G853">
        <v>3</v>
      </c>
      <c r="H853" s="1">
        <v>45449</v>
      </c>
      <c r="I853">
        <f t="shared" si="12"/>
        <v>5</v>
      </c>
      <c r="J853" t="str">
        <f>IF(Data!I853&lt;-1, "Early", IF(I853&gt;2,"Late","On Time"))</f>
        <v>Late</v>
      </c>
      <c r="K853" t="s">
        <v>1018</v>
      </c>
    </row>
    <row r="854" spans="2:12" x14ac:dyDescent="0.3">
      <c r="B854" t="s">
        <v>844</v>
      </c>
      <c r="C854" t="s">
        <v>1059</v>
      </c>
      <c r="D854" t="s">
        <v>1026</v>
      </c>
      <c r="E854" s="1">
        <v>45442</v>
      </c>
      <c r="F854" t="s">
        <v>1017</v>
      </c>
      <c r="G854">
        <v>11</v>
      </c>
      <c r="H854" s="1">
        <v>45458</v>
      </c>
      <c r="I854">
        <f t="shared" si="12"/>
        <v>5</v>
      </c>
      <c r="J854" t="str">
        <f>IF(Data!I854&lt;-1, "Early", IF(I854&gt;2,"Late","On Time"))</f>
        <v>Late</v>
      </c>
      <c r="K854" t="s">
        <v>1018</v>
      </c>
    </row>
    <row r="855" spans="2:12" x14ac:dyDescent="0.3">
      <c r="B855" t="s">
        <v>845</v>
      </c>
      <c r="C855" t="s">
        <v>1050</v>
      </c>
      <c r="D855" t="s">
        <v>1026</v>
      </c>
      <c r="E855" s="1">
        <v>45442</v>
      </c>
      <c r="F855" t="s">
        <v>1018</v>
      </c>
      <c r="G855">
        <v>4</v>
      </c>
      <c r="H855" s="1">
        <v>45446</v>
      </c>
      <c r="I855">
        <f t="shared" si="12"/>
        <v>0</v>
      </c>
      <c r="J855" t="str">
        <f>IF(Data!I855&lt;-1, "Early", IF(I855&gt;2,"Late","On Time"))</f>
        <v>On Time</v>
      </c>
      <c r="K855" t="s">
        <v>1018</v>
      </c>
    </row>
    <row r="856" spans="2:12" x14ac:dyDescent="0.3">
      <c r="B856" t="s">
        <v>846</v>
      </c>
      <c r="C856" t="s">
        <v>1046</v>
      </c>
      <c r="D856" t="s">
        <v>1025</v>
      </c>
      <c r="E856" s="1">
        <v>45443</v>
      </c>
      <c r="F856" t="s">
        <v>1017</v>
      </c>
      <c r="G856">
        <v>11</v>
      </c>
      <c r="H856" s="1">
        <v>45454</v>
      </c>
      <c r="I856">
        <f t="shared" si="12"/>
        <v>0</v>
      </c>
      <c r="J856" t="str">
        <f>IF(Data!I856&lt;-1, "Early", IF(I856&gt;2,"Late","On Time"))</f>
        <v>On Time</v>
      </c>
      <c r="K856" t="s">
        <v>1018</v>
      </c>
    </row>
    <row r="857" spans="2:12" x14ac:dyDescent="0.3">
      <c r="B857" t="s">
        <v>847</v>
      </c>
      <c r="C857" t="s">
        <v>1116</v>
      </c>
      <c r="D857" t="s">
        <v>1022</v>
      </c>
      <c r="E857" s="1">
        <v>45443</v>
      </c>
      <c r="F857" t="s">
        <v>1017</v>
      </c>
      <c r="G857">
        <v>6</v>
      </c>
      <c r="H857" s="1">
        <v>45449</v>
      </c>
      <c r="I857">
        <f t="shared" si="12"/>
        <v>0</v>
      </c>
      <c r="J857" t="str">
        <f>IF(Data!I857&lt;-1, "Early", IF(I857&gt;2,"Late","On Time"))</f>
        <v>On Time</v>
      </c>
      <c r="K857" t="s">
        <v>1018</v>
      </c>
    </row>
    <row r="858" spans="2:12" x14ac:dyDescent="0.3">
      <c r="B858" t="s">
        <v>848</v>
      </c>
      <c r="C858" t="s">
        <v>1061</v>
      </c>
      <c r="D858" t="s">
        <v>1023</v>
      </c>
      <c r="E858" s="1">
        <v>45443</v>
      </c>
      <c r="F858" t="s">
        <v>1017</v>
      </c>
      <c r="G858">
        <v>8</v>
      </c>
      <c r="H858" s="1">
        <v>45451</v>
      </c>
      <c r="I858">
        <f t="shared" si="12"/>
        <v>0</v>
      </c>
      <c r="J858" t="str">
        <f>IF(Data!I858&lt;-1, "Early", IF(I858&gt;2,"Late","On Time"))</f>
        <v>On Time</v>
      </c>
      <c r="K858" t="s">
        <v>1018</v>
      </c>
    </row>
    <row r="859" spans="2:12" x14ac:dyDescent="0.3">
      <c r="B859" t="s">
        <v>849</v>
      </c>
      <c r="C859" t="s">
        <v>1086</v>
      </c>
      <c r="D859" t="s">
        <v>1022</v>
      </c>
      <c r="E859" s="1">
        <v>45443</v>
      </c>
      <c r="F859" t="s">
        <v>1017</v>
      </c>
      <c r="G859">
        <v>5</v>
      </c>
      <c r="H859" s="1">
        <v>45449</v>
      </c>
      <c r="I859">
        <f t="shared" ref="I859:I922" si="13">H859-E859-G859</f>
        <v>1</v>
      </c>
      <c r="J859" t="str">
        <f>IF(Data!I859&lt;-1, "Early", IF(I859&gt;2,"Late","On Time"))</f>
        <v>On Time</v>
      </c>
      <c r="K859" t="s">
        <v>1018</v>
      </c>
    </row>
    <row r="860" spans="2:12" x14ac:dyDescent="0.3">
      <c r="B860" t="s">
        <v>850</v>
      </c>
      <c r="C860" t="s">
        <v>1030</v>
      </c>
      <c r="D860" t="s">
        <v>1026</v>
      </c>
      <c r="E860" s="1">
        <v>45444</v>
      </c>
      <c r="F860" t="s">
        <v>1017</v>
      </c>
      <c r="G860">
        <v>5</v>
      </c>
      <c r="H860" s="1">
        <v>45449</v>
      </c>
      <c r="I860">
        <f t="shared" si="13"/>
        <v>0</v>
      </c>
      <c r="J860" t="str">
        <f>IF(Data!I860&lt;-1, "Early", IF(I860&gt;2,"Late","On Time"))</f>
        <v>On Time</v>
      </c>
      <c r="K860" t="s">
        <v>1018</v>
      </c>
    </row>
    <row r="861" spans="2:12" x14ac:dyDescent="0.3">
      <c r="B861" t="s">
        <v>851</v>
      </c>
      <c r="C861" t="s">
        <v>1044</v>
      </c>
      <c r="D861" t="s">
        <v>1023</v>
      </c>
      <c r="E861" s="1">
        <v>45446</v>
      </c>
      <c r="F861" t="s">
        <v>1017</v>
      </c>
      <c r="G861">
        <v>5</v>
      </c>
      <c r="H861" s="1">
        <v>45453</v>
      </c>
      <c r="I861">
        <f t="shared" si="13"/>
        <v>2</v>
      </c>
      <c r="J861" t="str">
        <f>IF(Data!I861&lt;-1, "Early", IF(I861&gt;2,"Late","On Time"))</f>
        <v>On Time</v>
      </c>
      <c r="K861" t="s">
        <v>1018</v>
      </c>
    </row>
    <row r="862" spans="2:12" x14ac:dyDescent="0.3">
      <c r="B862" t="s">
        <v>852</v>
      </c>
      <c r="C862" t="s">
        <v>1113</v>
      </c>
      <c r="D862" t="s">
        <v>1024</v>
      </c>
      <c r="E862" s="1">
        <v>45446</v>
      </c>
      <c r="F862" t="s">
        <v>1017</v>
      </c>
      <c r="G862">
        <v>6</v>
      </c>
      <c r="H862" s="1">
        <v>45455</v>
      </c>
      <c r="I862">
        <f t="shared" si="13"/>
        <v>3</v>
      </c>
      <c r="J862" t="str">
        <f>IF(Data!I862&lt;-1, "Early", IF(I862&gt;2,"Late","On Time"))</f>
        <v>Late</v>
      </c>
      <c r="K862" t="s">
        <v>1018</v>
      </c>
    </row>
    <row r="863" spans="2:12" x14ac:dyDescent="0.3">
      <c r="B863" t="s">
        <v>853</v>
      </c>
      <c r="C863" t="s">
        <v>1082</v>
      </c>
      <c r="D863" t="s">
        <v>1023</v>
      </c>
      <c r="E863" s="1">
        <v>45447</v>
      </c>
      <c r="F863" t="s">
        <v>1017</v>
      </c>
      <c r="G863">
        <v>6</v>
      </c>
      <c r="H863" s="1">
        <v>45456</v>
      </c>
      <c r="I863">
        <f t="shared" si="13"/>
        <v>3</v>
      </c>
      <c r="J863" t="str">
        <f>IF(Data!I863&lt;-1, "Early", IF(I863&gt;2,"Late","On Time"))</f>
        <v>Late</v>
      </c>
      <c r="K863" t="s">
        <v>1017</v>
      </c>
      <c r="L863" t="s">
        <v>1021</v>
      </c>
    </row>
    <row r="864" spans="2:12" x14ac:dyDescent="0.3">
      <c r="B864" t="s">
        <v>854</v>
      </c>
      <c r="C864" t="s">
        <v>1094</v>
      </c>
      <c r="D864" t="s">
        <v>1025</v>
      </c>
      <c r="E864" s="1">
        <v>45448</v>
      </c>
      <c r="F864" t="s">
        <v>1017</v>
      </c>
      <c r="G864">
        <v>10</v>
      </c>
      <c r="H864" s="1">
        <v>45458</v>
      </c>
      <c r="I864">
        <f t="shared" si="13"/>
        <v>0</v>
      </c>
      <c r="J864" t="str">
        <f>IF(Data!I864&lt;-1, "Early", IF(I864&gt;2,"Late","On Time"))</f>
        <v>On Time</v>
      </c>
      <c r="K864" t="s">
        <v>1018</v>
      </c>
    </row>
    <row r="865" spans="2:12" x14ac:dyDescent="0.3">
      <c r="B865" t="s">
        <v>855</v>
      </c>
      <c r="C865" t="s">
        <v>1101</v>
      </c>
      <c r="D865" t="s">
        <v>1026</v>
      </c>
      <c r="E865" s="1">
        <v>45449</v>
      </c>
      <c r="F865" t="s">
        <v>1017</v>
      </c>
      <c r="G865">
        <v>4</v>
      </c>
      <c r="H865" s="1">
        <v>45454</v>
      </c>
      <c r="I865">
        <f t="shared" si="13"/>
        <v>1</v>
      </c>
      <c r="J865" t="str">
        <f>IF(Data!I865&lt;-1, "Early", IF(I865&gt;2,"Late","On Time"))</f>
        <v>On Time</v>
      </c>
      <c r="K865" t="s">
        <v>1018</v>
      </c>
    </row>
    <row r="866" spans="2:12" x14ac:dyDescent="0.3">
      <c r="B866" t="s">
        <v>856</v>
      </c>
      <c r="C866" t="s">
        <v>1103</v>
      </c>
      <c r="D866" t="s">
        <v>1022</v>
      </c>
      <c r="E866" s="1">
        <v>45450</v>
      </c>
      <c r="F866" t="s">
        <v>1017</v>
      </c>
      <c r="G866">
        <v>5</v>
      </c>
      <c r="H866" s="1">
        <v>45454</v>
      </c>
      <c r="I866">
        <f t="shared" si="13"/>
        <v>-1</v>
      </c>
      <c r="J866" t="str">
        <f>IF(Data!I866&lt;-1, "Early", IF(I866&gt;2,"Late","On Time"))</f>
        <v>On Time</v>
      </c>
      <c r="K866" t="s">
        <v>1018</v>
      </c>
    </row>
    <row r="867" spans="2:12" x14ac:dyDescent="0.3">
      <c r="B867" t="s">
        <v>857</v>
      </c>
      <c r="C867" t="s">
        <v>1029</v>
      </c>
      <c r="D867" t="s">
        <v>1022</v>
      </c>
      <c r="E867" s="1">
        <v>45451</v>
      </c>
      <c r="F867" t="s">
        <v>1017</v>
      </c>
      <c r="G867">
        <v>11</v>
      </c>
      <c r="H867" s="1">
        <v>45462</v>
      </c>
      <c r="I867">
        <f t="shared" si="13"/>
        <v>0</v>
      </c>
      <c r="J867" t="str">
        <f>IF(Data!I867&lt;-1, "Early", IF(I867&gt;2,"Late","On Time"))</f>
        <v>On Time</v>
      </c>
      <c r="K867" t="s">
        <v>1018</v>
      </c>
    </row>
    <row r="868" spans="2:12" x14ac:dyDescent="0.3">
      <c r="B868" t="s">
        <v>858</v>
      </c>
      <c r="C868" t="s">
        <v>1112</v>
      </c>
      <c r="D868" t="s">
        <v>1025</v>
      </c>
      <c r="E868" s="1">
        <v>45451</v>
      </c>
      <c r="F868" t="s">
        <v>1017</v>
      </c>
      <c r="G868">
        <v>10</v>
      </c>
      <c r="H868" s="1">
        <v>45462</v>
      </c>
      <c r="I868">
        <f t="shared" si="13"/>
        <v>1</v>
      </c>
      <c r="J868" t="str">
        <f>IF(Data!I868&lt;-1, "Early", IF(I868&gt;2,"Late","On Time"))</f>
        <v>On Time</v>
      </c>
      <c r="K868" t="s">
        <v>1018</v>
      </c>
    </row>
    <row r="869" spans="2:12" x14ac:dyDescent="0.3">
      <c r="B869" t="s">
        <v>859</v>
      </c>
      <c r="C869" t="s">
        <v>1054</v>
      </c>
      <c r="D869" t="s">
        <v>1026</v>
      </c>
      <c r="E869" s="1">
        <v>45451</v>
      </c>
      <c r="F869" t="s">
        <v>1017</v>
      </c>
      <c r="G869">
        <v>9</v>
      </c>
      <c r="H869" s="1">
        <v>45459</v>
      </c>
      <c r="I869">
        <f t="shared" si="13"/>
        <v>-1</v>
      </c>
      <c r="J869" t="str">
        <f>IF(Data!I869&lt;-1, "Early", IF(I869&gt;2,"Late","On Time"))</f>
        <v>On Time</v>
      </c>
      <c r="K869" t="s">
        <v>1018</v>
      </c>
    </row>
    <row r="870" spans="2:12" x14ac:dyDescent="0.3">
      <c r="B870" t="s">
        <v>860</v>
      </c>
      <c r="C870" t="s">
        <v>1044</v>
      </c>
      <c r="D870" t="s">
        <v>1022</v>
      </c>
      <c r="E870" s="1">
        <v>45452</v>
      </c>
      <c r="F870" t="s">
        <v>1018</v>
      </c>
      <c r="G870">
        <v>12</v>
      </c>
      <c r="H870" s="1">
        <v>45467</v>
      </c>
      <c r="I870">
        <f t="shared" si="13"/>
        <v>3</v>
      </c>
      <c r="J870" t="str">
        <f>IF(Data!I870&lt;-1, "Early", IF(I870&gt;2,"Late","On Time"))</f>
        <v>Late</v>
      </c>
      <c r="K870" t="s">
        <v>1018</v>
      </c>
    </row>
    <row r="871" spans="2:12" x14ac:dyDescent="0.3">
      <c r="B871" t="s">
        <v>861</v>
      </c>
      <c r="C871" t="s">
        <v>1113</v>
      </c>
      <c r="D871" t="s">
        <v>1023</v>
      </c>
      <c r="E871" s="1">
        <v>45453</v>
      </c>
      <c r="F871" t="s">
        <v>1017</v>
      </c>
      <c r="G871">
        <v>6</v>
      </c>
      <c r="H871" s="1">
        <v>45463</v>
      </c>
      <c r="I871">
        <f t="shared" si="13"/>
        <v>4</v>
      </c>
      <c r="J871" t="str">
        <f>IF(Data!I871&lt;-1, "Early", IF(I871&gt;2,"Late","On Time"))</f>
        <v>Late</v>
      </c>
      <c r="K871" t="s">
        <v>1018</v>
      </c>
    </row>
    <row r="872" spans="2:12" x14ac:dyDescent="0.3">
      <c r="B872" t="s">
        <v>862</v>
      </c>
      <c r="C872" t="s">
        <v>1027</v>
      </c>
      <c r="D872" t="s">
        <v>1024</v>
      </c>
      <c r="E872" s="1">
        <v>45454</v>
      </c>
      <c r="F872" t="s">
        <v>1017</v>
      </c>
      <c r="G872">
        <v>5</v>
      </c>
      <c r="H872" s="1">
        <v>45461</v>
      </c>
      <c r="I872">
        <f t="shared" si="13"/>
        <v>2</v>
      </c>
      <c r="J872" t="str">
        <f>IF(Data!I872&lt;-1, "Early", IF(I872&gt;2,"Late","On Time"))</f>
        <v>On Time</v>
      </c>
      <c r="K872" t="s">
        <v>1018</v>
      </c>
    </row>
    <row r="873" spans="2:12" x14ac:dyDescent="0.3">
      <c r="B873" t="s">
        <v>863</v>
      </c>
      <c r="C873" t="s">
        <v>1049</v>
      </c>
      <c r="D873" t="s">
        <v>1024</v>
      </c>
      <c r="E873" s="1">
        <v>45454</v>
      </c>
      <c r="F873" t="s">
        <v>1017</v>
      </c>
      <c r="G873">
        <v>6</v>
      </c>
      <c r="H873" s="1">
        <v>45460</v>
      </c>
      <c r="I873">
        <f t="shared" si="13"/>
        <v>0</v>
      </c>
      <c r="J873" t="str">
        <f>IF(Data!I873&lt;-1, "Early", IF(I873&gt;2,"Late","On Time"))</f>
        <v>On Time</v>
      </c>
      <c r="K873" t="s">
        <v>1017</v>
      </c>
      <c r="L873" t="s">
        <v>1019</v>
      </c>
    </row>
    <row r="874" spans="2:12" x14ac:dyDescent="0.3">
      <c r="B874" t="s">
        <v>864</v>
      </c>
      <c r="C874" t="s">
        <v>1077</v>
      </c>
      <c r="D874" t="s">
        <v>1025</v>
      </c>
      <c r="E874" s="1">
        <v>45455</v>
      </c>
      <c r="F874" t="s">
        <v>1017</v>
      </c>
      <c r="G874">
        <v>6</v>
      </c>
      <c r="H874" s="1">
        <v>45461</v>
      </c>
      <c r="I874">
        <f t="shared" si="13"/>
        <v>0</v>
      </c>
      <c r="J874" t="str">
        <f>IF(Data!I874&lt;-1, "Early", IF(I874&gt;2,"Late","On Time"))</f>
        <v>On Time</v>
      </c>
      <c r="K874" t="s">
        <v>1018</v>
      </c>
    </row>
    <row r="875" spans="2:12" x14ac:dyDescent="0.3">
      <c r="B875" t="s">
        <v>865</v>
      </c>
      <c r="C875" t="s">
        <v>1103</v>
      </c>
      <c r="D875" t="s">
        <v>1026</v>
      </c>
      <c r="E875" s="1">
        <v>45457</v>
      </c>
      <c r="F875" t="s">
        <v>1017</v>
      </c>
      <c r="G875">
        <v>11</v>
      </c>
      <c r="H875" s="1">
        <v>45468</v>
      </c>
      <c r="I875">
        <f t="shared" si="13"/>
        <v>0</v>
      </c>
      <c r="J875" t="str">
        <f>IF(Data!I875&lt;-1, "Early", IF(I875&gt;2,"Late","On Time"))</f>
        <v>On Time</v>
      </c>
      <c r="K875" t="s">
        <v>1018</v>
      </c>
    </row>
    <row r="876" spans="2:12" x14ac:dyDescent="0.3">
      <c r="B876" t="s">
        <v>866</v>
      </c>
      <c r="C876" t="s">
        <v>1047</v>
      </c>
      <c r="D876" t="s">
        <v>1023</v>
      </c>
      <c r="E876" s="1">
        <v>45457</v>
      </c>
      <c r="F876" t="s">
        <v>1017</v>
      </c>
      <c r="G876">
        <v>13</v>
      </c>
      <c r="H876" s="1">
        <v>45469</v>
      </c>
      <c r="I876">
        <f t="shared" si="13"/>
        <v>-1</v>
      </c>
      <c r="J876" t="str">
        <f>IF(Data!I876&lt;-1, "Early", IF(I876&gt;2,"Late","On Time"))</f>
        <v>On Time</v>
      </c>
      <c r="K876" t="s">
        <v>1018</v>
      </c>
    </row>
    <row r="877" spans="2:12" x14ac:dyDescent="0.3">
      <c r="B877" t="s">
        <v>867</v>
      </c>
      <c r="C877" t="s">
        <v>1043</v>
      </c>
      <c r="D877" t="s">
        <v>1026</v>
      </c>
      <c r="E877" s="1">
        <v>45457</v>
      </c>
      <c r="F877" t="s">
        <v>1017</v>
      </c>
      <c r="G877">
        <v>20</v>
      </c>
      <c r="H877" s="1">
        <v>45476</v>
      </c>
      <c r="I877">
        <f t="shared" si="13"/>
        <v>-1</v>
      </c>
      <c r="J877" t="str">
        <f>IF(Data!I877&lt;-1, "Early", IF(I877&gt;2,"Late","On Time"))</f>
        <v>On Time</v>
      </c>
      <c r="K877" t="s">
        <v>1018</v>
      </c>
    </row>
    <row r="878" spans="2:12" x14ac:dyDescent="0.3">
      <c r="B878" t="s">
        <v>868</v>
      </c>
      <c r="C878" t="s">
        <v>1096</v>
      </c>
      <c r="D878" t="s">
        <v>1023</v>
      </c>
      <c r="E878" s="1">
        <v>45458</v>
      </c>
      <c r="F878" t="s">
        <v>1017</v>
      </c>
      <c r="G878">
        <v>13</v>
      </c>
      <c r="H878" s="1">
        <v>45473</v>
      </c>
      <c r="I878">
        <f t="shared" si="13"/>
        <v>2</v>
      </c>
      <c r="J878" t="str">
        <f>IF(Data!I878&lt;-1, "Early", IF(I878&gt;2,"Late","On Time"))</f>
        <v>On Time</v>
      </c>
      <c r="K878" t="s">
        <v>1018</v>
      </c>
    </row>
    <row r="879" spans="2:12" x14ac:dyDescent="0.3">
      <c r="B879" t="s">
        <v>869</v>
      </c>
      <c r="C879" t="s">
        <v>1110</v>
      </c>
      <c r="D879" t="s">
        <v>1025</v>
      </c>
      <c r="E879" s="1">
        <v>45458</v>
      </c>
      <c r="F879" t="s">
        <v>1017</v>
      </c>
      <c r="G879">
        <v>2</v>
      </c>
      <c r="H879" s="1">
        <v>45464</v>
      </c>
      <c r="I879">
        <f t="shared" si="13"/>
        <v>4</v>
      </c>
      <c r="J879" t="str">
        <f>IF(Data!I879&lt;-1, "Early", IF(I879&gt;2,"Late","On Time"))</f>
        <v>Late</v>
      </c>
      <c r="K879" t="s">
        <v>1018</v>
      </c>
    </row>
    <row r="880" spans="2:12" x14ac:dyDescent="0.3">
      <c r="B880" t="s">
        <v>870</v>
      </c>
      <c r="C880" t="s">
        <v>1112</v>
      </c>
      <c r="D880" t="s">
        <v>1022</v>
      </c>
      <c r="E880" s="1">
        <v>45460</v>
      </c>
      <c r="F880" t="s">
        <v>1017</v>
      </c>
      <c r="G880">
        <v>5</v>
      </c>
      <c r="H880" s="1">
        <v>45464</v>
      </c>
      <c r="I880">
        <f t="shared" si="13"/>
        <v>-1</v>
      </c>
      <c r="J880" t="str">
        <f>IF(Data!I880&lt;-1, "Early", IF(I880&gt;2,"Late","On Time"))</f>
        <v>On Time</v>
      </c>
      <c r="K880" t="s">
        <v>1018</v>
      </c>
    </row>
    <row r="881" spans="2:11" x14ac:dyDescent="0.3">
      <c r="B881" t="s">
        <v>871</v>
      </c>
      <c r="C881" t="s">
        <v>1063</v>
      </c>
      <c r="D881" t="s">
        <v>1022</v>
      </c>
      <c r="E881" s="1">
        <v>45461</v>
      </c>
      <c r="F881" t="s">
        <v>1017</v>
      </c>
      <c r="G881">
        <v>2</v>
      </c>
      <c r="H881" s="1">
        <v>45463</v>
      </c>
      <c r="I881">
        <f t="shared" si="13"/>
        <v>0</v>
      </c>
      <c r="J881" t="str">
        <f>IF(Data!I881&lt;-1, "Early", IF(I881&gt;2,"Late","On Time"))</f>
        <v>On Time</v>
      </c>
      <c r="K881" t="s">
        <v>1018</v>
      </c>
    </row>
    <row r="882" spans="2:11" x14ac:dyDescent="0.3">
      <c r="B882" t="s">
        <v>872</v>
      </c>
      <c r="C882" t="s">
        <v>1043</v>
      </c>
      <c r="D882" t="s">
        <v>1026</v>
      </c>
      <c r="E882" s="1">
        <v>45462</v>
      </c>
      <c r="F882" t="s">
        <v>1017</v>
      </c>
      <c r="G882">
        <v>17</v>
      </c>
      <c r="H882" s="1">
        <v>45479</v>
      </c>
      <c r="I882">
        <f t="shared" si="13"/>
        <v>0</v>
      </c>
      <c r="J882" t="str">
        <f>IF(Data!I882&lt;-1, "Early", IF(I882&gt;2,"Late","On Time"))</f>
        <v>On Time</v>
      </c>
      <c r="K882" t="s">
        <v>1018</v>
      </c>
    </row>
    <row r="883" spans="2:11" x14ac:dyDescent="0.3">
      <c r="B883" t="s">
        <v>873</v>
      </c>
      <c r="C883" t="s">
        <v>1078</v>
      </c>
      <c r="D883" t="s">
        <v>1024</v>
      </c>
      <c r="E883" s="1">
        <v>45462</v>
      </c>
      <c r="F883" t="s">
        <v>1017</v>
      </c>
      <c r="G883">
        <v>7</v>
      </c>
      <c r="H883" s="1">
        <v>45470</v>
      </c>
      <c r="I883">
        <f t="shared" si="13"/>
        <v>1</v>
      </c>
      <c r="J883" t="str">
        <f>IF(Data!I883&lt;-1, "Early", IF(I883&gt;2,"Late","On Time"))</f>
        <v>On Time</v>
      </c>
      <c r="K883" t="s">
        <v>1018</v>
      </c>
    </row>
    <row r="884" spans="2:11" x14ac:dyDescent="0.3">
      <c r="B884" t="s">
        <v>874</v>
      </c>
      <c r="C884" t="s">
        <v>1091</v>
      </c>
      <c r="D884" t="s">
        <v>1026</v>
      </c>
      <c r="E884" s="1">
        <v>45463</v>
      </c>
      <c r="F884" t="s">
        <v>1017</v>
      </c>
      <c r="G884">
        <v>3</v>
      </c>
      <c r="H884" s="1">
        <v>45466</v>
      </c>
      <c r="I884">
        <f t="shared" si="13"/>
        <v>0</v>
      </c>
      <c r="J884" t="str">
        <f>IF(Data!I884&lt;-1, "Early", IF(I884&gt;2,"Late","On Time"))</f>
        <v>On Time</v>
      </c>
      <c r="K884" t="s">
        <v>1018</v>
      </c>
    </row>
    <row r="885" spans="2:11" x14ac:dyDescent="0.3">
      <c r="B885" t="s">
        <v>875</v>
      </c>
      <c r="C885" t="s">
        <v>1058</v>
      </c>
      <c r="D885" t="s">
        <v>1024</v>
      </c>
      <c r="E885" s="1">
        <v>45463</v>
      </c>
      <c r="F885" t="s">
        <v>1017</v>
      </c>
      <c r="G885">
        <v>11</v>
      </c>
      <c r="H885" s="1">
        <v>45476</v>
      </c>
      <c r="I885">
        <f t="shared" si="13"/>
        <v>2</v>
      </c>
      <c r="J885" t="str">
        <f>IF(Data!I885&lt;-1, "Early", IF(I885&gt;2,"Late","On Time"))</f>
        <v>On Time</v>
      </c>
      <c r="K885" t="s">
        <v>1018</v>
      </c>
    </row>
    <row r="886" spans="2:11" x14ac:dyDescent="0.3">
      <c r="B886" t="s">
        <v>876</v>
      </c>
      <c r="C886" t="s">
        <v>1028</v>
      </c>
      <c r="D886" t="s">
        <v>1022</v>
      </c>
      <c r="E886" s="1">
        <v>45464</v>
      </c>
      <c r="F886" t="s">
        <v>1017</v>
      </c>
      <c r="G886">
        <v>12</v>
      </c>
      <c r="H886" s="1">
        <v>45478</v>
      </c>
      <c r="I886">
        <f t="shared" si="13"/>
        <v>2</v>
      </c>
      <c r="J886" t="str">
        <f>IF(Data!I886&lt;-1, "Early", IF(I886&gt;2,"Late","On Time"))</f>
        <v>On Time</v>
      </c>
      <c r="K886" t="s">
        <v>1018</v>
      </c>
    </row>
    <row r="887" spans="2:11" x14ac:dyDescent="0.3">
      <c r="B887" t="s">
        <v>877</v>
      </c>
      <c r="C887" t="s">
        <v>1113</v>
      </c>
      <c r="D887" t="s">
        <v>1026</v>
      </c>
      <c r="E887" s="1">
        <v>45464</v>
      </c>
      <c r="F887" t="s">
        <v>1018</v>
      </c>
      <c r="G887">
        <v>17</v>
      </c>
      <c r="H887" s="1">
        <v>45484</v>
      </c>
      <c r="I887">
        <f t="shared" si="13"/>
        <v>3</v>
      </c>
      <c r="J887" t="str">
        <f>IF(Data!I887&lt;-1, "Early", IF(I887&gt;2,"Late","On Time"))</f>
        <v>Late</v>
      </c>
      <c r="K887" t="s">
        <v>1018</v>
      </c>
    </row>
    <row r="888" spans="2:11" x14ac:dyDescent="0.3">
      <c r="B888" t="s">
        <v>878</v>
      </c>
      <c r="C888" t="s">
        <v>1064</v>
      </c>
      <c r="D888" t="s">
        <v>1026</v>
      </c>
      <c r="E888" s="1">
        <v>45466</v>
      </c>
      <c r="F888" t="s">
        <v>1017</v>
      </c>
      <c r="G888">
        <v>24</v>
      </c>
      <c r="H888" s="1">
        <v>45490</v>
      </c>
      <c r="I888">
        <f t="shared" si="13"/>
        <v>0</v>
      </c>
      <c r="J888" t="str">
        <f>IF(Data!I888&lt;-1, "Early", IF(I888&gt;2,"Late","On Time"))</f>
        <v>On Time</v>
      </c>
      <c r="K888" t="s">
        <v>1018</v>
      </c>
    </row>
    <row r="889" spans="2:11" x14ac:dyDescent="0.3">
      <c r="B889" t="s">
        <v>879</v>
      </c>
      <c r="C889" t="s">
        <v>1037</v>
      </c>
      <c r="D889" t="s">
        <v>1025</v>
      </c>
      <c r="E889" s="1">
        <v>45467</v>
      </c>
      <c r="F889" t="s">
        <v>1017</v>
      </c>
      <c r="G889">
        <v>19</v>
      </c>
      <c r="H889" s="1">
        <v>45487</v>
      </c>
      <c r="I889">
        <f t="shared" si="13"/>
        <v>1</v>
      </c>
      <c r="J889" t="str">
        <f>IF(Data!I889&lt;-1, "Early", IF(I889&gt;2,"Late","On Time"))</f>
        <v>On Time</v>
      </c>
      <c r="K889" t="s">
        <v>1018</v>
      </c>
    </row>
    <row r="890" spans="2:11" x14ac:dyDescent="0.3">
      <c r="B890" t="s">
        <v>880</v>
      </c>
      <c r="C890" t="s">
        <v>1119</v>
      </c>
      <c r="D890" t="s">
        <v>1026</v>
      </c>
      <c r="E890" s="1">
        <v>45467</v>
      </c>
      <c r="F890" t="s">
        <v>1017</v>
      </c>
      <c r="G890">
        <v>4</v>
      </c>
      <c r="H890" s="1">
        <v>45470</v>
      </c>
      <c r="I890">
        <f t="shared" si="13"/>
        <v>-1</v>
      </c>
      <c r="J890" t="str">
        <f>IF(Data!I890&lt;-1, "Early", IF(I890&gt;2,"Late","On Time"))</f>
        <v>On Time</v>
      </c>
      <c r="K890" t="s">
        <v>1018</v>
      </c>
    </row>
    <row r="891" spans="2:11" x14ac:dyDescent="0.3">
      <c r="B891" t="s">
        <v>881</v>
      </c>
      <c r="C891" t="s">
        <v>1097</v>
      </c>
      <c r="D891" t="s">
        <v>1023</v>
      </c>
      <c r="E891" s="1">
        <v>45467</v>
      </c>
      <c r="F891" t="s">
        <v>1017</v>
      </c>
      <c r="G891">
        <v>12</v>
      </c>
      <c r="H891" s="1">
        <v>45480</v>
      </c>
      <c r="I891">
        <f t="shared" si="13"/>
        <v>1</v>
      </c>
      <c r="J891" t="str">
        <f>IF(Data!I891&lt;-1, "Early", IF(I891&gt;2,"Late","On Time"))</f>
        <v>On Time</v>
      </c>
      <c r="K891" t="s">
        <v>1018</v>
      </c>
    </row>
    <row r="892" spans="2:11" x14ac:dyDescent="0.3">
      <c r="B892" t="s">
        <v>882</v>
      </c>
      <c r="C892" t="s">
        <v>1073</v>
      </c>
      <c r="D892" t="s">
        <v>1026</v>
      </c>
      <c r="E892" s="1">
        <v>45469</v>
      </c>
      <c r="F892" t="s">
        <v>1017</v>
      </c>
      <c r="G892">
        <v>9</v>
      </c>
      <c r="H892" s="1">
        <v>45477</v>
      </c>
      <c r="I892">
        <f t="shared" si="13"/>
        <v>-1</v>
      </c>
      <c r="J892" t="str">
        <f>IF(Data!I892&lt;-1, "Early", IF(I892&gt;2,"Late","On Time"))</f>
        <v>On Time</v>
      </c>
      <c r="K892" t="s">
        <v>1018</v>
      </c>
    </row>
    <row r="893" spans="2:11" x14ac:dyDescent="0.3">
      <c r="B893" t="s">
        <v>883</v>
      </c>
      <c r="C893" t="s">
        <v>1078</v>
      </c>
      <c r="D893" t="s">
        <v>1026</v>
      </c>
      <c r="E893" s="1">
        <v>45470</v>
      </c>
      <c r="F893" t="s">
        <v>1017</v>
      </c>
      <c r="G893">
        <v>4</v>
      </c>
      <c r="H893" s="1">
        <v>45473</v>
      </c>
      <c r="I893">
        <f t="shared" si="13"/>
        <v>-1</v>
      </c>
      <c r="J893" t="str">
        <f>IF(Data!I893&lt;-1, "Early", IF(I893&gt;2,"Late","On Time"))</f>
        <v>On Time</v>
      </c>
      <c r="K893" t="s">
        <v>1018</v>
      </c>
    </row>
    <row r="894" spans="2:11" x14ac:dyDescent="0.3">
      <c r="B894" t="s">
        <v>884</v>
      </c>
      <c r="C894" t="s">
        <v>1093</v>
      </c>
      <c r="D894" t="s">
        <v>1024</v>
      </c>
      <c r="E894" s="1">
        <v>45471</v>
      </c>
      <c r="F894" t="s">
        <v>1017</v>
      </c>
      <c r="G894">
        <v>5</v>
      </c>
      <c r="H894" s="1">
        <v>45478</v>
      </c>
      <c r="I894">
        <f t="shared" si="13"/>
        <v>2</v>
      </c>
      <c r="J894" t="str">
        <f>IF(Data!I894&lt;-1, "Early", IF(I894&gt;2,"Late","On Time"))</f>
        <v>On Time</v>
      </c>
      <c r="K894" t="s">
        <v>1018</v>
      </c>
    </row>
    <row r="895" spans="2:11" x14ac:dyDescent="0.3">
      <c r="B895" t="s">
        <v>885</v>
      </c>
      <c r="C895" t="s">
        <v>1028</v>
      </c>
      <c r="D895" t="s">
        <v>1024</v>
      </c>
      <c r="E895" s="1">
        <v>45471</v>
      </c>
      <c r="F895" t="s">
        <v>1017</v>
      </c>
      <c r="G895">
        <v>11</v>
      </c>
      <c r="H895" s="1">
        <v>45486</v>
      </c>
      <c r="I895">
        <f t="shared" si="13"/>
        <v>4</v>
      </c>
      <c r="J895" t="str">
        <f>IF(Data!I895&lt;-1, "Early", IF(I895&gt;2,"Late","On Time"))</f>
        <v>Late</v>
      </c>
      <c r="K895" t="s">
        <v>1018</v>
      </c>
    </row>
    <row r="896" spans="2:11" x14ac:dyDescent="0.3">
      <c r="B896" t="s">
        <v>886</v>
      </c>
      <c r="C896" t="s">
        <v>1096</v>
      </c>
      <c r="D896" t="s">
        <v>1022</v>
      </c>
      <c r="E896" s="1">
        <v>45471</v>
      </c>
      <c r="F896" t="s">
        <v>1017</v>
      </c>
      <c r="G896">
        <v>2</v>
      </c>
      <c r="H896" s="1">
        <v>45474</v>
      </c>
      <c r="I896">
        <f t="shared" si="13"/>
        <v>1</v>
      </c>
      <c r="J896" t="str">
        <f>IF(Data!I896&lt;-1, "Early", IF(I896&gt;2,"Late","On Time"))</f>
        <v>On Time</v>
      </c>
      <c r="K896" t="s">
        <v>1018</v>
      </c>
    </row>
    <row r="897" spans="2:11" x14ac:dyDescent="0.3">
      <c r="B897" t="s">
        <v>887</v>
      </c>
      <c r="C897" t="s">
        <v>1122</v>
      </c>
      <c r="D897" t="s">
        <v>1023</v>
      </c>
      <c r="E897" s="1">
        <v>45472</v>
      </c>
      <c r="F897" t="s">
        <v>1017</v>
      </c>
      <c r="G897">
        <v>8</v>
      </c>
      <c r="H897" s="1">
        <v>45480</v>
      </c>
      <c r="I897">
        <f t="shared" si="13"/>
        <v>0</v>
      </c>
      <c r="J897" t="str">
        <f>IF(Data!I897&lt;-1, "Early", IF(I897&gt;2,"Late","On Time"))</f>
        <v>On Time</v>
      </c>
      <c r="K897" t="s">
        <v>1018</v>
      </c>
    </row>
    <row r="898" spans="2:11" x14ac:dyDescent="0.3">
      <c r="B898" t="s">
        <v>888</v>
      </c>
      <c r="C898" t="s">
        <v>1097</v>
      </c>
      <c r="D898" t="s">
        <v>1023</v>
      </c>
      <c r="E898" s="1">
        <v>45473</v>
      </c>
      <c r="F898" t="s">
        <v>1017</v>
      </c>
      <c r="G898">
        <v>2</v>
      </c>
      <c r="H898" s="1">
        <v>45475</v>
      </c>
      <c r="I898">
        <f t="shared" si="13"/>
        <v>0</v>
      </c>
      <c r="J898" t="str">
        <f>IF(Data!I898&lt;-1, "Early", IF(I898&gt;2,"Late","On Time"))</f>
        <v>On Time</v>
      </c>
      <c r="K898" t="s">
        <v>1018</v>
      </c>
    </row>
    <row r="899" spans="2:11" x14ac:dyDescent="0.3">
      <c r="B899" t="s">
        <v>889</v>
      </c>
      <c r="C899" t="s">
        <v>1118</v>
      </c>
      <c r="D899" t="s">
        <v>1025</v>
      </c>
      <c r="E899" s="1">
        <v>45473</v>
      </c>
      <c r="F899" t="s">
        <v>1018</v>
      </c>
      <c r="G899">
        <v>3</v>
      </c>
      <c r="H899" s="1">
        <v>45476</v>
      </c>
      <c r="I899">
        <f t="shared" si="13"/>
        <v>0</v>
      </c>
      <c r="J899" t="str">
        <f>IF(Data!I899&lt;-1, "Early", IF(I899&gt;2,"Late","On Time"))</f>
        <v>On Time</v>
      </c>
      <c r="K899" t="s">
        <v>1018</v>
      </c>
    </row>
    <row r="900" spans="2:11" x14ac:dyDescent="0.3">
      <c r="B900" t="s">
        <v>890</v>
      </c>
      <c r="C900" t="s">
        <v>1087</v>
      </c>
      <c r="D900" t="s">
        <v>1026</v>
      </c>
      <c r="E900" s="1">
        <v>45473</v>
      </c>
      <c r="F900" t="s">
        <v>1017</v>
      </c>
      <c r="G900">
        <v>8</v>
      </c>
      <c r="H900" s="1">
        <v>45480</v>
      </c>
      <c r="I900">
        <f t="shared" si="13"/>
        <v>-1</v>
      </c>
      <c r="J900" t="str">
        <f>IF(Data!I900&lt;-1, "Early", IF(I900&gt;2,"Late","On Time"))</f>
        <v>On Time</v>
      </c>
      <c r="K900" t="s">
        <v>1018</v>
      </c>
    </row>
    <row r="901" spans="2:11" x14ac:dyDescent="0.3">
      <c r="B901" t="s">
        <v>891</v>
      </c>
      <c r="C901" t="s">
        <v>1043</v>
      </c>
      <c r="D901" t="s">
        <v>1026</v>
      </c>
      <c r="E901" s="1">
        <v>45474</v>
      </c>
      <c r="F901" t="s">
        <v>1017</v>
      </c>
      <c r="G901">
        <v>10</v>
      </c>
      <c r="H901" s="1">
        <v>45482</v>
      </c>
      <c r="I901">
        <f t="shared" si="13"/>
        <v>-2</v>
      </c>
      <c r="J901" t="str">
        <f>IF(Data!I901&lt;-1, "Early", IF(I901&gt;2,"Late","On Time"))</f>
        <v>Early</v>
      </c>
      <c r="K901" t="s">
        <v>1018</v>
      </c>
    </row>
    <row r="902" spans="2:11" x14ac:dyDescent="0.3">
      <c r="B902" t="s">
        <v>892</v>
      </c>
      <c r="C902" t="s">
        <v>1104</v>
      </c>
      <c r="D902" t="s">
        <v>1025</v>
      </c>
      <c r="E902" s="1">
        <v>45474</v>
      </c>
      <c r="F902" t="s">
        <v>1017</v>
      </c>
      <c r="G902">
        <v>6</v>
      </c>
      <c r="H902" s="1">
        <v>45483</v>
      </c>
      <c r="I902">
        <f t="shared" si="13"/>
        <v>3</v>
      </c>
      <c r="J902" t="str">
        <f>IF(Data!I902&lt;-1, "Early", IF(I902&gt;2,"Late","On Time"))</f>
        <v>Late</v>
      </c>
      <c r="K902" t="s">
        <v>1018</v>
      </c>
    </row>
    <row r="903" spans="2:11" x14ac:dyDescent="0.3">
      <c r="B903" t="s">
        <v>893</v>
      </c>
      <c r="C903" t="s">
        <v>1115</v>
      </c>
      <c r="D903" t="s">
        <v>1023</v>
      </c>
      <c r="E903" s="1">
        <v>45475</v>
      </c>
      <c r="F903" t="s">
        <v>1017</v>
      </c>
      <c r="G903">
        <v>11</v>
      </c>
      <c r="H903" s="1">
        <v>45490</v>
      </c>
      <c r="I903">
        <f t="shared" si="13"/>
        <v>4</v>
      </c>
      <c r="J903" t="str">
        <f>IF(Data!I903&lt;-1, "Early", IF(I903&gt;2,"Late","On Time"))</f>
        <v>Late</v>
      </c>
      <c r="K903" t="s">
        <v>1018</v>
      </c>
    </row>
    <row r="904" spans="2:11" x14ac:dyDescent="0.3">
      <c r="B904" t="s">
        <v>894</v>
      </c>
      <c r="C904" t="s">
        <v>1066</v>
      </c>
      <c r="D904" t="s">
        <v>1023</v>
      </c>
      <c r="E904" s="1">
        <v>45475</v>
      </c>
      <c r="F904" t="s">
        <v>1017</v>
      </c>
      <c r="G904">
        <v>7</v>
      </c>
      <c r="H904" s="1">
        <v>45483</v>
      </c>
      <c r="I904">
        <f t="shared" si="13"/>
        <v>1</v>
      </c>
      <c r="J904" t="str">
        <f>IF(Data!I904&lt;-1, "Early", IF(I904&gt;2,"Late","On Time"))</f>
        <v>On Time</v>
      </c>
      <c r="K904" t="s">
        <v>1018</v>
      </c>
    </row>
    <row r="905" spans="2:11" x14ac:dyDescent="0.3">
      <c r="B905" t="s">
        <v>895</v>
      </c>
      <c r="C905" t="s">
        <v>1125</v>
      </c>
      <c r="D905" t="s">
        <v>1024</v>
      </c>
      <c r="E905" s="1">
        <v>45475</v>
      </c>
      <c r="F905" t="s">
        <v>1017</v>
      </c>
      <c r="G905">
        <v>7</v>
      </c>
      <c r="H905" s="1">
        <v>45482</v>
      </c>
      <c r="I905">
        <f t="shared" si="13"/>
        <v>0</v>
      </c>
      <c r="J905" t="str">
        <f>IF(Data!I905&lt;-1, "Early", IF(I905&gt;2,"Late","On Time"))</f>
        <v>On Time</v>
      </c>
      <c r="K905" t="s">
        <v>1018</v>
      </c>
    </row>
    <row r="906" spans="2:11" x14ac:dyDescent="0.3">
      <c r="B906" t="s">
        <v>896</v>
      </c>
      <c r="C906" t="s">
        <v>1119</v>
      </c>
      <c r="D906" t="s">
        <v>1024</v>
      </c>
      <c r="E906" s="1">
        <v>45476</v>
      </c>
      <c r="F906" t="s">
        <v>1017</v>
      </c>
      <c r="G906">
        <v>4</v>
      </c>
      <c r="H906" s="1">
        <v>45480</v>
      </c>
      <c r="I906">
        <f t="shared" si="13"/>
        <v>0</v>
      </c>
      <c r="J906" t="str">
        <f>IF(Data!I906&lt;-1, "Early", IF(I906&gt;2,"Late","On Time"))</f>
        <v>On Time</v>
      </c>
      <c r="K906" t="s">
        <v>1018</v>
      </c>
    </row>
    <row r="907" spans="2:11" x14ac:dyDescent="0.3">
      <c r="B907" t="s">
        <v>897</v>
      </c>
      <c r="C907" t="s">
        <v>1076</v>
      </c>
      <c r="D907" t="s">
        <v>1026</v>
      </c>
      <c r="E907" s="1">
        <v>45477</v>
      </c>
      <c r="F907" t="s">
        <v>1017</v>
      </c>
      <c r="G907">
        <v>4</v>
      </c>
      <c r="H907" s="1">
        <v>45482</v>
      </c>
      <c r="I907">
        <f t="shared" si="13"/>
        <v>1</v>
      </c>
      <c r="J907" t="str">
        <f>IF(Data!I907&lt;-1, "Early", IF(I907&gt;2,"Late","On Time"))</f>
        <v>On Time</v>
      </c>
      <c r="K907" t="s">
        <v>1018</v>
      </c>
    </row>
    <row r="908" spans="2:11" x14ac:dyDescent="0.3">
      <c r="B908" t="s">
        <v>898</v>
      </c>
      <c r="C908" t="s">
        <v>1103</v>
      </c>
      <c r="D908" t="s">
        <v>1026</v>
      </c>
      <c r="E908" s="1">
        <v>45478</v>
      </c>
      <c r="F908" t="s">
        <v>1017</v>
      </c>
      <c r="G908">
        <v>11</v>
      </c>
      <c r="H908" s="1">
        <v>45489</v>
      </c>
      <c r="I908">
        <f t="shared" si="13"/>
        <v>0</v>
      </c>
      <c r="J908" t="str">
        <f>IF(Data!I908&lt;-1, "Early", IF(I908&gt;2,"Late","On Time"))</f>
        <v>On Time</v>
      </c>
      <c r="K908" t="s">
        <v>1018</v>
      </c>
    </row>
    <row r="909" spans="2:11" x14ac:dyDescent="0.3">
      <c r="B909" t="s">
        <v>899</v>
      </c>
      <c r="C909" t="s">
        <v>1037</v>
      </c>
      <c r="D909" t="s">
        <v>1022</v>
      </c>
      <c r="E909" s="1">
        <v>45478</v>
      </c>
      <c r="F909" t="s">
        <v>1017</v>
      </c>
      <c r="G909">
        <v>11</v>
      </c>
      <c r="H909" s="1">
        <v>45491</v>
      </c>
      <c r="I909">
        <f t="shared" si="13"/>
        <v>2</v>
      </c>
      <c r="J909" t="str">
        <f>IF(Data!I909&lt;-1, "Early", IF(I909&gt;2,"Late","On Time"))</f>
        <v>On Time</v>
      </c>
      <c r="K909" t="s">
        <v>1018</v>
      </c>
    </row>
    <row r="910" spans="2:11" x14ac:dyDescent="0.3">
      <c r="B910" t="s">
        <v>900</v>
      </c>
      <c r="C910" t="s">
        <v>1056</v>
      </c>
      <c r="D910" t="s">
        <v>1022</v>
      </c>
      <c r="E910" s="1">
        <v>45479</v>
      </c>
      <c r="F910" t="s">
        <v>1018</v>
      </c>
      <c r="G910">
        <v>7</v>
      </c>
      <c r="H910" s="1">
        <v>45490</v>
      </c>
      <c r="I910">
        <f t="shared" si="13"/>
        <v>4</v>
      </c>
      <c r="J910" t="str">
        <f>IF(Data!I910&lt;-1, "Early", IF(I910&gt;2,"Late","On Time"))</f>
        <v>Late</v>
      </c>
      <c r="K910" t="s">
        <v>1018</v>
      </c>
    </row>
    <row r="911" spans="2:11" x14ac:dyDescent="0.3">
      <c r="B911" t="s">
        <v>901</v>
      </c>
      <c r="C911" t="s">
        <v>1089</v>
      </c>
      <c r="D911" t="s">
        <v>1023</v>
      </c>
      <c r="E911" s="1">
        <v>45480</v>
      </c>
      <c r="F911" t="s">
        <v>1017</v>
      </c>
      <c r="G911">
        <v>6</v>
      </c>
      <c r="H911" s="1">
        <v>45491</v>
      </c>
      <c r="I911">
        <f t="shared" si="13"/>
        <v>5</v>
      </c>
      <c r="J911" t="str">
        <f>IF(Data!I911&lt;-1, "Early", IF(I911&gt;2,"Late","On Time"))</f>
        <v>Late</v>
      </c>
      <c r="K911" t="s">
        <v>1018</v>
      </c>
    </row>
    <row r="912" spans="2:11" x14ac:dyDescent="0.3">
      <c r="B912" t="s">
        <v>902</v>
      </c>
      <c r="C912" t="s">
        <v>1038</v>
      </c>
      <c r="D912" t="s">
        <v>1024</v>
      </c>
      <c r="E912" s="1">
        <v>45480</v>
      </c>
      <c r="F912" t="s">
        <v>1017</v>
      </c>
      <c r="G912">
        <v>5</v>
      </c>
      <c r="H912" s="1">
        <v>45485</v>
      </c>
      <c r="I912">
        <f t="shared" si="13"/>
        <v>0</v>
      </c>
      <c r="J912" t="str">
        <f>IF(Data!I912&lt;-1, "Early", IF(I912&gt;2,"Late","On Time"))</f>
        <v>On Time</v>
      </c>
      <c r="K912" t="s">
        <v>1018</v>
      </c>
    </row>
    <row r="913" spans="2:12" x14ac:dyDescent="0.3">
      <c r="B913" t="s">
        <v>903</v>
      </c>
      <c r="C913" t="s">
        <v>1092</v>
      </c>
      <c r="D913" t="s">
        <v>1022</v>
      </c>
      <c r="E913" s="1">
        <v>45481</v>
      </c>
      <c r="F913" t="s">
        <v>1017</v>
      </c>
      <c r="G913">
        <v>6</v>
      </c>
      <c r="H913" s="1">
        <v>45488</v>
      </c>
      <c r="I913">
        <f t="shared" si="13"/>
        <v>1</v>
      </c>
      <c r="J913" t="str">
        <f>IF(Data!I913&lt;-1, "Early", IF(I913&gt;2,"Late","On Time"))</f>
        <v>On Time</v>
      </c>
      <c r="K913" t="s">
        <v>1018</v>
      </c>
    </row>
    <row r="914" spans="2:12" x14ac:dyDescent="0.3">
      <c r="B914" t="s">
        <v>904</v>
      </c>
      <c r="C914" t="s">
        <v>1054</v>
      </c>
      <c r="D914" t="s">
        <v>1023</v>
      </c>
      <c r="E914" s="1">
        <v>45482</v>
      </c>
      <c r="F914" t="s">
        <v>1017</v>
      </c>
      <c r="G914">
        <v>10</v>
      </c>
      <c r="H914" s="1">
        <v>45491</v>
      </c>
      <c r="I914">
        <f t="shared" si="13"/>
        <v>-1</v>
      </c>
      <c r="J914" t="str">
        <f>IF(Data!I914&lt;-1, "Early", IF(I914&gt;2,"Late","On Time"))</f>
        <v>On Time</v>
      </c>
      <c r="K914" t="s">
        <v>1018</v>
      </c>
    </row>
    <row r="915" spans="2:12" x14ac:dyDescent="0.3">
      <c r="B915" t="s">
        <v>905</v>
      </c>
      <c r="C915" t="s">
        <v>1051</v>
      </c>
      <c r="D915" t="s">
        <v>1024</v>
      </c>
      <c r="E915" s="1">
        <v>45485</v>
      </c>
      <c r="F915" t="s">
        <v>1017</v>
      </c>
      <c r="G915">
        <v>9</v>
      </c>
      <c r="H915" s="1">
        <v>45495</v>
      </c>
      <c r="I915">
        <f t="shared" si="13"/>
        <v>1</v>
      </c>
      <c r="J915" t="str">
        <f>IF(Data!I915&lt;-1, "Early", IF(I915&gt;2,"Late","On Time"))</f>
        <v>On Time</v>
      </c>
      <c r="K915" t="s">
        <v>1017</v>
      </c>
      <c r="L915" t="s">
        <v>1019</v>
      </c>
    </row>
    <row r="916" spans="2:12" x14ac:dyDescent="0.3">
      <c r="B916" t="s">
        <v>906</v>
      </c>
      <c r="C916" t="s">
        <v>1055</v>
      </c>
      <c r="D916" t="s">
        <v>1025</v>
      </c>
      <c r="E916" s="1">
        <v>45486</v>
      </c>
      <c r="F916" t="s">
        <v>1017</v>
      </c>
      <c r="G916">
        <v>5</v>
      </c>
      <c r="H916" s="1">
        <v>45492</v>
      </c>
      <c r="I916">
        <f t="shared" si="13"/>
        <v>1</v>
      </c>
      <c r="J916" t="str">
        <f>IF(Data!I916&lt;-1, "Early", IF(I916&gt;2,"Late","On Time"))</f>
        <v>On Time</v>
      </c>
      <c r="K916" t="s">
        <v>1018</v>
      </c>
    </row>
    <row r="917" spans="2:12" x14ac:dyDescent="0.3">
      <c r="B917" t="s">
        <v>907</v>
      </c>
      <c r="C917" t="s">
        <v>1063</v>
      </c>
      <c r="D917" t="s">
        <v>1023</v>
      </c>
      <c r="E917" s="1">
        <v>45486</v>
      </c>
      <c r="F917" t="s">
        <v>1017</v>
      </c>
      <c r="G917">
        <v>8</v>
      </c>
      <c r="H917" s="1">
        <v>45495</v>
      </c>
      <c r="I917">
        <f t="shared" si="13"/>
        <v>1</v>
      </c>
      <c r="J917" t="str">
        <f>IF(Data!I917&lt;-1, "Early", IF(I917&gt;2,"Late","On Time"))</f>
        <v>On Time</v>
      </c>
      <c r="K917" t="s">
        <v>1018</v>
      </c>
    </row>
    <row r="918" spans="2:12" x14ac:dyDescent="0.3">
      <c r="B918" t="s">
        <v>908</v>
      </c>
      <c r="C918" t="s">
        <v>1115</v>
      </c>
      <c r="D918" t="s">
        <v>1023</v>
      </c>
      <c r="E918" s="1">
        <v>45487</v>
      </c>
      <c r="F918" t="s">
        <v>1017</v>
      </c>
      <c r="G918">
        <v>10</v>
      </c>
      <c r="H918" s="1">
        <v>45497</v>
      </c>
      <c r="I918">
        <f t="shared" si="13"/>
        <v>0</v>
      </c>
      <c r="J918" t="str">
        <f>IF(Data!I918&lt;-1, "Early", IF(I918&gt;2,"Late","On Time"))</f>
        <v>On Time</v>
      </c>
      <c r="K918" t="s">
        <v>1018</v>
      </c>
    </row>
    <row r="919" spans="2:12" x14ac:dyDescent="0.3">
      <c r="B919" t="s">
        <v>909</v>
      </c>
      <c r="C919" t="s">
        <v>1088</v>
      </c>
      <c r="D919" t="s">
        <v>1026</v>
      </c>
      <c r="E919" s="1">
        <v>45487</v>
      </c>
      <c r="F919" t="s">
        <v>1017</v>
      </c>
      <c r="G919">
        <v>4</v>
      </c>
      <c r="H919" s="1">
        <v>45498</v>
      </c>
      <c r="I919">
        <f t="shared" si="13"/>
        <v>7</v>
      </c>
      <c r="J919" t="str">
        <f>IF(Data!I919&lt;-1, "Early", IF(I919&gt;2,"Late","On Time"))</f>
        <v>Late</v>
      </c>
      <c r="K919" t="s">
        <v>1018</v>
      </c>
    </row>
    <row r="920" spans="2:12" x14ac:dyDescent="0.3">
      <c r="B920" t="s">
        <v>910</v>
      </c>
      <c r="C920" t="s">
        <v>1104</v>
      </c>
      <c r="D920" t="s">
        <v>1024</v>
      </c>
      <c r="E920" s="1">
        <v>45487</v>
      </c>
      <c r="F920" t="s">
        <v>1017</v>
      </c>
      <c r="G920">
        <v>5</v>
      </c>
      <c r="H920" s="1">
        <v>45493</v>
      </c>
      <c r="I920">
        <f t="shared" si="13"/>
        <v>1</v>
      </c>
      <c r="J920" t="str">
        <f>IF(Data!I920&lt;-1, "Early", IF(I920&gt;2,"Late","On Time"))</f>
        <v>On Time</v>
      </c>
      <c r="K920" t="s">
        <v>1018</v>
      </c>
    </row>
    <row r="921" spans="2:12" x14ac:dyDescent="0.3">
      <c r="B921" t="s">
        <v>911</v>
      </c>
      <c r="C921" t="s">
        <v>1045</v>
      </c>
      <c r="D921" t="s">
        <v>1022</v>
      </c>
      <c r="E921" s="1">
        <v>45488</v>
      </c>
      <c r="F921" t="s">
        <v>1017</v>
      </c>
      <c r="G921">
        <v>11</v>
      </c>
      <c r="H921" s="1">
        <v>45500</v>
      </c>
      <c r="I921">
        <f t="shared" si="13"/>
        <v>1</v>
      </c>
      <c r="J921" t="str">
        <f>IF(Data!I921&lt;-1, "Early", IF(I921&gt;2,"Late","On Time"))</f>
        <v>On Time</v>
      </c>
      <c r="K921" t="s">
        <v>1018</v>
      </c>
    </row>
    <row r="922" spans="2:12" x14ac:dyDescent="0.3">
      <c r="B922" t="s">
        <v>912</v>
      </c>
      <c r="C922" t="s">
        <v>1042</v>
      </c>
      <c r="D922" t="s">
        <v>1023</v>
      </c>
      <c r="E922" s="1">
        <v>45488</v>
      </c>
      <c r="F922" t="s">
        <v>1017</v>
      </c>
      <c r="G922">
        <v>22</v>
      </c>
      <c r="H922" s="1">
        <v>45510</v>
      </c>
      <c r="I922">
        <f t="shared" si="13"/>
        <v>0</v>
      </c>
      <c r="J922" t="str">
        <f>IF(Data!I922&lt;-1, "Early", IF(I922&gt;2,"Late","On Time"))</f>
        <v>On Time</v>
      </c>
      <c r="K922" t="s">
        <v>1018</v>
      </c>
    </row>
    <row r="923" spans="2:12" x14ac:dyDescent="0.3">
      <c r="B923" t="s">
        <v>913</v>
      </c>
      <c r="C923" t="s">
        <v>1120</v>
      </c>
      <c r="D923" t="s">
        <v>1024</v>
      </c>
      <c r="E923" s="1">
        <v>45489</v>
      </c>
      <c r="F923" t="s">
        <v>1017</v>
      </c>
      <c r="G923">
        <v>7</v>
      </c>
      <c r="H923" s="1">
        <v>45496</v>
      </c>
      <c r="I923">
        <f t="shared" ref="I923:I986" si="14">H923-E923-G923</f>
        <v>0</v>
      </c>
      <c r="J923" t="str">
        <f>IF(Data!I923&lt;-1, "Early", IF(I923&gt;2,"Late","On Time"))</f>
        <v>On Time</v>
      </c>
      <c r="K923" t="s">
        <v>1018</v>
      </c>
    </row>
    <row r="924" spans="2:12" x14ac:dyDescent="0.3">
      <c r="B924" t="s">
        <v>914</v>
      </c>
      <c r="C924" t="s">
        <v>1086</v>
      </c>
      <c r="D924" t="s">
        <v>1026</v>
      </c>
      <c r="E924" s="1">
        <v>45489</v>
      </c>
      <c r="F924" t="s">
        <v>1018</v>
      </c>
      <c r="G924">
        <v>5</v>
      </c>
      <c r="H924" s="1">
        <v>45495</v>
      </c>
      <c r="I924">
        <f t="shared" si="14"/>
        <v>1</v>
      </c>
      <c r="J924" t="str">
        <f>IF(Data!I924&lt;-1, "Early", IF(I924&gt;2,"Late","On Time"))</f>
        <v>On Time</v>
      </c>
      <c r="K924" t="s">
        <v>1018</v>
      </c>
    </row>
    <row r="925" spans="2:12" x14ac:dyDescent="0.3">
      <c r="B925" t="s">
        <v>915</v>
      </c>
      <c r="C925" t="s">
        <v>1093</v>
      </c>
      <c r="D925" t="s">
        <v>1025</v>
      </c>
      <c r="E925" s="1">
        <v>45489</v>
      </c>
      <c r="F925" t="s">
        <v>1017</v>
      </c>
      <c r="G925">
        <v>4</v>
      </c>
      <c r="H925" s="1">
        <v>45494</v>
      </c>
      <c r="I925">
        <f t="shared" si="14"/>
        <v>1</v>
      </c>
      <c r="J925" t="str">
        <f>IF(Data!I925&lt;-1, "Early", IF(I925&gt;2,"Late","On Time"))</f>
        <v>On Time</v>
      </c>
      <c r="K925" t="s">
        <v>1018</v>
      </c>
    </row>
    <row r="926" spans="2:12" x14ac:dyDescent="0.3">
      <c r="B926" t="s">
        <v>916</v>
      </c>
      <c r="C926" t="s">
        <v>1058</v>
      </c>
      <c r="D926" t="s">
        <v>1022</v>
      </c>
      <c r="E926" s="1">
        <v>45489</v>
      </c>
      <c r="F926" t="s">
        <v>1017</v>
      </c>
      <c r="G926">
        <v>10</v>
      </c>
      <c r="H926" s="1">
        <v>45506</v>
      </c>
      <c r="I926">
        <f t="shared" si="14"/>
        <v>7</v>
      </c>
      <c r="J926" t="str">
        <f>IF(Data!I926&lt;-1, "Early", IF(I926&gt;2,"Late","On Time"))</f>
        <v>Late</v>
      </c>
      <c r="K926" t="s">
        <v>1018</v>
      </c>
    </row>
    <row r="927" spans="2:12" x14ac:dyDescent="0.3">
      <c r="B927" t="s">
        <v>917</v>
      </c>
      <c r="C927" t="s">
        <v>1104</v>
      </c>
      <c r="D927" t="s">
        <v>1025</v>
      </c>
      <c r="E927" s="1">
        <v>45490</v>
      </c>
      <c r="F927" t="s">
        <v>1017</v>
      </c>
      <c r="G927">
        <v>23</v>
      </c>
      <c r="H927" s="1">
        <v>45512</v>
      </c>
      <c r="I927">
        <f t="shared" si="14"/>
        <v>-1</v>
      </c>
      <c r="J927" t="str">
        <f>IF(Data!I927&lt;-1, "Early", IF(I927&gt;2,"Late","On Time"))</f>
        <v>On Time</v>
      </c>
      <c r="K927" t="s">
        <v>1018</v>
      </c>
    </row>
    <row r="928" spans="2:12" x14ac:dyDescent="0.3">
      <c r="B928" t="s">
        <v>918</v>
      </c>
      <c r="C928" t="s">
        <v>1035</v>
      </c>
      <c r="D928" t="s">
        <v>1026</v>
      </c>
      <c r="E928" s="1">
        <v>45491</v>
      </c>
      <c r="F928" t="s">
        <v>1017</v>
      </c>
      <c r="G928">
        <v>13</v>
      </c>
      <c r="H928" s="1">
        <v>45506</v>
      </c>
      <c r="I928">
        <f t="shared" si="14"/>
        <v>2</v>
      </c>
      <c r="J928" t="str">
        <f>IF(Data!I928&lt;-1, "Early", IF(I928&gt;2,"Late","On Time"))</f>
        <v>On Time</v>
      </c>
      <c r="K928" t="s">
        <v>1018</v>
      </c>
    </row>
    <row r="929" spans="2:12" x14ac:dyDescent="0.3">
      <c r="B929" t="s">
        <v>919</v>
      </c>
      <c r="C929" t="s">
        <v>1068</v>
      </c>
      <c r="D929" t="s">
        <v>1022</v>
      </c>
      <c r="E929" s="1">
        <v>45492</v>
      </c>
      <c r="F929" t="s">
        <v>1017</v>
      </c>
      <c r="G929">
        <v>6</v>
      </c>
      <c r="H929" s="1">
        <v>45498</v>
      </c>
      <c r="I929">
        <f t="shared" si="14"/>
        <v>0</v>
      </c>
      <c r="J929" t="str">
        <f>IF(Data!I929&lt;-1, "Early", IF(I929&gt;2,"Late","On Time"))</f>
        <v>On Time</v>
      </c>
      <c r="K929" t="s">
        <v>1018</v>
      </c>
    </row>
    <row r="930" spans="2:12" x14ac:dyDescent="0.3">
      <c r="B930" t="s">
        <v>920</v>
      </c>
      <c r="C930" t="s">
        <v>1108</v>
      </c>
      <c r="D930" t="s">
        <v>1023</v>
      </c>
      <c r="E930" s="1">
        <v>45493</v>
      </c>
      <c r="F930" t="s">
        <v>1018</v>
      </c>
      <c r="G930">
        <v>14</v>
      </c>
      <c r="H930" s="1">
        <v>45507</v>
      </c>
      <c r="I930">
        <f t="shared" si="14"/>
        <v>0</v>
      </c>
      <c r="J930" t="str">
        <f>IF(Data!I930&lt;-1, "Early", IF(I930&gt;2,"Late","On Time"))</f>
        <v>On Time</v>
      </c>
      <c r="K930" t="s">
        <v>1018</v>
      </c>
    </row>
    <row r="931" spans="2:12" x14ac:dyDescent="0.3">
      <c r="B931" t="s">
        <v>921</v>
      </c>
      <c r="C931" t="s">
        <v>1091</v>
      </c>
      <c r="D931" t="s">
        <v>1025</v>
      </c>
      <c r="E931" s="1">
        <v>45494</v>
      </c>
      <c r="F931" t="s">
        <v>1017</v>
      </c>
      <c r="G931">
        <v>5</v>
      </c>
      <c r="H931" s="1">
        <v>45500</v>
      </c>
      <c r="I931">
        <f t="shared" si="14"/>
        <v>1</v>
      </c>
      <c r="J931" t="str">
        <f>IF(Data!I931&lt;-1, "Early", IF(I931&gt;2,"Late","On Time"))</f>
        <v>On Time</v>
      </c>
      <c r="K931" t="s">
        <v>1018</v>
      </c>
    </row>
    <row r="932" spans="2:12" x14ac:dyDescent="0.3">
      <c r="B932" t="s">
        <v>922</v>
      </c>
      <c r="C932" t="s">
        <v>1047</v>
      </c>
      <c r="D932" t="s">
        <v>1022</v>
      </c>
      <c r="E932" s="1">
        <v>45495</v>
      </c>
      <c r="F932" t="s">
        <v>1017</v>
      </c>
      <c r="G932">
        <v>3</v>
      </c>
      <c r="H932" s="1">
        <v>45498</v>
      </c>
      <c r="I932">
        <f t="shared" si="14"/>
        <v>0</v>
      </c>
      <c r="J932" t="str">
        <f>IF(Data!I932&lt;-1, "Early", IF(I932&gt;2,"Late","On Time"))</f>
        <v>On Time</v>
      </c>
      <c r="K932" t="s">
        <v>1017</v>
      </c>
      <c r="L932" t="s">
        <v>1020</v>
      </c>
    </row>
    <row r="933" spans="2:12" x14ac:dyDescent="0.3">
      <c r="B933" t="s">
        <v>923</v>
      </c>
      <c r="C933" t="s">
        <v>1088</v>
      </c>
      <c r="D933" t="s">
        <v>1026</v>
      </c>
      <c r="E933" s="1">
        <v>45495</v>
      </c>
      <c r="F933" t="s">
        <v>1017</v>
      </c>
      <c r="G933">
        <v>9</v>
      </c>
      <c r="H933" s="1">
        <v>45506</v>
      </c>
      <c r="I933">
        <f t="shared" si="14"/>
        <v>2</v>
      </c>
      <c r="J933" t="str">
        <f>IF(Data!I933&lt;-1, "Early", IF(I933&gt;2,"Late","On Time"))</f>
        <v>On Time</v>
      </c>
      <c r="K933" t="s">
        <v>1018</v>
      </c>
    </row>
    <row r="934" spans="2:12" x14ac:dyDescent="0.3">
      <c r="B934" t="s">
        <v>924</v>
      </c>
      <c r="C934" t="s">
        <v>1113</v>
      </c>
      <c r="D934" t="s">
        <v>1024</v>
      </c>
      <c r="E934" s="1">
        <v>45495</v>
      </c>
      <c r="F934" t="s">
        <v>1017</v>
      </c>
      <c r="G934">
        <v>12</v>
      </c>
      <c r="H934" s="1">
        <v>45511</v>
      </c>
      <c r="I934">
        <f t="shared" si="14"/>
        <v>4</v>
      </c>
      <c r="J934" t="str">
        <f>IF(Data!I934&lt;-1, "Early", IF(I934&gt;2,"Late","On Time"))</f>
        <v>Late</v>
      </c>
      <c r="K934" t="s">
        <v>1018</v>
      </c>
    </row>
    <row r="935" spans="2:12" x14ac:dyDescent="0.3">
      <c r="B935" t="s">
        <v>925</v>
      </c>
      <c r="C935" t="s">
        <v>1097</v>
      </c>
      <c r="D935" t="s">
        <v>1024</v>
      </c>
      <c r="E935" s="1">
        <v>45496</v>
      </c>
      <c r="F935" t="s">
        <v>1017</v>
      </c>
      <c r="G935">
        <v>19</v>
      </c>
      <c r="H935" s="1">
        <v>45513</v>
      </c>
      <c r="I935">
        <f t="shared" si="14"/>
        <v>-2</v>
      </c>
      <c r="J935" t="str">
        <f>IF(Data!I935&lt;-1, "Early", IF(I935&gt;2,"Late","On Time"))</f>
        <v>Early</v>
      </c>
      <c r="K935" t="s">
        <v>1018</v>
      </c>
    </row>
    <row r="936" spans="2:12" x14ac:dyDescent="0.3">
      <c r="B936" t="s">
        <v>926</v>
      </c>
      <c r="C936" t="s">
        <v>1038</v>
      </c>
      <c r="D936" t="s">
        <v>1026</v>
      </c>
      <c r="E936" s="1">
        <v>45496</v>
      </c>
      <c r="F936" t="s">
        <v>1017</v>
      </c>
      <c r="G936">
        <v>7</v>
      </c>
      <c r="H936" s="1">
        <v>45503</v>
      </c>
      <c r="I936">
        <f t="shared" si="14"/>
        <v>0</v>
      </c>
      <c r="J936" t="str">
        <f>IF(Data!I936&lt;-1, "Early", IF(I936&gt;2,"Late","On Time"))</f>
        <v>On Time</v>
      </c>
      <c r="K936" t="s">
        <v>1018</v>
      </c>
    </row>
    <row r="937" spans="2:12" x14ac:dyDescent="0.3">
      <c r="B937" t="s">
        <v>927</v>
      </c>
      <c r="C937" t="s">
        <v>1120</v>
      </c>
      <c r="D937" t="s">
        <v>1024</v>
      </c>
      <c r="E937" s="1">
        <v>45496</v>
      </c>
      <c r="F937" t="s">
        <v>1017</v>
      </c>
      <c r="G937">
        <v>12</v>
      </c>
      <c r="H937" s="1">
        <v>45509</v>
      </c>
      <c r="I937">
        <f t="shared" si="14"/>
        <v>1</v>
      </c>
      <c r="J937" t="str">
        <f>IF(Data!I937&lt;-1, "Early", IF(I937&gt;2,"Late","On Time"))</f>
        <v>On Time</v>
      </c>
      <c r="K937" t="s">
        <v>1018</v>
      </c>
    </row>
    <row r="938" spans="2:12" x14ac:dyDescent="0.3">
      <c r="B938" t="s">
        <v>928</v>
      </c>
      <c r="C938" t="s">
        <v>1039</v>
      </c>
      <c r="D938" t="s">
        <v>1026</v>
      </c>
      <c r="E938" s="1">
        <v>45497</v>
      </c>
      <c r="F938" t="s">
        <v>1017</v>
      </c>
      <c r="G938">
        <v>23</v>
      </c>
      <c r="H938" s="1">
        <v>45519</v>
      </c>
      <c r="I938">
        <f t="shared" si="14"/>
        <v>-1</v>
      </c>
      <c r="J938" t="str">
        <f>IF(Data!I938&lt;-1, "Early", IF(I938&gt;2,"Late","On Time"))</f>
        <v>On Time</v>
      </c>
      <c r="K938" t="s">
        <v>1018</v>
      </c>
    </row>
    <row r="939" spans="2:12" x14ac:dyDescent="0.3">
      <c r="B939" t="s">
        <v>929</v>
      </c>
      <c r="C939" t="s">
        <v>1052</v>
      </c>
      <c r="D939" t="s">
        <v>1025</v>
      </c>
      <c r="E939" s="1">
        <v>45498</v>
      </c>
      <c r="F939" t="s">
        <v>1017</v>
      </c>
      <c r="G939">
        <v>5</v>
      </c>
      <c r="H939" s="1">
        <v>45502</v>
      </c>
      <c r="I939">
        <f t="shared" si="14"/>
        <v>-1</v>
      </c>
      <c r="J939" t="str">
        <f>IF(Data!I939&lt;-1, "Early", IF(I939&gt;2,"Late","On Time"))</f>
        <v>On Time</v>
      </c>
      <c r="K939" t="s">
        <v>1017</v>
      </c>
      <c r="L939" t="s">
        <v>1021</v>
      </c>
    </row>
    <row r="940" spans="2:12" x14ac:dyDescent="0.3">
      <c r="B940" t="s">
        <v>930</v>
      </c>
      <c r="C940" t="s">
        <v>1029</v>
      </c>
      <c r="D940" t="s">
        <v>1023</v>
      </c>
      <c r="E940" s="1">
        <v>45499</v>
      </c>
      <c r="F940" t="s">
        <v>1017</v>
      </c>
      <c r="G940">
        <v>5</v>
      </c>
      <c r="H940" s="1">
        <v>45505</v>
      </c>
      <c r="I940">
        <f t="shared" si="14"/>
        <v>1</v>
      </c>
      <c r="J940" t="str">
        <f>IF(Data!I940&lt;-1, "Early", IF(I940&gt;2,"Late","On Time"))</f>
        <v>On Time</v>
      </c>
      <c r="K940" t="s">
        <v>1018</v>
      </c>
    </row>
    <row r="941" spans="2:12" x14ac:dyDescent="0.3">
      <c r="B941" t="s">
        <v>931</v>
      </c>
      <c r="C941" t="s">
        <v>1040</v>
      </c>
      <c r="D941" t="s">
        <v>1022</v>
      </c>
      <c r="E941" s="1">
        <v>45499</v>
      </c>
      <c r="F941" t="s">
        <v>1017</v>
      </c>
      <c r="G941">
        <v>18</v>
      </c>
      <c r="H941" s="1">
        <v>45519</v>
      </c>
      <c r="I941">
        <f t="shared" si="14"/>
        <v>2</v>
      </c>
      <c r="J941" t="str">
        <f>IF(Data!I941&lt;-1, "Early", IF(I941&gt;2,"Late","On Time"))</f>
        <v>On Time</v>
      </c>
      <c r="K941" t="s">
        <v>1018</v>
      </c>
    </row>
    <row r="942" spans="2:12" x14ac:dyDescent="0.3">
      <c r="B942" t="s">
        <v>932</v>
      </c>
      <c r="C942" t="s">
        <v>1055</v>
      </c>
      <c r="D942" t="s">
        <v>1023</v>
      </c>
      <c r="E942" s="1">
        <v>45500</v>
      </c>
      <c r="F942" t="s">
        <v>1017</v>
      </c>
      <c r="G942">
        <v>25</v>
      </c>
      <c r="H942" s="1">
        <v>45525</v>
      </c>
      <c r="I942">
        <f t="shared" si="14"/>
        <v>0</v>
      </c>
      <c r="J942" t="str">
        <f>IF(Data!I942&lt;-1, "Early", IF(I942&gt;2,"Late","On Time"))</f>
        <v>On Time</v>
      </c>
      <c r="K942" t="s">
        <v>1018</v>
      </c>
    </row>
    <row r="943" spans="2:12" x14ac:dyDescent="0.3">
      <c r="B943" t="s">
        <v>933</v>
      </c>
      <c r="C943" t="s">
        <v>1108</v>
      </c>
      <c r="D943" t="s">
        <v>1026</v>
      </c>
      <c r="E943" s="1">
        <v>45500</v>
      </c>
      <c r="F943" t="s">
        <v>1017</v>
      </c>
      <c r="G943">
        <v>2</v>
      </c>
      <c r="H943" s="1">
        <v>45514</v>
      </c>
      <c r="I943">
        <f t="shared" si="14"/>
        <v>12</v>
      </c>
      <c r="J943" t="str">
        <f>IF(Data!I943&lt;-1, "Early", IF(I943&gt;2,"Late","On Time"))</f>
        <v>Late</v>
      </c>
      <c r="K943" t="s">
        <v>1018</v>
      </c>
    </row>
    <row r="944" spans="2:12" x14ac:dyDescent="0.3">
      <c r="B944" t="s">
        <v>934</v>
      </c>
      <c r="C944" t="s">
        <v>1062</v>
      </c>
      <c r="D944" t="s">
        <v>1026</v>
      </c>
      <c r="E944" s="1">
        <v>45501</v>
      </c>
      <c r="F944" t="s">
        <v>1017</v>
      </c>
      <c r="G944">
        <v>12</v>
      </c>
      <c r="H944" s="1">
        <v>45515</v>
      </c>
      <c r="I944">
        <f t="shared" si="14"/>
        <v>2</v>
      </c>
      <c r="J944" t="str">
        <f>IF(Data!I944&lt;-1, "Early", IF(I944&gt;2,"Late","On Time"))</f>
        <v>On Time</v>
      </c>
      <c r="K944" t="s">
        <v>1018</v>
      </c>
    </row>
    <row r="945" spans="2:11" x14ac:dyDescent="0.3">
      <c r="B945" t="s">
        <v>935</v>
      </c>
      <c r="C945" t="s">
        <v>1106</v>
      </c>
      <c r="D945" t="s">
        <v>1026</v>
      </c>
      <c r="E945" s="1">
        <v>45502</v>
      </c>
      <c r="F945" t="s">
        <v>1018</v>
      </c>
      <c r="G945">
        <v>9</v>
      </c>
      <c r="H945" s="1">
        <v>45511</v>
      </c>
      <c r="I945">
        <f t="shared" si="14"/>
        <v>0</v>
      </c>
      <c r="J945" t="str">
        <f>IF(Data!I945&lt;-1, "Early", IF(I945&gt;2,"Late","On Time"))</f>
        <v>On Time</v>
      </c>
      <c r="K945" t="s">
        <v>1018</v>
      </c>
    </row>
    <row r="946" spans="2:11" x14ac:dyDescent="0.3">
      <c r="B946" t="s">
        <v>936</v>
      </c>
      <c r="C946" t="s">
        <v>1084</v>
      </c>
      <c r="D946" t="s">
        <v>1025</v>
      </c>
      <c r="E946" s="1">
        <v>45502</v>
      </c>
      <c r="F946" t="s">
        <v>1017</v>
      </c>
      <c r="G946">
        <v>6</v>
      </c>
      <c r="H946" s="1">
        <v>45508</v>
      </c>
      <c r="I946">
        <f t="shared" si="14"/>
        <v>0</v>
      </c>
      <c r="J946" t="str">
        <f>IF(Data!I946&lt;-1, "Early", IF(I946&gt;2,"Late","On Time"))</f>
        <v>On Time</v>
      </c>
      <c r="K946" t="s">
        <v>1018</v>
      </c>
    </row>
    <row r="947" spans="2:11" x14ac:dyDescent="0.3">
      <c r="B947" t="s">
        <v>937</v>
      </c>
      <c r="C947" t="s">
        <v>1122</v>
      </c>
      <c r="D947" t="s">
        <v>1023</v>
      </c>
      <c r="E947" s="1">
        <v>45502</v>
      </c>
      <c r="F947" t="s">
        <v>1017</v>
      </c>
      <c r="G947">
        <v>10</v>
      </c>
      <c r="H947" s="1">
        <v>45512</v>
      </c>
      <c r="I947">
        <f t="shared" si="14"/>
        <v>0</v>
      </c>
      <c r="J947" t="str">
        <f>IF(Data!I947&lt;-1, "Early", IF(I947&gt;2,"Late","On Time"))</f>
        <v>On Time</v>
      </c>
      <c r="K947" t="s">
        <v>1018</v>
      </c>
    </row>
    <row r="948" spans="2:11" x14ac:dyDescent="0.3">
      <c r="B948" t="s">
        <v>938</v>
      </c>
      <c r="C948" t="s">
        <v>1049</v>
      </c>
      <c r="D948" t="s">
        <v>1023</v>
      </c>
      <c r="E948" s="1">
        <v>45502</v>
      </c>
      <c r="F948" t="s">
        <v>1017</v>
      </c>
      <c r="G948">
        <v>4</v>
      </c>
      <c r="H948" s="1">
        <v>45507</v>
      </c>
      <c r="I948">
        <f t="shared" si="14"/>
        <v>1</v>
      </c>
      <c r="J948" t="str">
        <f>IF(Data!I948&lt;-1, "Early", IF(I948&gt;2,"Late","On Time"))</f>
        <v>On Time</v>
      </c>
      <c r="K948" t="s">
        <v>1018</v>
      </c>
    </row>
    <row r="949" spans="2:11" x14ac:dyDescent="0.3">
      <c r="B949" t="s">
        <v>939</v>
      </c>
      <c r="C949" t="s">
        <v>1072</v>
      </c>
      <c r="D949" t="s">
        <v>1023</v>
      </c>
      <c r="E949" s="1">
        <v>45503</v>
      </c>
      <c r="F949" t="s">
        <v>1017</v>
      </c>
      <c r="G949">
        <v>11</v>
      </c>
      <c r="H949" s="1">
        <v>45518</v>
      </c>
      <c r="I949">
        <f t="shared" si="14"/>
        <v>4</v>
      </c>
      <c r="J949" t="str">
        <f>IF(Data!I949&lt;-1, "Early", IF(I949&gt;2,"Late","On Time"))</f>
        <v>Late</v>
      </c>
      <c r="K949" t="s">
        <v>1018</v>
      </c>
    </row>
    <row r="950" spans="2:11" x14ac:dyDescent="0.3">
      <c r="B950" t="s">
        <v>940</v>
      </c>
      <c r="C950" t="s">
        <v>1082</v>
      </c>
      <c r="D950" t="s">
        <v>1025</v>
      </c>
      <c r="E950" s="1">
        <v>45505</v>
      </c>
      <c r="F950" t="s">
        <v>1017</v>
      </c>
      <c r="G950">
        <v>15</v>
      </c>
      <c r="H950" s="1">
        <v>45527</v>
      </c>
      <c r="I950">
        <f t="shared" si="14"/>
        <v>7</v>
      </c>
      <c r="J950" t="str">
        <f>IF(Data!I950&lt;-1, "Early", IF(I950&gt;2,"Late","On Time"))</f>
        <v>Late</v>
      </c>
      <c r="K950" t="s">
        <v>1018</v>
      </c>
    </row>
    <row r="951" spans="2:11" x14ac:dyDescent="0.3">
      <c r="B951" t="s">
        <v>941</v>
      </c>
      <c r="C951" t="s">
        <v>1047</v>
      </c>
      <c r="D951" t="s">
        <v>1026</v>
      </c>
      <c r="E951" s="1">
        <v>45506</v>
      </c>
      <c r="F951" t="s">
        <v>1018</v>
      </c>
      <c r="G951">
        <v>11</v>
      </c>
      <c r="H951" s="1">
        <v>45521</v>
      </c>
      <c r="I951">
        <f t="shared" si="14"/>
        <v>4</v>
      </c>
      <c r="J951" t="str">
        <f>IF(Data!I951&lt;-1, "Early", IF(I951&gt;2,"Late","On Time"))</f>
        <v>Late</v>
      </c>
      <c r="K951" t="s">
        <v>1018</v>
      </c>
    </row>
    <row r="952" spans="2:11" x14ac:dyDescent="0.3">
      <c r="B952" t="s">
        <v>942</v>
      </c>
      <c r="C952" t="s">
        <v>1106</v>
      </c>
      <c r="D952" t="s">
        <v>1026</v>
      </c>
      <c r="E952" s="1">
        <v>45506</v>
      </c>
      <c r="F952" t="s">
        <v>1017</v>
      </c>
      <c r="G952">
        <v>3</v>
      </c>
      <c r="H952" s="1">
        <v>45509</v>
      </c>
      <c r="I952">
        <f t="shared" si="14"/>
        <v>0</v>
      </c>
      <c r="J952" t="str">
        <f>IF(Data!I952&lt;-1, "Early", IF(I952&gt;2,"Late","On Time"))</f>
        <v>On Time</v>
      </c>
      <c r="K952" t="s">
        <v>1018</v>
      </c>
    </row>
    <row r="953" spans="2:11" x14ac:dyDescent="0.3">
      <c r="B953" t="s">
        <v>943</v>
      </c>
      <c r="C953" t="s">
        <v>1042</v>
      </c>
      <c r="D953" t="s">
        <v>1024</v>
      </c>
      <c r="E953" s="1">
        <v>45507</v>
      </c>
      <c r="F953" t="s">
        <v>1017</v>
      </c>
      <c r="G953">
        <v>10</v>
      </c>
      <c r="H953" s="1">
        <v>45517</v>
      </c>
      <c r="I953">
        <f t="shared" si="14"/>
        <v>0</v>
      </c>
      <c r="J953" t="str">
        <f>IF(Data!I953&lt;-1, "Early", IF(I953&gt;2,"Late","On Time"))</f>
        <v>On Time</v>
      </c>
      <c r="K953" t="s">
        <v>1018</v>
      </c>
    </row>
    <row r="954" spans="2:11" x14ac:dyDescent="0.3">
      <c r="B954" t="s">
        <v>944</v>
      </c>
      <c r="C954" t="s">
        <v>1118</v>
      </c>
      <c r="D954" t="s">
        <v>1022</v>
      </c>
      <c r="E954" s="1">
        <v>45508</v>
      </c>
      <c r="F954" t="s">
        <v>1017</v>
      </c>
      <c r="G954">
        <v>11</v>
      </c>
      <c r="H954" s="1">
        <v>45519</v>
      </c>
      <c r="I954">
        <f t="shared" si="14"/>
        <v>0</v>
      </c>
      <c r="J954" t="str">
        <f>IF(Data!I954&lt;-1, "Early", IF(I954&gt;2,"Late","On Time"))</f>
        <v>On Time</v>
      </c>
      <c r="K954" t="s">
        <v>1018</v>
      </c>
    </row>
    <row r="955" spans="2:11" x14ac:dyDescent="0.3">
      <c r="B955" t="s">
        <v>945</v>
      </c>
      <c r="C955" t="s">
        <v>1099</v>
      </c>
      <c r="D955" t="s">
        <v>1026</v>
      </c>
      <c r="E955" s="1">
        <v>45509</v>
      </c>
      <c r="F955" t="s">
        <v>1017</v>
      </c>
      <c r="G955">
        <v>4</v>
      </c>
      <c r="H955" s="1">
        <v>45514</v>
      </c>
      <c r="I955">
        <f t="shared" si="14"/>
        <v>1</v>
      </c>
      <c r="J955" t="str">
        <f>IF(Data!I955&lt;-1, "Early", IF(I955&gt;2,"Late","On Time"))</f>
        <v>On Time</v>
      </c>
      <c r="K955" t="s">
        <v>1018</v>
      </c>
    </row>
    <row r="956" spans="2:11" x14ac:dyDescent="0.3">
      <c r="B956" t="s">
        <v>946</v>
      </c>
      <c r="C956" t="s">
        <v>1112</v>
      </c>
      <c r="D956" t="s">
        <v>1024</v>
      </c>
      <c r="E956" s="1">
        <v>45509</v>
      </c>
      <c r="F956" t="s">
        <v>1017</v>
      </c>
      <c r="G956">
        <v>11</v>
      </c>
      <c r="H956" s="1">
        <v>45520</v>
      </c>
      <c r="I956">
        <f t="shared" si="14"/>
        <v>0</v>
      </c>
      <c r="J956" t="str">
        <f>IF(Data!I956&lt;-1, "Early", IF(I956&gt;2,"Late","On Time"))</f>
        <v>On Time</v>
      </c>
      <c r="K956" t="s">
        <v>1018</v>
      </c>
    </row>
    <row r="957" spans="2:11" x14ac:dyDescent="0.3">
      <c r="B957" t="s">
        <v>947</v>
      </c>
      <c r="C957" t="s">
        <v>1102</v>
      </c>
      <c r="D957" t="s">
        <v>1023</v>
      </c>
      <c r="E957" s="1">
        <v>45509</v>
      </c>
      <c r="F957" t="s">
        <v>1017</v>
      </c>
      <c r="G957">
        <v>12</v>
      </c>
      <c r="H957" s="1">
        <v>45523</v>
      </c>
      <c r="I957">
        <f t="shared" si="14"/>
        <v>2</v>
      </c>
      <c r="J957" t="str">
        <f>IF(Data!I957&lt;-1, "Early", IF(I957&gt;2,"Late","On Time"))</f>
        <v>On Time</v>
      </c>
      <c r="K957" t="s">
        <v>1018</v>
      </c>
    </row>
    <row r="958" spans="2:11" x14ac:dyDescent="0.3">
      <c r="B958" t="s">
        <v>948</v>
      </c>
      <c r="C958" t="s">
        <v>1038</v>
      </c>
      <c r="D958" t="s">
        <v>1025</v>
      </c>
      <c r="E958" s="1">
        <v>45510</v>
      </c>
      <c r="F958" t="s">
        <v>1017</v>
      </c>
      <c r="G958">
        <v>15</v>
      </c>
      <c r="H958" s="1">
        <v>45530</v>
      </c>
      <c r="I958">
        <f t="shared" si="14"/>
        <v>5</v>
      </c>
      <c r="J958" t="str">
        <f>IF(Data!I958&lt;-1, "Early", IF(I958&gt;2,"Late","On Time"))</f>
        <v>Late</v>
      </c>
      <c r="K958" t="s">
        <v>1018</v>
      </c>
    </row>
    <row r="959" spans="2:11" x14ac:dyDescent="0.3">
      <c r="B959" t="s">
        <v>949</v>
      </c>
      <c r="C959" t="s">
        <v>1061</v>
      </c>
      <c r="D959" t="s">
        <v>1025</v>
      </c>
      <c r="E959" s="1">
        <v>45510</v>
      </c>
      <c r="F959" t="s">
        <v>1017</v>
      </c>
      <c r="G959">
        <v>24</v>
      </c>
      <c r="H959" s="1">
        <v>45534</v>
      </c>
      <c r="I959">
        <f t="shared" si="14"/>
        <v>0</v>
      </c>
      <c r="J959" t="str">
        <f>IF(Data!I959&lt;-1, "Early", IF(I959&gt;2,"Late","On Time"))</f>
        <v>On Time</v>
      </c>
      <c r="K959" t="s">
        <v>1018</v>
      </c>
    </row>
    <row r="960" spans="2:11" x14ac:dyDescent="0.3">
      <c r="B960" t="s">
        <v>950</v>
      </c>
      <c r="C960" t="s">
        <v>1029</v>
      </c>
      <c r="D960" t="s">
        <v>1022</v>
      </c>
      <c r="E960" s="1">
        <v>45511</v>
      </c>
      <c r="F960" t="s">
        <v>1017</v>
      </c>
      <c r="G960">
        <v>5</v>
      </c>
      <c r="H960" s="1">
        <v>45516</v>
      </c>
      <c r="I960">
        <f t="shared" si="14"/>
        <v>0</v>
      </c>
      <c r="J960" t="str">
        <f>IF(Data!I960&lt;-1, "Early", IF(I960&gt;2,"Late","On Time"))</f>
        <v>On Time</v>
      </c>
      <c r="K960" t="s">
        <v>1018</v>
      </c>
    </row>
    <row r="961" spans="2:11" x14ac:dyDescent="0.3">
      <c r="B961" t="s">
        <v>951</v>
      </c>
      <c r="C961" t="s">
        <v>1065</v>
      </c>
      <c r="D961" t="s">
        <v>1022</v>
      </c>
      <c r="E961" s="1">
        <v>45511</v>
      </c>
      <c r="F961" t="s">
        <v>1017</v>
      </c>
      <c r="G961">
        <v>12</v>
      </c>
      <c r="H961" s="1">
        <v>45524</v>
      </c>
      <c r="I961">
        <f t="shared" si="14"/>
        <v>1</v>
      </c>
      <c r="J961" t="str">
        <f>IF(Data!I961&lt;-1, "Early", IF(I961&gt;2,"Late","On Time"))</f>
        <v>On Time</v>
      </c>
      <c r="K961" t="s">
        <v>1018</v>
      </c>
    </row>
    <row r="962" spans="2:11" x14ac:dyDescent="0.3">
      <c r="B962" t="s">
        <v>952</v>
      </c>
      <c r="C962" t="s">
        <v>1106</v>
      </c>
      <c r="D962" t="s">
        <v>1022</v>
      </c>
      <c r="E962" s="1">
        <v>45513</v>
      </c>
      <c r="F962" t="s">
        <v>1017</v>
      </c>
      <c r="G962">
        <v>12</v>
      </c>
      <c r="H962" s="1">
        <v>45524</v>
      </c>
      <c r="I962">
        <f t="shared" si="14"/>
        <v>-1</v>
      </c>
      <c r="J962" t="str">
        <f>IF(Data!I962&lt;-1, "Early", IF(I962&gt;2,"Late","On Time"))</f>
        <v>On Time</v>
      </c>
      <c r="K962" t="s">
        <v>1018</v>
      </c>
    </row>
    <row r="963" spans="2:11" x14ac:dyDescent="0.3">
      <c r="B963" t="s">
        <v>953</v>
      </c>
      <c r="C963" t="s">
        <v>1050</v>
      </c>
      <c r="D963" t="s">
        <v>1024</v>
      </c>
      <c r="E963" s="1">
        <v>45513</v>
      </c>
      <c r="F963" t="s">
        <v>1017</v>
      </c>
      <c r="G963">
        <v>22</v>
      </c>
      <c r="H963" s="1">
        <v>45534</v>
      </c>
      <c r="I963">
        <f t="shared" si="14"/>
        <v>-1</v>
      </c>
      <c r="J963" t="str">
        <f>IF(Data!I963&lt;-1, "Early", IF(I963&gt;2,"Late","On Time"))</f>
        <v>On Time</v>
      </c>
      <c r="K963" t="s">
        <v>1018</v>
      </c>
    </row>
    <row r="964" spans="2:11" x14ac:dyDescent="0.3">
      <c r="B964" t="s">
        <v>954</v>
      </c>
      <c r="C964" t="s">
        <v>1089</v>
      </c>
      <c r="D964" t="s">
        <v>1026</v>
      </c>
      <c r="E964" s="1">
        <v>45514</v>
      </c>
      <c r="F964" t="s">
        <v>1017</v>
      </c>
      <c r="G964">
        <v>8</v>
      </c>
      <c r="H964" s="1">
        <v>45525</v>
      </c>
      <c r="I964">
        <f t="shared" si="14"/>
        <v>3</v>
      </c>
      <c r="J964" t="str">
        <f>IF(Data!I964&lt;-1, "Early", IF(I964&gt;2,"Late","On Time"))</f>
        <v>Late</v>
      </c>
      <c r="K964" t="s">
        <v>1018</v>
      </c>
    </row>
    <row r="965" spans="2:11" x14ac:dyDescent="0.3">
      <c r="B965" t="s">
        <v>955</v>
      </c>
      <c r="C965" t="s">
        <v>1031</v>
      </c>
      <c r="D965" t="s">
        <v>1023</v>
      </c>
      <c r="E965" s="1">
        <v>45514</v>
      </c>
      <c r="F965" t="s">
        <v>1017</v>
      </c>
      <c r="G965">
        <v>12</v>
      </c>
      <c r="H965" s="1">
        <v>45528</v>
      </c>
      <c r="I965">
        <f t="shared" si="14"/>
        <v>2</v>
      </c>
      <c r="J965" t="str">
        <f>IF(Data!I965&lt;-1, "Early", IF(I965&gt;2,"Late","On Time"))</f>
        <v>On Time</v>
      </c>
      <c r="K965" t="s">
        <v>1018</v>
      </c>
    </row>
    <row r="966" spans="2:11" x14ac:dyDescent="0.3">
      <c r="B966" t="s">
        <v>956</v>
      </c>
      <c r="C966" t="s">
        <v>1111</v>
      </c>
      <c r="D966" t="s">
        <v>1023</v>
      </c>
      <c r="E966" s="1">
        <v>45515</v>
      </c>
      <c r="F966" t="s">
        <v>1018</v>
      </c>
      <c r="G966">
        <v>23</v>
      </c>
      <c r="H966" s="1">
        <v>45539</v>
      </c>
      <c r="I966">
        <f t="shared" si="14"/>
        <v>1</v>
      </c>
      <c r="J966" t="str">
        <f>IF(Data!I966&lt;-1, "Early", IF(I966&gt;2,"Late","On Time"))</f>
        <v>On Time</v>
      </c>
      <c r="K966" t="s">
        <v>1018</v>
      </c>
    </row>
    <row r="967" spans="2:11" x14ac:dyDescent="0.3">
      <c r="B967" t="s">
        <v>957</v>
      </c>
      <c r="C967" t="s">
        <v>1105</v>
      </c>
      <c r="D967" t="s">
        <v>1024</v>
      </c>
      <c r="E967" s="1">
        <v>45516</v>
      </c>
      <c r="F967" t="s">
        <v>1017</v>
      </c>
      <c r="G967">
        <v>11</v>
      </c>
      <c r="H967" s="1">
        <v>45543</v>
      </c>
      <c r="I967">
        <f t="shared" si="14"/>
        <v>16</v>
      </c>
      <c r="J967" t="str">
        <f>IF(Data!I967&lt;-1, "Early", IF(I967&gt;2,"Late","On Time"))</f>
        <v>Late</v>
      </c>
      <c r="K967" t="s">
        <v>1018</v>
      </c>
    </row>
    <row r="968" spans="2:11" x14ac:dyDescent="0.3">
      <c r="B968" t="s">
        <v>958</v>
      </c>
      <c r="C968" t="s">
        <v>1040</v>
      </c>
      <c r="D968" t="s">
        <v>1023</v>
      </c>
      <c r="E968" s="1">
        <v>45516</v>
      </c>
      <c r="F968" t="s">
        <v>1017</v>
      </c>
      <c r="G968">
        <v>11</v>
      </c>
      <c r="H968" s="1">
        <v>45526</v>
      </c>
      <c r="I968">
        <f t="shared" si="14"/>
        <v>-1</v>
      </c>
      <c r="J968" t="str">
        <f>IF(Data!I968&lt;-1, "Early", IF(I968&gt;2,"Late","On Time"))</f>
        <v>On Time</v>
      </c>
      <c r="K968" t="s">
        <v>1018</v>
      </c>
    </row>
    <row r="969" spans="2:11" x14ac:dyDescent="0.3">
      <c r="B969" t="s">
        <v>959</v>
      </c>
      <c r="C969" t="s">
        <v>1125</v>
      </c>
      <c r="D969" t="s">
        <v>1025</v>
      </c>
      <c r="E969" s="1">
        <v>45516</v>
      </c>
      <c r="F969" t="s">
        <v>1017</v>
      </c>
      <c r="G969">
        <v>19</v>
      </c>
      <c r="H969" s="1">
        <v>45536</v>
      </c>
      <c r="I969">
        <f t="shared" si="14"/>
        <v>1</v>
      </c>
      <c r="J969" t="str">
        <f>IF(Data!I969&lt;-1, "Early", IF(I969&gt;2,"Late","On Time"))</f>
        <v>On Time</v>
      </c>
      <c r="K969" t="s">
        <v>1018</v>
      </c>
    </row>
    <row r="970" spans="2:11" x14ac:dyDescent="0.3">
      <c r="B970" t="s">
        <v>960</v>
      </c>
      <c r="C970" t="s">
        <v>1056</v>
      </c>
      <c r="D970" t="s">
        <v>1023</v>
      </c>
      <c r="E970" s="1">
        <v>45516</v>
      </c>
      <c r="F970" t="s">
        <v>1017</v>
      </c>
      <c r="G970">
        <v>11</v>
      </c>
      <c r="H970" s="1">
        <v>45527</v>
      </c>
      <c r="I970">
        <f t="shared" si="14"/>
        <v>0</v>
      </c>
      <c r="J970" t="str">
        <f>IF(Data!I970&lt;-1, "Early", IF(I970&gt;2,"Late","On Time"))</f>
        <v>On Time</v>
      </c>
      <c r="K970" t="s">
        <v>1018</v>
      </c>
    </row>
    <row r="971" spans="2:11" x14ac:dyDescent="0.3">
      <c r="B971" t="s">
        <v>961</v>
      </c>
      <c r="C971" t="s">
        <v>1029</v>
      </c>
      <c r="D971" t="s">
        <v>1022</v>
      </c>
      <c r="E971" s="1">
        <v>45518</v>
      </c>
      <c r="F971" t="s">
        <v>1017</v>
      </c>
      <c r="G971">
        <v>6</v>
      </c>
      <c r="H971" s="1">
        <v>45524</v>
      </c>
      <c r="I971">
        <f t="shared" si="14"/>
        <v>0</v>
      </c>
      <c r="J971" t="str">
        <f>IF(Data!I971&lt;-1, "Early", IF(I971&gt;2,"Late","On Time"))</f>
        <v>On Time</v>
      </c>
      <c r="K971" t="s">
        <v>1018</v>
      </c>
    </row>
    <row r="972" spans="2:11" x14ac:dyDescent="0.3">
      <c r="B972" t="s">
        <v>962</v>
      </c>
      <c r="C972" t="s">
        <v>1113</v>
      </c>
      <c r="D972" t="s">
        <v>1026</v>
      </c>
      <c r="E972" s="1">
        <v>45518</v>
      </c>
      <c r="F972" t="s">
        <v>1018</v>
      </c>
      <c r="G972">
        <v>13</v>
      </c>
      <c r="H972" s="1">
        <v>45530</v>
      </c>
      <c r="I972">
        <f t="shared" si="14"/>
        <v>-1</v>
      </c>
      <c r="J972" t="str">
        <f>IF(Data!I972&lt;-1, "Early", IF(I972&gt;2,"Late","On Time"))</f>
        <v>On Time</v>
      </c>
      <c r="K972" t="s">
        <v>1018</v>
      </c>
    </row>
    <row r="973" spans="2:11" x14ac:dyDescent="0.3">
      <c r="B973" t="s">
        <v>963</v>
      </c>
      <c r="C973" t="s">
        <v>1087</v>
      </c>
      <c r="D973" t="s">
        <v>1022</v>
      </c>
      <c r="E973" s="1">
        <v>45518</v>
      </c>
      <c r="F973" t="s">
        <v>1017</v>
      </c>
      <c r="G973">
        <v>7</v>
      </c>
      <c r="H973" s="1">
        <v>45525</v>
      </c>
      <c r="I973">
        <f t="shared" si="14"/>
        <v>0</v>
      </c>
      <c r="J973" t="str">
        <f>IF(Data!I973&lt;-1, "Early", IF(I973&gt;2,"Late","On Time"))</f>
        <v>On Time</v>
      </c>
      <c r="K973" t="s">
        <v>1018</v>
      </c>
    </row>
    <row r="974" spans="2:11" x14ac:dyDescent="0.3">
      <c r="B974" t="s">
        <v>964</v>
      </c>
      <c r="C974" t="s">
        <v>1097</v>
      </c>
      <c r="D974" t="s">
        <v>1024</v>
      </c>
      <c r="E974" s="1">
        <v>45519</v>
      </c>
      <c r="F974" t="s">
        <v>1017</v>
      </c>
      <c r="G974">
        <v>7</v>
      </c>
      <c r="H974" s="1">
        <v>45533</v>
      </c>
      <c r="I974">
        <f t="shared" si="14"/>
        <v>7</v>
      </c>
      <c r="J974" t="str">
        <f>IF(Data!I974&lt;-1, "Early", IF(I974&gt;2,"Late","On Time"))</f>
        <v>Late</v>
      </c>
      <c r="K974" t="s">
        <v>1018</v>
      </c>
    </row>
    <row r="975" spans="2:11" x14ac:dyDescent="0.3">
      <c r="B975" t="s">
        <v>965</v>
      </c>
      <c r="C975" t="s">
        <v>1120</v>
      </c>
      <c r="D975" t="s">
        <v>1024</v>
      </c>
      <c r="E975" s="1">
        <v>45521</v>
      </c>
      <c r="F975" t="s">
        <v>1017</v>
      </c>
      <c r="G975">
        <v>18</v>
      </c>
      <c r="H975" s="1">
        <v>45537</v>
      </c>
      <c r="I975">
        <f t="shared" si="14"/>
        <v>-2</v>
      </c>
      <c r="J975" t="str">
        <f>IF(Data!I975&lt;-1, "Early", IF(I975&gt;2,"Late","On Time"))</f>
        <v>Early</v>
      </c>
      <c r="K975" t="s">
        <v>1018</v>
      </c>
    </row>
    <row r="976" spans="2:11" x14ac:dyDescent="0.3">
      <c r="B976" t="s">
        <v>966</v>
      </c>
      <c r="C976" t="s">
        <v>1037</v>
      </c>
      <c r="D976" t="s">
        <v>1024</v>
      </c>
      <c r="E976" s="1">
        <v>45521</v>
      </c>
      <c r="F976" t="s">
        <v>1017</v>
      </c>
      <c r="G976">
        <v>7</v>
      </c>
      <c r="H976" s="1">
        <v>45531</v>
      </c>
      <c r="I976">
        <f t="shared" si="14"/>
        <v>3</v>
      </c>
      <c r="J976" t="str">
        <f>IF(Data!I976&lt;-1, "Early", IF(I976&gt;2,"Late","On Time"))</f>
        <v>Late</v>
      </c>
      <c r="K976" t="s">
        <v>1018</v>
      </c>
    </row>
    <row r="977" spans="2:12" x14ac:dyDescent="0.3">
      <c r="B977" t="s">
        <v>967</v>
      </c>
      <c r="C977" t="s">
        <v>1057</v>
      </c>
      <c r="D977" t="s">
        <v>1026</v>
      </c>
      <c r="E977" s="1">
        <v>45521</v>
      </c>
      <c r="F977" t="s">
        <v>1017</v>
      </c>
      <c r="G977">
        <v>6</v>
      </c>
      <c r="H977" s="1">
        <v>45527</v>
      </c>
      <c r="I977">
        <f t="shared" si="14"/>
        <v>0</v>
      </c>
      <c r="J977" t="str">
        <f>IF(Data!I977&lt;-1, "Early", IF(I977&gt;2,"Late","On Time"))</f>
        <v>On Time</v>
      </c>
      <c r="K977" t="s">
        <v>1018</v>
      </c>
    </row>
    <row r="978" spans="2:12" x14ac:dyDescent="0.3">
      <c r="B978" t="s">
        <v>968</v>
      </c>
      <c r="C978" t="s">
        <v>1111</v>
      </c>
      <c r="D978" t="s">
        <v>1023</v>
      </c>
      <c r="E978" s="1">
        <v>45521</v>
      </c>
      <c r="F978" t="s">
        <v>1017</v>
      </c>
      <c r="G978">
        <v>12</v>
      </c>
      <c r="H978" s="1">
        <v>45533</v>
      </c>
      <c r="I978">
        <f t="shared" si="14"/>
        <v>0</v>
      </c>
      <c r="J978" t="str">
        <f>IF(Data!I978&lt;-1, "Early", IF(I978&gt;2,"Late","On Time"))</f>
        <v>On Time</v>
      </c>
      <c r="K978" t="s">
        <v>1018</v>
      </c>
    </row>
    <row r="979" spans="2:12" x14ac:dyDescent="0.3">
      <c r="B979" t="s">
        <v>969</v>
      </c>
      <c r="C979" t="s">
        <v>1073</v>
      </c>
      <c r="D979" t="s">
        <v>1026</v>
      </c>
      <c r="E979" s="1">
        <v>45522</v>
      </c>
      <c r="F979" t="s">
        <v>1017</v>
      </c>
      <c r="G979">
        <v>14</v>
      </c>
      <c r="H979" s="1">
        <v>45537</v>
      </c>
      <c r="I979">
        <f t="shared" si="14"/>
        <v>1</v>
      </c>
      <c r="J979" t="str">
        <f>IF(Data!I979&lt;-1, "Early", IF(I979&gt;2,"Late","On Time"))</f>
        <v>On Time</v>
      </c>
      <c r="K979" t="s">
        <v>1018</v>
      </c>
    </row>
    <row r="980" spans="2:12" x14ac:dyDescent="0.3">
      <c r="B980" t="s">
        <v>970</v>
      </c>
      <c r="C980" t="s">
        <v>1120</v>
      </c>
      <c r="D980" t="s">
        <v>1025</v>
      </c>
      <c r="E980" s="1">
        <v>45522</v>
      </c>
      <c r="F980" t="s">
        <v>1017</v>
      </c>
      <c r="G980">
        <v>2</v>
      </c>
      <c r="H980" s="1">
        <v>45524</v>
      </c>
      <c r="I980">
        <f t="shared" si="14"/>
        <v>0</v>
      </c>
      <c r="J980" t="str">
        <f>IF(Data!I980&lt;-1, "Early", IF(I980&gt;2,"Late","On Time"))</f>
        <v>On Time</v>
      </c>
      <c r="K980" t="s">
        <v>1018</v>
      </c>
    </row>
    <row r="981" spans="2:12" x14ac:dyDescent="0.3">
      <c r="B981" t="s">
        <v>971</v>
      </c>
      <c r="C981" t="s">
        <v>1035</v>
      </c>
      <c r="D981" t="s">
        <v>1024</v>
      </c>
      <c r="E981" s="1">
        <v>45524</v>
      </c>
      <c r="F981" t="s">
        <v>1017</v>
      </c>
      <c r="G981">
        <v>12</v>
      </c>
      <c r="H981" s="1">
        <v>45538</v>
      </c>
      <c r="I981">
        <f t="shared" si="14"/>
        <v>2</v>
      </c>
      <c r="J981" t="str">
        <f>IF(Data!I981&lt;-1, "Early", IF(I981&gt;2,"Late","On Time"))</f>
        <v>On Time</v>
      </c>
      <c r="K981" t="s">
        <v>1018</v>
      </c>
    </row>
    <row r="982" spans="2:12" x14ac:dyDescent="0.3">
      <c r="B982" t="s">
        <v>972</v>
      </c>
      <c r="C982" t="s">
        <v>1087</v>
      </c>
      <c r="D982" t="s">
        <v>1024</v>
      </c>
      <c r="E982" s="1">
        <v>45524</v>
      </c>
      <c r="F982" t="s">
        <v>1017</v>
      </c>
      <c r="G982">
        <v>11</v>
      </c>
      <c r="H982" s="1">
        <v>45539</v>
      </c>
      <c r="I982">
        <f t="shared" si="14"/>
        <v>4</v>
      </c>
      <c r="J982" t="str">
        <f>IF(Data!I982&lt;-1, "Early", IF(I982&gt;2,"Late","On Time"))</f>
        <v>Late</v>
      </c>
      <c r="K982" t="s">
        <v>1018</v>
      </c>
    </row>
    <row r="983" spans="2:12" x14ac:dyDescent="0.3">
      <c r="B983" t="s">
        <v>973</v>
      </c>
      <c r="C983" t="s">
        <v>1063</v>
      </c>
      <c r="D983" t="s">
        <v>1024</v>
      </c>
      <c r="E983" s="1">
        <v>45526</v>
      </c>
      <c r="F983" t="s">
        <v>1017</v>
      </c>
      <c r="G983">
        <v>24</v>
      </c>
      <c r="H983" s="1">
        <v>45549</v>
      </c>
      <c r="I983">
        <f t="shared" si="14"/>
        <v>-1</v>
      </c>
      <c r="J983" t="str">
        <f>IF(Data!I983&lt;-1, "Early", IF(I983&gt;2,"Late","On Time"))</f>
        <v>On Time</v>
      </c>
      <c r="K983" t="s">
        <v>1017</v>
      </c>
      <c r="L983" t="s">
        <v>1019</v>
      </c>
    </row>
    <row r="984" spans="2:12" x14ac:dyDescent="0.3">
      <c r="B984" t="s">
        <v>974</v>
      </c>
      <c r="C984" t="s">
        <v>1066</v>
      </c>
      <c r="D984" t="s">
        <v>1025</v>
      </c>
      <c r="E984" s="1">
        <v>45527</v>
      </c>
      <c r="F984" t="s">
        <v>1017</v>
      </c>
      <c r="G984">
        <v>9</v>
      </c>
      <c r="H984" s="1">
        <v>45536</v>
      </c>
      <c r="I984">
        <f t="shared" si="14"/>
        <v>0</v>
      </c>
      <c r="J984" t="str">
        <f>IF(Data!I984&lt;-1, "Early", IF(I984&gt;2,"Late","On Time"))</f>
        <v>On Time</v>
      </c>
      <c r="K984" t="s">
        <v>1018</v>
      </c>
    </row>
    <row r="985" spans="2:12" x14ac:dyDescent="0.3">
      <c r="B985" t="s">
        <v>975</v>
      </c>
      <c r="C985" t="s">
        <v>1095</v>
      </c>
      <c r="D985" t="s">
        <v>1024</v>
      </c>
      <c r="E985" s="1">
        <v>45527</v>
      </c>
      <c r="F985" t="s">
        <v>1017</v>
      </c>
      <c r="G985">
        <v>22</v>
      </c>
      <c r="H985" s="1">
        <v>45550</v>
      </c>
      <c r="I985">
        <f t="shared" si="14"/>
        <v>1</v>
      </c>
      <c r="J985" t="str">
        <f>IF(Data!I985&lt;-1, "Early", IF(I985&gt;2,"Late","On Time"))</f>
        <v>On Time</v>
      </c>
      <c r="K985" t="s">
        <v>1018</v>
      </c>
    </row>
    <row r="986" spans="2:12" x14ac:dyDescent="0.3">
      <c r="B986" t="s">
        <v>976</v>
      </c>
      <c r="C986" t="s">
        <v>1089</v>
      </c>
      <c r="D986" t="s">
        <v>1022</v>
      </c>
      <c r="E986" s="1">
        <v>45527</v>
      </c>
      <c r="F986" t="s">
        <v>1017</v>
      </c>
      <c r="G986">
        <v>23</v>
      </c>
      <c r="H986" s="1">
        <v>45549</v>
      </c>
      <c r="I986">
        <f t="shared" si="14"/>
        <v>-1</v>
      </c>
      <c r="J986" t="str">
        <f>IF(Data!I986&lt;-1, "Early", IF(I986&gt;2,"Late","On Time"))</f>
        <v>On Time</v>
      </c>
      <c r="K986" t="s">
        <v>1018</v>
      </c>
    </row>
    <row r="987" spans="2:12" x14ac:dyDescent="0.3">
      <c r="B987" t="s">
        <v>977</v>
      </c>
      <c r="C987" t="s">
        <v>1032</v>
      </c>
      <c r="D987" t="s">
        <v>1023</v>
      </c>
      <c r="E987" s="1">
        <v>45527</v>
      </c>
      <c r="F987" t="s">
        <v>1018</v>
      </c>
      <c r="G987">
        <v>13</v>
      </c>
      <c r="H987" s="1">
        <v>45541</v>
      </c>
      <c r="I987">
        <f t="shared" ref="I987:I1026" si="15">H987-E987-G987</f>
        <v>1</v>
      </c>
      <c r="J987" t="str">
        <f>IF(Data!I987&lt;-1, "Early", IF(I987&gt;2,"Late","On Time"))</f>
        <v>On Time</v>
      </c>
      <c r="K987" t="s">
        <v>1018</v>
      </c>
    </row>
    <row r="988" spans="2:12" x14ac:dyDescent="0.3">
      <c r="B988" t="s">
        <v>978</v>
      </c>
      <c r="C988" t="s">
        <v>1112</v>
      </c>
      <c r="D988" t="s">
        <v>1024</v>
      </c>
      <c r="E988" s="1">
        <v>45527</v>
      </c>
      <c r="F988" t="s">
        <v>1017</v>
      </c>
      <c r="G988">
        <v>5</v>
      </c>
      <c r="H988" s="1">
        <v>45531</v>
      </c>
      <c r="I988">
        <f t="shared" si="15"/>
        <v>-1</v>
      </c>
      <c r="J988" t="str">
        <f>IF(Data!I988&lt;-1, "Early", IF(I988&gt;2,"Late","On Time"))</f>
        <v>On Time</v>
      </c>
      <c r="K988" t="s">
        <v>1018</v>
      </c>
    </row>
    <row r="989" spans="2:12" x14ac:dyDescent="0.3">
      <c r="B989" t="s">
        <v>979</v>
      </c>
      <c r="C989" t="s">
        <v>1078</v>
      </c>
      <c r="D989" t="s">
        <v>1022</v>
      </c>
      <c r="E989" s="1">
        <v>45528</v>
      </c>
      <c r="F989" t="s">
        <v>1017</v>
      </c>
      <c r="G989">
        <v>6</v>
      </c>
      <c r="H989" s="1">
        <v>45533</v>
      </c>
      <c r="I989">
        <f t="shared" si="15"/>
        <v>-1</v>
      </c>
      <c r="J989" t="str">
        <f>IF(Data!I989&lt;-1, "Early", IF(I989&gt;2,"Late","On Time"))</f>
        <v>On Time</v>
      </c>
      <c r="K989" t="s">
        <v>1018</v>
      </c>
    </row>
    <row r="990" spans="2:12" x14ac:dyDescent="0.3">
      <c r="B990" t="s">
        <v>980</v>
      </c>
      <c r="C990" t="s">
        <v>1122</v>
      </c>
      <c r="D990" t="s">
        <v>1026</v>
      </c>
      <c r="E990" s="1">
        <v>45528</v>
      </c>
      <c r="F990" t="s">
        <v>1017</v>
      </c>
      <c r="G990">
        <v>17</v>
      </c>
      <c r="H990" s="1">
        <v>45546</v>
      </c>
      <c r="I990">
        <f t="shared" si="15"/>
        <v>1</v>
      </c>
      <c r="J990" t="str">
        <f>IF(Data!I990&lt;-1, "Early", IF(I990&gt;2,"Late","On Time"))</f>
        <v>On Time</v>
      </c>
      <c r="K990" t="s">
        <v>1018</v>
      </c>
    </row>
    <row r="991" spans="2:12" x14ac:dyDescent="0.3">
      <c r="B991" t="s">
        <v>981</v>
      </c>
      <c r="C991" t="s">
        <v>1126</v>
      </c>
      <c r="D991" t="s">
        <v>1024</v>
      </c>
      <c r="E991" s="1">
        <v>45530</v>
      </c>
      <c r="F991" t="s">
        <v>1017</v>
      </c>
      <c r="G991">
        <v>25</v>
      </c>
      <c r="H991" s="1">
        <v>45565</v>
      </c>
      <c r="I991">
        <f t="shared" si="15"/>
        <v>10</v>
      </c>
      <c r="J991" t="str">
        <f>IF(Data!I991&lt;-1, "Early", IF(I991&gt;2,"Late","On Time"))</f>
        <v>Late</v>
      </c>
      <c r="K991" t="s">
        <v>1018</v>
      </c>
    </row>
    <row r="992" spans="2:12" x14ac:dyDescent="0.3">
      <c r="B992" t="s">
        <v>982</v>
      </c>
      <c r="C992" t="s">
        <v>1047</v>
      </c>
      <c r="D992" t="s">
        <v>1022</v>
      </c>
      <c r="E992" s="1">
        <v>45530</v>
      </c>
      <c r="F992" t="s">
        <v>1017</v>
      </c>
      <c r="G992">
        <v>3</v>
      </c>
      <c r="H992" s="1">
        <v>45533</v>
      </c>
      <c r="I992">
        <f t="shared" si="15"/>
        <v>0</v>
      </c>
      <c r="J992" t="str">
        <f>IF(Data!I992&lt;-1, "Early", IF(I992&gt;2,"Late","On Time"))</f>
        <v>On Time</v>
      </c>
      <c r="K992" t="s">
        <v>1018</v>
      </c>
    </row>
    <row r="993" spans="2:12" x14ac:dyDescent="0.3">
      <c r="B993" t="s">
        <v>983</v>
      </c>
      <c r="C993" t="s">
        <v>1125</v>
      </c>
      <c r="D993" t="s">
        <v>1023</v>
      </c>
      <c r="E993" s="1">
        <v>45531</v>
      </c>
      <c r="F993" t="s">
        <v>1018</v>
      </c>
      <c r="G993">
        <v>3</v>
      </c>
      <c r="H993" s="1">
        <v>45534</v>
      </c>
      <c r="I993">
        <f t="shared" si="15"/>
        <v>0</v>
      </c>
      <c r="J993" t="str">
        <f>IF(Data!I993&lt;-1, "Early", IF(I993&gt;2,"Late","On Time"))</f>
        <v>On Time</v>
      </c>
      <c r="K993" t="s">
        <v>1018</v>
      </c>
    </row>
    <row r="994" spans="2:12" x14ac:dyDescent="0.3">
      <c r="B994" t="s">
        <v>984</v>
      </c>
      <c r="C994" t="s">
        <v>1117</v>
      </c>
      <c r="D994" t="s">
        <v>1026</v>
      </c>
      <c r="E994" s="1">
        <v>45531</v>
      </c>
      <c r="F994" t="s">
        <v>1017</v>
      </c>
      <c r="G994">
        <v>3</v>
      </c>
      <c r="H994" s="1">
        <v>45534</v>
      </c>
      <c r="I994">
        <f t="shared" si="15"/>
        <v>0</v>
      </c>
      <c r="J994" t="str">
        <f>IF(Data!I994&lt;-1, "Early", IF(I994&gt;2,"Late","On Time"))</f>
        <v>On Time</v>
      </c>
      <c r="K994" t="s">
        <v>1018</v>
      </c>
    </row>
    <row r="995" spans="2:12" x14ac:dyDescent="0.3">
      <c r="B995" t="s">
        <v>985</v>
      </c>
      <c r="C995" t="s">
        <v>1082</v>
      </c>
      <c r="D995" t="s">
        <v>1024</v>
      </c>
      <c r="E995" s="1">
        <v>45532</v>
      </c>
      <c r="F995" t="s">
        <v>1017</v>
      </c>
      <c r="G995">
        <v>7</v>
      </c>
      <c r="H995" s="1">
        <v>45539</v>
      </c>
      <c r="I995">
        <f t="shared" si="15"/>
        <v>0</v>
      </c>
      <c r="J995" t="str">
        <f>IF(Data!I995&lt;-1, "Early", IF(I995&gt;2,"Late","On Time"))</f>
        <v>On Time</v>
      </c>
      <c r="K995" t="s">
        <v>1018</v>
      </c>
    </row>
    <row r="996" spans="2:12" x14ac:dyDescent="0.3">
      <c r="B996" t="s">
        <v>986</v>
      </c>
      <c r="C996" t="s">
        <v>1095</v>
      </c>
      <c r="D996" t="s">
        <v>1025</v>
      </c>
      <c r="E996" s="1">
        <v>45533</v>
      </c>
      <c r="F996" t="s">
        <v>1017</v>
      </c>
      <c r="G996">
        <v>25</v>
      </c>
      <c r="H996" s="1">
        <v>45559</v>
      </c>
      <c r="I996">
        <f t="shared" si="15"/>
        <v>1</v>
      </c>
      <c r="J996" t="str">
        <f>IF(Data!I996&lt;-1, "Early", IF(I996&gt;2,"Late","On Time"))</f>
        <v>On Time</v>
      </c>
      <c r="K996" t="s">
        <v>1018</v>
      </c>
    </row>
    <row r="997" spans="2:12" x14ac:dyDescent="0.3">
      <c r="B997" t="s">
        <v>987</v>
      </c>
      <c r="C997" t="s">
        <v>1114</v>
      </c>
      <c r="D997" t="s">
        <v>1024</v>
      </c>
      <c r="E997" s="1">
        <v>45534</v>
      </c>
      <c r="F997" t="s">
        <v>1017</v>
      </c>
      <c r="G997">
        <v>19</v>
      </c>
      <c r="H997" s="1">
        <v>45555</v>
      </c>
      <c r="I997">
        <f t="shared" si="15"/>
        <v>2</v>
      </c>
      <c r="J997" t="str">
        <f>IF(Data!I997&lt;-1, "Early", IF(I997&gt;2,"Late","On Time"))</f>
        <v>On Time</v>
      </c>
      <c r="K997" t="s">
        <v>1017</v>
      </c>
      <c r="L997" t="s">
        <v>1019</v>
      </c>
    </row>
    <row r="998" spans="2:12" x14ac:dyDescent="0.3">
      <c r="B998" t="s">
        <v>988</v>
      </c>
      <c r="C998" t="s">
        <v>1126</v>
      </c>
      <c r="D998" t="s">
        <v>1026</v>
      </c>
      <c r="E998" s="1">
        <v>45536</v>
      </c>
      <c r="F998" t="s">
        <v>1017</v>
      </c>
      <c r="G998">
        <v>14</v>
      </c>
      <c r="H998" s="1">
        <v>45552</v>
      </c>
      <c r="I998">
        <f t="shared" si="15"/>
        <v>2</v>
      </c>
      <c r="J998" t="str">
        <f>IF(Data!I998&lt;-1, "Early", IF(I998&gt;2,"Late","On Time"))</f>
        <v>On Time</v>
      </c>
      <c r="K998" t="s">
        <v>1018</v>
      </c>
    </row>
    <row r="999" spans="2:12" x14ac:dyDescent="0.3">
      <c r="B999" t="s">
        <v>989</v>
      </c>
      <c r="C999" t="s">
        <v>1063</v>
      </c>
      <c r="D999" t="s">
        <v>1025</v>
      </c>
      <c r="E999" s="1">
        <v>45536</v>
      </c>
      <c r="F999" t="s">
        <v>1017</v>
      </c>
      <c r="G999">
        <v>4</v>
      </c>
      <c r="H999" s="1">
        <v>45544</v>
      </c>
      <c r="I999">
        <f t="shared" si="15"/>
        <v>4</v>
      </c>
      <c r="J999" t="str">
        <f>IF(Data!I999&lt;-1, "Early", IF(I999&gt;2,"Late","On Time"))</f>
        <v>Late</v>
      </c>
      <c r="K999" t="s">
        <v>1018</v>
      </c>
    </row>
    <row r="1000" spans="2:12" x14ac:dyDescent="0.3">
      <c r="B1000" t="s">
        <v>990</v>
      </c>
      <c r="C1000" t="s">
        <v>1099</v>
      </c>
      <c r="D1000" t="s">
        <v>1026</v>
      </c>
      <c r="E1000" s="1">
        <v>45536</v>
      </c>
      <c r="F1000" t="s">
        <v>1017</v>
      </c>
      <c r="G1000">
        <v>7</v>
      </c>
      <c r="H1000" s="1">
        <v>45543</v>
      </c>
      <c r="I1000">
        <f t="shared" si="15"/>
        <v>0</v>
      </c>
      <c r="J1000" t="str">
        <f>IF(Data!I1000&lt;-1, "Early", IF(I1000&gt;2,"Late","On Time"))</f>
        <v>On Time</v>
      </c>
      <c r="K1000" t="s">
        <v>1018</v>
      </c>
    </row>
    <row r="1001" spans="2:12" x14ac:dyDescent="0.3">
      <c r="B1001" t="s">
        <v>991</v>
      </c>
      <c r="C1001" t="s">
        <v>1028</v>
      </c>
      <c r="D1001" t="s">
        <v>1023</v>
      </c>
      <c r="E1001" s="1">
        <v>45536</v>
      </c>
      <c r="F1001" t="s">
        <v>1017</v>
      </c>
      <c r="G1001">
        <v>9</v>
      </c>
      <c r="H1001" s="1">
        <v>45545</v>
      </c>
      <c r="I1001">
        <f t="shared" si="15"/>
        <v>0</v>
      </c>
      <c r="J1001" t="str">
        <f>IF(Data!I1001&lt;-1, "Early", IF(I1001&gt;2,"Late","On Time"))</f>
        <v>On Time</v>
      </c>
      <c r="K1001" t="s">
        <v>1018</v>
      </c>
    </row>
    <row r="1002" spans="2:12" x14ac:dyDescent="0.3">
      <c r="B1002" t="s">
        <v>992</v>
      </c>
      <c r="C1002" t="s">
        <v>1065</v>
      </c>
      <c r="D1002" t="s">
        <v>1025</v>
      </c>
      <c r="E1002" s="1">
        <v>45537</v>
      </c>
      <c r="F1002" t="s">
        <v>1017</v>
      </c>
      <c r="G1002">
        <v>11</v>
      </c>
      <c r="H1002" s="1">
        <v>45548</v>
      </c>
      <c r="I1002">
        <f t="shared" si="15"/>
        <v>0</v>
      </c>
      <c r="J1002" t="str">
        <f>IF(Data!I1002&lt;-1, "Early", IF(I1002&gt;2,"Late","On Time"))</f>
        <v>On Time</v>
      </c>
      <c r="K1002" t="s">
        <v>1018</v>
      </c>
    </row>
    <row r="1003" spans="2:12" x14ac:dyDescent="0.3">
      <c r="B1003" t="s">
        <v>993</v>
      </c>
      <c r="C1003" t="s">
        <v>1118</v>
      </c>
      <c r="D1003" t="s">
        <v>1022</v>
      </c>
      <c r="E1003" s="1">
        <v>45538</v>
      </c>
      <c r="F1003" t="s">
        <v>1017</v>
      </c>
      <c r="G1003">
        <v>16</v>
      </c>
      <c r="H1003" s="1">
        <v>45555</v>
      </c>
      <c r="I1003">
        <f t="shared" si="15"/>
        <v>1</v>
      </c>
      <c r="J1003" t="str">
        <f>IF(Data!I1003&lt;-1, "Early", IF(I1003&gt;2,"Late","On Time"))</f>
        <v>On Time</v>
      </c>
      <c r="K1003" t="s">
        <v>1018</v>
      </c>
    </row>
    <row r="1004" spans="2:12" x14ac:dyDescent="0.3">
      <c r="B1004" t="s">
        <v>994</v>
      </c>
      <c r="C1004" t="s">
        <v>1035</v>
      </c>
      <c r="D1004" t="s">
        <v>1026</v>
      </c>
      <c r="E1004" s="1">
        <v>45538</v>
      </c>
      <c r="F1004" t="s">
        <v>1017</v>
      </c>
      <c r="G1004">
        <v>4</v>
      </c>
      <c r="H1004" s="1">
        <v>45542</v>
      </c>
      <c r="I1004">
        <f t="shared" si="15"/>
        <v>0</v>
      </c>
      <c r="J1004" t="str">
        <f>IF(Data!I1004&lt;-1, "Early", IF(I1004&gt;2,"Late","On Time"))</f>
        <v>On Time</v>
      </c>
      <c r="K1004" t="s">
        <v>1018</v>
      </c>
    </row>
    <row r="1005" spans="2:12" x14ac:dyDescent="0.3">
      <c r="B1005" t="s">
        <v>995</v>
      </c>
      <c r="C1005" t="s">
        <v>1057</v>
      </c>
      <c r="D1005" t="s">
        <v>1022</v>
      </c>
      <c r="E1005" s="1">
        <v>45538</v>
      </c>
      <c r="F1005" t="s">
        <v>1017</v>
      </c>
      <c r="G1005">
        <v>6</v>
      </c>
      <c r="H1005" s="1">
        <v>45546</v>
      </c>
      <c r="I1005">
        <f t="shared" si="15"/>
        <v>2</v>
      </c>
      <c r="J1005" t="str">
        <f>IF(Data!I1005&lt;-1, "Early", IF(I1005&gt;2,"Late","On Time"))</f>
        <v>On Time</v>
      </c>
      <c r="K1005" t="s">
        <v>1018</v>
      </c>
    </row>
    <row r="1006" spans="2:12" x14ac:dyDescent="0.3">
      <c r="B1006" t="s">
        <v>996</v>
      </c>
      <c r="C1006" t="s">
        <v>1049</v>
      </c>
      <c r="D1006" t="s">
        <v>1026</v>
      </c>
      <c r="E1006" s="1">
        <v>45539</v>
      </c>
      <c r="F1006" t="s">
        <v>1017</v>
      </c>
      <c r="G1006">
        <v>5</v>
      </c>
      <c r="H1006" s="1">
        <v>45546</v>
      </c>
      <c r="I1006">
        <f t="shared" si="15"/>
        <v>2</v>
      </c>
      <c r="J1006" t="str">
        <f>IF(Data!I1006&lt;-1, "Early", IF(I1006&gt;2,"Late","On Time"))</f>
        <v>On Time</v>
      </c>
      <c r="K1006" t="s">
        <v>1018</v>
      </c>
    </row>
    <row r="1007" spans="2:12" x14ac:dyDescent="0.3">
      <c r="B1007" t="s">
        <v>997</v>
      </c>
      <c r="C1007" t="s">
        <v>1042</v>
      </c>
      <c r="D1007" t="s">
        <v>1025</v>
      </c>
      <c r="E1007" s="1">
        <v>45539</v>
      </c>
      <c r="F1007" t="s">
        <v>1017</v>
      </c>
      <c r="G1007">
        <v>21</v>
      </c>
      <c r="H1007" s="1">
        <v>45564</v>
      </c>
      <c r="I1007">
        <f t="shared" si="15"/>
        <v>4</v>
      </c>
      <c r="J1007" t="str">
        <f>IF(Data!I1007&lt;-1, "Early", IF(I1007&gt;2,"Late","On Time"))</f>
        <v>Late</v>
      </c>
      <c r="K1007" t="s">
        <v>1018</v>
      </c>
    </row>
    <row r="1008" spans="2:12" x14ac:dyDescent="0.3">
      <c r="B1008" t="s">
        <v>998</v>
      </c>
      <c r="C1008" t="s">
        <v>1040</v>
      </c>
      <c r="D1008" t="s">
        <v>1026</v>
      </c>
      <c r="E1008" s="1">
        <v>45540</v>
      </c>
      <c r="F1008" t="s">
        <v>1018</v>
      </c>
      <c r="G1008">
        <v>5</v>
      </c>
      <c r="H1008" s="1">
        <v>45545</v>
      </c>
      <c r="I1008">
        <f t="shared" si="15"/>
        <v>0</v>
      </c>
      <c r="J1008" t="str">
        <f>IF(Data!I1008&lt;-1, "Early", IF(I1008&gt;2,"Late","On Time"))</f>
        <v>On Time</v>
      </c>
      <c r="K1008" t="s">
        <v>1018</v>
      </c>
    </row>
    <row r="1009" spans="2:12" x14ac:dyDescent="0.3">
      <c r="B1009" t="s">
        <v>999</v>
      </c>
      <c r="C1009" t="s">
        <v>1089</v>
      </c>
      <c r="D1009" t="s">
        <v>1023</v>
      </c>
      <c r="E1009" s="1">
        <v>45540</v>
      </c>
      <c r="F1009" t="s">
        <v>1017</v>
      </c>
      <c r="G1009">
        <v>9</v>
      </c>
      <c r="H1009" s="1">
        <v>45550</v>
      </c>
      <c r="I1009">
        <f t="shared" si="15"/>
        <v>1</v>
      </c>
      <c r="J1009" t="str">
        <f>IF(Data!I1009&lt;-1, "Early", IF(I1009&gt;2,"Late","On Time"))</f>
        <v>On Time</v>
      </c>
      <c r="K1009" t="s">
        <v>1018</v>
      </c>
    </row>
    <row r="1010" spans="2:12" x14ac:dyDescent="0.3">
      <c r="B1010" t="s">
        <v>1000</v>
      </c>
      <c r="C1010" t="s">
        <v>1087</v>
      </c>
      <c r="D1010" t="s">
        <v>1025</v>
      </c>
      <c r="E1010" s="1">
        <v>45540</v>
      </c>
      <c r="F1010" t="s">
        <v>1017</v>
      </c>
      <c r="G1010">
        <v>12</v>
      </c>
      <c r="H1010" s="1">
        <v>45551</v>
      </c>
      <c r="I1010">
        <f t="shared" si="15"/>
        <v>-1</v>
      </c>
      <c r="J1010" t="str">
        <f>IF(Data!I1010&lt;-1, "Early", IF(I1010&gt;2,"Late","On Time"))</f>
        <v>On Time</v>
      </c>
      <c r="K1010" t="s">
        <v>1018</v>
      </c>
    </row>
    <row r="1011" spans="2:12" x14ac:dyDescent="0.3">
      <c r="B1011" t="s">
        <v>1001</v>
      </c>
      <c r="C1011" t="s">
        <v>1119</v>
      </c>
      <c r="D1011" t="s">
        <v>1024</v>
      </c>
      <c r="E1011" s="1">
        <v>45541</v>
      </c>
      <c r="F1011" t="s">
        <v>1017</v>
      </c>
      <c r="G1011">
        <v>10</v>
      </c>
      <c r="H1011" s="1">
        <v>45550</v>
      </c>
      <c r="I1011">
        <f t="shared" si="15"/>
        <v>-1</v>
      </c>
      <c r="J1011" t="str">
        <f>IF(Data!I1011&lt;-1, "Early", IF(I1011&gt;2,"Late","On Time"))</f>
        <v>On Time</v>
      </c>
      <c r="K1011" t="s">
        <v>1018</v>
      </c>
    </row>
    <row r="1012" spans="2:12" x14ac:dyDescent="0.3">
      <c r="B1012" t="s">
        <v>1002</v>
      </c>
      <c r="C1012" t="s">
        <v>1044</v>
      </c>
      <c r="D1012" t="s">
        <v>1023</v>
      </c>
      <c r="E1012" s="1">
        <v>45541</v>
      </c>
      <c r="F1012" t="s">
        <v>1017</v>
      </c>
      <c r="G1012">
        <v>12</v>
      </c>
      <c r="H1012" s="1">
        <v>45554</v>
      </c>
      <c r="I1012">
        <f t="shared" si="15"/>
        <v>1</v>
      </c>
      <c r="J1012" t="str">
        <f>IF(Data!I1012&lt;-1, "Early", IF(I1012&gt;2,"Late","On Time"))</f>
        <v>On Time</v>
      </c>
      <c r="K1012" t="s">
        <v>1018</v>
      </c>
    </row>
    <row r="1013" spans="2:12" x14ac:dyDescent="0.3">
      <c r="B1013" t="s">
        <v>1003</v>
      </c>
      <c r="C1013" t="s">
        <v>1042</v>
      </c>
      <c r="D1013" t="s">
        <v>1022</v>
      </c>
      <c r="E1013" s="1">
        <v>45542</v>
      </c>
      <c r="F1013" t="s">
        <v>1017</v>
      </c>
      <c r="G1013">
        <v>24</v>
      </c>
      <c r="H1013" s="1">
        <v>45569</v>
      </c>
      <c r="I1013">
        <f t="shared" si="15"/>
        <v>3</v>
      </c>
      <c r="J1013" t="str">
        <f>IF(Data!I1013&lt;-1, "Early", IF(I1013&gt;2,"Late","On Time"))</f>
        <v>Late</v>
      </c>
      <c r="K1013" t="s">
        <v>1018</v>
      </c>
    </row>
    <row r="1014" spans="2:12" x14ac:dyDescent="0.3">
      <c r="B1014" t="s">
        <v>1004</v>
      </c>
      <c r="C1014" t="s">
        <v>1088</v>
      </c>
      <c r="D1014" t="s">
        <v>1026</v>
      </c>
      <c r="E1014" s="1">
        <v>45543</v>
      </c>
      <c r="F1014" t="s">
        <v>1018</v>
      </c>
      <c r="G1014">
        <v>6</v>
      </c>
      <c r="H1014" s="1">
        <v>45555</v>
      </c>
      <c r="I1014">
        <f t="shared" si="15"/>
        <v>6</v>
      </c>
      <c r="J1014" t="str">
        <f>IF(Data!I1014&lt;-1, "Early", IF(I1014&gt;2,"Late","On Time"))</f>
        <v>Late</v>
      </c>
      <c r="K1014" t="s">
        <v>1018</v>
      </c>
    </row>
    <row r="1015" spans="2:12" x14ac:dyDescent="0.3">
      <c r="B1015" t="s">
        <v>1005</v>
      </c>
      <c r="C1015" t="s">
        <v>1125</v>
      </c>
      <c r="D1015" t="s">
        <v>1024</v>
      </c>
      <c r="E1015" s="1">
        <v>45543</v>
      </c>
      <c r="F1015" t="s">
        <v>1017</v>
      </c>
      <c r="G1015">
        <v>8</v>
      </c>
      <c r="H1015" s="1">
        <v>45576</v>
      </c>
      <c r="I1015">
        <f t="shared" si="15"/>
        <v>25</v>
      </c>
      <c r="J1015" t="str">
        <f>IF(Data!I1015&lt;-1, "Early", IF(I1015&gt;2,"Late","On Time"))</f>
        <v>Late</v>
      </c>
      <c r="K1015" t="s">
        <v>1018</v>
      </c>
    </row>
    <row r="1016" spans="2:12" x14ac:dyDescent="0.3">
      <c r="B1016" t="s">
        <v>1006</v>
      </c>
      <c r="C1016" t="s">
        <v>1118</v>
      </c>
      <c r="D1016" t="s">
        <v>1022</v>
      </c>
      <c r="E1016" s="1">
        <v>45543</v>
      </c>
      <c r="F1016" t="s">
        <v>1017</v>
      </c>
      <c r="G1016">
        <v>5</v>
      </c>
      <c r="H1016" s="1">
        <v>45550</v>
      </c>
      <c r="I1016">
        <f t="shared" si="15"/>
        <v>2</v>
      </c>
      <c r="J1016" t="str">
        <f>IF(Data!I1016&lt;-1, "Early", IF(I1016&gt;2,"Late","On Time"))</f>
        <v>On Time</v>
      </c>
      <c r="K1016" t="s">
        <v>1018</v>
      </c>
    </row>
    <row r="1017" spans="2:12" x14ac:dyDescent="0.3">
      <c r="B1017" t="s">
        <v>1007</v>
      </c>
      <c r="C1017" t="s">
        <v>1046</v>
      </c>
      <c r="D1017" t="s">
        <v>1025</v>
      </c>
      <c r="E1017" s="1">
        <v>45544</v>
      </c>
      <c r="F1017" t="s">
        <v>1017</v>
      </c>
      <c r="G1017">
        <v>21</v>
      </c>
      <c r="H1017" s="1">
        <v>45566</v>
      </c>
      <c r="I1017">
        <f t="shared" si="15"/>
        <v>1</v>
      </c>
      <c r="J1017" t="str">
        <f>IF(Data!I1017&lt;-1, "Early", IF(I1017&gt;2,"Late","On Time"))</f>
        <v>On Time</v>
      </c>
      <c r="K1017" t="s">
        <v>1018</v>
      </c>
    </row>
    <row r="1018" spans="2:12" x14ac:dyDescent="0.3">
      <c r="B1018" t="s">
        <v>1008</v>
      </c>
      <c r="C1018" t="s">
        <v>1116</v>
      </c>
      <c r="D1018" t="s">
        <v>1026</v>
      </c>
      <c r="E1018" s="1">
        <v>45545</v>
      </c>
      <c r="F1018" t="s">
        <v>1017</v>
      </c>
      <c r="G1018">
        <v>7</v>
      </c>
      <c r="H1018" s="1">
        <v>45552</v>
      </c>
      <c r="I1018">
        <f t="shared" si="15"/>
        <v>0</v>
      </c>
      <c r="J1018" t="str">
        <f>IF(Data!I1018&lt;-1, "Early", IF(I1018&gt;2,"Late","On Time"))</f>
        <v>On Time</v>
      </c>
      <c r="K1018" t="s">
        <v>1018</v>
      </c>
    </row>
    <row r="1019" spans="2:12" x14ac:dyDescent="0.3">
      <c r="B1019" t="s">
        <v>1009</v>
      </c>
      <c r="C1019" t="s">
        <v>1098</v>
      </c>
      <c r="D1019" t="s">
        <v>1024</v>
      </c>
      <c r="E1019" s="1">
        <v>45545</v>
      </c>
      <c r="F1019" t="s">
        <v>1017</v>
      </c>
      <c r="G1019">
        <v>2</v>
      </c>
      <c r="H1019" s="1">
        <v>45547</v>
      </c>
      <c r="I1019">
        <f t="shared" si="15"/>
        <v>0</v>
      </c>
      <c r="J1019" t="str">
        <f>IF(Data!I1019&lt;-1, "Early", IF(I1019&gt;2,"Late","On Time"))</f>
        <v>On Time</v>
      </c>
      <c r="K1019" t="s">
        <v>1018</v>
      </c>
    </row>
    <row r="1020" spans="2:12" x14ac:dyDescent="0.3">
      <c r="B1020" t="s">
        <v>1010</v>
      </c>
      <c r="C1020" t="s">
        <v>1113</v>
      </c>
      <c r="D1020" t="s">
        <v>1023</v>
      </c>
      <c r="E1020" s="1">
        <v>45545</v>
      </c>
      <c r="F1020" t="s">
        <v>1017</v>
      </c>
      <c r="G1020">
        <v>17</v>
      </c>
      <c r="H1020" s="1">
        <v>45561</v>
      </c>
      <c r="I1020">
        <f t="shared" si="15"/>
        <v>-1</v>
      </c>
      <c r="J1020" t="str">
        <f>IF(Data!I1020&lt;-1, "Early", IF(I1020&gt;2,"Late","On Time"))</f>
        <v>On Time</v>
      </c>
      <c r="K1020" t="s">
        <v>1018</v>
      </c>
    </row>
    <row r="1021" spans="2:12" x14ac:dyDescent="0.3">
      <c r="B1021" t="s">
        <v>1011</v>
      </c>
      <c r="C1021" t="s">
        <v>1075</v>
      </c>
      <c r="D1021" t="s">
        <v>1023</v>
      </c>
      <c r="E1021" s="1">
        <v>45546</v>
      </c>
      <c r="F1021" t="s">
        <v>1017</v>
      </c>
      <c r="G1021">
        <v>10</v>
      </c>
      <c r="H1021" s="1">
        <v>45561</v>
      </c>
      <c r="I1021">
        <f t="shared" si="15"/>
        <v>5</v>
      </c>
      <c r="J1021" t="str">
        <f>IF(Data!I1021&lt;-1, "Early", IF(I1021&gt;2,"Late","On Time"))</f>
        <v>Late</v>
      </c>
      <c r="K1021" t="s">
        <v>1018</v>
      </c>
    </row>
    <row r="1022" spans="2:12" x14ac:dyDescent="0.3">
      <c r="B1022" t="s">
        <v>1012</v>
      </c>
      <c r="C1022" t="s">
        <v>1076</v>
      </c>
      <c r="D1022" t="s">
        <v>1026</v>
      </c>
      <c r="E1022" s="1">
        <v>45547</v>
      </c>
      <c r="F1022" t="s">
        <v>1017</v>
      </c>
      <c r="G1022">
        <v>4</v>
      </c>
      <c r="H1022" s="1">
        <v>45554</v>
      </c>
      <c r="I1022">
        <f t="shared" si="15"/>
        <v>3</v>
      </c>
      <c r="J1022" t="str">
        <f>IF(Data!I1022&lt;-1, "Early", IF(I1022&gt;2,"Late","On Time"))</f>
        <v>Late</v>
      </c>
      <c r="K1022" t="s">
        <v>1018</v>
      </c>
    </row>
    <row r="1023" spans="2:12" x14ac:dyDescent="0.3">
      <c r="B1023" t="s">
        <v>1013</v>
      </c>
      <c r="C1023" t="s">
        <v>1093</v>
      </c>
      <c r="D1023" t="s">
        <v>1025</v>
      </c>
      <c r="E1023" s="1">
        <v>45547</v>
      </c>
      <c r="F1023" t="s">
        <v>1017</v>
      </c>
      <c r="G1023">
        <v>18</v>
      </c>
      <c r="H1023" s="1">
        <v>45565</v>
      </c>
      <c r="I1023">
        <f t="shared" si="15"/>
        <v>0</v>
      </c>
      <c r="J1023" t="str">
        <f>IF(Data!I1023&lt;-1, "Early", IF(I1023&gt;2,"Late","On Time"))</f>
        <v>On Time</v>
      </c>
      <c r="K1023" t="s">
        <v>1018</v>
      </c>
    </row>
    <row r="1024" spans="2:12" x14ac:dyDescent="0.3">
      <c r="B1024" t="s">
        <v>1014</v>
      </c>
      <c r="C1024" t="s">
        <v>1093</v>
      </c>
      <c r="D1024" t="s">
        <v>1024</v>
      </c>
      <c r="E1024" s="1">
        <v>45549</v>
      </c>
      <c r="F1024" t="s">
        <v>1017</v>
      </c>
      <c r="G1024">
        <v>23</v>
      </c>
      <c r="H1024" s="1">
        <v>45572</v>
      </c>
      <c r="I1024">
        <f t="shared" si="15"/>
        <v>0</v>
      </c>
      <c r="J1024" t="str">
        <f>IF(Data!I1024&lt;-1, "Early", IF(I1024&gt;2,"Late","On Time"))</f>
        <v>On Time</v>
      </c>
      <c r="K1024" t="s">
        <v>1017</v>
      </c>
      <c r="L1024" t="s">
        <v>1019</v>
      </c>
    </row>
    <row r="1025" spans="2:11" x14ac:dyDescent="0.3">
      <c r="B1025" t="s">
        <v>1015</v>
      </c>
      <c r="C1025" t="s">
        <v>1097</v>
      </c>
      <c r="D1025" t="s">
        <v>1026</v>
      </c>
      <c r="E1025" s="1">
        <v>45549</v>
      </c>
      <c r="F1025" t="s">
        <v>1017</v>
      </c>
      <c r="G1025">
        <v>2</v>
      </c>
      <c r="H1025" s="1">
        <v>45551</v>
      </c>
      <c r="I1025">
        <f t="shared" si="15"/>
        <v>0</v>
      </c>
      <c r="J1025" t="str">
        <f>IF(Data!I1025&lt;-1, "Early", IF(I1025&gt;2,"Late","On Time"))</f>
        <v>On Time</v>
      </c>
      <c r="K1025" t="s">
        <v>1018</v>
      </c>
    </row>
    <row r="1026" spans="2:11" x14ac:dyDescent="0.3">
      <c r="B1026" t="s">
        <v>1016</v>
      </c>
      <c r="C1026" t="s">
        <v>1109</v>
      </c>
      <c r="D1026" t="s">
        <v>1026</v>
      </c>
      <c r="E1026" s="1">
        <v>45550</v>
      </c>
      <c r="F1026" t="s">
        <v>1017</v>
      </c>
      <c r="G1026">
        <v>7</v>
      </c>
      <c r="H1026" s="1">
        <v>45557</v>
      </c>
      <c r="I1026">
        <f t="shared" si="15"/>
        <v>0</v>
      </c>
      <c r="J1026" t="str">
        <f>IF(Data!I1026&lt;-1, "Early", IF(I1026&gt;2,"Late","On Time"))</f>
        <v>On Time</v>
      </c>
      <c r="K1026" t="s">
        <v>1018</v>
      </c>
    </row>
  </sheetData>
  <sortState xmlns:xlrd2="http://schemas.microsoft.com/office/spreadsheetml/2017/richdata2" ref="E27:E1026">
    <sortCondition ref="E27:E1026"/>
  </sortState>
  <mergeCells count="1">
    <mergeCell ref="B1:C1"/>
  </mergeCells>
  <phoneticPr fontId="5" type="noConversion"/>
  <conditionalFormatting sqref="J27:J1026">
    <cfRule type="expression" dxfId="6" priority="1">
      <formula>J27="Early"</formula>
    </cfRule>
    <cfRule type="expression" dxfId="5" priority="2">
      <formula>J27="Late"</formula>
    </cfRule>
    <cfRule type="expression" dxfId="4" priority="3">
      <formula>J27="On Time"</formula>
    </cfRule>
  </conditionalFormatting>
  <dataValidations count="4">
    <dataValidation type="list" allowBlank="1" showInputMessage="1" showErrorMessage="1" sqref="D27:D1026" xr:uid="{258B3F2F-F860-4E10-83F2-EA3B980EDC8A}">
      <formula1>$D$2:$D$6</formula1>
    </dataValidation>
    <dataValidation type="list" allowBlank="1" showInputMessage="1" showErrorMessage="1" sqref="F27:F1026" xr:uid="{289E432D-72D7-4AFD-83E8-41D4A491EE91}">
      <formula1>$G$2:$G$3</formula1>
    </dataValidation>
    <dataValidation type="list" allowBlank="1" showInputMessage="1" showErrorMessage="1" sqref="K27:K1026" xr:uid="{F7BCE7B2-60FF-4F3B-8AC7-628039B376F2}">
      <formula1>$H$2:$H$3</formula1>
    </dataValidation>
    <dataValidation type="list" allowBlank="1" showInputMessage="1" showErrorMessage="1" sqref="L27:L1026" xr:uid="{E12DB581-F794-4B1E-8EF8-F19BD4F7536B}">
      <formula1>$I$2:$I$4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1A6A-E77A-422B-B478-4C8789CD0243}">
  <dimension ref="A1:K74"/>
  <sheetViews>
    <sheetView zoomScale="70" zoomScaleNormal="70" workbookViewId="0">
      <selection activeCell="E12" sqref="E12"/>
    </sheetView>
  </sheetViews>
  <sheetFormatPr defaultRowHeight="14.4" x14ac:dyDescent="0.3"/>
  <cols>
    <col min="1" max="1" width="33.5546875" style="8" customWidth="1"/>
    <col min="2" max="2" width="26" style="8" customWidth="1"/>
    <col min="3" max="3" width="21.77734375" style="8" customWidth="1"/>
    <col min="4" max="4" width="17.109375" style="8" customWidth="1"/>
    <col min="5" max="5" width="16" style="8" customWidth="1"/>
    <col min="6" max="6" width="20.5546875" style="8" customWidth="1"/>
    <col min="7" max="7" width="28.109375" style="8" customWidth="1"/>
    <col min="8" max="10" width="15.77734375" style="8" customWidth="1"/>
    <col min="11" max="11" width="20.109375" style="8" customWidth="1"/>
    <col min="12" max="16384" width="8.88671875" style="8"/>
  </cols>
  <sheetData>
    <row r="1" spans="1:4" x14ac:dyDescent="0.3">
      <c r="A1" s="8" t="s">
        <v>1133</v>
      </c>
      <c r="B1" s="8" t="s">
        <v>1132</v>
      </c>
      <c r="C1" s="8" t="s">
        <v>1134</v>
      </c>
    </row>
    <row r="2" spans="1:4" x14ac:dyDescent="0.3">
      <c r="A2" s="8">
        <f>COUNTIF(Main[[#Data],[Defect]],"YES")</f>
        <v>41</v>
      </c>
      <c r="B2" s="8">
        <f>ROWS(Main[])</f>
        <v>1000</v>
      </c>
      <c r="C2" s="10">
        <f>A2/B2</f>
        <v>4.1000000000000002E-2</v>
      </c>
    </row>
    <row r="4" spans="1:4" x14ac:dyDescent="0.3">
      <c r="A4" s="8" t="s">
        <v>1136</v>
      </c>
      <c r="B4" s="8" t="s">
        <v>1139</v>
      </c>
      <c r="C4" s="8" t="s">
        <v>1137</v>
      </c>
    </row>
    <row r="5" spans="1:4" x14ac:dyDescent="0.3">
      <c r="A5" s="8">
        <f>COUNTIFS(Main[[#Data],[Defect]],"YES", Main[[#Data],[Order Date]],"&gt;"&amp;Data!$B$2,Main[[#Data],[Order Date]],"&lt;"&amp;Data!$C$2)</f>
        <v>23</v>
      </c>
      <c r="B5" s="8">
        <f>COUNTIFS(Main[[#Data],[Order Date]],"&gt;"&amp;Data!$B$2,Main[[#Data],[Order Date]],"&lt;"&amp;Data!$C$2)</f>
        <v>588</v>
      </c>
      <c r="C5" s="10">
        <f>A5/B5</f>
        <v>3.9115646258503403E-2</v>
      </c>
    </row>
    <row r="7" spans="1:4" x14ac:dyDescent="0.3">
      <c r="A7" s="8" t="s">
        <v>1138</v>
      </c>
      <c r="B7" s="8" t="s">
        <v>1139</v>
      </c>
      <c r="C7" s="8" t="s">
        <v>1140</v>
      </c>
      <c r="D7" s="8" t="s">
        <v>1174</v>
      </c>
    </row>
    <row r="8" spans="1:4" x14ac:dyDescent="0.3">
      <c r="A8" s="8">
        <f>COUNTIFS(Main[[#Data],[Availability]],"YES", Main[[#Data],[Order Date]],"&gt;"&amp;Data!$B$2,Main[[#Data],[Order Date]],"&lt;"&amp;Data!$C$2)</f>
        <v>538</v>
      </c>
      <c r="B8" s="8">
        <f>COUNTIFS(Main[[#Data],[Order Date]],"&gt;"&amp;Data!$B$2,Main[[#Data],[Order Date]],"&lt;"&amp;Data!$C$2)</f>
        <v>588</v>
      </c>
      <c r="C8" s="10">
        <f>A8/B8</f>
        <v>0.91496598639455784</v>
      </c>
      <c r="D8" s="10">
        <f>1-C8</f>
        <v>8.503401360544216E-2</v>
      </c>
    </row>
    <row r="10" spans="1:4" x14ac:dyDescent="0.3">
      <c r="A10" s="8" t="s">
        <v>1141</v>
      </c>
      <c r="B10" s="8" t="s">
        <v>1139</v>
      </c>
      <c r="C10" s="8" t="s">
        <v>1142</v>
      </c>
    </row>
    <row r="11" spans="1:4" x14ac:dyDescent="0.3">
      <c r="A11" s="8">
        <f>SUMIFS(Main[[#Data],[Lead Time]], Main[[#Data],[Order Date]],"&gt;"&amp;Data!$B$2,Main[[#Data],[Order Date]],"&lt;"&amp;Data!$C$2)</f>
        <v>5207</v>
      </c>
      <c r="B11" s="8">
        <f>COUNTIFS(Main[[#Data],[Order Date]],"&gt;"&amp;Data!$B$2,Main[[#Data],[Order Date]],"&lt;"&amp;Data!$C$2)</f>
        <v>588</v>
      </c>
      <c r="C11" s="11">
        <f>A11/B11</f>
        <v>8.8554421768707474</v>
      </c>
    </row>
    <row r="13" spans="1:4" x14ac:dyDescent="0.3">
      <c r="A13" s="8" t="s">
        <v>1143</v>
      </c>
      <c r="B13" s="8" t="s">
        <v>1139</v>
      </c>
      <c r="C13" s="8" t="s">
        <v>1144</v>
      </c>
    </row>
    <row r="14" spans="1:4" x14ac:dyDescent="0.3">
      <c r="A14" s="8">
        <f>COUNTIFS(Main[[#Data],[Delivery Accuracy]],"&lt;3", Main[[#Data],[Order Date]],"&gt;"&amp;Data!$B$2,Main[[#Data],[Order Date]],"&lt;"&amp;Data!$C$2)</f>
        <v>480</v>
      </c>
      <c r="B14" s="8">
        <f>COUNTIFS(Main[[#Data],[Order Date]],"&gt;"&amp;Data!$B$2,Main[[#Data],[Order Date]],"&lt;"&amp;Data!$C$2)</f>
        <v>588</v>
      </c>
      <c r="C14" s="10">
        <f>A14/B14</f>
        <v>0.81632653061224492</v>
      </c>
    </row>
    <row r="16" spans="1:4" x14ac:dyDescent="0.3">
      <c r="A16" s="8" t="s">
        <v>1145</v>
      </c>
      <c r="B16" s="8" t="s">
        <v>1146</v>
      </c>
      <c r="C16" s="8" t="s">
        <v>1147</v>
      </c>
    </row>
    <row r="17" spans="1:7" x14ac:dyDescent="0.3">
      <c r="A17" s="8">
        <f>COUNTIFS(Main[[#Data],[Defect Type]],"IMPACT", Main[[#Data],[Order Date]],"&gt;"&amp;Data!$B$2,Main[[#Data],[Order Date]],"&lt;"&amp;Data!$C$2) + COUNTIFS(Main[[#Data],[Defect Type]],"REJECTED", Main[[#Data],[Order Date]],"&gt;"&amp;Data!$B$2,Main[[#Data],[Order Date]],"&lt;"&amp;Data!$C$2)</f>
        <v>13</v>
      </c>
      <c r="B17" s="8">
        <f>A5-A17</f>
        <v>10</v>
      </c>
      <c r="C17" s="10">
        <f>B17/(A17+B17)</f>
        <v>0.43478260869565216</v>
      </c>
    </row>
    <row r="20" spans="1:7" x14ac:dyDescent="0.3">
      <c r="A20" s="13" t="s">
        <v>1148</v>
      </c>
      <c r="B20" s="14" t="s">
        <v>1151</v>
      </c>
      <c r="C20" s="14" t="s">
        <v>1152</v>
      </c>
      <c r="D20" s="14" t="s">
        <v>1149</v>
      </c>
      <c r="E20" s="14" t="s">
        <v>1150</v>
      </c>
      <c r="F20" s="13" t="s">
        <v>1131</v>
      </c>
      <c r="G20" s="13" t="s">
        <v>1153</v>
      </c>
    </row>
    <row r="21" spans="1:7" x14ac:dyDescent="0.3">
      <c r="A21" s="17">
        <f>Data!$B$2</f>
        <v>45017</v>
      </c>
      <c r="B21" s="15">
        <f>MONTH(A21)</f>
        <v>4</v>
      </c>
      <c r="C21" s="15">
        <f>_xlfn.SWITCH(B21, 1, 31, 2, IF(YEAR(A21)=2024,29,28), 3, 31, 4, 30, 5, 31, 6, 30, 7, 31, 8, 31, 9, 30, 10, 31, 11, 30, 12, 31)</f>
        <v>30</v>
      </c>
      <c r="D21" s="15">
        <f>COUNTIFS(Main[[#Data],[Defect]],"YES", Main[[#Data],[Order Date]],"&gt;="&amp;A21,Main[[#Data],[Order Date]],"&lt;"&amp;A21+C21)</f>
        <v>3</v>
      </c>
      <c r="E21" s="15">
        <f>COUNTIFS(Main[[#Data],[Order Date]],"&gt;="&amp;A21,Main[[#Data],[Order Date]],"&lt;"&amp;A21+C21)</f>
        <v>42</v>
      </c>
      <c r="F21" s="16">
        <f>IFERROR(D21/E21,NA())</f>
        <v>7.1428571428571425E-2</v>
      </c>
      <c r="G21" s="16">
        <f>IFERROR(IF(F21&gt;=0.05,F21, NA()),NA())</f>
        <v>7.1428571428571425E-2</v>
      </c>
    </row>
    <row r="22" spans="1:7" x14ac:dyDescent="0.3">
      <c r="A22" s="17">
        <f>A21+C21</f>
        <v>45047</v>
      </c>
      <c r="B22" s="15">
        <f t="shared" ref="B22:B32" si="0">MONTH(A22)</f>
        <v>5</v>
      </c>
      <c r="C22" s="15">
        <f t="shared" ref="C22:C32" si="1">_xlfn.SWITCH(B22, 1, 31, 2, IF(YEAR(A22)=2024,29,28), 3, 31, 4, 30, 5, 31, 6, 30, 7, 31, 8, 31, 9, 30, 10, 31, 11, 30, 12, 31)</f>
        <v>31</v>
      </c>
      <c r="D22" s="15">
        <f>COUNTIFS(Main[[#Data],[Defect]],"YES", Main[[#Data],[Order Date]],"&gt;="&amp;A22,Main[[#Data],[Order Date]],"&lt;"&amp;A22+C22)</f>
        <v>1</v>
      </c>
      <c r="E22" s="15">
        <f>COUNTIFS(Main[[#Data],[Order Date]],"&gt;="&amp;A22,Main[[#Data],[Order Date]],"&lt;"&amp;A22+C22)</f>
        <v>48</v>
      </c>
      <c r="F22" s="16">
        <f t="shared" ref="F22:F32" si="2">IFERROR(D22/E22,NA())</f>
        <v>2.0833333333333332E-2</v>
      </c>
      <c r="G22" s="16" t="e">
        <f t="shared" ref="G22:G32" si="3">IFERROR(IF(F22&gt;=0.05,F22, NA()),NA())</f>
        <v>#N/A</v>
      </c>
    </row>
    <row r="23" spans="1:7" x14ac:dyDescent="0.3">
      <c r="A23" s="17">
        <f t="shared" ref="A23:A32" si="4">A22+C22</f>
        <v>45078</v>
      </c>
      <c r="B23" s="15">
        <f t="shared" si="0"/>
        <v>6</v>
      </c>
      <c r="C23" s="15">
        <f t="shared" si="1"/>
        <v>30</v>
      </c>
      <c r="D23" s="15">
        <f>COUNTIFS(Main[[#Data],[Defect]],"YES", Main[[#Data],[Order Date]],"&gt;="&amp;A23,Main[[#Data],[Order Date]],"&lt;"&amp;A23+C23)</f>
        <v>2</v>
      </c>
      <c r="E23" s="15">
        <f>COUNTIFS(Main[[#Data],[Order Date]],"&gt;="&amp;A23,Main[[#Data],[Order Date]],"&lt;"&amp;A23+C23)</f>
        <v>40</v>
      </c>
      <c r="F23" s="16">
        <f t="shared" si="2"/>
        <v>0.05</v>
      </c>
      <c r="G23" s="16">
        <f t="shared" si="3"/>
        <v>0.05</v>
      </c>
    </row>
    <row r="24" spans="1:7" x14ac:dyDescent="0.3">
      <c r="A24" s="17">
        <f t="shared" si="4"/>
        <v>45108</v>
      </c>
      <c r="B24" s="15">
        <f t="shared" si="0"/>
        <v>7</v>
      </c>
      <c r="C24" s="15">
        <f t="shared" si="1"/>
        <v>31</v>
      </c>
      <c r="D24" s="15">
        <f>COUNTIFS(Main[[#Data],[Defect]],"YES", Main[[#Data],[Order Date]],"&gt;="&amp;A24,Main[[#Data],[Order Date]],"&lt;"&amp;A24+C24)</f>
        <v>1</v>
      </c>
      <c r="E24" s="15">
        <f>COUNTIFS(Main[[#Data],[Order Date]],"&gt;="&amp;A24,Main[[#Data],[Order Date]],"&lt;"&amp;A24+C24)</f>
        <v>52</v>
      </c>
      <c r="F24" s="16">
        <f t="shared" si="2"/>
        <v>1.9230769230769232E-2</v>
      </c>
      <c r="G24" s="16" t="e">
        <f t="shared" si="3"/>
        <v>#N/A</v>
      </c>
    </row>
    <row r="25" spans="1:7" x14ac:dyDescent="0.3">
      <c r="A25" s="17">
        <f t="shared" si="4"/>
        <v>45139</v>
      </c>
      <c r="B25" s="15">
        <f t="shared" si="0"/>
        <v>8</v>
      </c>
      <c r="C25" s="15">
        <f t="shared" si="1"/>
        <v>31</v>
      </c>
      <c r="D25" s="15">
        <f>COUNTIFS(Main[[#Data],[Defect]],"YES", Main[[#Data],[Order Date]],"&gt;="&amp;A25,Main[[#Data],[Order Date]],"&lt;"&amp;A25+C25)</f>
        <v>3</v>
      </c>
      <c r="E25" s="15">
        <f>COUNTIFS(Main[[#Data],[Order Date]],"&gt;="&amp;A25,Main[[#Data],[Order Date]],"&lt;"&amp;A25+C25)</f>
        <v>59</v>
      </c>
      <c r="F25" s="16">
        <f t="shared" si="2"/>
        <v>5.0847457627118647E-2</v>
      </c>
      <c r="G25" s="16">
        <f t="shared" si="3"/>
        <v>5.0847457627118647E-2</v>
      </c>
    </row>
    <row r="26" spans="1:7" x14ac:dyDescent="0.3">
      <c r="A26" s="17">
        <f t="shared" si="4"/>
        <v>45170</v>
      </c>
      <c r="B26" s="15">
        <f t="shared" si="0"/>
        <v>9</v>
      </c>
      <c r="C26" s="15">
        <f t="shared" si="1"/>
        <v>30</v>
      </c>
      <c r="D26" s="15">
        <f>COUNTIFS(Main[[#Data],[Defect]],"YES", Main[[#Data],[Order Date]],"&gt;="&amp;A26,Main[[#Data],[Order Date]],"&lt;"&amp;A26+C26)</f>
        <v>1</v>
      </c>
      <c r="E26" s="15">
        <f>COUNTIFS(Main[[#Data],[Order Date]],"&gt;="&amp;A26,Main[[#Data],[Order Date]],"&lt;"&amp;A26+C26)</f>
        <v>55</v>
      </c>
      <c r="F26" s="16">
        <f t="shared" si="2"/>
        <v>1.8181818181818181E-2</v>
      </c>
      <c r="G26" s="16" t="e">
        <f t="shared" si="3"/>
        <v>#N/A</v>
      </c>
    </row>
    <row r="27" spans="1:7" x14ac:dyDescent="0.3">
      <c r="A27" s="17">
        <f t="shared" si="4"/>
        <v>45200</v>
      </c>
      <c r="B27" s="15">
        <f t="shared" si="0"/>
        <v>10</v>
      </c>
      <c r="C27" s="15">
        <f t="shared" si="1"/>
        <v>31</v>
      </c>
      <c r="D27" s="15">
        <f>COUNTIFS(Main[[#Data],[Defect]],"YES", Main[[#Data],[Order Date]],"&gt;="&amp;A27,Main[[#Data],[Order Date]],"&lt;"&amp;A27+C27)</f>
        <v>2</v>
      </c>
      <c r="E27" s="15">
        <f>COUNTIFS(Main[[#Data],[Order Date]],"&gt;="&amp;A27,Main[[#Data],[Order Date]],"&lt;"&amp;A27+C27)</f>
        <v>51</v>
      </c>
      <c r="F27" s="16">
        <f t="shared" si="2"/>
        <v>3.9215686274509803E-2</v>
      </c>
      <c r="G27" s="16" t="e">
        <f t="shared" si="3"/>
        <v>#N/A</v>
      </c>
    </row>
    <row r="28" spans="1:7" x14ac:dyDescent="0.3">
      <c r="A28" s="17">
        <f t="shared" si="4"/>
        <v>45231</v>
      </c>
      <c r="B28" s="15">
        <f t="shared" si="0"/>
        <v>11</v>
      </c>
      <c r="C28" s="15">
        <f t="shared" si="1"/>
        <v>30</v>
      </c>
      <c r="D28" s="15">
        <f>COUNTIFS(Main[[#Data],[Defect]],"YES", Main[[#Data],[Order Date]],"&gt;="&amp;A28,Main[[#Data],[Order Date]],"&lt;"&amp;A28+C28)</f>
        <v>2</v>
      </c>
      <c r="E28" s="15">
        <f>COUNTIFS(Main[[#Data],[Order Date]],"&gt;="&amp;A28,Main[[#Data],[Order Date]],"&lt;"&amp;A28+C28)</f>
        <v>46</v>
      </c>
      <c r="F28" s="16">
        <f t="shared" si="2"/>
        <v>4.3478260869565216E-2</v>
      </c>
      <c r="G28" s="16" t="e">
        <f t="shared" si="3"/>
        <v>#N/A</v>
      </c>
    </row>
    <row r="29" spans="1:7" x14ac:dyDescent="0.3">
      <c r="A29" s="17">
        <f t="shared" si="4"/>
        <v>45261</v>
      </c>
      <c r="B29" s="15">
        <f t="shared" si="0"/>
        <v>12</v>
      </c>
      <c r="C29" s="15">
        <f t="shared" si="1"/>
        <v>31</v>
      </c>
      <c r="D29" s="15">
        <f>COUNTIFS(Main[[#Data],[Defect]],"YES", Main[[#Data],[Order Date]],"&gt;="&amp;A29,Main[[#Data],[Order Date]],"&lt;"&amp;A29+C29)</f>
        <v>1</v>
      </c>
      <c r="E29" s="15">
        <f>COUNTIFS(Main[[#Data],[Order Date]],"&gt;="&amp;A29,Main[[#Data],[Order Date]],"&lt;"&amp;A29+C29)</f>
        <v>45</v>
      </c>
      <c r="F29" s="16">
        <f t="shared" si="2"/>
        <v>2.2222222222222223E-2</v>
      </c>
      <c r="G29" s="16" t="e">
        <f t="shared" si="3"/>
        <v>#N/A</v>
      </c>
    </row>
    <row r="30" spans="1:7" x14ac:dyDescent="0.3">
      <c r="A30" s="17">
        <f t="shared" si="4"/>
        <v>45292</v>
      </c>
      <c r="B30" s="15">
        <f t="shared" si="0"/>
        <v>1</v>
      </c>
      <c r="C30" s="15">
        <f t="shared" si="1"/>
        <v>31</v>
      </c>
      <c r="D30" s="15">
        <f>COUNTIFS(Main[[#Data],[Defect]],"YES", Main[[#Data],[Order Date]],"&gt;="&amp;A30,Main[[#Data],[Order Date]],"&lt;"&amp;A30+C30)</f>
        <v>3</v>
      </c>
      <c r="E30" s="15">
        <f>COUNTIFS(Main[[#Data],[Order Date]],"&gt;="&amp;A30,Main[[#Data],[Order Date]],"&lt;"&amp;A30+C30)</f>
        <v>58</v>
      </c>
      <c r="F30" s="16">
        <f t="shared" si="2"/>
        <v>5.1724137931034482E-2</v>
      </c>
      <c r="G30" s="16">
        <f t="shared" si="3"/>
        <v>5.1724137931034482E-2</v>
      </c>
    </row>
    <row r="31" spans="1:7" x14ac:dyDescent="0.3">
      <c r="A31" s="17">
        <f t="shared" si="4"/>
        <v>45323</v>
      </c>
      <c r="B31" s="15">
        <f t="shared" si="0"/>
        <v>2</v>
      </c>
      <c r="C31" s="15">
        <f t="shared" si="1"/>
        <v>29</v>
      </c>
      <c r="D31" s="15">
        <f>COUNTIFS(Main[[#Data],[Defect]],"YES", Main[[#Data],[Order Date]],"&gt;="&amp;A31,Main[[#Data],[Order Date]],"&lt;"&amp;A31+C31)</f>
        <v>3</v>
      </c>
      <c r="E31" s="15">
        <f>COUNTIFS(Main[[#Data],[Order Date]],"&gt;="&amp;A31,Main[[#Data],[Order Date]],"&lt;"&amp;A31+C31)</f>
        <v>44</v>
      </c>
      <c r="F31" s="16">
        <f t="shared" si="2"/>
        <v>6.8181818181818177E-2</v>
      </c>
      <c r="G31" s="16">
        <f t="shared" si="3"/>
        <v>6.8181818181818177E-2</v>
      </c>
    </row>
    <row r="32" spans="1:7" x14ac:dyDescent="0.3">
      <c r="A32" s="17">
        <f t="shared" si="4"/>
        <v>45352</v>
      </c>
      <c r="B32" s="15">
        <f t="shared" si="0"/>
        <v>3</v>
      </c>
      <c r="C32" s="15">
        <f t="shared" si="1"/>
        <v>31</v>
      </c>
      <c r="D32" s="15">
        <f>COUNTIFS(Main[[#Data],[Defect]],"YES", Main[[#Data],[Order Date]],"&gt;="&amp;A32,Main[[#Data],[Order Date]],"&lt;"&amp;A32+C32)</f>
        <v>2</v>
      </c>
      <c r="E32" s="15">
        <f>COUNTIFS(Main[[#Data],[Order Date]],"&gt;="&amp;A32,Main[[#Data],[Order Date]],"&lt;"&amp;A32+C32)</f>
        <v>53</v>
      </c>
      <c r="F32" s="16">
        <f t="shared" si="2"/>
        <v>3.7735849056603772E-2</v>
      </c>
      <c r="G32" s="16" t="e">
        <f t="shared" si="3"/>
        <v>#N/A</v>
      </c>
    </row>
    <row r="34" spans="1:7" x14ac:dyDescent="0.3">
      <c r="A34" s="13" t="s">
        <v>1154</v>
      </c>
      <c r="B34" s="14" t="s">
        <v>1151</v>
      </c>
      <c r="C34" s="14" t="s">
        <v>1152</v>
      </c>
      <c r="D34" s="14" t="s">
        <v>1155</v>
      </c>
      <c r="E34" s="14" t="s">
        <v>1150</v>
      </c>
      <c r="F34" s="13" t="s">
        <v>1128</v>
      </c>
      <c r="G34" s="13" t="s">
        <v>1156</v>
      </c>
    </row>
    <row r="35" spans="1:7" x14ac:dyDescent="0.3">
      <c r="A35" s="17">
        <f>Data!$B$2</f>
        <v>45017</v>
      </c>
      <c r="B35" s="15">
        <f>MONTH(A35)</f>
        <v>4</v>
      </c>
      <c r="C35" s="15">
        <f>_xlfn.SWITCH(B35, 1, 31, 2, IF(YEAR(A35)=2024,29,28), 3, 31, 4, 30, 5, 31, 6, 30, 7, 31, 8, 31, 9, 30, 10, 31, 11, 30, 12, 31)</f>
        <v>30</v>
      </c>
      <c r="D35" s="15">
        <f>COUNTIFS(Main[[#Data],[Availability]],"YES", Main[[#Data],[Order Date]],"&gt;="&amp;A35,Main[[#Data],[Order Date]],"&lt;"&amp;A35+C35)</f>
        <v>40</v>
      </c>
      <c r="E35" s="15">
        <f>COUNTIFS(Main[[#Data],[Order Date]],"&gt;="&amp;A35,Main[[#Data],[Order Date]],"&lt;"&amp;A35+C35)</f>
        <v>42</v>
      </c>
      <c r="F35" s="16">
        <f>IFERROR(D35/E35,NA())</f>
        <v>0.95238095238095233</v>
      </c>
      <c r="G35" s="16" t="e">
        <f>IFERROR(IF(F35&lt;0.9,F35, NA()),NA())</f>
        <v>#N/A</v>
      </c>
    </row>
    <row r="36" spans="1:7" x14ac:dyDescent="0.3">
      <c r="A36" s="17">
        <f>A35+C35</f>
        <v>45047</v>
      </c>
      <c r="B36" s="15">
        <f t="shared" ref="B36:B46" si="5">MONTH(A36)</f>
        <v>5</v>
      </c>
      <c r="C36" s="15">
        <f t="shared" ref="C36:C46" si="6">_xlfn.SWITCH(B36, 1, 31, 2, IF(YEAR(A36)=2024,29,28), 3, 31, 4, 30, 5, 31, 6, 30, 7, 31, 8, 31, 9, 30, 10, 31, 11, 30, 12, 31)</f>
        <v>31</v>
      </c>
      <c r="D36" s="15">
        <f>COUNTIFS(Main[[#Data],[Availability]],"YES", Main[[#Data],[Order Date]],"&gt;="&amp;A36,Main[[#Data],[Order Date]],"&lt;"&amp;A36+C36)</f>
        <v>43</v>
      </c>
      <c r="E36" s="15">
        <f>COUNTIFS(Main[[#Data],[Order Date]],"&gt;="&amp;A36,Main[[#Data],[Order Date]],"&lt;"&amp;A36+C36)</f>
        <v>48</v>
      </c>
      <c r="F36" s="16">
        <f t="shared" ref="F36:F46" si="7">IFERROR(D36/E36,NA())</f>
        <v>0.89583333333333337</v>
      </c>
      <c r="G36" s="16">
        <f t="shared" ref="G36:G46" si="8">IFERROR(IF(F36&lt;0.9,F36, NA()),NA())</f>
        <v>0.89583333333333337</v>
      </c>
    </row>
    <row r="37" spans="1:7" x14ac:dyDescent="0.3">
      <c r="A37" s="17">
        <f t="shared" ref="A37:A46" si="9">A36+C36</f>
        <v>45078</v>
      </c>
      <c r="B37" s="15">
        <f t="shared" si="5"/>
        <v>6</v>
      </c>
      <c r="C37" s="15">
        <f t="shared" si="6"/>
        <v>30</v>
      </c>
      <c r="D37" s="15">
        <f>COUNTIFS(Main[[#Data],[Availability]],"YES", Main[[#Data],[Order Date]],"&gt;="&amp;A37,Main[[#Data],[Order Date]],"&lt;"&amp;A37+C37)</f>
        <v>35</v>
      </c>
      <c r="E37" s="15">
        <f>COUNTIFS(Main[[#Data],[Order Date]],"&gt;="&amp;A37,Main[[#Data],[Order Date]],"&lt;"&amp;A37+C37)</f>
        <v>40</v>
      </c>
      <c r="F37" s="16">
        <f t="shared" si="7"/>
        <v>0.875</v>
      </c>
      <c r="G37" s="16">
        <f t="shared" si="8"/>
        <v>0.875</v>
      </c>
    </row>
    <row r="38" spans="1:7" x14ac:dyDescent="0.3">
      <c r="A38" s="17">
        <f t="shared" si="9"/>
        <v>45108</v>
      </c>
      <c r="B38" s="15">
        <f t="shared" si="5"/>
        <v>7</v>
      </c>
      <c r="C38" s="15">
        <f t="shared" si="6"/>
        <v>31</v>
      </c>
      <c r="D38" s="15">
        <f>COUNTIFS(Main[[#Data],[Availability]],"YES", Main[[#Data],[Order Date]],"&gt;="&amp;A38,Main[[#Data],[Order Date]],"&lt;"&amp;A38+C38)</f>
        <v>48</v>
      </c>
      <c r="E38" s="15">
        <f>COUNTIFS(Main[[#Data],[Order Date]],"&gt;="&amp;A38,Main[[#Data],[Order Date]],"&lt;"&amp;A38+C38)</f>
        <v>52</v>
      </c>
      <c r="F38" s="16">
        <f t="shared" si="7"/>
        <v>0.92307692307692313</v>
      </c>
      <c r="G38" s="16" t="e">
        <f t="shared" si="8"/>
        <v>#N/A</v>
      </c>
    </row>
    <row r="39" spans="1:7" x14ac:dyDescent="0.3">
      <c r="A39" s="17">
        <f t="shared" si="9"/>
        <v>45139</v>
      </c>
      <c r="B39" s="15">
        <f t="shared" si="5"/>
        <v>8</v>
      </c>
      <c r="C39" s="15">
        <f t="shared" si="6"/>
        <v>31</v>
      </c>
      <c r="D39" s="15">
        <f>COUNTIFS(Main[[#Data],[Availability]],"YES", Main[[#Data],[Order Date]],"&gt;="&amp;A39,Main[[#Data],[Order Date]],"&lt;"&amp;A39+C39)</f>
        <v>53</v>
      </c>
      <c r="E39" s="15">
        <f>COUNTIFS(Main[[#Data],[Order Date]],"&gt;="&amp;A39,Main[[#Data],[Order Date]],"&lt;"&amp;A39+C39)</f>
        <v>59</v>
      </c>
      <c r="F39" s="16">
        <f t="shared" si="7"/>
        <v>0.89830508474576276</v>
      </c>
      <c r="G39" s="16">
        <f t="shared" si="8"/>
        <v>0.89830508474576276</v>
      </c>
    </row>
    <row r="40" spans="1:7" x14ac:dyDescent="0.3">
      <c r="A40" s="17">
        <f t="shared" si="9"/>
        <v>45170</v>
      </c>
      <c r="B40" s="15">
        <f t="shared" si="5"/>
        <v>9</v>
      </c>
      <c r="C40" s="15">
        <f t="shared" si="6"/>
        <v>30</v>
      </c>
      <c r="D40" s="15">
        <f>COUNTIFS(Main[[#Data],[Availability]],"YES", Main[[#Data],[Order Date]],"&gt;="&amp;A40,Main[[#Data],[Order Date]],"&lt;"&amp;A40+C40)</f>
        <v>51</v>
      </c>
      <c r="E40" s="15">
        <f>COUNTIFS(Main[[#Data],[Order Date]],"&gt;="&amp;A40,Main[[#Data],[Order Date]],"&lt;"&amp;A40+C40)</f>
        <v>55</v>
      </c>
      <c r="F40" s="16">
        <f t="shared" si="7"/>
        <v>0.92727272727272725</v>
      </c>
      <c r="G40" s="16" t="e">
        <f t="shared" si="8"/>
        <v>#N/A</v>
      </c>
    </row>
    <row r="41" spans="1:7" x14ac:dyDescent="0.3">
      <c r="A41" s="17">
        <f t="shared" si="9"/>
        <v>45200</v>
      </c>
      <c r="B41" s="15">
        <f t="shared" si="5"/>
        <v>10</v>
      </c>
      <c r="C41" s="15">
        <f t="shared" si="6"/>
        <v>31</v>
      </c>
      <c r="D41" s="15">
        <f>COUNTIFS(Main[[#Data],[Availability]],"YES", Main[[#Data],[Order Date]],"&gt;="&amp;A41,Main[[#Data],[Order Date]],"&lt;"&amp;A41+C41)</f>
        <v>46</v>
      </c>
      <c r="E41" s="15">
        <f>COUNTIFS(Main[[#Data],[Order Date]],"&gt;="&amp;A41,Main[[#Data],[Order Date]],"&lt;"&amp;A41+C41)</f>
        <v>51</v>
      </c>
      <c r="F41" s="16">
        <f t="shared" si="7"/>
        <v>0.90196078431372551</v>
      </c>
      <c r="G41" s="16" t="e">
        <f t="shared" si="8"/>
        <v>#N/A</v>
      </c>
    </row>
    <row r="42" spans="1:7" x14ac:dyDescent="0.3">
      <c r="A42" s="17">
        <f t="shared" si="9"/>
        <v>45231</v>
      </c>
      <c r="B42" s="15">
        <f t="shared" si="5"/>
        <v>11</v>
      </c>
      <c r="C42" s="15">
        <f t="shared" si="6"/>
        <v>30</v>
      </c>
      <c r="D42" s="15">
        <f>COUNTIFS(Main[[#Data],[Availability]],"YES", Main[[#Data],[Order Date]],"&gt;="&amp;A42,Main[[#Data],[Order Date]],"&lt;"&amp;A42+C42)</f>
        <v>42</v>
      </c>
      <c r="E42" s="15">
        <f>COUNTIFS(Main[[#Data],[Order Date]],"&gt;="&amp;A42,Main[[#Data],[Order Date]],"&lt;"&amp;A42+C42)</f>
        <v>46</v>
      </c>
      <c r="F42" s="16">
        <f t="shared" si="7"/>
        <v>0.91304347826086951</v>
      </c>
      <c r="G42" s="16" t="e">
        <f t="shared" si="8"/>
        <v>#N/A</v>
      </c>
    </row>
    <row r="43" spans="1:7" x14ac:dyDescent="0.3">
      <c r="A43" s="17">
        <f t="shared" si="9"/>
        <v>45261</v>
      </c>
      <c r="B43" s="15">
        <f t="shared" si="5"/>
        <v>12</v>
      </c>
      <c r="C43" s="15">
        <f t="shared" si="6"/>
        <v>31</v>
      </c>
      <c r="D43" s="15">
        <f>COUNTIFS(Main[[#Data],[Availability]],"YES", Main[[#Data],[Order Date]],"&gt;="&amp;A43,Main[[#Data],[Order Date]],"&lt;"&amp;A43+C43)</f>
        <v>40</v>
      </c>
      <c r="E43" s="15">
        <f>COUNTIFS(Main[[#Data],[Order Date]],"&gt;="&amp;A43,Main[[#Data],[Order Date]],"&lt;"&amp;A43+C43)</f>
        <v>45</v>
      </c>
      <c r="F43" s="16">
        <f t="shared" si="7"/>
        <v>0.88888888888888884</v>
      </c>
      <c r="G43" s="16">
        <f t="shared" si="8"/>
        <v>0.88888888888888884</v>
      </c>
    </row>
    <row r="44" spans="1:7" x14ac:dyDescent="0.3">
      <c r="A44" s="17">
        <f t="shared" si="9"/>
        <v>45292</v>
      </c>
      <c r="B44" s="15">
        <f t="shared" si="5"/>
        <v>1</v>
      </c>
      <c r="C44" s="15">
        <f t="shared" si="6"/>
        <v>31</v>
      </c>
      <c r="D44" s="15">
        <f>COUNTIFS(Main[[#Data],[Availability]],"YES", Main[[#Data],[Order Date]],"&gt;="&amp;A44,Main[[#Data],[Order Date]],"&lt;"&amp;A44+C44)</f>
        <v>53</v>
      </c>
      <c r="E44" s="15">
        <f>COUNTIFS(Main[[#Data],[Order Date]],"&gt;="&amp;A44,Main[[#Data],[Order Date]],"&lt;"&amp;A44+C44)</f>
        <v>58</v>
      </c>
      <c r="F44" s="16">
        <f t="shared" si="7"/>
        <v>0.91379310344827591</v>
      </c>
      <c r="G44" s="16" t="e">
        <f t="shared" si="8"/>
        <v>#N/A</v>
      </c>
    </row>
    <row r="45" spans="1:7" x14ac:dyDescent="0.3">
      <c r="A45" s="17">
        <f t="shared" si="9"/>
        <v>45323</v>
      </c>
      <c r="B45" s="15">
        <f t="shared" si="5"/>
        <v>2</v>
      </c>
      <c r="C45" s="15">
        <f t="shared" si="6"/>
        <v>29</v>
      </c>
      <c r="D45" s="15">
        <f>COUNTIFS(Main[[#Data],[Availability]],"YES", Main[[#Data],[Order Date]],"&gt;="&amp;A45,Main[[#Data],[Order Date]],"&lt;"&amp;A45+C45)</f>
        <v>42</v>
      </c>
      <c r="E45" s="15">
        <f>COUNTIFS(Main[[#Data],[Order Date]],"&gt;="&amp;A45,Main[[#Data],[Order Date]],"&lt;"&amp;A45+C45)</f>
        <v>44</v>
      </c>
      <c r="F45" s="16">
        <f t="shared" si="7"/>
        <v>0.95454545454545459</v>
      </c>
      <c r="G45" s="16" t="e">
        <f t="shared" si="8"/>
        <v>#N/A</v>
      </c>
    </row>
    <row r="46" spans="1:7" x14ac:dyDescent="0.3">
      <c r="A46" s="17">
        <f t="shared" si="9"/>
        <v>45352</v>
      </c>
      <c r="B46" s="15">
        <f t="shared" si="5"/>
        <v>3</v>
      </c>
      <c r="C46" s="15">
        <f t="shared" si="6"/>
        <v>31</v>
      </c>
      <c r="D46" s="15">
        <f>COUNTIFS(Main[[#Data],[Availability]],"YES", Main[[#Data],[Order Date]],"&gt;="&amp;A46,Main[[#Data],[Order Date]],"&lt;"&amp;A46+C46)</f>
        <v>49</v>
      </c>
      <c r="E46" s="15">
        <f>COUNTIFS(Main[[#Data],[Order Date]],"&gt;="&amp;A46,Main[[#Data],[Order Date]],"&lt;"&amp;A46+C46)</f>
        <v>53</v>
      </c>
      <c r="F46" s="16">
        <f t="shared" si="7"/>
        <v>0.92452830188679247</v>
      </c>
      <c r="G46" s="16" t="e">
        <f t="shared" si="8"/>
        <v>#N/A</v>
      </c>
    </row>
    <row r="48" spans="1:7" x14ac:dyDescent="0.3">
      <c r="A48" s="13" t="s">
        <v>1157</v>
      </c>
      <c r="B48" s="14" t="s">
        <v>1151</v>
      </c>
      <c r="C48" s="14" t="s">
        <v>1152</v>
      </c>
      <c r="D48" s="14" t="s">
        <v>1158</v>
      </c>
      <c r="E48" s="14" t="s">
        <v>1150</v>
      </c>
      <c r="F48" s="13" t="s">
        <v>1159</v>
      </c>
      <c r="G48" s="13" t="s">
        <v>1160</v>
      </c>
    </row>
    <row r="49" spans="1:10" x14ac:dyDescent="0.3">
      <c r="A49" s="17">
        <f>Data!$B$2</f>
        <v>45017</v>
      </c>
      <c r="B49" s="15">
        <f>MONTH(A49)</f>
        <v>4</v>
      </c>
      <c r="C49" s="15">
        <f>_xlfn.SWITCH(B49, 1, 31, 2, IF(YEAR(A49)=2024,29,28), 3, 31, 4, 30, 5, 31, 6, 30, 7, 31, 8, 31, 9, 30, 10, 31, 11, 30, 12, 31)</f>
        <v>30</v>
      </c>
      <c r="D49" s="15">
        <f>SUMIFS(Main[[#Data],[Lead Time]], Main[[#Data],[Order Date]],"&gt;="&amp;A49,Main[[#Data],[Order Date]],"&lt;"&amp;A49+C49)</f>
        <v>368</v>
      </c>
      <c r="E49" s="15">
        <f>COUNTIFS(Main[[#Data],[Order Date]],"&gt;="&amp;A49,Main[[#Data],[Order Date]],"&lt;"&amp;A49+C49)</f>
        <v>42</v>
      </c>
      <c r="F49" s="18">
        <f>IFERROR(D49/E49,NA())</f>
        <v>8.7619047619047628</v>
      </c>
      <c r="G49" s="18" t="e">
        <f>IFERROR(IF(F49&gt;10,F49, NA()),NA())</f>
        <v>#N/A</v>
      </c>
    </row>
    <row r="50" spans="1:10" x14ac:dyDescent="0.3">
      <c r="A50" s="17">
        <f>A49+C49</f>
        <v>45047</v>
      </c>
      <c r="B50" s="15">
        <f t="shared" ref="B50:B60" si="10">MONTH(A50)</f>
        <v>5</v>
      </c>
      <c r="C50" s="15">
        <f t="shared" ref="C50:C60" si="11">_xlfn.SWITCH(B50, 1, 31, 2, IF(YEAR(A50)=2024,29,28), 3, 31, 4, 30, 5, 31, 6, 30, 7, 31, 8, 31, 9, 30, 10, 31, 11, 30, 12, 31)</f>
        <v>31</v>
      </c>
      <c r="D50" s="15">
        <f>SUMIFS(Main[[#Data],[Lead Time]], Main[[#Data],[Order Date]],"&gt;="&amp;A50,Main[[#Data],[Order Date]],"&lt;"&amp;A50+C50)</f>
        <v>444</v>
      </c>
      <c r="E50" s="15">
        <f>COUNTIFS(Main[[#Data],[Order Date]],"&gt;="&amp;A50,Main[[#Data],[Order Date]],"&lt;"&amp;A50+C50)</f>
        <v>48</v>
      </c>
      <c r="F50" s="18">
        <f t="shared" ref="F50:F60" si="12">IFERROR(D50/E50,NA())</f>
        <v>9.25</v>
      </c>
      <c r="G50" s="18" t="e">
        <f t="shared" ref="G50:G60" si="13">IFERROR(IF(F50&gt;10,F50, NA()),NA())</f>
        <v>#N/A</v>
      </c>
    </row>
    <row r="51" spans="1:10" x14ac:dyDescent="0.3">
      <c r="A51" s="17">
        <f t="shared" ref="A51:A60" si="14">A50+C50</f>
        <v>45078</v>
      </c>
      <c r="B51" s="15">
        <f t="shared" si="10"/>
        <v>6</v>
      </c>
      <c r="C51" s="15">
        <f t="shared" si="11"/>
        <v>30</v>
      </c>
      <c r="D51" s="15">
        <f>SUMIFS(Main[[#Data],[Lead Time]], Main[[#Data],[Order Date]],"&gt;="&amp;A51,Main[[#Data],[Order Date]],"&lt;"&amp;A51+C51)</f>
        <v>389</v>
      </c>
      <c r="E51" s="15">
        <f>COUNTIFS(Main[[#Data],[Order Date]],"&gt;="&amp;A51,Main[[#Data],[Order Date]],"&lt;"&amp;A51+C51)</f>
        <v>40</v>
      </c>
      <c r="F51" s="18">
        <f t="shared" si="12"/>
        <v>9.7249999999999996</v>
      </c>
      <c r="G51" s="18" t="e">
        <f t="shared" si="13"/>
        <v>#N/A</v>
      </c>
    </row>
    <row r="52" spans="1:10" x14ac:dyDescent="0.3">
      <c r="A52" s="17">
        <f t="shared" si="14"/>
        <v>45108</v>
      </c>
      <c r="B52" s="15">
        <f t="shared" si="10"/>
        <v>7</v>
      </c>
      <c r="C52" s="15">
        <f t="shared" si="11"/>
        <v>31</v>
      </c>
      <c r="D52" s="15">
        <f>SUMIFS(Main[[#Data],[Lead Time]], Main[[#Data],[Order Date]],"&gt;="&amp;A52,Main[[#Data],[Order Date]],"&lt;"&amp;A52+C52)</f>
        <v>419</v>
      </c>
      <c r="E52" s="15">
        <f>COUNTIFS(Main[[#Data],[Order Date]],"&gt;="&amp;A52,Main[[#Data],[Order Date]],"&lt;"&amp;A52+C52)</f>
        <v>52</v>
      </c>
      <c r="F52" s="18">
        <f t="shared" si="12"/>
        <v>8.0576923076923084</v>
      </c>
      <c r="G52" s="18" t="e">
        <f t="shared" si="13"/>
        <v>#N/A</v>
      </c>
    </row>
    <row r="53" spans="1:10" x14ac:dyDescent="0.3">
      <c r="A53" s="17">
        <f t="shared" si="14"/>
        <v>45139</v>
      </c>
      <c r="B53" s="15">
        <f t="shared" si="10"/>
        <v>8</v>
      </c>
      <c r="C53" s="15">
        <f t="shared" si="11"/>
        <v>31</v>
      </c>
      <c r="D53" s="15">
        <f>SUMIFS(Main[[#Data],[Lead Time]], Main[[#Data],[Order Date]],"&gt;="&amp;A53,Main[[#Data],[Order Date]],"&lt;"&amp;A53+C53)</f>
        <v>600</v>
      </c>
      <c r="E53" s="15">
        <f>COUNTIFS(Main[[#Data],[Order Date]],"&gt;="&amp;A53,Main[[#Data],[Order Date]],"&lt;"&amp;A53+C53)</f>
        <v>59</v>
      </c>
      <c r="F53" s="18">
        <f t="shared" si="12"/>
        <v>10.169491525423728</v>
      </c>
      <c r="G53" s="18">
        <f t="shared" si="13"/>
        <v>10.169491525423728</v>
      </c>
    </row>
    <row r="54" spans="1:10" x14ac:dyDescent="0.3">
      <c r="A54" s="17">
        <f t="shared" si="14"/>
        <v>45170</v>
      </c>
      <c r="B54" s="15">
        <f t="shared" si="10"/>
        <v>9</v>
      </c>
      <c r="C54" s="15">
        <f t="shared" si="11"/>
        <v>30</v>
      </c>
      <c r="D54" s="15">
        <f>SUMIFS(Main[[#Data],[Lead Time]], Main[[#Data],[Order Date]],"&gt;="&amp;A54,Main[[#Data],[Order Date]],"&lt;"&amp;A54+C54)</f>
        <v>454</v>
      </c>
      <c r="E54" s="15">
        <f>COUNTIFS(Main[[#Data],[Order Date]],"&gt;="&amp;A54,Main[[#Data],[Order Date]],"&lt;"&amp;A54+C54)</f>
        <v>55</v>
      </c>
      <c r="F54" s="18">
        <f t="shared" si="12"/>
        <v>8.254545454545454</v>
      </c>
      <c r="G54" s="18" t="e">
        <f t="shared" si="13"/>
        <v>#N/A</v>
      </c>
    </row>
    <row r="55" spans="1:10" x14ac:dyDescent="0.3">
      <c r="A55" s="17">
        <f t="shared" si="14"/>
        <v>45200</v>
      </c>
      <c r="B55" s="15">
        <f t="shared" si="10"/>
        <v>10</v>
      </c>
      <c r="C55" s="15">
        <f t="shared" si="11"/>
        <v>31</v>
      </c>
      <c r="D55" s="15">
        <f>SUMIFS(Main[[#Data],[Lead Time]], Main[[#Data],[Order Date]],"&gt;="&amp;A55,Main[[#Data],[Order Date]],"&lt;"&amp;A55+C55)</f>
        <v>448</v>
      </c>
      <c r="E55" s="15">
        <f>COUNTIFS(Main[[#Data],[Order Date]],"&gt;="&amp;A55,Main[[#Data],[Order Date]],"&lt;"&amp;A55+C55)</f>
        <v>51</v>
      </c>
      <c r="F55" s="18">
        <f t="shared" si="12"/>
        <v>8.7843137254901968</v>
      </c>
      <c r="G55" s="18" t="e">
        <f t="shared" si="13"/>
        <v>#N/A</v>
      </c>
    </row>
    <row r="56" spans="1:10" x14ac:dyDescent="0.3">
      <c r="A56" s="17">
        <f t="shared" si="14"/>
        <v>45231</v>
      </c>
      <c r="B56" s="15">
        <f t="shared" si="10"/>
        <v>11</v>
      </c>
      <c r="C56" s="15">
        <f t="shared" si="11"/>
        <v>30</v>
      </c>
      <c r="D56" s="15">
        <f>SUMIFS(Main[[#Data],[Lead Time]], Main[[#Data],[Order Date]],"&gt;="&amp;A56,Main[[#Data],[Order Date]],"&lt;"&amp;A56+C56)</f>
        <v>396</v>
      </c>
      <c r="E56" s="15">
        <f>COUNTIFS(Main[[#Data],[Order Date]],"&gt;="&amp;A56,Main[[#Data],[Order Date]],"&lt;"&amp;A56+C56)</f>
        <v>46</v>
      </c>
      <c r="F56" s="18">
        <f t="shared" si="12"/>
        <v>8.6086956521739122</v>
      </c>
      <c r="G56" s="18" t="e">
        <f t="shared" si="13"/>
        <v>#N/A</v>
      </c>
    </row>
    <row r="57" spans="1:10" x14ac:dyDescent="0.3">
      <c r="A57" s="17">
        <f t="shared" si="14"/>
        <v>45261</v>
      </c>
      <c r="B57" s="15">
        <f t="shared" si="10"/>
        <v>12</v>
      </c>
      <c r="C57" s="15">
        <f t="shared" si="11"/>
        <v>31</v>
      </c>
      <c r="D57" s="15">
        <f>SUMIFS(Main[[#Data],[Lead Time]], Main[[#Data],[Order Date]],"&gt;="&amp;A57,Main[[#Data],[Order Date]],"&lt;"&amp;A57+C57)</f>
        <v>423</v>
      </c>
      <c r="E57" s="15">
        <f>COUNTIFS(Main[[#Data],[Order Date]],"&gt;="&amp;A57,Main[[#Data],[Order Date]],"&lt;"&amp;A57+C57)</f>
        <v>45</v>
      </c>
      <c r="F57" s="18">
        <f t="shared" si="12"/>
        <v>9.4</v>
      </c>
      <c r="G57" s="18" t="e">
        <f t="shared" si="13"/>
        <v>#N/A</v>
      </c>
    </row>
    <row r="58" spans="1:10" x14ac:dyDescent="0.3">
      <c r="A58" s="17">
        <f t="shared" si="14"/>
        <v>45292</v>
      </c>
      <c r="B58" s="15">
        <f t="shared" si="10"/>
        <v>1</v>
      </c>
      <c r="C58" s="15">
        <f t="shared" si="11"/>
        <v>31</v>
      </c>
      <c r="D58" s="15">
        <f>SUMIFS(Main[[#Data],[Lead Time]], Main[[#Data],[Order Date]],"&gt;="&amp;A58,Main[[#Data],[Order Date]],"&lt;"&amp;A58+C58)</f>
        <v>456</v>
      </c>
      <c r="E58" s="15">
        <f>COUNTIFS(Main[[#Data],[Order Date]],"&gt;="&amp;A58,Main[[#Data],[Order Date]],"&lt;"&amp;A58+C58)</f>
        <v>58</v>
      </c>
      <c r="F58" s="18">
        <f t="shared" si="12"/>
        <v>7.8620689655172411</v>
      </c>
      <c r="G58" s="18" t="e">
        <f t="shared" si="13"/>
        <v>#N/A</v>
      </c>
    </row>
    <row r="59" spans="1:10" x14ac:dyDescent="0.3">
      <c r="A59" s="17">
        <f t="shared" si="14"/>
        <v>45323</v>
      </c>
      <c r="B59" s="15">
        <f t="shared" si="10"/>
        <v>2</v>
      </c>
      <c r="C59" s="15">
        <f t="shared" si="11"/>
        <v>29</v>
      </c>
      <c r="D59" s="15">
        <f>SUMIFS(Main[[#Data],[Lead Time]], Main[[#Data],[Order Date]],"&gt;="&amp;A59,Main[[#Data],[Order Date]],"&lt;"&amp;A59+C59)</f>
        <v>407</v>
      </c>
      <c r="E59" s="15">
        <f>COUNTIFS(Main[[#Data],[Order Date]],"&gt;="&amp;A59,Main[[#Data],[Order Date]],"&lt;"&amp;A59+C59)</f>
        <v>44</v>
      </c>
      <c r="F59" s="18">
        <f t="shared" si="12"/>
        <v>9.25</v>
      </c>
      <c r="G59" s="18" t="e">
        <f t="shared" si="13"/>
        <v>#N/A</v>
      </c>
    </row>
    <row r="60" spans="1:10" x14ac:dyDescent="0.3">
      <c r="A60" s="17">
        <f t="shared" si="14"/>
        <v>45352</v>
      </c>
      <c r="B60" s="15">
        <f t="shared" si="10"/>
        <v>3</v>
      </c>
      <c r="C60" s="15">
        <f t="shared" si="11"/>
        <v>31</v>
      </c>
      <c r="D60" s="15">
        <f>SUMIFS(Main[[#Data],[Lead Time]], Main[[#Data],[Order Date]],"&gt;="&amp;A60,Main[[#Data],[Order Date]],"&lt;"&amp;A60+C60)</f>
        <v>431</v>
      </c>
      <c r="E60" s="15">
        <f>COUNTIFS(Main[[#Data],[Order Date]],"&gt;="&amp;A60,Main[[#Data],[Order Date]],"&lt;"&amp;A60+C60)</f>
        <v>53</v>
      </c>
      <c r="F60" s="18">
        <f t="shared" si="12"/>
        <v>8.1320754716981138</v>
      </c>
      <c r="G60" s="18" t="e">
        <f t="shared" si="13"/>
        <v>#N/A</v>
      </c>
    </row>
    <row r="62" spans="1:10" x14ac:dyDescent="0.3">
      <c r="A62" s="13" t="s">
        <v>1161</v>
      </c>
      <c r="B62" s="14" t="s">
        <v>1019</v>
      </c>
      <c r="C62" s="14" t="s">
        <v>1021</v>
      </c>
      <c r="D62" s="14" t="s">
        <v>1020</v>
      </c>
      <c r="E62" s="14" t="s">
        <v>1162</v>
      </c>
      <c r="F62" s="13" t="s">
        <v>1163</v>
      </c>
      <c r="G62" s="14" t="s">
        <v>1164</v>
      </c>
      <c r="H62" s="19" t="s">
        <v>1019</v>
      </c>
      <c r="I62" s="19" t="s">
        <v>1021</v>
      </c>
      <c r="J62" s="19" t="s">
        <v>1020</v>
      </c>
    </row>
    <row r="63" spans="1:10" x14ac:dyDescent="0.3">
      <c r="A63" s="17" t="str">
        <f>Data!$D$2</f>
        <v>Supplier 1</v>
      </c>
      <c r="B63" s="15">
        <f>COUNTIFS(Main[[#Data],[Defect Type]],"NO IMPACT", Main[[#Data],[Supplier]],"Supplier 1",Main[[#Data],[Order Date]],"&gt;"&amp;Data!$B$2,Main[[#Data],[Order Date]],"&lt;"&amp;Data!$C$2)</f>
        <v>3</v>
      </c>
      <c r="C63" s="15">
        <f>COUNTIFS(Main[[#Data],[Defect Type]],"IMPACT", Main[[#Data],[Supplier]],"Supplier 1",Main[[#Data],[Order Date]],"&gt;"&amp;Data!$B$2,Main[[#Data],[Order Date]],"&lt;"&amp;Data!$C$2)</f>
        <v>1</v>
      </c>
      <c r="D63" s="15">
        <f>COUNTIFS(Main[[#Data],[Defect Type]],"REJECTED", Main[[#Data],[Supplier]],"Supplier 1",Main[[#Data],[Order Date]],"&gt;"&amp;Data!$B$2,Main[[#Data],[Order Date]],"&lt;"&amp;Data!$C$2)</f>
        <v>1</v>
      </c>
      <c r="E63" s="15">
        <f>COUNTIFS(Main[[#Data],[Defect]],"YES", Main[[#Data],[Supplier]],"Supplier 1",Main[[#Data],[Order Date]],"&gt;"&amp;Data!$B$2,Main[[#Data],[Order Date]],"&lt;"&amp;Data!$C$2)</f>
        <v>5</v>
      </c>
      <c r="F63" s="16">
        <f>E63/G63</f>
        <v>4.5454545454545456E-2</v>
      </c>
      <c r="G63" s="15">
        <f>COUNTIFS(Main[[#Data],[Supplier]],"Supplier 1",Main[[#Data],[Order Date]],"&gt;"&amp;Data!$B$2,Main[[#Data],[Order Date]],"&lt;"&amp;Data!$C$2)</f>
        <v>110</v>
      </c>
      <c r="H63" s="26">
        <f>B63/E63</f>
        <v>0.6</v>
      </c>
      <c r="I63" s="26">
        <f>C63/E63</f>
        <v>0.2</v>
      </c>
      <c r="J63" s="26">
        <f>D63/E63</f>
        <v>0.2</v>
      </c>
    </row>
    <row r="64" spans="1:10" x14ac:dyDescent="0.3">
      <c r="A64" s="17" t="str">
        <f>Data!$D$3</f>
        <v>Supplier 2</v>
      </c>
      <c r="B64" s="15">
        <f>COUNTIFS(Main[[#Data],[Defect Type]],"NO IMPACT", Main[[#Data],[Supplier]],"Supplier 2",Main[[#Data],[Order Date]],"&gt;"&amp;Data!$B$2,Main[[#Data],[Order Date]],"&lt;"&amp;Data!$C$2)</f>
        <v>2</v>
      </c>
      <c r="C64" s="15">
        <f>COUNTIFS(Main[[#Data],[Defect Type]],"IMPACT", Main[[#Data],[Supplier]],"Supplier 2",Main[[#Data],[Order Date]],"&gt;"&amp;Data!$B$2,Main[[#Data],[Order Date]],"&lt;"&amp;Data!$C$2)</f>
        <v>2</v>
      </c>
      <c r="D64" s="15">
        <f>COUNTIFS(Main[[#Data],[Defect Type]],"REJECTED", Main[[#Data],[Supplier]],"Supplier 2",Main[[#Data],[Order Date]],"&gt;"&amp;Data!$B$2,Main[[#Data],[Order Date]],"&lt;"&amp;Data!$C$2)</f>
        <v>1</v>
      </c>
      <c r="E64" s="15">
        <f>COUNTIFS(Main[[#Data],[Defect]],"YES", Main[[#Data],[Supplier]],"Supplier 2",Main[[#Data],[Order Date]],"&gt;"&amp;Data!$B$2,Main[[#Data],[Order Date]],"&lt;"&amp;Data!$C$2)</f>
        <v>5</v>
      </c>
      <c r="F64" s="16">
        <f t="shared" ref="F64:F67" si="15">E64/G64</f>
        <v>4.2016806722689079E-2</v>
      </c>
      <c r="G64" s="15">
        <f>COUNTIFS(Main[[#Data],[Supplier]],"Supplier 2",Main[[#Data],[Order Date]],"&gt;"&amp;Data!$B$2,Main[[#Data],[Order Date]],"&lt;"&amp;Data!$C$2)</f>
        <v>119</v>
      </c>
      <c r="H64" s="26">
        <f t="shared" ref="H64:H67" si="16">B64/E64</f>
        <v>0.4</v>
      </c>
      <c r="I64" s="26">
        <f t="shared" ref="I64:I67" si="17">C64/E64</f>
        <v>0.4</v>
      </c>
      <c r="J64" s="26">
        <f t="shared" ref="J64:J67" si="18">D64/E64</f>
        <v>0.2</v>
      </c>
    </row>
    <row r="65" spans="1:11" x14ac:dyDescent="0.3">
      <c r="A65" s="17" t="str">
        <f>Data!$D$4</f>
        <v>Supplier 3</v>
      </c>
      <c r="B65" s="15">
        <f>COUNTIFS(Main[[#Data],[Defect Type]],"NO IMPACT", Main[[#Data],[Supplier]],"Supplier 3",Main[[#Data],[Order Date]],"&gt;"&amp;Data!$B$2,Main[[#Data],[Order Date]],"&lt;"&amp;Data!$C$2)</f>
        <v>2</v>
      </c>
      <c r="C65" s="15">
        <f>COUNTIFS(Main[[#Data],[Defect Type]],"IMPACT", Main[[#Data],[Supplier]],"Supplier 3",Main[[#Data],[Order Date]],"&gt;"&amp;Data!$B$2,Main[[#Data],[Order Date]],"&lt;"&amp;Data!$C$2)</f>
        <v>1</v>
      </c>
      <c r="D65" s="15">
        <f>COUNTIFS(Main[[#Data],[Defect Type]],"REJECTED", Main[[#Data],[Supplier]],"Supplier 3",Main[[#Data],[Order Date]],"&gt;"&amp;Data!$B$2,Main[[#Data],[Order Date]],"&lt;"&amp;Data!$C$2)</f>
        <v>2</v>
      </c>
      <c r="E65" s="15">
        <f>COUNTIFS(Main[[#Data],[Defect]],"YES", Main[[#Data],[Supplier]],"Supplier 3",Main[[#Data],[Order Date]],"&gt;"&amp;Data!$B$2,Main[[#Data],[Order Date]],"&lt;"&amp;Data!$C$2)</f>
        <v>5</v>
      </c>
      <c r="F65" s="16">
        <f t="shared" si="15"/>
        <v>4.1666666666666664E-2</v>
      </c>
      <c r="G65" s="15">
        <f>COUNTIFS(Main[[#Data],[Supplier]],"Supplier 3",Main[[#Data],[Order Date]],"&gt;"&amp;Data!$B$2,Main[[#Data],[Order Date]],"&lt;"&amp;Data!$C$2)</f>
        <v>120</v>
      </c>
      <c r="H65" s="26">
        <f t="shared" si="16"/>
        <v>0.4</v>
      </c>
      <c r="I65" s="26">
        <f t="shared" si="17"/>
        <v>0.2</v>
      </c>
      <c r="J65" s="26">
        <f t="shared" si="18"/>
        <v>0.4</v>
      </c>
    </row>
    <row r="66" spans="1:11" x14ac:dyDescent="0.3">
      <c r="A66" s="17" t="str">
        <f>Data!$D$5</f>
        <v>Supplier 4</v>
      </c>
      <c r="B66" s="15">
        <f>COUNTIFS(Main[[#Data],[Defect Type]],"NO IMPACT", Main[[#Data],[Supplier]],"Supplier 4",Main[[#Data],[Order Date]],"&gt;"&amp;Data!$B$2,Main[[#Data],[Order Date]],"&lt;"&amp;Data!$C$2)</f>
        <v>2</v>
      </c>
      <c r="C66" s="15">
        <f>COUNTIFS(Main[[#Data],[Defect Type]],"IMPACT", Main[[#Data],[Supplier]],"Supplier 4",Main[[#Data],[Order Date]],"&gt;"&amp;Data!$B$2,Main[[#Data],[Order Date]],"&lt;"&amp;Data!$C$2)</f>
        <v>2</v>
      </c>
      <c r="D66" s="15">
        <f>COUNTIFS(Main[[#Data],[Defect Type]],"REJECTED", Main[[#Data],[Supplier]],"Supplier 4",Main[[#Data],[Order Date]],"&gt;"&amp;Data!$B$2,Main[[#Data],[Order Date]],"&lt;"&amp;Data!$C$2)</f>
        <v>1</v>
      </c>
      <c r="E66" s="15">
        <f>COUNTIFS(Main[[#Data],[Defect]],"YES", Main[[#Data],[Supplier]],"Supplier 4",Main[[#Data],[Order Date]],"&gt;"&amp;Data!$B$2,Main[[#Data],[Order Date]],"&lt;"&amp;Data!$C$2)</f>
        <v>5</v>
      </c>
      <c r="F66" s="16">
        <f t="shared" si="15"/>
        <v>4.6296296296296294E-2</v>
      </c>
      <c r="G66" s="15">
        <f>COUNTIFS(Main[[#Data],[Supplier]],"Supplier 4",Main[[#Data],[Order Date]],"&gt;"&amp;Data!$B$2,Main[[#Data],[Order Date]],"&lt;"&amp;Data!$C$2)</f>
        <v>108</v>
      </c>
      <c r="H66" s="26">
        <f t="shared" si="16"/>
        <v>0.4</v>
      </c>
      <c r="I66" s="26">
        <f t="shared" si="17"/>
        <v>0.4</v>
      </c>
      <c r="J66" s="26">
        <f t="shared" si="18"/>
        <v>0.2</v>
      </c>
    </row>
    <row r="67" spans="1:11" x14ac:dyDescent="0.3">
      <c r="A67" s="17" t="str">
        <f>Data!$D$6</f>
        <v>Supplier 5</v>
      </c>
      <c r="B67" s="15">
        <f>COUNTIFS(Main[[#Data],[Defect Type]],"NO IMPACT", Main[[#Data],[Supplier]],"Supplier 5",Main[[#Data],[Order Date]],"&gt;"&amp;Data!$B$2,Main[[#Data],[Order Date]],"&lt;"&amp;Data!$C$2)</f>
        <v>1</v>
      </c>
      <c r="C67" s="15">
        <f>COUNTIFS(Main[[#Data],[Defect Type]],"IMPACT", Main[[#Data],[Supplier]],"Supplier 5",Main[[#Data],[Order Date]],"&gt;"&amp;Data!$B$2,Main[[#Data],[Order Date]],"&lt;"&amp;Data!$C$2)</f>
        <v>1</v>
      </c>
      <c r="D67" s="15">
        <f>COUNTIFS(Main[[#Data],[Defect Type]],"REJECTED", Main[[#Data],[Supplier]],"Supplier 5",Main[[#Data],[Order Date]],"&gt;"&amp;Data!$B$2,Main[[#Data],[Order Date]],"&lt;"&amp;Data!$C$2)</f>
        <v>1</v>
      </c>
      <c r="E67" s="15">
        <f>COUNTIFS(Main[[#Data],[Defect]],"YES", Main[[#Data],[Supplier]],"Supplier 5",Main[[#Data],[Order Date]],"&gt;"&amp;Data!$B$2,Main[[#Data],[Order Date]],"&lt;"&amp;Data!$C$2)</f>
        <v>3</v>
      </c>
      <c r="F67" s="16">
        <f t="shared" si="15"/>
        <v>2.2900763358778626E-2</v>
      </c>
      <c r="G67" s="15">
        <f>COUNTIFS(Main[[#Data],[Supplier]],"Supplier 5",Main[[#Data],[Order Date]],"&gt;"&amp;Data!$B$2,Main[[#Data],[Order Date]],"&lt;"&amp;Data!$C$2)</f>
        <v>131</v>
      </c>
      <c r="H67" s="26">
        <f t="shared" si="16"/>
        <v>0.33333333333333331</v>
      </c>
      <c r="I67" s="26">
        <f t="shared" si="17"/>
        <v>0.33333333333333331</v>
      </c>
      <c r="J67" s="26">
        <f t="shared" si="18"/>
        <v>0.33333333333333331</v>
      </c>
    </row>
    <row r="68" spans="1:11" x14ac:dyDescent="0.3">
      <c r="G68" s="10"/>
    </row>
    <row r="69" spans="1:11" x14ac:dyDescent="0.3">
      <c r="A69" s="13" t="s">
        <v>1165</v>
      </c>
      <c r="B69" s="14" t="s">
        <v>1166</v>
      </c>
      <c r="C69" s="14" t="s">
        <v>1167</v>
      </c>
      <c r="D69" s="14" t="s">
        <v>1168</v>
      </c>
      <c r="E69" s="14" t="s">
        <v>1150</v>
      </c>
      <c r="F69" s="13" t="s">
        <v>1169</v>
      </c>
      <c r="G69" s="13" t="s">
        <v>1170</v>
      </c>
      <c r="H69" s="19" t="s">
        <v>1166</v>
      </c>
      <c r="I69" s="19" t="s">
        <v>1167</v>
      </c>
      <c r="J69" s="19" t="s">
        <v>1168</v>
      </c>
      <c r="K69" s="13" t="s">
        <v>1171</v>
      </c>
    </row>
    <row r="70" spans="1:11" x14ac:dyDescent="0.3">
      <c r="A70" s="17" t="str">
        <f>Data!$D$2</f>
        <v>Supplier 1</v>
      </c>
      <c r="B70" s="15">
        <f>COUNTIFS(Main[[#Data],[Delivery Ranking]],"Early", Main[[#Data],[Supplier]],"Supplier 1",Main[[#Data],[Order Date]],"&gt;"&amp;Data!$B$2,Main[[#Data],[Order Date]],"&lt;"&amp;Data!$C$2)</f>
        <v>4</v>
      </c>
      <c r="C70" s="15">
        <f>COUNTIFS(Main[[#Data],[Delivery Ranking]],"On Time", Main[[#Data],[Supplier]],"Supplier 1",Main[[#Data],[Order Date]],"&gt;"&amp;Data!$B$2,Main[[#Data],[Order Date]],"&lt;"&amp;Data!$C$2)</f>
        <v>86</v>
      </c>
      <c r="D70" s="15">
        <f>COUNTIFS(Main[[#Data],[Delivery Ranking]],"Late", Main[[#Data],[Supplier]],"Supplier 1",Main[[#Data],[Order Date]],"&gt;"&amp;Data!$B$2,Main[[#Data],[Order Date]],"&lt;"&amp;Data!$C$2)</f>
        <v>20</v>
      </c>
      <c r="E70" s="15">
        <f>COUNTIFS(Main[[#Data],[Supplier]],"Supplier 1",Main[[#Data],[Order Date]],"&gt;"&amp;Data!$B$2,Main[[#Data],[Order Date]],"&lt;"&amp;Data!$C$2)</f>
        <v>110</v>
      </c>
      <c r="F70" s="16">
        <f>(B70+C70)/E70</f>
        <v>0.81818181818181823</v>
      </c>
      <c r="G70" s="16">
        <f>Data!E2</f>
        <v>0.8</v>
      </c>
      <c r="H70" s="26">
        <f>B70/E70</f>
        <v>3.6363636363636362E-2</v>
      </c>
      <c r="I70" s="26">
        <f>C70/E70</f>
        <v>0.78181818181818186</v>
      </c>
      <c r="J70" s="26">
        <f>D70/E70</f>
        <v>0.18181818181818182</v>
      </c>
      <c r="K70" s="16" t="str">
        <f>IF(F70&lt;0.8, "Unacceptable", IF(F70&gt;=0.85,"Acceptable","Tolerable"))</f>
        <v>Tolerable</v>
      </c>
    </row>
    <row r="71" spans="1:11" x14ac:dyDescent="0.3">
      <c r="A71" s="17" t="str">
        <f>Data!$D$3</f>
        <v>Supplier 2</v>
      </c>
      <c r="B71" s="15">
        <f>COUNTIFS(Main[[#Data],[Delivery Ranking]],"Early", Main[[#Data],[Supplier]],"Supplier 2",Main[[#Data],[Order Date]],"&gt;"&amp;Data!$B$2,Main[[#Data],[Order Date]],"&lt;"&amp;Data!$C$2)</f>
        <v>6</v>
      </c>
      <c r="C71" s="15">
        <f>COUNTIFS(Main[[#Data],[Delivery Ranking]],"On Time", Main[[#Data],[Supplier]],"Supplier 2",Main[[#Data],[Order Date]],"&gt;"&amp;Data!$B$2,Main[[#Data],[Order Date]],"&lt;"&amp;Data!$C$2)</f>
        <v>93</v>
      </c>
      <c r="D71" s="15">
        <f>COUNTIFS(Main[[#Data],[Delivery Ranking]],"Late", Main[[#Data],[Supplier]],"Supplier 2",Main[[#Data],[Order Date]],"&gt;"&amp;Data!$B$2,Main[[#Data],[Order Date]],"&lt;"&amp;Data!$C$2)</f>
        <v>20</v>
      </c>
      <c r="E71" s="15">
        <f>COUNTIFS(Main[[#Data],[Supplier]],"Supplier 2",Main[[#Data],[Order Date]],"&gt;"&amp;Data!$B$2,Main[[#Data],[Order Date]],"&lt;"&amp;Data!$C$2)</f>
        <v>119</v>
      </c>
      <c r="F71" s="16">
        <f t="shared" ref="F71:F74" si="19">(B71+C71)/E71</f>
        <v>0.83193277310924374</v>
      </c>
      <c r="G71" s="16">
        <f>Data!E3</f>
        <v>0.8</v>
      </c>
      <c r="H71" s="26">
        <f t="shared" ref="H71:H74" si="20">B71/E71</f>
        <v>5.0420168067226892E-2</v>
      </c>
      <c r="I71" s="26">
        <f t="shared" ref="I71:I74" si="21">C71/E71</f>
        <v>0.78151260504201681</v>
      </c>
      <c r="J71" s="26">
        <f t="shared" ref="J71:J74" si="22">D71/E71</f>
        <v>0.16806722689075632</v>
      </c>
      <c r="K71" s="16" t="str">
        <f t="shared" ref="K71:K74" si="23">IF(F71&lt;0.8, "Unacceptable", IF(F71&gt;=0.85,"Acceptable","Tolerable"))</f>
        <v>Tolerable</v>
      </c>
    </row>
    <row r="72" spans="1:11" x14ac:dyDescent="0.3">
      <c r="A72" s="17" t="str">
        <f>Data!$D$4</f>
        <v>Supplier 3</v>
      </c>
      <c r="B72" s="15">
        <f>COUNTIFS(Main[[#Data],[Delivery Ranking]],"Early", Main[[#Data],[Supplier]],"Supplier 3",Main[[#Data],[Order Date]],"&gt;"&amp;Data!$B$2,Main[[#Data],[Order Date]],"&lt;"&amp;Data!$C$2)</f>
        <v>5</v>
      </c>
      <c r="C72" s="15">
        <f>COUNTIFS(Main[[#Data],[Delivery Ranking]],"On Time", Main[[#Data],[Supplier]],"Supplier 3",Main[[#Data],[Order Date]],"&gt;"&amp;Data!$B$2,Main[[#Data],[Order Date]],"&lt;"&amp;Data!$C$2)</f>
        <v>97</v>
      </c>
      <c r="D72" s="15">
        <f>COUNTIFS(Main[[#Data],[Delivery Ranking]],"Late", Main[[#Data],[Supplier]],"Supplier 3",Main[[#Data],[Order Date]],"&gt;"&amp;Data!$B$2,Main[[#Data],[Order Date]],"&lt;"&amp;Data!$C$2)</f>
        <v>18</v>
      </c>
      <c r="E72" s="15">
        <f>COUNTIFS(Main[[#Data],[Supplier]],"Supplier 3",Main[[#Data],[Order Date]],"&gt;"&amp;Data!$B$2,Main[[#Data],[Order Date]],"&lt;"&amp;Data!$C$2)</f>
        <v>120</v>
      </c>
      <c r="F72" s="16">
        <f t="shared" si="19"/>
        <v>0.85</v>
      </c>
      <c r="G72" s="16">
        <f>Data!E4</f>
        <v>0.8</v>
      </c>
      <c r="H72" s="26">
        <f t="shared" si="20"/>
        <v>4.1666666666666664E-2</v>
      </c>
      <c r="I72" s="26">
        <f t="shared" si="21"/>
        <v>0.80833333333333335</v>
      </c>
      <c r="J72" s="26">
        <f t="shared" si="22"/>
        <v>0.15</v>
      </c>
      <c r="K72" s="16" t="str">
        <f t="shared" si="23"/>
        <v>Acceptable</v>
      </c>
    </row>
    <row r="73" spans="1:11" x14ac:dyDescent="0.3">
      <c r="A73" s="17" t="str">
        <f>Data!$D$5</f>
        <v>Supplier 4</v>
      </c>
      <c r="B73" s="15">
        <f>COUNTIFS(Main[[#Data],[Delivery Ranking]],"Early", Main[[#Data],[Supplier]],"Supplier 4",Main[[#Data],[Order Date]],"&gt;"&amp;Data!$B$2,Main[[#Data],[Order Date]],"&lt;"&amp;Data!$C$2)</f>
        <v>5</v>
      </c>
      <c r="C73" s="15">
        <f>COUNTIFS(Main[[#Data],[Delivery Ranking]],"On Time", Main[[#Data],[Supplier]],"Supplier 4",Main[[#Data],[Order Date]],"&gt;"&amp;Data!$B$2,Main[[#Data],[Order Date]],"&lt;"&amp;Data!$C$2)</f>
        <v>82</v>
      </c>
      <c r="D73" s="15">
        <f>COUNTIFS(Main[[#Data],[Delivery Ranking]],"Late", Main[[#Data],[Supplier]],"Supplier 4",Main[[#Data],[Order Date]],"&gt;"&amp;Data!$B$2,Main[[#Data],[Order Date]],"&lt;"&amp;Data!$C$2)</f>
        <v>21</v>
      </c>
      <c r="E73" s="15">
        <f>COUNTIFS(Main[[#Data],[Supplier]],"Supplier 4",Main[[#Data],[Order Date]],"&gt;"&amp;Data!$B$2,Main[[#Data],[Order Date]],"&lt;"&amp;Data!$C$2)</f>
        <v>108</v>
      </c>
      <c r="F73" s="16">
        <f t="shared" si="19"/>
        <v>0.80555555555555558</v>
      </c>
      <c r="G73" s="16">
        <f>Data!E5</f>
        <v>0.8</v>
      </c>
      <c r="H73" s="26">
        <f t="shared" si="20"/>
        <v>4.6296296296296294E-2</v>
      </c>
      <c r="I73" s="26">
        <f t="shared" si="21"/>
        <v>0.7592592592592593</v>
      </c>
      <c r="J73" s="26">
        <f t="shared" si="22"/>
        <v>0.19444444444444445</v>
      </c>
      <c r="K73" s="16" t="str">
        <f t="shared" si="23"/>
        <v>Tolerable</v>
      </c>
    </row>
    <row r="74" spans="1:11" x14ac:dyDescent="0.3">
      <c r="A74" s="17" t="str">
        <f>Data!$D$6</f>
        <v>Supplier 5</v>
      </c>
      <c r="B74" s="15">
        <f>COUNTIFS(Main[[#Data],[Delivery Ranking]],"Early", Main[[#Data],[Supplier]],"Supplier 5",Main[[#Data],[Order Date]],"&gt;"&amp;Data!$B$2,Main[[#Data],[Order Date]],"&lt;"&amp;Data!$C$2)</f>
        <v>11</v>
      </c>
      <c r="C74" s="15">
        <f>COUNTIFS(Main[[#Data],[Delivery Ranking]],"On Time", Main[[#Data],[Supplier]],"Supplier 5",Main[[#Data],[Order Date]],"&gt;"&amp;Data!$B$2,Main[[#Data],[Order Date]],"&lt;"&amp;Data!$C$2)</f>
        <v>91</v>
      </c>
      <c r="D74" s="15">
        <f>COUNTIFS(Main[[#Data],[Delivery Ranking]],"Late", Main[[#Data],[Supplier]],"Supplier 5",Main[[#Data],[Order Date]],"&gt;"&amp;Data!$B$2,Main[[#Data],[Order Date]],"&lt;"&amp;Data!$C$2)</f>
        <v>29</v>
      </c>
      <c r="E74" s="15">
        <f>COUNTIFS(Main[[#Data],[Supplier]],"Supplier 5",Main[[#Data],[Order Date]],"&gt;"&amp;Data!$B$2,Main[[#Data],[Order Date]],"&lt;"&amp;Data!$C$2)</f>
        <v>131</v>
      </c>
      <c r="F74" s="16">
        <f t="shared" si="19"/>
        <v>0.77862595419847325</v>
      </c>
      <c r="G74" s="16">
        <f>Data!E6</f>
        <v>0.8</v>
      </c>
      <c r="H74" s="26">
        <f t="shared" si="20"/>
        <v>8.3969465648854963E-2</v>
      </c>
      <c r="I74" s="26">
        <f t="shared" si="21"/>
        <v>0.69465648854961837</v>
      </c>
      <c r="J74" s="26">
        <f t="shared" si="22"/>
        <v>0.22137404580152673</v>
      </c>
      <c r="K74" s="16" t="str">
        <f t="shared" si="23"/>
        <v>Unacceptable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F922-6B2A-4227-B6E3-0C89785CF6F4}">
  <dimension ref="A1:T33"/>
  <sheetViews>
    <sheetView tabSelected="1" zoomScale="85" zoomScaleNormal="85" workbookViewId="0">
      <selection activeCell="C4" sqref="C4:D4"/>
    </sheetView>
  </sheetViews>
  <sheetFormatPr defaultRowHeight="14.4" x14ac:dyDescent="0.3"/>
  <cols>
    <col min="1" max="1" width="2.77734375" customWidth="1"/>
    <col min="2" max="2" width="1.77734375" customWidth="1"/>
    <col min="3" max="3" width="4.44140625" customWidth="1"/>
    <col min="4" max="4" width="15.77734375" customWidth="1"/>
    <col min="5" max="5" width="1.77734375" customWidth="1"/>
    <col min="6" max="6" width="2.44140625" customWidth="1"/>
    <col min="17" max="17" width="17.44140625" customWidth="1"/>
    <col min="18" max="18" width="2.77734375" customWidth="1"/>
    <col min="20" max="20" width="96.77734375" customWidth="1"/>
  </cols>
  <sheetData>
    <row r="1" spans="1:20" ht="19.649999999999999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3.95" customHeight="1" x14ac:dyDescent="0.3">
      <c r="A2" s="2"/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8" customHeight="1" x14ac:dyDescent="0.3">
      <c r="A3" s="2"/>
      <c r="B3" s="3"/>
      <c r="C3" s="30" t="s">
        <v>1</v>
      </c>
      <c r="D3" s="30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24.6" customHeight="1" x14ac:dyDescent="0.3">
      <c r="A4" s="2"/>
      <c r="B4" s="3"/>
      <c r="C4" s="31">
        <v>45017</v>
      </c>
      <c r="D4" s="31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3.95" customHeight="1" x14ac:dyDescent="0.3">
      <c r="A5" s="2"/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73.8" customHeight="1" x14ac:dyDescent="0.3">
      <c r="A7" s="2"/>
      <c r="B7" s="3"/>
      <c r="C7" s="5" t="s">
        <v>2</v>
      </c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5" customHeight="1" x14ac:dyDescent="0.3">
      <c r="A9" s="2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33.6" customHeight="1" x14ac:dyDescent="0.3">
      <c r="A10" s="2"/>
      <c r="B10" s="3"/>
      <c r="C10" s="3"/>
      <c r="D10" s="27">
        <f>Calculations!C5</f>
        <v>3.9115646258503403E-2</v>
      </c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4.2" customHeight="1" x14ac:dyDescent="0.3">
      <c r="A11" s="2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3">
      <c r="A12" s="2"/>
      <c r="B12" s="3"/>
      <c r="C12" s="3"/>
      <c r="D12" s="4" t="s">
        <v>3</v>
      </c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customHeight="1" x14ac:dyDescent="0.3">
      <c r="A13" s="2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9.649999999999999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5" customHeight="1" x14ac:dyDescent="0.3">
      <c r="A15" s="2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33.6" customHeight="1" x14ac:dyDescent="0.3">
      <c r="A16" s="2"/>
      <c r="B16" s="3"/>
      <c r="C16" s="3"/>
      <c r="D16" s="28">
        <f>Calculations!C11</f>
        <v>8.8554421768707474</v>
      </c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4.2" customHeight="1" x14ac:dyDescent="0.3">
      <c r="A17" s="2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3">
      <c r="A18" s="2"/>
      <c r="B18" s="3"/>
      <c r="C18" s="3"/>
      <c r="D18" s="4" t="s">
        <v>4</v>
      </c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customHeight="1" x14ac:dyDescent="0.3">
      <c r="A19" s="2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customHeight="1" x14ac:dyDescent="0.3">
      <c r="A21" s="2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33.6" customHeight="1" x14ac:dyDescent="0.3">
      <c r="A22" s="2"/>
      <c r="B22" s="3"/>
      <c r="C22" s="3"/>
      <c r="D22" s="27">
        <f>Calculations!C14</f>
        <v>0.81632653061224492</v>
      </c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4.2" customHeight="1" x14ac:dyDescent="0.3">
      <c r="A23" s="2"/>
      <c r="B23" s="3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3">
      <c r="A24" s="2"/>
      <c r="B24" s="3"/>
      <c r="C24" s="3"/>
      <c r="D24" s="4" t="s">
        <v>5</v>
      </c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" customHeight="1" x14ac:dyDescent="0.3">
      <c r="A25" s="2"/>
      <c r="B25" s="3"/>
      <c r="C25" s="3"/>
      <c r="D25" s="3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customHeight="1" x14ac:dyDescent="0.3">
      <c r="A27" s="2"/>
      <c r="B27" s="3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33.6" customHeight="1" x14ac:dyDescent="0.3">
      <c r="A28" s="2"/>
      <c r="B28" s="3"/>
      <c r="C28" s="3"/>
      <c r="D28" s="27">
        <f>Calculations!C17</f>
        <v>0.43478260869565216</v>
      </c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4.2" customHeight="1" x14ac:dyDescent="0.3">
      <c r="A29" s="2"/>
      <c r="B29" s="3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3">
      <c r="A30" s="2"/>
      <c r="B30" s="3"/>
      <c r="C30" s="3"/>
      <c r="D30" s="4" t="s">
        <v>1173</v>
      </c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customHeight="1" x14ac:dyDescent="0.3">
      <c r="A31" s="2"/>
      <c r="B31" s="3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9.649999999999999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314.39999999999998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</sheetData>
  <mergeCells count="2">
    <mergeCell ref="C3:D3"/>
    <mergeCell ref="C4:D4"/>
  </mergeCells>
  <pageMargins left="0" right="0" top="0" bottom="0" header="0" footer="0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3B0116-17CB-434A-8150-117CBBA8AA8D}">
          <x14:formula1>
            <xm:f>Data!$A$2:$A$22</xm:f>
          </x14:formula1>
          <xm:sqref>C4:D4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B68F-25D1-47B6-91DD-AC3E176C1920}">
  <dimension ref="B6"/>
  <sheetViews>
    <sheetView workbookViewId="0">
      <selection activeCell="B6" sqref="B6"/>
    </sheetView>
  </sheetViews>
  <sheetFormatPr defaultRowHeight="14.4" x14ac:dyDescent="0.3"/>
  <cols>
    <col min="2" max="2" width="31.88671875" customWidth="1"/>
  </cols>
  <sheetData>
    <row r="6" spans="2:2" x14ac:dyDescent="0.3">
      <c r="B6" s="6" t="s">
        <v>6</v>
      </c>
    </row>
  </sheetData>
  <hyperlinks>
    <hyperlink ref="B6" r:id="rId1" xr:uid="{6D42F6CF-B547-4243-8ADE-BA86AF578F2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Calculations</vt:lpstr>
      <vt:lpstr>DASHBOARD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Bratislav Milojevic | ELMED d.o.o.</cp:lastModifiedBy>
  <cp:lastPrinted>2022-11-05T13:25:15Z</cp:lastPrinted>
  <dcterms:created xsi:type="dcterms:W3CDTF">2022-11-05T13:16:53Z</dcterms:created>
  <dcterms:modified xsi:type="dcterms:W3CDTF">2022-11-05T23:40:13Z</dcterms:modified>
</cp:coreProperties>
</file>