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dwin/Elektronik/RD128/RD128_electronics/RD128_display/"/>
    </mc:Choice>
  </mc:AlternateContent>
  <xr:revisionPtr revIDLastSave="0" documentId="13_ncr:1_{61ED626E-6099-964D-8002-D6CF6F266442}" xr6:coauthVersionLast="47" xr6:coauthVersionMax="47" xr10:uidLastSave="{00000000-0000-0000-0000-000000000000}"/>
  <bookViews>
    <workbookView xWindow="280" yWindow="680" windowWidth="28240" windowHeight="16980" xr2:uid="{C441371E-DEAF-F040-ACA9-52E330EA76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3" i="1" l="1"/>
  <c r="E142" i="1"/>
  <c r="E144" i="1" s="1"/>
  <c r="E141" i="1"/>
  <c r="E137" i="1"/>
  <c r="J128" i="1"/>
  <c r="I128" i="1"/>
  <c r="J127" i="1"/>
  <c r="I127" i="1"/>
  <c r="J120" i="1"/>
  <c r="I120" i="1"/>
  <c r="J119" i="1"/>
  <c r="I119" i="1"/>
  <c r="J112" i="1"/>
  <c r="I112" i="1"/>
  <c r="J111" i="1"/>
  <c r="I111" i="1"/>
  <c r="J104" i="1"/>
  <c r="I104" i="1"/>
  <c r="J103" i="1"/>
  <c r="I103" i="1"/>
  <c r="J96" i="1"/>
  <c r="I96" i="1"/>
  <c r="J95" i="1"/>
  <c r="I95" i="1"/>
  <c r="J88" i="1"/>
  <c r="I88" i="1"/>
  <c r="J87" i="1"/>
  <c r="I87" i="1"/>
  <c r="J80" i="1"/>
  <c r="I80" i="1"/>
  <c r="J79" i="1"/>
  <c r="I79" i="1"/>
  <c r="J8" i="1"/>
  <c r="I8" i="1"/>
  <c r="J7" i="1"/>
  <c r="I7" i="1"/>
  <c r="J16" i="1"/>
  <c r="I16" i="1"/>
  <c r="J15" i="1"/>
  <c r="I15" i="1"/>
  <c r="J24" i="1"/>
  <c r="I24" i="1"/>
  <c r="J23" i="1"/>
  <c r="I23" i="1"/>
  <c r="J32" i="1"/>
  <c r="I32" i="1"/>
  <c r="J31" i="1"/>
  <c r="I31" i="1"/>
  <c r="J40" i="1"/>
  <c r="I40" i="1"/>
  <c r="J39" i="1"/>
  <c r="I39" i="1"/>
  <c r="J48" i="1"/>
  <c r="I48" i="1"/>
  <c r="J47" i="1"/>
  <c r="I47" i="1"/>
  <c r="J56" i="1"/>
  <c r="I56" i="1"/>
  <c r="J55" i="1"/>
  <c r="I55" i="1"/>
  <c r="E55" i="1"/>
  <c r="B67" i="1"/>
  <c r="B68" i="1" s="1"/>
  <c r="E35" i="1"/>
  <c r="C66" i="1"/>
  <c r="C65" i="1"/>
  <c r="E65" i="1" s="1"/>
  <c r="C64" i="1"/>
  <c r="C63" i="1"/>
  <c r="D63" i="1" s="1"/>
  <c r="G63" i="1" s="1"/>
  <c r="C62" i="1"/>
  <c r="D62" i="1" s="1"/>
  <c r="G62" i="1" s="1"/>
  <c r="C61" i="1"/>
  <c r="D61" i="1" s="1"/>
  <c r="G61" i="1" s="1"/>
  <c r="C60" i="1"/>
  <c r="C59" i="1"/>
  <c r="F59" i="1" s="1"/>
  <c r="C58" i="1"/>
  <c r="L61" i="1" s="1"/>
  <c r="O61" i="1" s="1"/>
  <c r="S61" i="1" s="1"/>
  <c r="C57" i="1"/>
  <c r="F57" i="1" s="1"/>
  <c r="C56" i="1"/>
  <c r="E56" i="1" s="1"/>
  <c r="C55" i="1"/>
  <c r="D55" i="1" s="1"/>
  <c r="G55" i="1" s="1"/>
  <c r="C54" i="1"/>
  <c r="D54" i="1" s="1"/>
  <c r="G54" i="1" s="1"/>
  <c r="C53" i="1"/>
  <c r="E53" i="1" s="1"/>
  <c r="C52" i="1"/>
  <c r="F52" i="1" s="1"/>
  <c r="C51" i="1"/>
  <c r="E51" i="1" s="1"/>
  <c r="C50" i="1"/>
  <c r="L53" i="1" s="1"/>
  <c r="C49" i="1"/>
  <c r="F49" i="1" s="1"/>
  <c r="C48" i="1"/>
  <c r="E48" i="1" s="1"/>
  <c r="C47" i="1"/>
  <c r="D47" i="1" s="1"/>
  <c r="G47" i="1" s="1"/>
  <c r="C46" i="1"/>
  <c r="D46" i="1" s="1"/>
  <c r="G46" i="1" s="1"/>
  <c r="C45" i="1"/>
  <c r="D45" i="1" s="1"/>
  <c r="G45" i="1" s="1"/>
  <c r="C44" i="1"/>
  <c r="E44" i="1" s="1"/>
  <c r="C43" i="1"/>
  <c r="F43" i="1" s="1"/>
  <c r="C42" i="1"/>
  <c r="F42" i="1" s="1"/>
  <c r="C41" i="1"/>
  <c r="F41" i="1" s="1"/>
  <c r="C40" i="1"/>
  <c r="E40" i="1" s="1"/>
  <c r="C39" i="1"/>
  <c r="D39" i="1" s="1"/>
  <c r="G39" i="1" s="1"/>
  <c r="C38" i="1"/>
  <c r="D38" i="1" s="1"/>
  <c r="G38" i="1" s="1"/>
  <c r="C37" i="1"/>
  <c r="F37" i="1" s="1"/>
  <c r="C36" i="1"/>
  <c r="F36" i="1" s="1"/>
  <c r="C35" i="1"/>
  <c r="F35" i="1" s="1"/>
  <c r="C34" i="1"/>
  <c r="F34" i="1" s="1"/>
  <c r="C33" i="1"/>
  <c r="E33" i="1" s="1"/>
  <c r="C32" i="1"/>
  <c r="D32" i="1" s="1"/>
  <c r="G32" i="1" s="1"/>
  <c r="C31" i="1"/>
  <c r="D31" i="1" s="1"/>
  <c r="G31" i="1" s="1"/>
  <c r="C30" i="1"/>
  <c r="D30" i="1" s="1"/>
  <c r="G30" i="1" s="1"/>
  <c r="C29" i="1"/>
  <c r="D29" i="1" s="1"/>
  <c r="G29" i="1" s="1"/>
  <c r="C28" i="1"/>
  <c r="D28" i="1" s="1"/>
  <c r="G28" i="1" s="1"/>
  <c r="C27" i="1"/>
  <c r="F27" i="1" s="1"/>
  <c r="C26" i="1"/>
  <c r="F26" i="1" s="1"/>
  <c r="C25" i="1"/>
  <c r="E25" i="1" s="1"/>
  <c r="C24" i="1"/>
  <c r="D24" i="1" s="1"/>
  <c r="G24" i="1" s="1"/>
  <c r="C23" i="1"/>
  <c r="D23" i="1" s="1"/>
  <c r="G23" i="1" s="1"/>
  <c r="C22" i="1"/>
  <c r="D22" i="1" s="1"/>
  <c r="G22" i="1" s="1"/>
  <c r="C21" i="1"/>
  <c r="E21" i="1" s="1"/>
  <c r="C20" i="1"/>
  <c r="D20" i="1" s="1"/>
  <c r="G20" i="1" s="1"/>
  <c r="C19" i="1"/>
  <c r="D19" i="1" s="1"/>
  <c r="G19" i="1" s="1"/>
  <c r="C18" i="1"/>
  <c r="F18" i="1" s="1"/>
  <c r="C17" i="1"/>
  <c r="E17" i="1" s="1"/>
  <c r="C16" i="1"/>
  <c r="D16" i="1" s="1"/>
  <c r="G16" i="1" s="1"/>
  <c r="C15" i="1"/>
  <c r="D15" i="1" s="1"/>
  <c r="G15" i="1" s="1"/>
  <c r="C14" i="1"/>
  <c r="F14" i="1" s="1"/>
  <c r="C13" i="1"/>
  <c r="E13" i="1" s="1"/>
  <c r="C12" i="1"/>
  <c r="D12" i="1" s="1"/>
  <c r="G12" i="1" s="1"/>
  <c r="C11" i="1"/>
  <c r="D11" i="1" s="1"/>
  <c r="G11" i="1" s="1"/>
  <c r="C10" i="1"/>
  <c r="F10" i="1" s="1"/>
  <c r="C9" i="1"/>
  <c r="D9" i="1" s="1"/>
  <c r="G9" i="1" s="1"/>
  <c r="C8" i="1"/>
  <c r="F8" i="1" s="1"/>
  <c r="C7" i="1"/>
  <c r="E7" i="1" s="1"/>
  <c r="C6" i="1"/>
  <c r="F6" i="1" s="1"/>
  <c r="C5" i="1"/>
  <c r="D5" i="1" s="1"/>
  <c r="G5" i="1" s="1"/>
  <c r="C4" i="1"/>
  <c r="F4" i="1" s="1"/>
  <c r="C3" i="1"/>
  <c r="D3" i="1" s="1"/>
  <c r="G3" i="1" s="1"/>
  <c r="E58" i="1" l="1"/>
  <c r="L44" i="1"/>
  <c r="L21" i="1"/>
  <c r="M21" i="1" s="1"/>
  <c r="L66" i="1"/>
  <c r="P66" i="1" s="1"/>
  <c r="E3" i="1"/>
  <c r="M62" i="1"/>
  <c r="Q62" i="1" s="1"/>
  <c r="N53" i="1"/>
  <c r="M53" i="1"/>
  <c r="Q53" i="1" s="1"/>
  <c r="N54" i="1"/>
  <c r="R54" i="1" s="1"/>
  <c r="M54" i="1"/>
  <c r="Q54" i="1" s="1"/>
  <c r="O53" i="1"/>
  <c r="S53" i="1" s="1"/>
  <c r="D36" i="1"/>
  <c r="G36" i="1" s="1"/>
  <c r="E31" i="1"/>
  <c r="F51" i="1"/>
  <c r="L50" i="1"/>
  <c r="L28" i="1"/>
  <c r="L69" i="1"/>
  <c r="D53" i="1"/>
  <c r="G53" i="1" s="1"/>
  <c r="E34" i="1"/>
  <c r="E52" i="1"/>
  <c r="L68" i="1"/>
  <c r="L45" i="1"/>
  <c r="L26" i="1"/>
  <c r="L42" i="1"/>
  <c r="L20" i="1"/>
  <c r="M61" i="1"/>
  <c r="N21" i="1"/>
  <c r="N62" i="1"/>
  <c r="R62" i="1" s="1"/>
  <c r="E11" i="1"/>
  <c r="E61" i="1"/>
  <c r="L60" i="1"/>
  <c r="M60" i="1" s="1"/>
  <c r="Q60" i="1" s="1"/>
  <c r="L37" i="1"/>
  <c r="L18" i="1"/>
  <c r="N61" i="1"/>
  <c r="O21" i="1"/>
  <c r="S21" i="1" s="1"/>
  <c r="M22" i="1"/>
  <c r="Q22" i="1" s="1"/>
  <c r="E19" i="1"/>
  <c r="E43" i="1"/>
  <c r="F61" i="1"/>
  <c r="L58" i="1"/>
  <c r="L36" i="1"/>
  <c r="L13" i="1"/>
  <c r="N22" i="1"/>
  <c r="R22" i="1" s="1"/>
  <c r="F53" i="1"/>
  <c r="D34" i="1"/>
  <c r="G34" i="1" s="1"/>
  <c r="E27" i="1"/>
  <c r="F62" i="1"/>
  <c r="L34" i="1"/>
  <c r="L12" i="1"/>
  <c r="F39" i="1"/>
  <c r="D35" i="1"/>
  <c r="G35" i="1" s="1"/>
  <c r="F29" i="1"/>
  <c r="E47" i="1"/>
  <c r="L52" i="1"/>
  <c r="L29" i="1"/>
  <c r="L10" i="1"/>
  <c r="D21" i="1"/>
  <c r="G21" i="1" s="1"/>
  <c r="F5" i="1"/>
  <c r="F9" i="1"/>
  <c r="F13" i="1"/>
  <c r="F17" i="1"/>
  <c r="F21" i="1"/>
  <c r="F25" i="1"/>
  <c r="F33" i="1"/>
  <c r="E38" i="1"/>
  <c r="F65" i="1"/>
  <c r="D66" i="1"/>
  <c r="G66" i="1" s="1"/>
  <c r="E6" i="1"/>
  <c r="E10" i="1"/>
  <c r="E14" i="1"/>
  <c r="E18" i="1"/>
  <c r="E22" i="1"/>
  <c r="E26" i="1"/>
  <c r="E30" i="1"/>
  <c r="F38" i="1"/>
  <c r="F47" i="1"/>
  <c r="E57" i="1"/>
  <c r="E66" i="1"/>
  <c r="O66" i="1"/>
  <c r="O67" i="1" s="1"/>
  <c r="S67" i="1" s="1"/>
  <c r="Q66" i="1"/>
  <c r="N66" i="1"/>
  <c r="F22" i="1"/>
  <c r="F30" i="1"/>
  <c r="E39" i="1"/>
  <c r="E62" i="1"/>
  <c r="F66" i="1"/>
  <c r="B69" i="1"/>
  <c r="C68" i="1"/>
  <c r="C67" i="1"/>
  <c r="E23" i="1"/>
  <c r="E49" i="1"/>
  <c r="D4" i="1"/>
  <c r="G4" i="1" s="1"/>
  <c r="D37" i="1"/>
  <c r="G37" i="1" s="1"/>
  <c r="F3" i="1"/>
  <c r="F7" i="1"/>
  <c r="F11" i="1"/>
  <c r="F15" i="1"/>
  <c r="F19" i="1"/>
  <c r="F23" i="1"/>
  <c r="F31" i="1"/>
  <c r="E45" i="1"/>
  <c r="E54" i="1"/>
  <c r="F58" i="1"/>
  <c r="E63" i="1"/>
  <c r="D56" i="1"/>
  <c r="G56" i="1" s="1"/>
  <c r="F56" i="1"/>
  <c r="D18" i="1"/>
  <c r="G18" i="1" s="1"/>
  <c r="D50" i="1"/>
  <c r="G50" i="1" s="1"/>
  <c r="E4" i="1"/>
  <c r="E8" i="1"/>
  <c r="E12" i="1"/>
  <c r="E16" i="1"/>
  <c r="E20" i="1"/>
  <c r="E24" i="1"/>
  <c r="E28" i="1"/>
  <c r="E32" i="1"/>
  <c r="E36" i="1"/>
  <c r="E41" i="1"/>
  <c r="F45" i="1"/>
  <c r="E50" i="1"/>
  <c r="F54" i="1"/>
  <c r="E59" i="1"/>
  <c r="F63" i="1"/>
  <c r="D48" i="1"/>
  <c r="G48" i="1" s="1"/>
  <c r="F48" i="1"/>
  <c r="D64" i="1"/>
  <c r="G64" i="1" s="1"/>
  <c r="F64" i="1"/>
  <c r="D44" i="1"/>
  <c r="G44" i="1" s="1"/>
  <c r="F44" i="1"/>
  <c r="D60" i="1"/>
  <c r="G60" i="1" s="1"/>
  <c r="F60" i="1"/>
  <c r="D51" i="1"/>
  <c r="G51" i="1" s="1"/>
  <c r="F12" i="1"/>
  <c r="F16" i="1"/>
  <c r="F20" i="1"/>
  <c r="F24" i="1"/>
  <c r="F28" i="1"/>
  <c r="F32" i="1"/>
  <c r="E37" i="1"/>
  <c r="E46" i="1"/>
  <c r="F50" i="1"/>
  <c r="E64" i="1"/>
  <c r="D40" i="1"/>
  <c r="G40" i="1" s="1"/>
  <c r="F40" i="1"/>
  <c r="E15" i="1"/>
  <c r="D52" i="1"/>
  <c r="G52" i="1" s="1"/>
  <c r="E5" i="1"/>
  <c r="E9" i="1"/>
  <c r="E29" i="1"/>
  <c r="E42" i="1"/>
  <c r="F46" i="1"/>
  <c r="F55" i="1"/>
  <c r="E60" i="1"/>
  <c r="Q21" i="1"/>
  <c r="R53" i="1"/>
  <c r="D26" i="1"/>
  <c r="G26" i="1" s="1"/>
  <c r="D58" i="1"/>
  <c r="G58" i="1" s="1"/>
  <c r="D27" i="1"/>
  <c r="G27" i="1" s="1"/>
  <c r="D43" i="1"/>
  <c r="G43" i="1" s="1"/>
  <c r="D59" i="1"/>
  <c r="G59" i="1" s="1"/>
  <c r="D42" i="1"/>
  <c r="G42" i="1" s="1"/>
  <c r="D7" i="1"/>
  <c r="G7" i="1" s="1"/>
  <c r="D10" i="1"/>
  <c r="G10" i="1" s="1"/>
  <c r="D17" i="1"/>
  <c r="G17" i="1" s="1"/>
  <c r="D25" i="1"/>
  <c r="G25" i="1" s="1"/>
  <c r="D33" i="1"/>
  <c r="G33" i="1" s="1"/>
  <c r="D41" i="1"/>
  <c r="G41" i="1" s="1"/>
  <c r="D49" i="1"/>
  <c r="G49" i="1" s="1"/>
  <c r="D57" i="1"/>
  <c r="G57" i="1" s="1"/>
  <c r="D65" i="1"/>
  <c r="G65" i="1" s="1"/>
  <c r="D14" i="1"/>
  <c r="G14" i="1" s="1"/>
  <c r="D13" i="1"/>
  <c r="G13" i="1" s="1"/>
  <c r="D8" i="1"/>
  <c r="G8" i="1" s="1"/>
  <c r="D6" i="1"/>
  <c r="G6" i="1" s="1"/>
  <c r="M66" i="1" l="1"/>
  <c r="O60" i="1"/>
  <c r="S60" i="1" s="1"/>
  <c r="N60" i="1"/>
  <c r="R60" i="1" s="1"/>
  <c r="M67" i="1"/>
  <c r="Q67" i="1" s="1"/>
  <c r="N46" i="1"/>
  <c r="R46" i="1" s="1"/>
  <c r="M46" i="1"/>
  <c r="Q46" i="1" s="1"/>
  <c r="N45" i="1"/>
  <c r="R45" i="1" s="1"/>
  <c r="O45" i="1"/>
  <c r="S45" i="1" s="1"/>
  <c r="M45" i="1"/>
  <c r="Q45" i="1" s="1"/>
  <c r="O69" i="1"/>
  <c r="S69" i="1" s="1"/>
  <c r="N70" i="1"/>
  <c r="R70" i="1" s="1"/>
  <c r="M69" i="1"/>
  <c r="Q69" i="1" s="1"/>
  <c r="M70" i="1"/>
  <c r="Q70" i="1" s="1"/>
  <c r="N69" i="1"/>
  <c r="R69" i="1" s="1"/>
  <c r="O37" i="1"/>
  <c r="S37" i="1" s="1"/>
  <c r="N37" i="1"/>
  <c r="R37" i="1" s="1"/>
  <c r="M37" i="1"/>
  <c r="Q37" i="1" s="1"/>
  <c r="N38" i="1"/>
  <c r="R38" i="1" s="1"/>
  <c r="M38" i="1"/>
  <c r="Q38" i="1" s="1"/>
  <c r="N14" i="1"/>
  <c r="R14" i="1" s="1"/>
  <c r="O13" i="1"/>
  <c r="S13" i="1" s="1"/>
  <c r="M14" i="1"/>
  <c r="Q14" i="1" s="1"/>
  <c r="N13" i="1"/>
  <c r="R13" i="1" s="1"/>
  <c r="M13" i="1"/>
  <c r="Q13" i="1" s="1"/>
  <c r="M29" i="1"/>
  <c r="Q29" i="1" s="1"/>
  <c r="N30" i="1"/>
  <c r="R30" i="1" s="1"/>
  <c r="M30" i="1"/>
  <c r="Q30" i="1" s="1"/>
  <c r="O29" i="1"/>
  <c r="S29" i="1" s="1"/>
  <c r="N29" i="1"/>
  <c r="N67" i="1"/>
  <c r="R67" i="1" s="1"/>
  <c r="O44" i="1"/>
  <c r="S44" i="1" s="1"/>
  <c r="N44" i="1"/>
  <c r="R44" i="1" s="1"/>
  <c r="M44" i="1"/>
  <c r="Q44" i="1" s="1"/>
  <c r="P42" i="1"/>
  <c r="Q42" i="1"/>
  <c r="O42" i="1"/>
  <c r="O43" i="1" s="1"/>
  <c r="S43" i="1" s="1"/>
  <c r="N42" i="1"/>
  <c r="M42" i="1"/>
  <c r="F67" i="1"/>
  <c r="E67" i="1"/>
  <c r="D67" i="1"/>
  <c r="G67" i="1" s="1"/>
  <c r="R61" i="1"/>
  <c r="F68" i="1"/>
  <c r="E68" i="1"/>
  <c r="D68" i="1"/>
  <c r="G68" i="1" s="1"/>
  <c r="R29" i="1"/>
  <c r="M58" i="1"/>
  <c r="Q58" i="1"/>
  <c r="P58" i="1"/>
  <c r="O58" i="1"/>
  <c r="O59" i="1" s="1"/>
  <c r="S59" i="1" s="1"/>
  <c r="N58" i="1"/>
  <c r="O12" i="1"/>
  <c r="S12" i="1" s="1"/>
  <c r="N12" i="1"/>
  <c r="R12" i="1" s="1"/>
  <c r="M12" i="1"/>
  <c r="Q12" i="1" s="1"/>
  <c r="B70" i="1"/>
  <c r="C69" i="1"/>
  <c r="P50" i="1"/>
  <c r="Q50" i="1"/>
  <c r="O50" i="1"/>
  <c r="O51" i="1" s="1"/>
  <c r="S51" i="1" s="1"/>
  <c r="N50" i="1"/>
  <c r="M50" i="1"/>
  <c r="P26" i="1"/>
  <c r="Q26" i="1"/>
  <c r="O26" i="1"/>
  <c r="O27" i="1" s="1"/>
  <c r="S27" i="1" s="1"/>
  <c r="N26" i="1"/>
  <c r="M26" i="1"/>
  <c r="O20" i="1"/>
  <c r="S20" i="1" s="1"/>
  <c r="N20" i="1"/>
  <c r="R20" i="1" s="1"/>
  <c r="M20" i="1"/>
  <c r="Q20" i="1" s="1"/>
  <c r="P18" i="1"/>
  <c r="Q18" i="1"/>
  <c r="O18" i="1"/>
  <c r="O19" i="1" s="1"/>
  <c r="S19" i="1" s="1"/>
  <c r="N18" i="1"/>
  <c r="M18" i="1"/>
  <c r="P34" i="1"/>
  <c r="Q34" i="1"/>
  <c r="O34" i="1"/>
  <c r="O35" i="1" s="1"/>
  <c r="S35" i="1" s="1"/>
  <c r="N34" i="1"/>
  <c r="N35" i="1" s="1"/>
  <c r="R35" i="1" s="1"/>
  <c r="M34" i="1"/>
  <c r="O36" i="1"/>
  <c r="S36" i="1" s="1"/>
  <c r="M36" i="1"/>
  <c r="Q36" i="1" s="1"/>
  <c r="N36" i="1"/>
  <c r="R36" i="1" s="1"/>
  <c r="Q61" i="1"/>
  <c r="O68" i="1"/>
  <c r="S68" i="1" s="1"/>
  <c r="N68" i="1"/>
  <c r="R68" i="1" s="1"/>
  <c r="M68" i="1"/>
  <c r="Q68" i="1" s="1"/>
  <c r="O52" i="1"/>
  <c r="S52" i="1" s="1"/>
  <c r="N52" i="1"/>
  <c r="R52" i="1" s="1"/>
  <c r="M52" i="1"/>
  <c r="Q52" i="1" s="1"/>
  <c r="R21" i="1"/>
  <c r="N28" i="1"/>
  <c r="R28" i="1" s="1"/>
  <c r="M28" i="1"/>
  <c r="Q28" i="1" s="1"/>
  <c r="O28" i="1"/>
  <c r="S28" i="1" s="1"/>
  <c r="P10" i="1"/>
  <c r="Q10" i="1"/>
  <c r="O10" i="1"/>
  <c r="O11" i="1" s="1"/>
  <c r="S11" i="1" s="1"/>
  <c r="N10" i="1"/>
  <c r="M10" i="1"/>
  <c r="N27" i="1" l="1"/>
  <c r="R27" i="1" s="1"/>
  <c r="N11" i="1"/>
  <c r="R11" i="1" s="1"/>
  <c r="N19" i="1"/>
  <c r="R19" i="1" s="1"/>
  <c r="M19" i="1"/>
  <c r="Q19" i="1" s="1"/>
  <c r="M27" i="1"/>
  <c r="Q27" i="1" s="1"/>
  <c r="M35" i="1"/>
  <c r="Q35" i="1" s="1"/>
  <c r="D69" i="1"/>
  <c r="G69" i="1" s="1"/>
  <c r="F69" i="1"/>
  <c r="E69" i="1"/>
  <c r="C70" i="1"/>
  <c r="B71" i="1"/>
  <c r="M51" i="1"/>
  <c r="Q51" i="1" s="1"/>
  <c r="N51" i="1"/>
  <c r="R51" i="1" s="1"/>
  <c r="N43" i="1"/>
  <c r="R43" i="1" s="1"/>
  <c r="M59" i="1"/>
  <c r="Q59" i="1" s="1"/>
  <c r="M43" i="1"/>
  <c r="Q43" i="1" s="1"/>
  <c r="M11" i="1"/>
  <c r="Q11" i="1" s="1"/>
  <c r="N59" i="1"/>
  <c r="R59" i="1" s="1"/>
  <c r="B72" i="1" l="1"/>
  <c r="C71" i="1"/>
  <c r="D70" i="1"/>
  <c r="G70" i="1" s="1"/>
  <c r="F70" i="1"/>
  <c r="E70" i="1"/>
  <c r="F71" i="1" l="1"/>
  <c r="E71" i="1"/>
  <c r="D71" i="1"/>
  <c r="G71" i="1" s="1"/>
  <c r="B73" i="1"/>
  <c r="C72" i="1"/>
  <c r="F72" i="1" l="1"/>
  <c r="E72" i="1"/>
  <c r="D72" i="1"/>
  <c r="G72" i="1" s="1"/>
  <c r="B74" i="1"/>
  <c r="C73" i="1"/>
  <c r="D73" i="1" l="1"/>
  <c r="G73" i="1" s="1"/>
  <c r="F73" i="1"/>
  <c r="E73" i="1"/>
  <c r="C74" i="1"/>
  <c r="B75" i="1"/>
  <c r="B76" i="1" l="1"/>
  <c r="C75" i="1"/>
  <c r="F74" i="1"/>
  <c r="D74" i="1"/>
  <c r="G74" i="1" s="1"/>
  <c r="E74" i="1"/>
  <c r="F75" i="1" l="1"/>
  <c r="D75" i="1"/>
  <c r="G75" i="1" s="1"/>
  <c r="E75" i="1"/>
  <c r="B77" i="1"/>
  <c r="C76" i="1"/>
  <c r="F76" i="1" l="1"/>
  <c r="E76" i="1"/>
  <c r="D76" i="1"/>
  <c r="G76" i="1" s="1"/>
  <c r="B78" i="1"/>
  <c r="C77" i="1"/>
  <c r="D77" i="1" l="1"/>
  <c r="G77" i="1" s="1"/>
  <c r="F77" i="1"/>
  <c r="E77" i="1"/>
  <c r="C78" i="1"/>
  <c r="B79" i="1"/>
  <c r="B80" i="1" l="1"/>
  <c r="C79" i="1"/>
  <c r="D78" i="1"/>
  <c r="G78" i="1" s="1"/>
  <c r="F78" i="1"/>
  <c r="E78" i="1"/>
  <c r="F79" i="1" l="1"/>
  <c r="E79" i="1"/>
  <c r="D79" i="1"/>
  <c r="G79" i="1" s="1"/>
  <c r="B81" i="1"/>
  <c r="C80" i="1"/>
  <c r="F80" i="1" l="1"/>
  <c r="E80" i="1"/>
  <c r="D80" i="1"/>
  <c r="G80" i="1" s="1"/>
  <c r="B82" i="1"/>
  <c r="C81" i="1"/>
  <c r="D81" i="1" l="1"/>
  <c r="G81" i="1" s="1"/>
  <c r="F81" i="1"/>
  <c r="E81" i="1"/>
  <c r="C82" i="1"/>
  <c r="B83" i="1"/>
  <c r="B84" i="1" l="1"/>
  <c r="C83" i="1"/>
  <c r="F82" i="1"/>
  <c r="D82" i="1"/>
  <c r="G82" i="1" s="1"/>
  <c r="E82" i="1"/>
  <c r="F83" i="1" l="1"/>
  <c r="E83" i="1"/>
  <c r="D83" i="1"/>
  <c r="G83" i="1" s="1"/>
  <c r="B85" i="1"/>
  <c r="C84" i="1"/>
  <c r="F84" i="1" l="1"/>
  <c r="E84" i="1"/>
  <c r="D84" i="1"/>
  <c r="G84" i="1" s="1"/>
  <c r="B86" i="1"/>
  <c r="C85" i="1"/>
  <c r="D85" i="1" l="1"/>
  <c r="G85" i="1" s="1"/>
  <c r="F85" i="1"/>
  <c r="E85" i="1"/>
  <c r="C86" i="1"/>
  <c r="B87" i="1"/>
  <c r="B88" i="1" l="1"/>
  <c r="C87" i="1"/>
  <c r="D86" i="1"/>
  <c r="G86" i="1" s="1"/>
  <c r="F86" i="1"/>
  <c r="E86" i="1"/>
  <c r="F87" i="1" l="1"/>
  <c r="E87" i="1"/>
  <c r="D87" i="1"/>
  <c r="G87" i="1" s="1"/>
  <c r="B89" i="1"/>
  <c r="C88" i="1"/>
  <c r="F88" i="1" l="1"/>
  <c r="E88" i="1"/>
  <c r="D88" i="1"/>
  <c r="G88" i="1" s="1"/>
  <c r="B90" i="1"/>
  <c r="C89" i="1"/>
  <c r="D89" i="1" l="1"/>
  <c r="G89" i="1" s="1"/>
  <c r="F89" i="1"/>
  <c r="E89" i="1"/>
  <c r="C90" i="1"/>
  <c r="B91" i="1"/>
  <c r="B92" i="1" l="1"/>
  <c r="C91" i="1"/>
  <c r="F90" i="1"/>
  <c r="D90" i="1"/>
  <c r="G90" i="1" s="1"/>
  <c r="E90" i="1"/>
  <c r="F91" i="1" l="1"/>
  <c r="D91" i="1"/>
  <c r="G91" i="1" s="1"/>
  <c r="E91" i="1"/>
  <c r="B93" i="1"/>
  <c r="C92" i="1"/>
  <c r="F92" i="1" l="1"/>
  <c r="E92" i="1"/>
  <c r="D92" i="1"/>
  <c r="G92" i="1" s="1"/>
  <c r="B94" i="1"/>
  <c r="C93" i="1"/>
  <c r="D93" i="1" l="1"/>
  <c r="G93" i="1" s="1"/>
  <c r="F93" i="1"/>
  <c r="E93" i="1"/>
  <c r="C94" i="1"/>
  <c r="B95" i="1"/>
  <c r="B96" i="1" l="1"/>
  <c r="C95" i="1"/>
  <c r="D94" i="1"/>
  <c r="G94" i="1" s="1"/>
  <c r="F94" i="1"/>
  <c r="E94" i="1"/>
  <c r="F95" i="1" l="1"/>
  <c r="E95" i="1"/>
  <c r="D95" i="1"/>
  <c r="G95" i="1" s="1"/>
  <c r="B97" i="1"/>
  <c r="C96" i="1"/>
  <c r="F96" i="1" l="1"/>
  <c r="E96" i="1"/>
  <c r="D96" i="1"/>
  <c r="G96" i="1" s="1"/>
  <c r="B98" i="1"/>
  <c r="C97" i="1"/>
  <c r="D97" i="1" l="1"/>
  <c r="G97" i="1" s="1"/>
  <c r="F97" i="1"/>
  <c r="E97" i="1"/>
  <c r="C98" i="1"/>
  <c r="B99" i="1"/>
  <c r="B100" i="1" l="1"/>
  <c r="C99" i="1"/>
  <c r="F98" i="1"/>
  <c r="D98" i="1"/>
  <c r="G98" i="1" s="1"/>
  <c r="E98" i="1"/>
  <c r="F99" i="1" l="1"/>
  <c r="E99" i="1"/>
  <c r="D99" i="1"/>
  <c r="G99" i="1" s="1"/>
  <c r="B101" i="1"/>
  <c r="C100" i="1"/>
  <c r="F100" i="1" l="1"/>
  <c r="E100" i="1"/>
  <c r="D100" i="1"/>
  <c r="G100" i="1" s="1"/>
  <c r="B102" i="1"/>
  <c r="C101" i="1"/>
  <c r="D101" i="1" l="1"/>
  <c r="G101" i="1" s="1"/>
  <c r="F101" i="1"/>
  <c r="E101" i="1"/>
  <c r="C102" i="1"/>
  <c r="B103" i="1"/>
  <c r="B104" i="1" l="1"/>
  <c r="C103" i="1"/>
  <c r="D102" i="1"/>
  <c r="G102" i="1" s="1"/>
  <c r="F102" i="1"/>
  <c r="E102" i="1"/>
  <c r="F103" i="1" l="1"/>
  <c r="E103" i="1"/>
  <c r="D103" i="1"/>
  <c r="G103" i="1" s="1"/>
  <c r="B105" i="1"/>
  <c r="C104" i="1"/>
  <c r="F104" i="1" l="1"/>
  <c r="E104" i="1"/>
  <c r="D104" i="1"/>
  <c r="G104" i="1" s="1"/>
  <c r="B106" i="1"/>
  <c r="C105" i="1"/>
  <c r="D105" i="1" l="1"/>
  <c r="G105" i="1" s="1"/>
  <c r="F105" i="1"/>
  <c r="E105" i="1"/>
  <c r="C106" i="1"/>
  <c r="B107" i="1"/>
  <c r="B108" i="1" l="1"/>
  <c r="C107" i="1"/>
  <c r="F106" i="1"/>
  <c r="D106" i="1"/>
  <c r="G106" i="1" s="1"/>
  <c r="E106" i="1"/>
  <c r="F107" i="1" l="1"/>
  <c r="D107" i="1"/>
  <c r="G107" i="1" s="1"/>
  <c r="E107" i="1"/>
  <c r="B109" i="1"/>
  <c r="C108" i="1"/>
  <c r="F108" i="1" l="1"/>
  <c r="E108" i="1"/>
  <c r="D108" i="1"/>
  <c r="G108" i="1" s="1"/>
  <c r="B110" i="1"/>
  <c r="C109" i="1"/>
  <c r="D109" i="1" l="1"/>
  <c r="G109" i="1" s="1"/>
  <c r="F109" i="1"/>
  <c r="E109" i="1"/>
  <c r="C110" i="1"/>
  <c r="B111" i="1"/>
  <c r="B112" i="1" l="1"/>
  <c r="C111" i="1"/>
  <c r="D110" i="1"/>
  <c r="G110" i="1" s="1"/>
  <c r="F110" i="1"/>
  <c r="E110" i="1"/>
  <c r="F111" i="1" l="1"/>
  <c r="E111" i="1"/>
  <c r="D111" i="1"/>
  <c r="G111" i="1" s="1"/>
  <c r="B113" i="1"/>
  <c r="C112" i="1"/>
  <c r="F112" i="1" l="1"/>
  <c r="E112" i="1"/>
  <c r="D112" i="1"/>
  <c r="G112" i="1" s="1"/>
  <c r="B114" i="1"/>
  <c r="C113" i="1"/>
  <c r="D113" i="1" l="1"/>
  <c r="G113" i="1" s="1"/>
  <c r="F113" i="1"/>
  <c r="E113" i="1"/>
  <c r="C114" i="1"/>
  <c r="B115" i="1"/>
  <c r="B116" i="1" l="1"/>
  <c r="C115" i="1"/>
  <c r="F114" i="1"/>
  <c r="D114" i="1"/>
  <c r="G114" i="1" s="1"/>
  <c r="E114" i="1"/>
  <c r="F115" i="1" l="1"/>
  <c r="E115" i="1"/>
  <c r="D115" i="1"/>
  <c r="G115" i="1" s="1"/>
  <c r="B117" i="1"/>
  <c r="C116" i="1"/>
  <c r="F116" i="1" l="1"/>
  <c r="E116" i="1"/>
  <c r="D116" i="1"/>
  <c r="G116" i="1" s="1"/>
  <c r="B118" i="1"/>
  <c r="C117" i="1"/>
  <c r="D117" i="1" l="1"/>
  <c r="G117" i="1" s="1"/>
  <c r="F117" i="1"/>
  <c r="E117" i="1"/>
  <c r="C118" i="1"/>
  <c r="B119" i="1"/>
  <c r="B120" i="1" l="1"/>
  <c r="C119" i="1"/>
  <c r="D118" i="1"/>
  <c r="G118" i="1" s="1"/>
  <c r="F118" i="1"/>
  <c r="E118" i="1"/>
  <c r="F119" i="1" l="1"/>
  <c r="E119" i="1"/>
  <c r="D119" i="1"/>
  <c r="G119" i="1" s="1"/>
  <c r="B121" i="1"/>
  <c r="C120" i="1"/>
  <c r="F120" i="1" l="1"/>
  <c r="E120" i="1"/>
  <c r="D120" i="1"/>
  <c r="G120" i="1" s="1"/>
  <c r="B122" i="1"/>
  <c r="C121" i="1"/>
  <c r="D121" i="1" l="1"/>
  <c r="G121" i="1" s="1"/>
  <c r="F121" i="1"/>
  <c r="E121" i="1"/>
  <c r="C122" i="1"/>
  <c r="B123" i="1"/>
  <c r="B124" i="1" l="1"/>
  <c r="C123" i="1"/>
  <c r="F122" i="1"/>
  <c r="D122" i="1"/>
  <c r="G122" i="1" s="1"/>
  <c r="E122" i="1"/>
  <c r="F123" i="1" l="1"/>
  <c r="D123" i="1"/>
  <c r="G123" i="1" s="1"/>
  <c r="E123" i="1"/>
  <c r="B125" i="1"/>
  <c r="C124" i="1"/>
  <c r="F124" i="1" l="1"/>
  <c r="E124" i="1"/>
  <c r="D124" i="1"/>
  <c r="G124" i="1" s="1"/>
  <c r="B126" i="1"/>
  <c r="C125" i="1"/>
  <c r="D125" i="1" l="1"/>
  <c r="G125" i="1" s="1"/>
  <c r="F125" i="1"/>
  <c r="E125" i="1"/>
  <c r="C126" i="1"/>
  <c r="B127" i="1"/>
  <c r="B128" i="1" l="1"/>
  <c r="C127" i="1"/>
  <c r="D126" i="1"/>
  <c r="G126" i="1" s="1"/>
  <c r="F126" i="1"/>
  <c r="E126" i="1"/>
  <c r="F127" i="1" l="1"/>
  <c r="E127" i="1"/>
  <c r="D127" i="1"/>
  <c r="G127" i="1" s="1"/>
  <c r="B129" i="1"/>
  <c r="C128" i="1"/>
  <c r="F128" i="1" l="1"/>
  <c r="E128" i="1"/>
  <c r="D128" i="1"/>
  <c r="G128" i="1" s="1"/>
  <c r="B130" i="1"/>
  <c r="C130" i="1" s="1"/>
  <c r="C129" i="1"/>
  <c r="D129" i="1" l="1"/>
  <c r="G129" i="1" s="1"/>
  <c r="F129" i="1"/>
  <c r="E129" i="1"/>
  <c r="F130" i="1"/>
  <c r="D130" i="1"/>
  <c r="G130" i="1" s="1"/>
  <c r="E130" i="1"/>
</calcChain>
</file>

<file path=xl/sharedStrings.xml><?xml version="1.0" encoding="utf-8"?>
<sst xmlns="http://schemas.openxmlformats.org/spreadsheetml/2006/main" count="40" uniqueCount="19">
  <si>
    <t>radialer Absrand zum Zenith</t>
  </si>
  <si>
    <t>No.</t>
  </si>
  <si>
    <t>theta</t>
  </si>
  <si>
    <t>theta (Grad)</t>
  </si>
  <si>
    <t>x</t>
  </si>
  <si>
    <t>y</t>
  </si>
  <si>
    <t>r</t>
  </si>
  <si>
    <t>C</t>
  </si>
  <si>
    <t>Q</t>
  </si>
  <si>
    <t>R</t>
  </si>
  <si>
    <t>center of gravity</t>
  </si>
  <si>
    <t>RN mass</t>
  </si>
  <si>
    <t>RN position</t>
  </si>
  <si>
    <t>RN momentum</t>
  </si>
  <si>
    <t>Res mass</t>
  </si>
  <si>
    <t>res pos</t>
  </si>
  <si>
    <t>Res momentum</t>
  </si>
  <si>
    <t>R footprint offset</t>
  </si>
  <si>
    <t>RN footprint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</si>
</sst>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9A98-C9BB-6842-9896-CCAB9230A9B7}">
  <dimension ref="A1:S144"/>
  <sheetViews>
    <sheetView tabSelected="1" topLeftCell="A120" zoomScale="125" workbookViewId="0">
      <selection activeCell="D138" sqref="D138"/>
    </sheetView>
  </sheetViews>
  <sheetFormatPr baseColWidth="10" defaultRowHeight="16" x14ac:dyDescent="0.2"/>
  <cols>
    <col min="2" max="2" width="26.1640625" customWidth="1"/>
    <col min="5" max="10" width="10.83203125" style="1"/>
  </cols>
  <sheetData>
    <row r="1" spans="1:19" x14ac:dyDescent="0.2">
      <c r="A1" t="s">
        <v>1</v>
      </c>
      <c r="B1" t="s">
        <v>0</v>
      </c>
      <c r="C1" t="s">
        <v>2</v>
      </c>
      <c r="D1" t="s">
        <v>3</v>
      </c>
      <c r="E1" s="1" t="s">
        <v>4</v>
      </c>
      <c r="F1" s="1" t="s">
        <v>5</v>
      </c>
      <c r="N1" t="s">
        <v>6</v>
      </c>
    </row>
    <row r="3" spans="1:19" x14ac:dyDescent="0.2">
      <c r="A3">
        <v>63</v>
      </c>
      <c r="B3">
        <v>0.52500000000000002</v>
      </c>
      <c r="C3">
        <f t="shared" ref="C3:C11" si="0">B3/60</f>
        <v>8.7500000000000008E-3</v>
      </c>
      <c r="D3">
        <f t="shared" ref="D3:D10" si="1">180*C3/PI()</f>
        <v>0.50133807073947034</v>
      </c>
      <c r="E3" s="1">
        <f>-$N$3*SIN(C3)</f>
        <v>-0.51186846828672306</v>
      </c>
      <c r="F3" s="1">
        <f>-$N$3*COS(C3)</f>
        <v>-58.49776056116314</v>
      </c>
      <c r="G3" s="1">
        <f t="shared" ref="G3:G65" si="2">D3-90</f>
        <v>-89.498661929260535</v>
      </c>
      <c r="N3">
        <v>58.5</v>
      </c>
      <c r="O3">
        <v>44</v>
      </c>
      <c r="P3">
        <v>49.4</v>
      </c>
      <c r="Q3">
        <v>56.6</v>
      </c>
    </row>
    <row r="4" spans="1:19" x14ac:dyDescent="0.2">
      <c r="A4">
        <v>62</v>
      </c>
      <c r="B4">
        <v>2.625</v>
      </c>
      <c r="C4">
        <f t="shared" si="0"/>
        <v>4.3749999999999997E-2</v>
      </c>
      <c r="D4">
        <f t="shared" si="1"/>
        <v>2.5066903536973513</v>
      </c>
      <c r="E4" s="1">
        <f t="shared" ref="E4:E67" si="3">-$N$3*SIN(C4)</f>
        <v>-2.5585586108497531</v>
      </c>
      <c r="F4" s="1">
        <f t="shared" ref="F4:F67" si="4">-$N$3*COS(C4)</f>
        <v>-58.444022601416194</v>
      </c>
      <c r="G4" s="1">
        <f t="shared" si="2"/>
        <v>-87.493309646302649</v>
      </c>
    </row>
    <row r="5" spans="1:19" x14ac:dyDescent="0.2">
      <c r="A5">
        <v>61</v>
      </c>
      <c r="B5">
        <v>4.7249999999999996</v>
      </c>
      <c r="C5">
        <f t="shared" si="0"/>
        <v>7.8750000000000001E-2</v>
      </c>
      <c r="D5">
        <f t="shared" si="1"/>
        <v>4.5120426366552335</v>
      </c>
      <c r="E5" s="1">
        <f t="shared" si="3"/>
        <v>-4.6021148390545132</v>
      </c>
      <c r="F5" s="1">
        <f t="shared" si="4"/>
        <v>-58.318698022230862</v>
      </c>
      <c r="G5" s="1">
        <f t="shared" si="2"/>
        <v>-85.487957363344762</v>
      </c>
    </row>
    <row r="6" spans="1:19" x14ac:dyDescent="0.2">
      <c r="A6">
        <v>60</v>
      </c>
      <c r="B6">
        <v>6.8250000000000002</v>
      </c>
      <c r="C6">
        <f t="shared" si="0"/>
        <v>0.11375</v>
      </c>
      <c r="D6">
        <f t="shared" si="1"/>
        <v>6.5173949196131149</v>
      </c>
      <c r="E6" s="1">
        <f t="shared" si="3"/>
        <v>-6.6400340520619805</v>
      </c>
      <c r="F6" s="1">
        <f t="shared" si="4"/>
        <v>-58.121940330545208</v>
      </c>
      <c r="G6" s="1">
        <f t="shared" si="2"/>
        <v>-83.48260508038689</v>
      </c>
    </row>
    <row r="7" spans="1:19" x14ac:dyDescent="0.2">
      <c r="A7">
        <v>59</v>
      </c>
      <c r="B7">
        <v>8.9250000000000007</v>
      </c>
      <c r="C7">
        <f t="shared" si="0"/>
        <v>0.14875000000000002</v>
      </c>
      <c r="D7">
        <f t="shared" si="1"/>
        <v>8.5227472025709954</v>
      </c>
      <c r="E7" s="1">
        <f t="shared" si="3"/>
        <v>-8.6698200536718595</v>
      </c>
      <c r="F7" s="1">
        <f t="shared" si="4"/>
        <v>-57.853990529927572</v>
      </c>
      <c r="G7" s="1">
        <f t="shared" si="2"/>
        <v>-81.477252797429003</v>
      </c>
      <c r="I7" s="1">
        <f>-$N$3*SIN((B7+1)/60)</f>
        <v>-9.6328044755651323</v>
      </c>
      <c r="J7" s="1">
        <f>-$N$3*COS((B7+1)/60)</f>
        <v>-57.70146512815365</v>
      </c>
    </row>
    <row r="8" spans="1:19" x14ac:dyDescent="0.2">
      <c r="A8">
        <v>58</v>
      </c>
      <c r="B8">
        <v>11.025</v>
      </c>
      <c r="C8">
        <f t="shared" si="0"/>
        <v>0.18375</v>
      </c>
      <c r="D8">
        <f t="shared" si="1"/>
        <v>10.528099485528879</v>
      </c>
      <c r="E8" s="1">
        <f t="shared" si="3"/>
        <v>-10.688986609850776</v>
      </c>
      <c r="F8" s="1">
        <f t="shared" si="4"/>
        <v>-57.515176825377416</v>
      </c>
      <c r="G8" s="1">
        <f t="shared" si="2"/>
        <v>-79.471900514471116</v>
      </c>
      <c r="I8" s="1">
        <f>-$Q$3*SIN((B7+1)/60)</f>
        <v>-9.3199441592647254</v>
      </c>
      <c r="J8" s="1">
        <f>-$Q$3*COS((B7+1)/60)</f>
        <v>-55.827400448777723</v>
      </c>
    </row>
    <row r="9" spans="1:19" x14ac:dyDescent="0.2">
      <c r="A9">
        <v>57</v>
      </c>
      <c r="B9">
        <v>13.125</v>
      </c>
      <c r="C9">
        <f t="shared" si="0"/>
        <v>0.21875</v>
      </c>
      <c r="D9">
        <f t="shared" si="1"/>
        <v>12.533451768486758</v>
      </c>
      <c r="E9" s="1">
        <f t="shared" si="3"/>
        <v>-12.695060494058094</v>
      </c>
      <c r="F9" s="1">
        <f t="shared" si="4"/>
        <v>-57.105914221315167</v>
      </c>
      <c r="G9" s="1">
        <f t="shared" si="2"/>
        <v>-77.466548231513244</v>
      </c>
    </row>
    <row r="10" spans="1:19" x14ac:dyDescent="0.2">
      <c r="A10">
        <v>56</v>
      </c>
      <c r="B10">
        <v>15.225</v>
      </c>
      <c r="C10">
        <f t="shared" si="0"/>
        <v>0.25374999999999998</v>
      </c>
      <c r="D10">
        <f t="shared" si="1"/>
        <v>14.538804051444638</v>
      </c>
      <c r="E10" s="1">
        <f t="shared" si="3"/>
        <v>-14.685584516639128</v>
      </c>
      <c r="F10" s="1">
        <f t="shared" si="4"/>
        <v>-56.626704013253757</v>
      </c>
      <c r="G10" s="1">
        <f t="shared" si="2"/>
        <v>-75.461195948555357</v>
      </c>
      <c r="L10">
        <f>C7-1.5*0.035</f>
        <v>9.6250000000000016E-2</v>
      </c>
      <c r="M10" s="1">
        <f>-$O$3*SIN(L10)</f>
        <v>-4.2284641440489814</v>
      </c>
      <c r="N10" s="1">
        <f>-$O$3*COS(L10)</f>
        <v>-43.796347918319533</v>
      </c>
      <c r="O10">
        <f>L10*180/PI()</f>
        <v>5.5147187781341742</v>
      </c>
      <c r="P10">
        <f>3.81*SIN(L10)</f>
        <v>0.36614655429151405</v>
      </c>
      <c r="Q10">
        <f>3.81*COS(L10)</f>
        <v>3.7923655811090327</v>
      </c>
    </row>
    <row r="11" spans="1:19" x14ac:dyDescent="0.2">
      <c r="A11">
        <v>55</v>
      </c>
      <c r="B11">
        <v>17.324999999999999</v>
      </c>
      <c r="C11">
        <f t="shared" si="0"/>
        <v>0.28875000000000001</v>
      </c>
      <c r="D11">
        <f t="shared" ref="D11:D74" si="5">180*C11/PI()</f>
        <v>16.544156334402523</v>
      </c>
      <c r="E11" s="1">
        <f t="shared" si="3"/>
        <v>-16.658120534575232</v>
      </c>
      <c r="F11" s="1">
        <f t="shared" si="4"/>
        <v>-56.078133173774276</v>
      </c>
      <c r="G11" s="1">
        <f t="shared" si="2"/>
        <v>-73.455843665597484</v>
      </c>
      <c r="M11" s="1">
        <f>M10-Q10</f>
        <v>-8.0208297251580145</v>
      </c>
      <c r="N11" s="1">
        <f>N10+P10</f>
        <v>-43.430201364028022</v>
      </c>
      <c r="O11">
        <f>O10</f>
        <v>5.5147187781341742</v>
      </c>
      <c r="P11" t="s">
        <v>9</v>
      </c>
      <c r="Q11" s="1">
        <f>-M11</f>
        <v>8.0208297251580145</v>
      </c>
      <c r="R11" s="1">
        <f t="shared" ref="R11:S13" si="6">N11</f>
        <v>-43.430201364028022</v>
      </c>
      <c r="S11">
        <f t="shared" si="6"/>
        <v>5.5147187781341742</v>
      </c>
    </row>
    <row r="12" spans="1:19" x14ac:dyDescent="0.2">
      <c r="A12">
        <v>54</v>
      </c>
      <c r="B12">
        <v>19.425000000000001</v>
      </c>
      <c r="C12">
        <f t="shared" ref="C12:C66" si="7">B12/60</f>
        <v>0.32375000000000004</v>
      </c>
      <c r="D12">
        <f t="shared" si="5"/>
        <v>18.549508617360402</v>
      </c>
      <c r="E12" s="1">
        <f t="shared" si="3"/>
        <v>-18.610252437904101</v>
      </c>
      <c r="F12" s="1">
        <f t="shared" si="4"/>
        <v>-55.460873633557959</v>
      </c>
      <c r="G12" s="1">
        <f t="shared" si="2"/>
        <v>-71.450491382639598</v>
      </c>
      <c r="L12">
        <f>C9-1.5*0.035</f>
        <v>0.16625000000000001</v>
      </c>
      <c r="M12" s="1">
        <f>-($P$3+2)*SIN(L12)</f>
        <v>-8.5059405799803915</v>
      </c>
      <c r="N12" s="1">
        <f>-($P$3+2)*COS(L12)</f>
        <v>-50.691310644427439</v>
      </c>
      <c r="O12">
        <f>L12*180/PI()-90</f>
        <v>-80.474576655950059</v>
      </c>
      <c r="P12" t="s">
        <v>7</v>
      </c>
      <c r="Q12" s="1">
        <f>-M12</f>
        <v>8.5059405799803915</v>
      </c>
      <c r="R12" s="1">
        <f t="shared" si="6"/>
        <v>-50.691310644427439</v>
      </c>
      <c r="S12">
        <f t="shared" si="6"/>
        <v>-80.474576655950059</v>
      </c>
    </row>
    <row r="13" spans="1:19" x14ac:dyDescent="0.2">
      <c r="A13">
        <v>53</v>
      </c>
      <c r="B13">
        <v>21.524999999999999</v>
      </c>
      <c r="C13">
        <f t="shared" si="7"/>
        <v>0.35874999999999996</v>
      </c>
      <c r="D13">
        <f t="shared" si="5"/>
        <v>20.554860900318278</v>
      </c>
      <c r="E13" s="1">
        <f t="shared" si="3"/>
        <v>-20.539589109152345</v>
      </c>
      <c r="F13" s="1">
        <f t="shared" si="4"/>
        <v>-54.775681458355137</v>
      </c>
      <c r="G13" s="1">
        <f t="shared" si="2"/>
        <v>-69.445139099681725</v>
      </c>
      <c r="L13">
        <f>C10-1.5*0.035</f>
        <v>0.20124999999999998</v>
      </c>
      <c r="M13" s="1">
        <f>-$P$3*SIN(L13)+1.27*COS(L13)</f>
        <v>-8.6304081753358588</v>
      </c>
      <c r="N13" s="1">
        <f>-$P$3*COS(L13)-1.27*SIN(L13)</f>
        <v>-48.656849001215598</v>
      </c>
      <c r="O13">
        <f>L13*180/PI()-180</f>
        <v>-168.46922437299219</v>
      </c>
      <c r="P13" t="s">
        <v>8</v>
      </c>
      <c r="Q13" s="1">
        <f>-M13</f>
        <v>8.6304081753358588</v>
      </c>
      <c r="R13" s="1">
        <f t="shared" si="6"/>
        <v>-48.656849001215598</v>
      </c>
      <c r="S13">
        <f>-180-O13</f>
        <v>-11.530775627007813</v>
      </c>
    </row>
    <row r="14" spans="1:19" x14ac:dyDescent="0.2">
      <c r="A14">
        <v>52</v>
      </c>
      <c r="B14">
        <v>23.625</v>
      </c>
      <c r="C14">
        <f t="shared" si="7"/>
        <v>0.39374999999999999</v>
      </c>
      <c r="D14">
        <f t="shared" si="5"/>
        <v>22.560213183276165</v>
      </c>
      <c r="E14" s="1">
        <f t="shared" si="3"/>
        <v>-22.443767352155412</v>
      </c>
      <c r="F14" s="1">
        <f t="shared" si="4"/>
        <v>-54.023395922899205</v>
      </c>
      <c r="G14" s="1">
        <f t="shared" si="2"/>
        <v>-67.439786816723839</v>
      </c>
      <c r="M14" s="1">
        <f>-$P$3*SIN(L13)</f>
        <v>-9.8747763693040493</v>
      </c>
      <c r="N14" s="1">
        <f>-$P$3*COS(L13)</f>
        <v>-48.402983292935922</v>
      </c>
      <c r="Q14" s="1">
        <f>-M14</f>
        <v>9.8747763693040493</v>
      </c>
      <c r="R14" s="1">
        <f>N14</f>
        <v>-48.402983292935922</v>
      </c>
    </row>
    <row r="15" spans="1:19" x14ac:dyDescent="0.2">
      <c r="A15">
        <v>51</v>
      </c>
      <c r="B15">
        <v>25.725000000000001</v>
      </c>
      <c r="C15">
        <f t="shared" si="7"/>
        <v>0.42875000000000002</v>
      </c>
      <c r="D15">
        <f t="shared" si="5"/>
        <v>24.565565466234045</v>
      </c>
      <c r="E15" s="1">
        <f t="shared" si="3"/>
        <v>-24.320454786677349</v>
      </c>
      <c r="F15" s="1">
        <f t="shared" si="4"/>
        <v>-53.20493848290009</v>
      </c>
      <c r="G15" s="1">
        <f t="shared" si="2"/>
        <v>-65.434434533765952</v>
      </c>
      <c r="I15" s="1">
        <f>-$N$3*SIN((B15+1)/60)</f>
        <v>-25.2037849460167</v>
      </c>
      <c r="J15" s="1">
        <f>-$N$3*COS((B15+1)/60)</f>
        <v>-52.792226931575271</v>
      </c>
    </row>
    <row r="16" spans="1:19" x14ac:dyDescent="0.2">
      <c r="A16">
        <v>50</v>
      </c>
      <c r="B16">
        <v>27.824999999999999</v>
      </c>
      <c r="C16">
        <f t="shared" si="7"/>
        <v>0.46375</v>
      </c>
      <c r="D16">
        <f t="shared" si="5"/>
        <v>26.570917749191924</v>
      </c>
      <c r="E16" s="1">
        <f t="shared" si="3"/>
        <v>-26.167352705284959</v>
      </c>
      <c r="F16" s="1">
        <f t="shared" si="4"/>
        <v>-52.321311646376145</v>
      </c>
      <c r="G16" s="1">
        <f t="shared" si="2"/>
        <v>-63.429082250808079</v>
      </c>
      <c r="I16" s="1">
        <f>-$Q$3*SIN((B15+1)/60)</f>
        <v>-24.385200477684535</v>
      </c>
      <c r="J16" s="1">
        <f>-$Q$3*COS((B15+1)/60)</f>
        <v>-51.077607595336076</v>
      </c>
    </row>
    <row r="17" spans="1:19" x14ac:dyDescent="0.2">
      <c r="A17">
        <v>49</v>
      </c>
      <c r="B17">
        <v>29.925000000000001</v>
      </c>
      <c r="C17">
        <f t="shared" si="7"/>
        <v>0.49875000000000003</v>
      </c>
      <c r="D17">
        <f t="shared" si="5"/>
        <v>28.576270032149811</v>
      </c>
      <c r="E17" s="1">
        <f t="shared" si="3"/>
        <v>-27.982198888976953</v>
      </c>
      <c r="F17" s="1">
        <f t="shared" si="4"/>
        <v>-51.373597745707244</v>
      </c>
      <c r="G17" s="1">
        <f t="shared" si="2"/>
        <v>-61.423729967850193</v>
      </c>
    </row>
    <row r="18" spans="1:19" x14ac:dyDescent="0.2">
      <c r="A18">
        <v>48</v>
      </c>
      <c r="B18">
        <v>32.024999999999999</v>
      </c>
      <c r="C18">
        <f t="shared" si="7"/>
        <v>0.53374999999999995</v>
      </c>
      <c r="D18">
        <f t="shared" si="5"/>
        <v>30.581622315107687</v>
      </c>
      <c r="E18" s="1">
        <f t="shared" si="3"/>
        <v>-29.762770378119331</v>
      </c>
      <c r="F18" s="1">
        <f t="shared" si="4"/>
        <v>-50.362957611912968</v>
      </c>
      <c r="G18" s="1">
        <f t="shared" si="2"/>
        <v>-59.418377684892313</v>
      </c>
      <c r="L18">
        <f>C15-1.5*0.035</f>
        <v>0.37625000000000003</v>
      </c>
      <c r="M18" s="1">
        <f>-$O$3*SIN(L18)</f>
        <v>-16.167156595047139</v>
      </c>
      <c r="N18" s="1">
        <f>-$O$3*COS(L18)</f>
        <v>-40.922158394092847</v>
      </c>
      <c r="O18">
        <f>L18*180/PI()</f>
        <v>21.557537041797225</v>
      </c>
      <c r="P18">
        <f>3.81*SIN(L18)</f>
        <v>1.3999287869802184</v>
      </c>
      <c r="Q18">
        <f>3.81*COS(L18)</f>
        <v>3.5434868973066762</v>
      </c>
    </row>
    <row r="19" spans="1:19" x14ac:dyDescent="0.2">
      <c r="A19">
        <v>47</v>
      </c>
      <c r="B19">
        <v>34.125</v>
      </c>
      <c r="C19">
        <f t="shared" si="7"/>
        <v>0.56874999999999998</v>
      </c>
      <c r="D19">
        <f t="shared" si="5"/>
        <v>32.586974598065574</v>
      </c>
      <c r="E19" s="1">
        <f t="shared" si="3"/>
        <v>-31.506886195292982</v>
      </c>
      <c r="F19" s="1">
        <f t="shared" si="4"/>
        <v>-49.290629152779708</v>
      </c>
      <c r="G19" s="1">
        <f t="shared" si="2"/>
        <v>-57.413025401934426</v>
      </c>
      <c r="M19" s="1">
        <f>M18-Q18</f>
        <v>-19.710643492353814</v>
      </c>
      <c r="N19" s="1">
        <f>N18+P18</f>
        <v>-39.522229607112628</v>
      </c>
      <c r="O19">
        <f>O18</f>
        <v>21.557537041797225</v>
      </c>
      <c r="P19" t="s">
        <v>9</v>
      </c>
      <c r="Q19" s="1">
        <f>-M19</f>
        <v>19.710643492353814</v>
      </c>
      <c r="R19" s="1">
        <f t="shared" ref="R19:S21" si="8">N19</f>
        <v>-39.522229607112628</v>
      </c>
      <c r="S19">
        <f t="shared" si="8"/>
        <v>21.557537041797225</v>
      </c>
    </row>
    <row r="20" spans="1:19" x14ac:dyDescent="0.2">
      <c r="A20">
        <v>46</v>
      </c>
      <c r="B20">
        <v>36.225000000000001</v>
      </c>
      <c r="C20">
        <f t="shared" si="7"/>
        <v>0.60375000000000001</v>
      </c>
      <c r="D20">
        <f t="shared" si="5"/>
        <v>34.592326881023453</v>
      </c>
      <c r="E20" s="1">
        <f t="shared" si="3"/>
        <v>-33.212410016718287</v>
      </c>
      <c r="F20" s="1">
        <f t="shared" si="4"/>
        <v>-48.157925836578457</v>
      </c>
      <c r="G20" s="1">
        <f t="shared" si="2"/>
        <v>-55.407673118976547</v>
      </c>
      <c r="L20">
        <f>C17-1.5*0.035</f>
        <v>0.44625000000000004</v>
      </c>
      <c r="M20" s="1">
        <f>-($P$3+2)*SIN(L20)</f>
        <v>-22.183510482044138</v>
      </c>
      <c r="N20" s="1">
        <f>-($P$3+2)*COS(L20)</f>
        <v>-46.36649504429937</v>
      </c>
      <c r="O20">
        <f>L20*180/PI()-90</f>
        <v>-64.431758392287009</v>
      </c>
      <c r="P20" t="s">
        <v>7</v>
      </c>
      <c r="Q20" s="1">
        <f>-M20</f>
        <v>22.183510482044138</v>
      </c>
      <c r="R20" s="1">
        <f t="shared" si="8"/>
        <v>-46.36649504429937</v>
      </c>
      <c r="S20">
        <f t="shared" si="8"/>
        <v>-64.431758392287009</v>
      </c>
    </row>
    <row r="21" spans="1:19" x14ac:dyDescent="0.2">
      <c r="A21">
        <v>45</v>
      </c>
      <c r="B21">
        <v>38.325000000000003</v>
      </c>
      <c r="C21">
        <f t="shared" si="7"/>
        <v>0.63875000000000004</v>
      </c>
      <c r="D21">
        <f t="shared" si="5"/>
        <v>36.59767916398134</v>
      </c>
      <c r="E21" s="1">
        <f t="shared" si="3"/>
        <v>-34.877252788984578</v>
      </c>
      <c r="F21" s="1">
        <f t="shared" si="4"/>
        <v>-46.966235083230458</v>
      </c>
      <c r="G21" s="1">
        <f t="shared" si="2"/>
        <v>-53.40232083601866</v>
      </c>
      <c r="L21">
        <f>C18-1.5*0.035</f>
        <v>0.48124999999999996</v>
      </c>
      <c r="M21" s="1">
        <f>-$P$3*SIN(L21)+1.27*COS(L21)</f>
        <v>-21.740895774565352</v>
      </c>
      <c r="N21" s="1">
        <f>-$P$3*COS(L21)-1.27*SIN(L21)</f>
        <v>-44.376867295016289</v>
      </c>
      <c r="O21">
        <f>L21*180/PI()-180</f>
        <v>-152.42640610932915</v>
      </c>
      <c r="P21" t="s">
        <v>8</v>
      </c>
      <c r="Q21" s="1">
        <f>-M21</f>
        <v>21.740895774565352</v>
      </c>
      <c r="R21" s="1">
        <f t="shared" si="8"/>
        <v>-44.376867295016289</v>
      </c>
      <c r="S21">
        <f>-180-O21</f>
        <v>-27.57359389067085</v>
      </c>
    </row>
    <row r="22" spans="1:19" x14ac:dyDescent="0.2">
      <c r="A22">
        <v>44</v>
      </c>
      <c r="B22">
        <v>40.424999999999997</v>
      </c>
      <c r="C22">
        <f t="shared" si="7"/>
        <v>0.67374999999999996</v>
      </c>
      <c r="D22">
        <f t="shared" si="5"/>
        <v>38.603031446939212</v>
      </c>
      <c r="E22" s="1">
        <f t="shared" si="3"/>
        <v>-36.499375287879396</v>
      </c>
      <c r="F22" s="1">
        <f t="shared" si="4"/>
        <v>-45.717016564891225</v>
      </c>
      <c r="G22" s="1">
        <f t="shared" si="2"/>
        <v>-51.396968553060788</v>
      </c>
      <c r="M22" s="1">
        <f>-$P$3*SIN(L21)</f>
        <v>-22.866645372179615</v>
      </c>
      <c r="N22" s="1">
        <f>-$P$3*COS(L21)</f>
        <v>-43.789000096176856</v>
      </c>
      <c r="Q22" s="1">
        <f>-M22</f>
        <v>22.866645372179615</v>
      </c>
      <c r="R22" s="1">
        <f>N22</f>
        <v>-43.789000096176856</v>
      </c>
    </row>
    <row r="23" spans="1:19" x14ac:dyDescent="0.2">
      <c r="A23">
        <v>43</v>
      </c>
      <c r="B23">
        <v>42.524999999999999</v>
      </c>
      <c r="C23">
        <f t="shared" si="7"/>
        <v>0.70874999999999999</v>
      </c>
      <c r="D23">
        <f t="shared" si="5"/>
        <v>40.608383729897099</v>
      </c>
      <c r="E23" s="1">
        <f t="shared" si="3"/>
        <v>-38.076790616183111</v>
      </c>
      <c r="F23" s="1">
        <f t="shared" si="4"/>
        <v>-44.41180041803473</v>
      </c>
      <c r="G23" s="1">
        <f t="shared" si="2"/>
        <v>-49.391616270102901</v>
      </c>
      <c r="I23" s="1">
        <f>-$N$3*SIN((B23+1)/60)</f>
        <v>-38.811664701203846</v>
      </c>
      <c r="J23" s="1">
        <f>-$N$3*COS((B23+1)/60)</f>
        <v>-43.771048458099877</v>
      </c>
    </row>
    <row r="24" spans="1:19" x14ac:dyDescent="0.2">
      <c r="A24">
        <v>42</v>
      </c>
      <c r="B24">
        <v>44.625</v>
      </c>
      <c r="C24">
        <f t="shared" si="7"/>
        <v>0.74375000000000002</v>
      </c>
      <c r="D24">
        <f t="shared" si="5"/>
        <v>42.613736012854979</v>
      </c>
      <c r="E24" s="1">
        <f t="shared" si="3"/>
        <v>-39.607566637369573</v>
      </c>
      <c r="F24" s="1">
        <f t="shared" si="4"/>
        <v>-43.052185369227523</v>
      </c>
      <c r="G24" s="1">
        <f t="shared" si="2"/>
        <v>-47.386263987145021</v>
      </c>
      <c r="I24" s="1">
        <f>-$Q$3*SIN((B23+1)/60)</f>
        <v>-37.551114907489534</v>
      </c>
      <c r="J24" s="1">
        <f>-$Q$3*COS((B23+1)/60)</f>
        <v>-42.349424662024838</v>
      </c>
    </row>
    <row r="25" spans="1:19" x14ac:dyDescent="0.2">
      <c r="A25">
        <v>41</v>
      </c>
      <c r="B25">
        <v>46.725000000000001</v>
      </c>
      <c r="C25">
        <f t="shared" si="7"/>
        <v>0.77875000000000005</v>
      </c>
      <c r="D25">
        <f t="shared" si="5"/>
        <v>44.619088295812865</v>
      </c>
      <c r="E25" s="1">
        <f t="shared" si="3"/>
        <v>-41.089828342231733</v>
      </c>
      <c r="F25" s="1">
        <f t="shared" si="4"/>
        <v>-41.639836776888671</v>
      </c>
      <c r="G25" s="1">
        <f t="shared" si="2"/>
        <v>-45.380911704187135</v>
      </c>
    </row>
    <row r="26" spans="1:19" x14ac:dyDescent="0.2">
      <c r="A26">
        <v>40</v>
      </c>
      <c r="B26">
        <v>48.825000000000003</v>
      </c>
      <c r="C26">
        <f t="shared" si="7"/>
        <v>0.81375000000000008</v>
      </c>
      <c r="D26">
        <f t="shared" si="5"/>
        <v>46.624440578770745</v>
      </c>
      <c r="E26" s="1">
        <f t="shared" si="3"/>
        <v>-42.521760145533484</v>
      </c>
      <c r="F26" s="1">
        <f t="shared" si="4"/>
        <v>-40.176484591433827</v>
      </c>
      <c r="G26" s="1">
        <f t="shared" si="2"/>
        <v>-43.375559421229255</v>
      </c>
      <c r="L26">
        <f>C23-1.5*0.035</f>
        <v>0.65625</v>
      </c>
      <c r="M26" s="1">
        <f>-$O$3*SIN(L26)</f>
        <v>-26.846603391334821</v>
      </c>
      <c r="N26" s="1">
        <f>-$O$3*COS(L26)</f>
        <v>-34.860577825795858</v>
      </c>
      <c r="O26">
        <f>L26*180/PI()</f>
        <v>37.600355305460276</v>
      </c>
      <c r="P26">
        <f>3.81*SIN(L26)</f>
        <v>2.3246717936587653</v>
      </c>
      <c r="Q26">
        <f>3.81*COS(L26)</f>
        <v>3.0186091253700504</v>
      </c>
    </row>
    <row r="27" spans="1:19" x14ac:dyDescent="0.2">
      <c r="A27">
        <v>39</v>
      </c>
      <c r="B27">
        <v>50.924999999999997</v>
      </c>
      <c r="C27">
        <f t="shared" si="7"/>
        <v>0.84875</v>
      </c>
      <c r="D27">
        <f t="shared" si="5"/>
        <v>48.629792861728625</v>
      </c>
      <c r="E27" s="1">
        <f t="shared" si="3"/>
        <v>-43.90160810987453</v>
      </c>
      <c r="F27" s="1">
        <f t="shared" si="4"/>
        <v>-38.663921236302443</v>
      </c>
      <c r="G27" s="1">
        <f t="shared" si="2"/>
        <v>-41.370207138271375</v>
      </c>
      <c r="M27" s="1">
        <f>M26-Q26</f>
        <v>-29.865212516704872</v>
      </c>
      <c r="N27" s="1">
        <f>N26+P26</f>
        <v>-32.535906032137092</v>
      </c>
      <c r="O27">
        <f>O26</f>
        <v>37.600355305460276</v>
      </c>
      <c r="P27" t="s">
        <v>9</v>
      </c>
      <c r="Q27" s="1">
        <f>-M27</f>
        <v>29.865212516704872</v>
      </c>
      <c r="R27" s="1">
        <f t="shared" ref="R27:S29" si="9">N27</f>
        <v>-32.535906032137092</v>
      </c>
      <c r="S27">
        <f t="shared" si="9"/>
        <v>37.600355305460276</v>
      </c>
    </row>
    <row r="28" spans="1:19" x14ac:dyDescent="0.2">
      <c r="A28">
        <v>38</v>
      </c>
      <c r="B28">
        <v>53.024999999999999</v>
      </c>
      <c r="C28">
        <f t="shared" si="7"/>
        <v>0.88374999999999992</v>
      </c>
      <c r="D28">
        <f t="shared" si="5"/>
        <v>50.635145144686497</v>
      </c>
      <c r="E28" s="1">
        <f t="shared" si="3"/>
        <v>-45.227682094044354</v>
      </c>
      <c r="F28" s="1">
        <f t="shared" si="4"/>
        <v>-37.103999412463068</v>
      </c>
      <c r="G28" s="1">
        <f t="shared" si="2"/>
        <v>-39.364854855313503</v>
      </c>
      <c r="L28">
        <f>C25-1.5*0.035</f>
        <v>0.72625000000000006</v>
      </c>
      <c r="M28" s="1">
        <f>-($P$3+2)*SIN(L28)</f>
        <v>-34.133226199204628</v>
      </c>
      <c r="N28" s="1">
        <f>-($P$3+2)*COS(L28)</f>
        <v>-38.4302337910392</v>
      </c>
      <c r="O28">
        <f>L28*180/PI()-90</f>
        <v>-48.388940128623958</v>
      </c>
      <c r="P28" t="s">
        <v>7</v>
      </c>
      <c r="Q28" s="1">
        <f>-M28</f>
        <v>34.133226199204628</v>
      </c>
      <c r="R28" s="1">
        <f t="shared" si="9"/>
        <v>-38.4302337910392</v>
      </c>
      <c r="S28">
        <f t="shared" si="9"/>
        <v>-48.388940128623958</v>
      </c>
    </row>
    <row r="29" spans="1:19" x14ac:dyDescent="0.2">
      <c r="A29">
        <v>37</v>
      </c>
      <c r="B29">
        <v>55.125</v>
      </c>
      <c r="C29">
        <f t="shared" si="7"/>
        <v>0.91874999999999996</v>
      </c>
      <c r="D29">
        <f t="shared" si="5"/>
        <v>52.640497427644384</v>
      </c>
      <c r="E29" s="1">
        <f t="shared" si="3"/>
        <v>-46.498357823233917</v>
      </c>
      <c r="F29" s="1">
        <f t="shared" si="4"/>
        <v>-35.498629829086376</v>
      </c>
      <c r="G29" s="1">
        <f t="shared" si="2"/>
        <v>-37.359502572355616</v>
      </c>
      <c r="L29">
        <f>C26-1.5*0.035</f>
        <v>0.76125000000000009</v>
      </c>
      <c r="M29" s="1">
        <f>-$P$3*SIN(L29)+1.27*COS(L29)</f>
        <v>-33.158004060451525</v>
      </c>
      <c r="N29" s="1">
        <f>-$P$3*COS(L29)-1.27*SIN(L29)</f>
        <v>-36.640410296925985</v>
      </c>
      <c r="O29">
        <f>L29*180/PI()-180</f>
        <v>-136.38358784566609</v>
      </c>
      <c r="P29" t="s">
        <v>8</v>
      </c>
      <c r="Q29" s="1">
        <f>-M29</f>
        <v>33.158004060451525</v>
      </c>
      <c r="R29" s="1">
        <f t="shared" si="9"/>
        <v>-36.640410296925985</v>
      </c>
      <c r="S29">
        <f>-180-O29</f>
        <v>-43.616412154333915</v>
      </c>
    </row>
    <row r="30" spans="1:19" x14ac:dyDescent="0.2">
      <c r="A30">
        <v>36</v>
      </c>
      <c r="B30">
        <v>57.225000000000001</v>
      </c>
      <c r="C30">
        <f t="shared" si="7"/>
        <v>0.95374999999999999</v>
      </c>
      <c r="D30">
        <f t="shared" si="5"/>
        <v>54.64584971060227</v>
      </c>
      <c r="E30" s="1">
        <f t="shared" si="3"/>
        <v>-47.712078878569102</v>
      </c>
      <c r="F30" s="1">
        <f t="shared" si="4"/>
        <v>-33.849778863165419</v>
      </c>
      <c r="G30" s="1">
        <f t="shared" si="2"/>
        <v>-35.35415028939773</v>
      </c>
      <c r="M30" s="1">
        <f>-$P$3*SIN(L29)</f>
        <v>-34.077451412410035</v>
      </c>
      <c r="N30" s="1">
        <f>-$P$3*COS(L29)</f>
        <v>-35.764330068307345</v>
      </c>
      <c r="Q30" s="1">
        <f>-M30</f>
        <v>34.077451412410035</v>
      </c>
      <c r="R30" s="1">
        <f>N30</f>
        <v>-35.764330068307345</v>
      </c>
    </row>
    <row r="31" spans="1:19" x14ac:dyDescent="0.2">
      <c r="A31">
        <v>35</v>
      </c>
      <c r="B31">
        <v>59.325000000000003</v>
      </c>
      <c r="C31">
        <f t="shared" si="7"/>
        <v>0.98875000000000002</v>
      </c>
      <c r="D31">
        <f t="shared" si="5"/>
        <v>56.651201993560143</v>
      </c>
      <c r="E31" s="1">
        <f t="shared" si="3"/>
        <v>-48.867358603529276</v>
      </c>
      <c r="F31" s="1">
        <f t="shared" si="4"/>
        <v>-32.159466150949598</v>
      </c>
      <c r="G31" s="1">
        <f t="shared" si="2"/>
        <v>-33.348798006439857</v>
      </c>
      <c r="I31" s="1">
        <f>-$N$3*SIN((B31+1)/60)</f>
        <v>-49.396537915955577</v>
      </c>
      <c r="J31" s="1">
        <f>-$N$3*COS((B31+1)/60)</f>
        <v>-31.340581390867065</v>
      </c>
    </row>
    <row r="32" spans="1:19" x14ac:dyDescent="0.2">
      <c r="A32">
        <v>34</v>
      </c>
      <c r="B32">
        <v>61.424999999999997</v>
      </c>
      <c r="C32">
        <f t="shared" si="7"/>
        <v>1.0237499999999999</v>
      </c>
      <c r="D32">
        <f t="shared" si="5"/>
        <v>58.656554276518023</v>
      </c>
      <c r="E32" s="1">
        <f t="shared" si="3"/>
        <v>-49.962781924915603</v>
      </c>
      <c r="F32" s="1">
        <f t="shared" si="4"/>
        <v>-30.429762114142903</v>
      </c>
      <c r="G32" s="1">
        <f t="shared" si="2"/>
        <v>-31.343445723481977</v>
      </c>
      <c r="I32" s="1">
        <f>-$Q$3*SIN((B31+1)/60)</f>
        <v>-47.792205915266422</v>
      </c>
      <c r="J32" s="1">
        <f>-$Q$3*COS((B31+1)/60)</f>
        <v>-30.322682166206423</v>
      </c>
    </row>
    <row r="33" spans="1:19" x14ac:dyDescent="0.2">
      <c r="A33">
        <v>33</v>
      </c>
      <c r="B33">
        <v>63.524999999999999</v>
      </c>
      <c r="C33">
        <f t="shared" si="7"/>
        <v>1.0587500000000001</v>
      </c>
      <c r="D33">
        <f t="shared" si="5"/>
        <v>60.661906559475916</v>
      </c>
      <c r="E33" s="1">
        <f t="shared" si="3"/>
        <v>-50.997007086138758</v>
      </c>
      <c r="F33" s="1">
        <f t="shared" si="4"/>
        <v>-28.662785423896143</v>
      </c>
      <c r="G33" s="1">
        <f t="shared" si="2"/>
        <v>-29.338093440524084</v>
      </c>
    </row>
    <row r="34" spans="1:19" x14ac:dyDescent="0.2">
      <c r="A34">
        <v>32</v>
      </c>
      <c r="B34">
        <v>65.625</v>
      </c>
      <c r="C34">
        <f t="shared" si="7"/>
        <v>1.09375</v>
      </c>
      <c r="D34">
        <f t="shared" si="5"/>
        <v>62.667258842433789</v>
      </c>
      <c r="E34" s="1">
        <f t="shared" si="3"/>
        <v>-51.968767290702971</v>
      </c>
      <c r="F34" s="1">
        <f t="shared" si="4"/>
        <v>-26.860700405699788</v>
      </c>
      <c r="G34" s="1">
        <f t="shared" si="2"/>
        <v>-27.332741157566211</v>
      </c>
      <c r="L34">
        <f>C31-1.5*0.035</f>
        <v>0.93625000000000003</v>
      </c>
      <c r="M34" s="1">
        <f>-$O$3*SIN(L34)</f>
        <v>-35.434991783782294</v>
      </c>
      <c r="N34" s="1">
        <f>-$O$3*COS(L34)</f>
        <v>-26.083737410181111</v>
      </c>
      <c r="O34">
        <f>L34*180/PI()</f>
        <v>53.643173569123327</v>
      </c>
      <c r="P34">
        <f>3.81*SIN(L34)</f>
        <v>3.0683481521866032</v>
      </c>
      <c r="Q34">
        <f>3.81*COS(L34)</f>
        <v>2.2586145348361373</v>
      </c>
    </row>
    <row r="35" spans="1:19" x14ac:dyDescent="0.2">
      <c r="A35">
        <v>31</v>
      </c>
      <c r="B35">
        <v>67.724999999999994</v>
      </c>
      <c r="C35">
        <f t="shared" si="7"/>
        <v>1.1287499999999999</v>
      </c>
      <c r="D35">
        <f t="shared" si="5"/>
        <v>64.672611125391668</v>
      </c>
      <c r="E35" s="1">
        <f t="shared" si="3"/>
        <v>-52.87687225387333</v>
      </c>
      <c r="F35" s="1">
        <f t="shared" si="4"/>
        <v>-25.025714388355848</v>
      </c>
      <c r="G35" s="1">
        <f t="shared" si="2"/>
        <v>-25.327388874608332</v>
      </c>
      <c r="M35" s="1">
        <f>M34-Q34</f>
        <v>-37.693606318618428</v>
      </c>
      <c r="N35" s="1">
        <f>N34+P34</f>
        <v>-23.015389257994507</v>
      </c>
      <c r="O35">
        <f>O34</f>
        <v>53.643173569123327</v>
      </c>
      <c r="P35" t="s">
        <v>9</v>
      </c>
      <c r="Q35" s="1">
        <f>-M35</f>
        <v>37.693606318618428</v>
      </c>
      <c r="R35" s="1">
        <f t="shared" ref="R35:S37" si="10">N35</f>
        <v>-23.015389257994507</v>
      </c>
      <c r="S35">
        <f t="shared" si="10"/>
        <v>53.643173569123327</v>
      </c>
    </row>
    <row r="36" spans="1:19" x14ac:dyDescent="0.2">
      <c r="A36">
        <v>30</v>
      </c>
      <c r="B36">
        <v>69.825000000000003</v>
      </c>
      <c r="C36">
        <f t="shared" si="7"/>
        <v>1.1637500000000001</v>
      </c>
      <c r="D36">
        <f t="shared" si="5"/>
        <v>66.677963408349555</v>
      </c>
      <c r="E36" s="1">
        <f t="shared" si="3"/>
        <v>-53.720209660625734</v>
      </c>
      <c r="F36" s="1">
        <f t="shared" si="4"/>
        <v>-23.160075000276091</v>
      </c>
      <c r="G36" s="1">
        <f t="shared" si="2"/>
        <v>-23.322036591650445</v>
      </c>
      <c r="L36">
        <f>C33-1.5*0.035</f>
        <v>1.0062500000000001</v>
      </c>
      <c r="M36" s="1">
        <f>-($P$3+2)*SIN(L36)</f>
        <v>-43.424334849630455</v>
      </c>
      <c r="N36" s="1">
        <f>-($P$3+2)*COS(L36)</f>
        <v>-27.500675316565779</v>
      </c>
      <c r="O36">
        <f>L36*180/PI()-90</f>
        <v>-32.346121864960907</v>
      </c>
      <c r="P36" t="s">
        <v>7</v>
      </c>
      <c r="Q36" s="1">
        <f>-M36</f>
        <v>43.424334849630455</v>
      </c>
      <c r="R36" s="1">
        <f t="shared" si="10"/>
        <v>-27.500675316565779</v>
      </c>
      <c r="S36">
        <f t="shared" si="10"/>
        <v>-32.346121864960907</v>
      </c>
    </row>
    <row r="37" spans="1:19" x14ac:dyDescent="0.2">
      <c r="A37">
        <v>29</v>
      </c>
      <c r="B37">
        <v>71.924999999999997</v>
      </c>
      <c r="C37">
        <f t="shared" si="7"/>
        <v>1.19875</v>
      </c>
      <c r="D37">
        <f t="shared" si="5"/>
        <v>68.683315691307442</v>
      </c>
      <c r="E37" s="1">
        <f t="shared" si="3"/>
        <v>-54.497746528093693</v>
      </c>
      <c r="F37" s="1">
        <f t="shared" si="4"/>
        <v>-21.26606741641838</v>
      </c>
      <c r="G37" s="1">
        <f t="shared" si="2"/>
        <v>-21.316684308692558</v>
      </c>
      <c r="L37">
        <f>C34-1.5*0.035</f>
        <v>1.04125</v>
      </c>
      <c r="M37" s="1">
        <f>-$P$3*SIN(L37)+1.27*COS(L37)</f>
        <v>-41.992464477089783</v>
      </c>
      <c r="N37" s="1">
        <f>-$P$3*COS(L37)-1.27*SIN(L37)</f>
        <v>-26.050063860581094</v>
      </c>
      <c r="O37">
        <f>L37*180/PI()-180</f>
        <v>-120.34076958200302</v>
      </c>
      <c r="P37" t="s">
        <v>8</v>
      </c>
      <c r="Q37" s="1">
        <f>-M37</f>
        <v>41.992464477089783</v>
      </c>
      <c r="R37" s="1">
        <f t="shared" si="10"/>
        <v>-26.050063860581094</v>
      </c>
      <c r="S37">
        <f>-180-O37</f>
        <v>-59.65923041799698</v>
      </c>
    </row>
    <row r="38" spans="1:19" x14ac:dyDescent="0.2">
      <c r="A38">
        <v>28</v>
      </c>
      <c r="B38">
        <v>74.025000000000006</v>
      </c>
      <c r="C38">
        <f t="shared" si="7"/>
        <v>1.2337500000000001</v>
      </c>
      <c r="D38">
        <f t="shared" si="5"/>
        <v>70.688667974265329</v>
      </c>
      <c r="E38" s="1">
        <f t="shared" si="3"/>
        <v>-55.208530470843215</v>
      </c>
      <c r="F38" s="1">
        <f t="shared" si="4"/>
        <v>-19.346011559232988</v>
      </c>
      <c r="G38" s="1">
        <f t="shared" si="2"/>
        <v>-19.311332025734671</v>
      </c>
      <c r="M38" s="1">
        <f>-$P$3*SIN(L37)</f>
        <v>-42.633994635155844</v>
      </c>
      <c r="N38" s="1">
        <f>-$P$3*COS(L37)</f>
        <v>-24.954007723199556</v>
      </c>
      <c r="Q38" s="1">
        <f>-M38</f>
        <v>42.633994635155844</v>
      </c>
      <c r="R38" s="1">
        <f>N38</f>
        <v>-24.954007723199556</v>
      </c>
    </row>
    <row r="39" spans="1:19" x14ac:dyDescent="0.2">
      <c r="A39">
        <v>27</v>
      </c>
      <c r="B39">
        <v>76.125</v>
      </c>
      <c r="C39">
        <f t="shared" si="7"/>
        <v>1.26875</v>
      </c>
      <c r="D39">
        <f t="shared" si="5"/>
        <v>72.694020257223201</v>
      </c>
      <c r="E39" s="1">
        <f t="shared" si="3"/>
        <v>-55.851690867425795</v>
      </c>
      <c r="F39" s="1">
        <f t="shared" si="4"/>
        <v>-17.402259257047813</v>
      </c>
      <c r="G39" s="1">
        <f t="shared" si="2"/>
        <v>-17.305979742776799</v>
      </c>
      <c r="I39" s="1">
        <f>-$N$3*SIN((B39+1)/60)</f>
        <v>-56.133958094502766</v>
      </c>
      <c r="J39" s="1">
        <f>-$N$3*COS((B39+1)/60)</f>
        <v>-16.469023912928396</v>
      </c>
    </row>
    <row r="40" spans="1:19" x14ac:dyDescent="0.2">
      <c r="A40">
        <v>26</v>
      </c>
      <c r="B40">
        <v>78.224999999999994</v>
      </c>
      <c r="C40">
        <f t="shared" si="7"/>
        <v>1.30375</v>
      </c>
      <c r="D40">
        <f t="shared" si="5"/>
        <v>74.699372540181074</v>
      </c>
      <c r="E40" s="1">
        <f t="shared" si="3"/>
        <v>-56.426439926780887</v>
      </c>
      <c r="F40" s="1">
        <f t="shared" si="4"/>
        <v>-15.437191363372669</v>
      </c>
      <c r="G40" s="1">
        <f t="shared" si="2"/>
        <v>-15.300627459818926</v>
      </c>
      <c r="I40" s="1">
        <f>-$Q$3*SIN((B39+1)/60)</f>
        <v>-54.310803899980456</v>
      </c>
      <c r="J40" s="1">
        <f>-$Q$3*COS((B39+1)/60)</f>
        <v>-15.934132537978586</v>
      </c>
    </row>
    <row r="41" spans="1:19" x14ac:dyDescent="0.2">
      <c r="A41">
        <v>25</v>
      </c>
      <c r="B41">
        <v>80.325000000000003</v>
      </c>
      <c r="C41">
        <f t="shared" si="7"/>
        <v>1.3387500000000001</v>
      </c>
      <c r="D41">
        <f t="shared" si="5"/>
        <v>76.70472482313896</v>
      </c>
      <c r="E41" s="1">
        <f t="shared" si="3"/>
        <v>-56.932073653181419</v>
      </c>
      <c r="F41" s="1">
        <f t="shared" si="4"/>
        <v>-13.453214840651501</v>
      </c>
      <c r="G41" s="1">
        <f t="shared" si="2"/>
        <v>-13.29527517686104</v>
      </c>
    </row>
    <row r="42" spans="1:19" x14ac:dyDescent="0.2">
      <c r="A42">
        <v>24</v>
      </c>
      <c r="B42">
        <v>82.424999999999997</v>
      </c>
      <c r="C42">
        <f t="shared" si="7"/>
        <v>1.37375</v>
      </c>
      <c r="D42">
        <f t="shared" si="5"/>
        <v>78.710077106096847</v>
      </c>
      <c r="E42" s="1">
        <f t="shared" si="3"/>
        <v>-57.36797270854052</v>
      </c>
      <c r="F42" s="1">
        <f t="shared" si="4"/>
        <v>-11.452759812034394</v>
      </c>
      <c r="G42" s="1">
        <f t="shared" si="2"/>
        <v>-11.289922893903153</v>
      </c>
      <c r="L42">
        <f>C39-1.5*0.035</f>
        <v>1.2162500000000001</v>
      </c>
      <c r="M42" s="1">
        <f>-$O$3*SIN(L42)</f>
        <v>-41.263379729268095</v>
      </c>
      <c r="N42" s="1">
        <f>-$O$3*COS(L42)</f>
        <v>-15.275257553253461</v>
      </c>
      <c r="O42">
        <f>L42*180/PI()</f>
        <v>69.685991832786385</v>
      </c>
      <c r="P42">
        <f>3.81*SIN(L42)</f>
        <v>3.5730335629207146</v>
      </c>
      <c r="Q42">
        <f>3.81*COS(L42)</f>
        <v>1.3226984381339928</v>
      </c>
    </row>
    <row r="43" spans="1:19" x14ac:dyDescent="0.2">
      <c r="A43">
        <v>23</v>
      </c>
      <c r="B43">
        <v>84.525000000000006</v>
      </c>
      <c r="C43">
        <f t="shared" si="7"/>
        <v>1.4087500000000002</v>
      </c>
      <c r="D43">
        <f t="shared" si="5"/>
        <v>80.715429389054734</v>
      </c>
      <c r="E43" s="1">
        <f t="shared" si="3"/>
        <v>-57.733603171023233</v>
      </c>
      <c r="F43" s="1">
        <f t="shared" si="4"/>
        <v>-9.4382765847805263</v>
      </c>
      <c r="G43" s="1">
        <f t="shared" si="2"/>
        <v>-9.2845706109452664</v>
      </c>
      <c r="M43" s="1">
        <f>M42-Q42</f>
        <v>-42.586078167402086</v>
      </c>
      <c r="N43" s="1">
        <f>N42+P42</f>
        <v>-11.702223990332746</v>
      </c>
      <c r="O43">
        <f>O42</f>
        <v>69.685991832786385</v>
      </c>
      <c r="P43" t="s">
        <v>9</v>
      </c>
      <c r="Q43" s="1">
        <f>-M43</f>
        <v>42.586078167402086</v>
      </c>
      <c r="R43" s="1">
        <f t="shared" ref="R43:S45" si="11">N43</f>
        <v>-11.702223990332746</v>
      </c>
      <c r="S43">
        <f t="shared" si="11"/>
        <v>69.685991832786385</v>
      </c>
    </row>
    <row r="44" spans="1:19" x14ac:dyDescent="0.2">
      <c r="A44">
        <v>22</v>
      </c>
      <c r="B44">
        <v>86.625</v>
      </c>
      <c r="C44">
        <f t="shared" si="7"/>
        <v>1.4437500000000001</v>
      </c>
      <c r="D44">
        <f t="shared" si="5"/>
        <v>82.720781672012606</v>
      </c>
      <c r="E44" s="1">
        <f t="shared" si="3"/>
        <v>-58.028517189033991</v>
      </c>
      <c r="F44" s="1">
        <f t="shared" si="4"/>
        <v>-7.4122326489382733</v>
      </c>
      <c r="G44" s="1">
        <f t="shared" si="2"/>
        <v>-7.2792183279873939</v>
      </c>
      <c r="L44">
        <f>C41-1.5*0.035</f>
        <v>1.2862500000000001</v>
      </c>
      <c r="M44" s="1">
        <f>-($P$3+2)*SIN(L44)</f>
        <v>-49.333160125325925</v>
      </c>
      <c r="N44" s="1">
        <f>-($P$3+2)*COS(L44)</f>
        <v>-14.42911334936945</v>
      </c>
      <c r="O44">
        <f>L44*180/PI()-90</f>
        <v>-16.303303601297856</v>
      </c>
      <c r="P44" t="s">
        <v>7</v>
      </c>
      <c r="Q44" s="1">
        <f>-M44</f>
        <v>49.333160125325925</v>
      </c>
      <c r="R44" s="1">
        <f t="shared" si="11"/>
        <v>-14.42911334936945</v>
      </c>
      <c r="S44">
        <f t="shared" si="11"/>
        <v>-16.303303601297856</v>
      </c>
    </row>
    <row r="45" spans="1:19" x14ac:dyDescent="0.2">
      <c r="A45">
        <v>21</v>
      </c>
      <c r="B45">
        <v>88.724999999999994</v>
      </c>
      <c r="C45">
        <f t="shared" si="7"/>
        <v>1.47875</v>
      </c>
      <c r="D45">
        <f t="shared" si="5"/>
        <v>84.726133954970493</v>
      </c>
      <c r="E45" s="1">
        <f t="shared" si="3"/>
        <v>-58.252353529778851</v>
      </c>
      <c r="F45" s="1">
        <f t="shared" si="4"/>
        <v>-5.3771096549783559</v>
      </c>
      <c r="G45" s="1">
        <f t="shared" si="2"/>
        <v>-5.2738660450295072</v>
      </c>
      <c r="L45">
        <f>C42-1.5*0.035</f>
        <v>1.32125</v>
      </c>
      <c r="M45" s="1">
        <f>-$P$3*SIN(L45)+1.27*COS(L45)</f>
        <v>-47.55616864710646</v>
      </c>
      <c r="N45" s="1">
        <f>-$P$3*COS(L45)-1.27*SIN(L45)</f>
        <v>-13.430700786182681</v>
      </c>
      <c r="O45">
        <f>L45*180/PI()-180</f>
        <v>-104.29795131833997</v>
      </c>
      <c r="P45" t="s">
        <v>8</v>
      </c>
      <c r="Q45" s="1">
        <f>-M45</f>
        <v>47.55616864710646</v>
      </c>
      <c r="R45" s="1">
        <f t="shared" si="11"/>
        <v>-13.430700786182681</v>
      </c>
      <c r="S45">
        <f>-180-O45</f>
        <v>-75.702048681660031</v>
      </c>
    </row>
    <row r="46" spans="1:19" x14ac:dyDescent="0.2">
      <c r="A46">
        <v>20</v>
      </c>
      <c r="B46">
        <v>90.825000000000003</v>
      </c>
      <c r="C46">
        <f t="shared" si="7"/>
        <v>1.5137500000000002</v>
      </c>
      <c r="D46">
        <f t="shared" si="5"/>
        <v>86.73148623792838</v>
      </c>
      <c r="E46" s="1">
        <f t="shared" si="3"/>
        <v>-58.404838021730455</v>
      </c>
      <c r="F46" s="1">
        <f t="shared" si="4"/>
        <v>-3.3354003740823859</v>
      </c>
      <c r="G46" s="1">
        <f t="shared" si="2"/>
        <v>-3.2685137620716205</v>
      </c>
      <c r="M46" s="1">
        <f>-$P$3*SIN(L45)</f>
        <v>-47.869813389647469</v>
      </c>
      <c r="N46" s="1">
        <f>-$P$3*COS(L45)</f>
        <v>-12.200039591752473</v>
      </c>
      <c r="Q46" s="1">
        <f>-M46</f>
        <v>47.869813389647469</v>
      </c>
      <c r="R46" s="1">
        <f>N46</f>
        <v>-12.200039591752473</v>
      </c>
    </row>
    <row r="47" spans="1:19" x14ac:dyDescent="0.2">
      <c r="A47">
        <v>19</v>
      </c>
      <c r="B47">
        <v>92.924999999999997</v>
      </c>
      <c r="C47">
        <f t="shared" si="7"/>
        <v>1.5487499999999998</v>
      </c>
      <c r="D47">
        <f t="shared" si="5"/>
        <v>88.736838520886238</v>
      </c>
      <c r="E47" s="1">
        <f t="shared" si="3"/>
        <v>-58.485783890453874</v>
      </c>
      <c r="F47" s="1">
        <f t="shared" si="4"/>
        <v>-1.2896056448099249</v>
      </c>
      <c r="G47" s="1">
        <f t="shared" si="2"/>
        <v>-1.2631614791137622</v>
      </c>
      <c r="I47" s="1">
        <f>-$N$3*SIN((B47+1)/60)</f>
        <v>-58.499153485306032</v>
      </c>
      <c r="J47" s="1">
        <f>-$N$3*COS((B47+1)/60)</f>
        <v>-0.31470859951287145</v>
      </c>
    </row>
    <row r="48" spans="1:19" x14ac:dyDescent="0.2">
      <c r="A48">
        <v>18</v>
      </c>
      <c r="B48">
        <v>95.025000000000006</v>
      </c>
      <c r="C48">
        <f t="shared" si="7"/>
        <v>1.58375</v>
      </c>
      <c r="D48">
        <f t="shared" si="5"/>
        <v>90.742190803844125</v>
      </c>
      <c r="E48" s="1">
        <f t="shared" si="3"/>
        <v>-58.495091987381976</v>
      </c>
      <c r="F48" s="1">
        <f t="shared" si="4"/>
        <v>0.75776869011616599</v>
      </c>
      <c r="G48" s="1">
        <f t="shared" si="2"/>
        <v>0.7421908038441245</v>
      </c>
      <c r="I48" s="1">
        <f>-$Q$3*SIN((B47+1)/60)</f>
        <v>-56.599180978945668</v>
      </c>
      <c r="J48" s="1">
        <f>-$Q$3*COS((B47+1)/60)</f>
        <v>-0.30448729457142776</v>
      </c>
    </row>
    <row r="49" spans="1:19" x14ac:dyDescent="0.2">
      <c r="A49">
        <v>17</v>
      </c>
      <c r="B49">
        <v>97.125</v>
      </c>
      <c r="C49">
        <f t="shared" si="7"/>
        <v>1.6187499999999999</v>
      </c>
      <c r="D49">
        <f t="shared" si="5"/>
        <v>92.747543086802011</v>
      </c>
      <c r="E49" s="1">
        <f t="shared" si="3"/>
        <v>-58.432750911259973</v>
      </c>
      <c r="F49" s="1">
        <f t="shared" si="4"/>
        <v>2.8042148531535362</v>
      </c>
      <c r="G49" s="1">
        <f t="shared" si="2"/>
        <v>2.7475430868020112</v>
      </c>
    </row>
    <row r="50" spans="1:19" x14ac:dyDescent="0.2">
      <c r="A50">
        <v>16</v>
      </c>
      <c r="B50">
        <v>99.224999999999994</v>
      </c>
      <c r="C50">
        <f t="shared" si="7"/>
        <v>1.6537499999999998</v>
      </c>
      <c r="D50">
        <f t="shared" si="5"/>
        <v>94.752895369759884</v>
      </c>
      <c r="E50" s="1">
        <f t="shared" si="3"/>
        <v>-58.29883702211054</v>
      </c>
      <c r="F50" s="1">
        <f t="shared" si="4"/>
        <v>4.8472262036543832</v>
      </c>
      <c r="G50" s="1">
        <f t="shared" si="2"/>
        <v>4.7528953697598837</v>
      </c>
      <c r="L50">
        <f>C47-1.5*0.035</f>
        <v>1.4962499999999999</v>
      </c>
      <c r="M50" s="1">
        <f>-$O$3*SIN(L50)</f>
        <v>-43.877799200008766</v>
      </c>
      <c r="N50" s="1">
        <f>-$O$3*COS(L50)</f>
        <v>-3.2770012761227401</v>
      </c>
      <c r="O50">
        <f>L50*180/PI()</f>
        <v>85.728810096449422</v>
      </c>
      <c r="P50">
        <f>3.81*SIN(L50)</f>
        <v>3.7994185216371226</v>
      </c>
      <c r="Q50">
        <f>3.81*COS(L50)</f>
        <v>0.28375851959153725</v>
      </c>
    </row>
    <row r="51" spans="1:19" x14ac:dyDescent="0.2">
      <c r="A51">
        <v>15</v>
      </c>
      <c r="B51">
        <v>101.325</v>
      </c>
      <c r="C51">
        <f t="shared" si="7"/>
        <v>1.68875</v>
      </c>
      <c r="D51">
        <f t="shared" si="5"/>
        <v>96.758247652717785</v>
      </c>
      <c r="E51" s="1">
        <f t="shared" si="3"/>
        <v>-58.09351434770236</v>
      </c>
      <c r="F51" s="1">
        <f t="shared" si="4"/>
        <v>6.8843003081867522</v>
      </c>
      <c r="G51" s="1">
        <f t="shared" si="2"/>
        <v>6.7582476527177846</v>
      </c>
      <c r="M51" s="1">
        <f>M50-Q50</f>
        <v>-44.161557719600303</v>
      </c>
      <c r="N51" s="1">
        <f>N50+P50</f>
        <v>0.52241724551438251</v>
      </c>
      <c r="O51">
        <f>O50</f>
        <v>85.728810096449422</v>
      </c>
      <c r="P51" t="s">
        <v>9</v>
      </c>
      <c r="Q51" s="1">
        <f>-M51</f>
        <v>44.161557719600303</v>
      </c>
      <c r="R51" s="1">
        <f t="shared" ref="R51:S53" si="12">N51</f>
        <v>0.52241724551438251</v>
      </c>
      <c r="S51">
        <f t="shared" si="12"/>
        <v>85.728810096449422</v>
      </c>
    </row>
    <row r="52" spans="1:19" x14ac:dyDescent="0.2">
      <c r="A52">
        <v>14</v>
      </c>
      <c r="B52">
        <v>103.425</v>
      </c>
      <c r="C52">
        <f t="shared" si="7"/>
        <v>1.7237499999999999</v>
      </c>
      <c r="D52">
        <f t="shared" si="5"/>
        <v>98.763599935675643</v>
      </c>
      <c r="E52" s="1">
        <f t="shared" si="3"/>
        <v>-57.817034382636606</v>
      </c>
      <c r="F52" s="1">
        <f t="shared" si="4"/>
        <v>8.9129420057025204</v>
      </c>
      <c r="G52" s="1">
        <f t="shared" si="2"/>
        <v>8.7635999356756429</v>
      </c>
      <c r="L52">
        <f>C49-1.5*0.035</f>
        <v>1.5662499999999999</v>
      </c>
      <c r="M52" s="1">
        <f>-($P$3+2)*SIN(L52)</f>
        <v>-51.399468805370667</v>
      </c>
      <c r="N52" s="1">
        <f>-($P$3+2)*COS(L52)</f>
        <v>-0.23368039226234349</v>
      </c>
      <c r="O52">
        <f>L52*180/PI()-90</f>
        <v>-0.26048533763480464</v>
      </c>
      <c r="P52" t="s">
        <v>7</v>
      </c>
      <c r="Q52" s="1">
        <f>-M52</f>
        <v>51.399468805370667</v>
      </c>
      <c r="R52" s="1">
        <f t="shared" si="12"/>
        <v>-0.23368039226234349</v>
      </c>
      <c r="S52">
        <f t="shared" si="12"/>
        <v>-0.26048533763480464</v>
      </c>
    </row>
    <row r="53" spans="1:19" x14ac:dyDescent="0.2">
      <c r="A53">
        <v>13</v>
      </c>
      <c r="B53">
        <v>105.52500000000001</v>
      </c>
      <c r="C53">
        <f t="shared" si="7"/>
        <v>1.75875</v>
      </c>
      <c r="D53">
        <f t="shared" si="5"/>
        <v>100.76895221863353</v>
      </c>
      <c r="E53" s="1">
        <f t="shared" si="3"/>
        <v>-57.469735780297505</v>
      </c>
      <c r="F53" s="1">
        <f t="shared" si="4"/>
        <v>10.930666463797774</v>
      </c>
      <c r="G53" s="1">
        <f t="shared" si="2"/>
        <v>10.76895221863353</v>
      </c>
      <c r="L53">
        <f>C50-1.5*0.035</f>
        <v>1.6012499999999998</v>
      </c>
      <c r="M53" s="1">
        <f>-$P$3*SIN(L53)+1.27*COS(L53)</f>
        <v>-49.415764529961919</v>
      </c>
      <c r="N53" s="1">
        <f>-$P$3*COS(L53)-1.27*SIN(L53)</f>
        <v>0.23476779880985532</v>
      </c>
      <c r="O53">
        <f>L53*180/PI()-180</f>
        <v>-88.255133054676946</v>
      </c>
      <c r="P53" t="s">
        <v>8</v>
      </c>
      <c r="Q53" s="1">
        <f>-M53</f>
        <v>49.415764529961919</v>
      </c>
      <c r="R53" s="1">
        <f t="shared" si="12"/>
        <v>0.23476779880985532</v>
      </c>
      <c r="S53">
        <f>-180-O53</f>
        <v>-91.744866945323054</v>
      </c>
    </row>
    <row r="54" spans="1:19" x14ac:dyDescent="0.2">
      <c r="A54">
        <v>12</v>
      </c>
      <c r="B54">
        <v>107.625</v>
      </c>
      <c r="C54">
        <f t="shared" si="7"/>
        <v>1.79375</v>
      </c>
      <c r="D54">
        <f t="shared" si="5"/>
        <v>102.77430450159142</v>
      </c>
      <c r="E54" s="1">
        <f t="shared" si="3"/>
        <v>-57.052043938044264</v>
      </c>
      <c r="F54" s="1">
        <f t="shared" si="4"/>
        <v>12.935002222321661</v>
      </c>
      <c r="G54" s="1">
        <f t="shared" si="2"/>
        <v>12.774304501591416</v>
      </c>
      <c r="M54" s="1">
        <f>-$P$3*SIN(L53)</f>
        <v>-49.377094342929084</v>
      </c>
      <c r="N54" s="1">
        <f>-$P$3*COS(L53)</f>
        <v>1.50417892867868</v>
      </c>
      <c r="Q54" s="1">
        <f>-M54</f>
        <v>49.377094342929084</v>
      </c>
      <c r="R54" s="1">
        <f>N54</f>
        <v>1.50417892867868</v>
      </c>
    </row>
    <row r="55" spans="1:19" x14ac:dyDescent="0.2">
      <c r="A55">
        <v>11</v>
      </c>
      <c r="B55">
        <v>109.72499999999999</v>
      </c>
      <c r="C55">
        <f t="shared" si="7"/>
        <v>1.8287499999999999</v>
      </c>
      <c r="D55">
        <f t="shared" si="5"/>
        <v>104.77965678454929</v>
      </c>
      <c r="E55" s="1">
        <f>-$N$3*SIN(C55)</f>
        <v>-56.564470476152565</v>
      </c>
      <c r="F55" s="1">
        <f t="shared" si="4"/>
        <v>14.923494220606132</v>
      </c>
      <c r="G55" s="1">
        <f t="shared" si="2"/>
        <v>14.779656784549289</v>
      </c>
      <c r="I55" s="1">
        <f>-$N$3*SIN((B55+1)/60)</f>
        <v>-56.307901092756936</v>
      </c>
      <c r="J55" s="1">
        <f>-$N$3*COS((B55+1)/60)</f>
        <v>15.86411909083836</v>
      </c>
    </row>
    <row r="56" spans="1:19" x14ac:dyDescent="0.2">
      <c r="A56">
        <v>10</v>
      </c>
      <c r="B56">
        <v>111.825</v>
      </c>
      <c r="C56">
        <f t="shared" si="7"/>
        <v>1.86375</v>
      </c>
      <c r="D56">
        <f t="shared" si="5"/>
        <v>106.78500906750719</v>
      </c>
      <c r="E56" s="1">
        <f t="shared" si="3"/>
        <v>-56.007612611143621</v>
      </c>
      <c r="F56" s="1">
        <f t="shared" si="4"/>
        <v>16.893706804608211</v>
      </c>
      <c r="G56" s="1">
        <f t="shared" si="2"/>
        <v>16.78500906750719</v>
      </c>
      <c r="I56" s="1">
        <f>-$Q$3*SIN((B55+1)/60)</f>
        <v>-54.479097467522095</v>
      </c>
      <c r="J56" s="1">
        <f>-$Q$3*COS((B55+1)/60)</f>
        <v>15.348874197289764</v>
      </c>
    </row>
    <row r="57" spans="1:19" x14ac:dyDescent="0.2">
      <c r="A57">
        <v>9</v>
      </c>
      <c r="B57">
        <v>113.925</v>
      </c>
      <c r="C57">
        <f t="shared" si="7"/>
        <v>1.8987499999999999</v>
      </c>
      <c r="D57">
        <f t="shared" si="5"/>
        <v>108.79036135046505</v>
      </c>
      <c r="E57" s="1">
        <f t="shared" si="3"/>
        <v>-55.382152424268689</v>
      </c>
      <c r="F57" s="1">
        <f t="shared" si="4"/>
        <v>18.843226710281606</v>
      </c>
      <c r="G57" s="1">
        <f t="shared" si="2"/>
        <v>18.790361350465048</v>
      </c>
    </row>
    <row r="58" spans="1:19" x14ac:dyDescent="0.2">
      <c r="A58">
        <v>8</v>
      </c>
      <c r="B58">
        <v>116.02500000000001</v>
      </c>
      <c r="C58">
        <f t="shared" si="7"/>
        <v>1.9337500000000001</v>
      </c>
      <c r="D58">
        <f t="shared" si="5"/>
        <v>110.79571363342293</v>
      </c>
      <c r="E58" s="1">
        <f t="shared" si="3"/>
        <v>-54.68885602604476</v>
      </c>
      <c r="F58" s="1">
        <f t="shared" si="4"/>
        <v>20.769666019523452</v>
      </c>
      <c r="G58" s="1">
        <f t="shared" si="2"/>
        <v>20.795713633422935</v>
      </c>
      <c r="L58">
        <f>C55-1.5*0.035</f>
        <v>1.7762499999999999</v>
      </c>
      <c r="M58" s="1">
        <f>-$O$3*SIN(L58)</f>
        <v>-43.074615355284749</v>
      </c>
      <c r="N58" s="1">
        <f>-$O$3*COS(L58)</f>
        <v>8.9764977577152791</v>
      </c>
      <c r="O58">
        <f>L58*180/PI()</f>
        <v>101.77162836011246</v>
      </c>
      <c r="P58">
        <f>3.81*SIN(L58)</f>
        <v>3.729870102355338</v>
      </c>
      <c r="Q58">
        <f>3.81*COS(L58)</f>
        <v>-0.77728310129307299</v>
      </c>
    </row>
    <row r="59" spans="1:19" x14ac:dyDescent="0.2">
      <c r="A59">
        <v>7</v>
      </c>
      <c r="B59">
        <v>118.125</v>
      </c>
      <c r="C59">
        <f t="shared" si="7"/>
        <v>1.96875</v>
      </c>
      <c r="D59">
        <f t="shared" si="5"/>
        <v>112.80106591638082</v>
      </c>
      <c r="E59" s="1">
        <f t="shared" si="3"/>
        <v>-53.928572617865072</v>
      </c>
      <c r="F59" s="1">
        <f t="shared" si="4"/>
        <v>22.670665085075328</v>
      </c>
      <c r="G59" s="1">
        <f t="shared" si="2"/>
        <v>22.801065916380821</v>
      </c>
      <c r="M59" s="1">
        <f>M58-Q58</f>
        <v>-42.297332253991677</v>
      </c>
      <c r="N59" s="1">
        <f>N58+P58</f>
        <v>12.706367860070618</v>
      </c>
      <c r="O59">
        <f>O58</f>
        <v>101.77162836011246</v>
      </c>
      <c r="P59" t="s">
        <v>9</v>
      </c>
      <c r="Q59" s="1">
        <f>-M59</f>
        <v>42.297332253991677</v>
      </c>
      <c r="R59" s="1">
        <f t="shared" ref="R59:S61" si="13">N59</f>
        <v>12.706367860070618</v>
      </c>
      <c r="S59">
        <f t="shared" si="13"/>
        <v>101.77162836011246</v>
      </c>
    </row>
    <row r="60" spans="1:19" x14ac:dyDescent="0.2">
      <c r="A60">
        <v>6</v>
      </c>
      <c r="B60">
        <v>120.22499999999999</v>
      </c>
      <c r="C60">
        <f t="shared" si="7"/>
        <v>2.0037499999999997</v>
      </c>
      <c r="D60">
        <f t="shared" si="5"/>
        <v>114.80641819933869</v>
      </c>
      <c r="E60" s="1">
        <f t="shared" si="3"/>
        <v>-53.102233451833492</v>
      </c>
      <c r="F60" s="1">
        <f t="shared" si="4"/>
        <v>24.543895420796112</v>
      </c>
      <c r="G60" s="1">
        <f t="shared" si="2"/>
        <v>24.806418199338694</v>
      </c>
      <c r="L60">
        <f>C57-1.5*0.035</f>
        <v>1.8462499999999999</v>
      </c>
      <c r="M60" s="1">
        <f>-($P$3+2)*SIN(L60)</f>
        <v>-49.462317918046679</v>
      </c>
      <c r="N60" s="1">
        <f>-($P$3+2)*COS(L60)</f>
        <v>13.979953725748825</v>
      </c>
      <c r="O60">
        <f>L60*180/PI()-90</f>
        <v>15.782332926028232</v>
      </c>
      <c r="P60" t="s">
        <v>7</v>
      </c>
      <c r="Q60" s="1">
        <f>-M60</f>
        <v>49.462317918046679</v>
      </c>
      <c r="R60" s="1">
        <f t="shared" si="13"/>
        <v>13.979953725748825</v>
      </c>
      <c r="S60">
        <f t="shared" si="13"/>
        <v>15.782332926028232</v>
      </c>
    </row>
    <row r="61" spans="1:19" x14ac:dyDescent="0.2">
      <c r="A61">
        <v>5</v>
      </c>
      <c r="B61">
        <v>122.325</v>
      </c>
      <c r="C61">
        <f t="shared" si="7"/>
        <v>2.0387499999999998</v>
      </c>
      <c r="D61">
        <f t="shared" si="5"/>
        <v>116.81177048229658</v>
      </c>
      <c r="E61" s="1">
        <f t="shared" si="3"/>
        <v>-52.210850690097175</v>
      </c>
      <c r="F61" s="1">
        <f t="shared" si="4"/>
        <v>26.38706255376637</v>
      </c>
      <c r="G61" s="1">
        <f t="shared" si="2"/>
        <v>26.811770482296581</v>
      </c>
      <c r="L61">
        <f>C58-1.5*0.035</f>
        <v>1.8812500000000001</v>
      </c>
      <c r="M61" s="1">
        <f>-$P$3*SIN(L61)+1.27*COS(L61)</f>
        <v>-47.426409832502323</v>
      </c>
      <c r="N61" s="1">
        <f>-$P$3*COS(L61)-1.27*SIN(L61)</f>
        <v>13.881950525755624</v>
      </c>
      <c r="O61">
        <f>L61*180/PI()-180</f>
        <v>-72.212314791013881</v>
      </c>
      <c r="P61" t="s">
        <v>8</v>
      </c>
      <c r="Q61" s="1">
        <f>-M61</f>
        <v>47.426409832502323</v>
      </c>
      <c r="R61" s="1">
        <f t="shared" si="13"/>
        <v>13.881950525755624</v>
      </c>
      <c r="S61">
        <f>-180-O61</f>
        <v>-107.78768520898612</v>
      </c>
    </row>
    <row r="62" spans="1:19" x14ac:dyDescent="0.2">
      <c r="A62">
        <v>4</v>
      </c>
      <c r="B62">
        <v>124.425</v>
      </c>
      <c r="C62">
        <f t="shared" si="7"/>
        <v>2.07375</v>
      </c>
      <c r="D62">
        <f t="shared" si="5"/>
        <v>118.81712276525447</v>
      </c>
      <c r="E62" s="1">
        <f t="shared" si="3"/>
        <v>-51.255516165074539</v>
      </c>
      <c r="F62" s="1">
        <f t="shared" si="4"/>
        <v>28.197908834730679</v>
      </c>
      <c r="G62" s="1">
        <f t="shared" si="2"/>
        <v>28.817122765254467</v>
      </c>
      <c r="M62" s="1">
        <f>-$P$3*SIN(L61)</f>
        <v>-47.038436702864523</v>
      </c>
      <c r="N62" s="1">
        <f>-$P$3*COS(L61)</f>
        <v>15.091238270950724</v>
      </c>
      <c r="Q62" s="1">
        <f>-M62</f>
        <v>47.038436702864523</v>
      </c>
      <c r="R62" s="1">
        <f>N62</f>
        <v>15.091238270950724</v>
      </c>
    </row>
    <row r="63" spans="1:19" x14ac:dyDescent="0.2">
      <c r="A63">
        <v>3</v>
      </c>
      <c r="B63">
        <v>126.52500000000001</v>
      </c>
      <c r="C63">
        <f t="shared" si="7"/>
        <v>2.1087500000000001</v>
      </c>
      <c r="D63">
        <f t="shared" si="5"/>
        <v>120.82247504821237</v>
      </c>
      <c r="E63" s="1">
        <f t="shared" si="3"/>
        <v>-50.23740004209705</v>
      </c>
      <c r="F63" s="1">
        <f t="shared" si="4"/>
        <v>29.974216203435702</v>
      </c>
      <c r="G63" s="1">
        <f t="shared" si="2"/>
        <v>30.822475048212368</v>
      </c>
    </row>
    <row r="64" spans="1:19" x14ac:dyDescent="0.2">
      <c r="A64">
        <v>2</v>
      </c>
      <c r="B64">
        <v>128.625</v>
      </c>
      <c r="C64">
        <f t="shared" si="7"/>
        <v>2.1437499999999998</v>
      </c>
      <c r="D64">
        <f t="shared" si="5"/>
        <v>122.82782733117021</v>
      </c>
      <c r="E64" s="1">
        <f t="shared" si="3"/>
        <v>-49.157749386103013</v>
      </c>
      <c r="F64" s="1">
        <f t="shared" si="4"/>
        <v>31.713808905476625</v>
      </c>
      <c r="G64" s="1">
        <f t="shared" si="2"/>
        <v>32.827827331170212</v>
      </c>
    </row>
    <row r="65" spans="1:19" x14ac:dyDescent="0.2">
      <c r="A65">
        <v>1</v>
      </c>
      <c r="B65">
        <v>130.72499999999999</v>
      </c>
      <c r="C65">
        <f t="shared" si="7"/>
        <v>2.17875</v>
      </c>
      <c r="D65">
        <f t="shared" si="5"/>
        <v>124.83317961412811</v>
      </c>
      <c r="E65" s="1">
        <f t="shared" si="3"/>
        <v>-48.017886634138961</v>
      </c>
      <c r="F65" s="1">
        <f t="shared" si="4"/>
        <v>33.414556157324292</v>
      </c>
      <c r="G65" s="1">
        <f t="shared" si="2"/>
        <v>34.833179614128113</v>
      </c>
    </row>
    <row r="66" spans="1:19" x14ac:dyDescent="0.2">
      <c r="A66">
        <v>0</v>
      </c>
      <c r="B66">
        <v>132.82499999999999</v>
      </c>
      <c r="C66">
        <f t="shared" si="7"/>
        <v>2.2137499999999997</v>
      </c>
      <c r="D66">
        <f t="shared" si="5"/>
        <v>126.83853189708599</v>
      </c>
      <c r="E66" s="1">
        <f t="shared" si="3"/>
        <v>-46.819207975539676</v>
      </c>
      <c r="F66" s="1">
        <f t="shared" si="4"/>
        <v>35.074374756268462</v>
      </c>
      <c r="G66" s="1">
        <f>D66-90</f>
        <v>36.838531897085986</v>
      </c>
      <c r="L66">
        <f>C63-1.5*0.035</f>
        <v>2.0562499999999999</v>
      </c>
      <c r="M66" s="1">
        <f>-$O$3*SIN(L66)</f>
        <v>-38.916387480673329</v>
      </c>
      <c r="N66" s="1">
        <f>-$O$3*COS(L66)</f>
        <v>20.530825250196159</v>
      </c>
      <c r="O66">
        <f>L66*180/PI()</f>
        <v>117.81444662377552</v>
      </c>
      <c r="P66">
        <f>3.81*SIN(L66)</f>
        <v>3.3698053704855773</v>
      </c>
      <c r="Q66">
        <f>3.81*COS(L66)</f>
        <v>-1.7777828228010766</v>
      </c>
    </row>
    <row r="67" spans="1:19" x14ac:dyDescent="0.2">
      <c r="A67">
        <v>127</v>
      </c>
      <c r="B67">
        <f>0.525-2.1</f>
        <v>-1.5750000000000002</v>
      </c>
      <c r="C67">
        <f>B67/60</f>
        <v>-2.6250000000000002E-2</v>
      </c>
      <c r="D67">
        <f t="shared" si="5"/>
        <v>-1.5040142122184113</v>
      </c>
      <c r="E67" s="1">
        <f t="shared" si="3"/>
        <v>1.5354486491423542</v>
      </c>
      <c r="F67" s="1">
        <f t="shared" si="4"/>
        <v>-58.479846079190793</v>
      </c>
      <c r="G67" s="1">
        <f t="shared" ref="G67:G122" si="14">-90-D67</f>
        <v>-88.495985787781592</v>
      </c>
      <c r="M67" s="1">
        <f>M66-Q66</f>
        <v>-37.13860465787225</v>
      </c>
      <c r="N67" s="1">
        <f>N66+P66</f>
        <v>23.900630620681735</v>
      </c>
      <c r="O67">
        <f>O66</f>
        <v>117.81444662377552</v>
      </c>
      <c r="P67" t="s">
        <v>9</v>
      </c>
      <c r="Q67" s="1">
        <f>-M67</f>
        <v>37.13860465787225</v>
      </c>
      <c r="R67" s="1">
        <f t="shared" ref="R67:S69" si="15">N67</f>
        <v>23.900630620681735</v>
      </c>
      <c r="S67">
        <f t="shared" si="15"/>
        <v>117.81444662377552</v>
      </c>
    </row>
    <row r="68" spans="1:19" x14ac:dyDescent="0.2">
      <c r="A68">
        <v>126</v>
      </c>
      <c r="B68">
        <f t="shared" ref="B68:B99" si="16">B67-2.1</f>
        <v>-3.6750000000000003</v>
      </c>
      <c r="C68">
        <f t="shared" ref="C68:C130" si="17">B68/60</f>
        <v>-6.1250000000000006E-2</v>
      </c>
      <c r="D68">
        <f t="shared" si="5"/>
        <v>-3.5093664951762924</v>
      </c>
      <c r="E68" s="1">
        <f t="shared" ref="E68:E130" si="18">-$N$3*SIN(C68)</f>
        <v>3.5808850339794445</v>
      </c>
      <c r="F68" s="1">
        <f t="shared" ref="F68:F130" si="19">-$N$3*COS(C68)</f>
        <v>-58.390301098499414</v>
      </c>
      <c r="G68" s="1">
        <f t="shared" si="14"/>
        <v>-86.490633504823705</v>
      </c>
      <c r="L68">
        <f>C65-1.5*0.035</f>
        <v>2.1262499999999998</v>
      </c>
      <c r="M68" s="1">
        <f>-($P$3+2)*SIN(L68)</f>
        <v>-43.672590447819438</v>
      </c>
      <c r="N68" s="1">
        <f>-($P$3+2)*COS(L68)</f>
        <v>27.104701503189997</v>
      </c>
      <c r="O68">
        <f>L68*180/PI()-90</f>
        <v>31.825151189691283</v>
      </c>
      <c r="P68" t="s">
        <v>7</v>
      </c>
      <c r="Q68" s="1">
        <f>-M68</f>
        <v>43.672590447819438</v>
      </c>
      <c r="R68" s="1">
        <f t="shared" si="15"/>
        <v>27.104701503189997</v>
      </c>
      <c r="S68">
        <f t="shared" si="15"/>
        <v>31.825151189691283</v>
      </c>
    </row>
    <row r="69" spans="1:19" x14ac:dyDescent="0.2">
      <c r="A69">
        <v>125</v>
      </c>
      <c r="B69">
        <f t="shared" si="16"/>
        <v>-5.7750000000000004</v>
      </c>
      <c r="C69">
        <f t="shared" si="17"/>
        <v>-9.6250000000000002E-2</v>
      </c>
      <c r="D69">
        <f t="shared" si="5"/>
        <v>-5.5147187781341733</v>
      </c>
      <c r="E69" s="1">
        <f t="shared" si="18"/>
        <v>5.6219352824287583</v>
      </c>
      <c r="F69" s="1">
        <f t="shared" si="19"/>
        <v>-58.229235300493023</v>
      </c>
      <c r="G69" s="1">
        <f t="shared" si="14"/>
        <v>-84.485281221865833</v>
      </c>
      <c r="L69">
        <f>C65</f>
        <v>2.17875</v>
      </c>
      <c r="M69" s="1">
        <f>-$P$3*SIN(L69)+1.27*COS(L69)</f>
        <v>-41.273847624722507</v>
      </c>
      <c r="N69" s="1">
        <f>-$P$3*COS(L69)-1.27*SIN(L69)</f>
        <v>27.174296720452372</v>
      </c>
      <c r="O69">
        <f>L69*180/PI()-180</f>
        <v>-55.166820385871887</v>
      </c>
      <c r="P69" t="s">
        <v>8</v>
      </c>
      <c r="Q69" s="1">
        <f>-M69</f>
        <v>41.273847624722507</v>
      </c>
      <c r="R69" s="1">
        <f t="shared" si="15"/>
        <v>27.174296720452372</v>
      </c>
      <c r="S69">
        <f>-180-O69</f>
        <v>-124.83317961412811</v>
      </c>
    </row>
    <row r="70" spans="1:19" x14ac:dyDescent="0.2">
      <c r="A70">
        <v>124</v>
      </c>
      <c r="B70">
        <f t="shared" si="16"/>
        <v>-7.875</v>
      </c>
      <c r="C70">
        <f t="shared" si="17"/>
        <v>-0.13125000000000001</v>
      </c>
      <c r="D70">
        <f t="shared" si="5"/>
        <v>-7.5200710610920547</v>
      </c>
      <c r="E70" s="1">
        <f t="shared" si="18"/>
        <v>7.6560993631631096</v>
      </c>
      <c r="F70" s="1">
        <f t="shared" si="19"/>
        <v>-57.99684597063338</v>
      </c>
      <c r="G70" s="1">
        <f t="shared" si="14"/>
        <v>-82.479928938907946</v>
      </c>
      <c r="M70" s="1">
        <f>-$P$3*SIN(L69)</f>
        <v>-40.54843760216179</v>
      </c>
      <c r="N70" s="1">
        <f>-$P$3*COS(L69)</f>
        <v>28.216736310629404</v>
      </c>
      <c r="O70" s="1"/>
      <c r="Q70" s="1">
        <f>-M70</f>
        <v>40.54843760216179</v>
      </c>
      <c r="R70" s="1">
        <f>N70</f>
        <v>28.216736310629404</v>
      </c>
    </row>
    <row r="71" spans="1:19" x14ac:dyDescent="0.2">
      <c r="A71">
        <v>123</v>
      </c>
      <c r="B71">
        <f t="shared" si="16"/>
        <v>-9.9749999999999996</v>
      </c>
      <c r="C71">
        <f t="shared" si="17"/>
        <v>-0.16624999999999998</v>
      </c>
      <c r="D71">
        <f t="shared" si="5"/>
        <v>-9.5254233440499352</v>
      </c>
      <c r="E71" s="1">
        <f t="shared" si="18"/>
        <v>9.6808856795496663</v>
      </c>
      <c r="F71" s="1">
        <f t="shared" si="19"/>
        <v>-57.693417756789984</v>
      </c>
      <c r="G71" s="1">
        <f t="shared" si="14"/>
        <v>-80.474576655950059</v>
      </c>
    </row>
    <row r="72" spans="1:19" x14ac:dyDescent="0.2">
      <c r="A72">
        <v>122</v>
      </c>
      <c r="B72">
        <f t="shared" si="16"/>
        <v>-12.074999999999999</v>
      </c>
      <c r="C72">
        <f t="shared" si="17"/>
        <v>-0.20124999999999998</v>
      </c>
      <c r="D72">
        <f t="shared" si="5"/>
        <v>-11.530775627007817</v>
      </c>
      <c r="E72" s="1">
        <f t="shared" si="18"/>
        <v>11.693814121544268</v>
      </c>
      <c r="F72" s="1">
        <f t="shared" si="19"/>
        <v>-57.319322320582017</v>
      </c>
      <c r="G72" s="1">
        <f t="shared" si="14"/>
        <v>-78.469224372992187</v>
      </c>
    </row>
    <row r="73" spans="1:19" x14ac:dyDescent="0.2">
      <c r="A73">
        <v>121</v>
      </c>
      <c r="B73">
        <f t="shared" si="16"/>
        <v>-14.174999999999999</v>
      </c>
      <c r="C73">
        <f t="shared" si="17"/>
        <v>-0.23624999999999999</v>
      </c>
      <c r="D73">
        <f t="shared" si="5"/>
        <v>-13.536127909965698</v>
      </c>
      <c r="E73" s="1">
        <f t="shared" si="18"/>
        <v>13.692419103516086</v>
      </c>
      <c r="F73" s="1">
        <f t="shared" si="19"/>
        <v>-56.875017882139318</v>
      </c>
      <c r="G73" s="1">
        <f t="shared" si="14"/>
        <v>-76.4638720900343</v>
      </c>
    </row>
    <row r="74" spans="1:19" x14ac:dyDescent="0.2">
      <c r="A74">
        <v>120</v>
      </c>
      <c r="B74">
        <f t="shared" si="16"/>
        <v>-16.274999999999999</v>
      </c>
      <c r="C74">
        <f t="shared" si="17"/>
        <v>-0.27124999999999999</v>
      </c>
      <c r="D74">
        <f t="shared" si="5"/>
        <v>-15.541480192923579</v>
      </c>
      <c r="E74" s="1">
        <f t="shared" si="18"/>
        <v>15.674252584281714</v>
      </c>
      <c r="F74" s="1">
        <f t="shared" si="19"/>
        <v>-56.361048658840069</v>
      </c>
      <c r="G74" s="1">
        <f t="shared" si="14"/>
        <v>-74.458519807076414</v>
      </c>
    </row>
    <row r="75" spans="1:19" x14ac:dyDescent="0.2">
      <c r="A75">
        <v>119</v>
      </c>
      <c r="B75">
        <f t="shared" si="16"/>
        <v>-18.375</v>
      </c>
      <c r="C75">
        <f t="shared" si="17"/>
        <v>-0.30625000000000002</v>
      </c>
      <c r="D75">
        <f t="shared" ref="D75:D130" si="20">180*C75/PI()</f>
        <v>-17.546832475881462</v>
      </c>
      <c r="E75" s="1">
        <f t="shared" si="18"/>
        <v>17.636887065649503</v>
      </c>
      <c r="F75" s="1">
        <f t="shared" si="19"/>
        <v>-55.7780441987125</v>
      </c>
      <c r="G75" s="1">
        <f t="shared" si="14"/>
        <v>-72.453167524118541</v>
      </c>
    </row>
    <row r="76" spans="1:19" x14ac:dyDescent="0.2">
      <c r="A76">
        <v>118</v>
      </c>
      <c r="B76">
        <f t="shared" si="16"/>
        <v>-20.475000000000001</v>
      </c>
      <c r="C76">
        <f t="shared" si="17"/>
        <v>-0.34125</v>
      </c>
      <c r="D76">
        <f t="shared" si="20"/>
        <v>-19.552184758839342</v>
      </c>
      <c r="E76" s="1">
        <f t="shared" si="18"/>
        <v>19.577918565801284</v>
      </c>
      <c r="F76" s="1">
        <f t="shared" si="19"/>
        <v>-55.126718609317329</v>
      </c>
      <c r="G76" s="1">
        <f t="shared" si="14"/>
        <v>-70.447815241160654</v>
      </c>
    </row>
    <row r="77" spans="1:19" x14ac:dyDescent="0.2">
      <c r="A77">
        <v>117</v>
      </c>
      <c r="B77">
        <f t="shared" si="16"/>
        <v>-22.575000000000003</v>
      </c>
      <c r="C77">
        <f t="shared" si="17"/>
        <v>-0.37625000000000003</v>
      </c>
      <c r="D77">
        <f t="shared" si="20"/>
        <v>-21.557537041797225</v>
      </c>
      <c r="E77" s="1">
        <f t="shared" si="18"/>
        <v>21.494969563869493</v>
      </c>
      <c r="F77" s="1">
        <f t="shared" si="19"/>
        <v>-54.407869683055267</v>
      </c>
      <c r="G77" s="1">
        <f t="shared" si="14"/>
        <v>-68.442462958202782</v>
      </c>
    </row>
    <row r="78" spans="1:19" x14ac:dyDescent="0.2">
      <c r="A78">
        <v>116</v>
      </c>
      <c r="B78">
        <f t="shared" si="16"/>
        <v>-24.675000000000004</v>
      </c>
      <c r="C78">
        <f t="shared" si="17"/>
        <v>-0.41125000000000006</v>
      </c>
      <c r="D78">
        <f t="shared" si="20"/>
        <v>-23.562889324755108</v>
      </c>
      <c r="E78" s="1">
        <f t="shared" si="18"/>
        <v>23.385691912102935</v>
      </c>
      <c r="F78" s="1">
        <f t="shared" si="19"/>
        <v>-53.622377919971093</v>
      </c>
      <c r="G78" s="1">
        <f t="shared" si="14"/>
        <v>-66.437110675244895</v>
      </c>
    </row>
    <row r="79" spans="1:19" x14ac:dyDescent="0.2">
      <c r="A79">
        <v>115</v>
      </c>
      <c r="B79">
        <f t="shared" si="16"/>
        <v>-26.775000000000006</v>
      </c>
      <c r="C79">
        <f t="shared" si="17"/>
        <v>-0.44625000000000009</v>
      </c>
      <c r="D79">
        <f t="shared" si="20"/>
        <v>-25.568241607712991</v>
      </c>
      <c r="E79" s="1">
        <f t="shared" si="18"/>
        <v>25.247769712054129</v>
      </c>
      <c r="F79" s="1">
        <f t="shared" si="19"/>
        <v>-52.771205449251227</v>
      </c>
      <c r="G79" s="1">
        <f t="shared" si="14"/>
        <v>-64.431758392287009</v>
      </c>
      <c r="I79" s="1">
        <f>-$N$3*SIN((B79+1)/60)</f>
        <v>24.364783785679585</v>
      </c>
      <c r="J79" s="1">
        <f>-$N$3*COS((B79+1)/60)</f>
        <v>-53.184652965654337</v>
      </c>
    </row>
    <row r="80" spans="1:19" x14ac:dyDescent="0.2">
      <c r="A80">
        <v>114</v>
      </c>
      <c r="B80">
        <f t="shared" si="16"/>
        <v>-28.875000000000007</v>
      </c>
      <c r="C80">
        <f t="shared" si="17"/>
        <v>-0.48125000000000012</v>
      </c>
      <c r="D80">
        <f t="shared" si="20"/>
        <v>-27.573593890670878</v>
      </c>
      <c r="E80" s="1">
        <f t="shared" si="18"/>
        <v>27.078922151265342</v>
      </c>
      <c r="F80" s="1">
        <f t="shared" si="19"/>
        <v>-51.855394850735742</v>
      </c>
      <c r="G80" s="1">
        <f t="shared" si="14"/>
        <v>-62.426406109329122</v>
      </c>
      <c r="I80" s="1">
        <f>-$Q$3*SIN((B79+1)/60)</f>
        <v>23.573448927683152</v>
      </c>
      <c r="J80" s="1">
        <f>-$Q$3*COS((B79+1)/60)</f>
        <v>-51.457288168479245</v>
      </c>
    </row>
    <row r="81" spans="1:10" x14ac:dyDescent="0.2">
      <c r="A81">
        <v>113</v>
      </c>
      <c r="B81">
        <f t="shared" si="16"/>
        <v>-30.975000000000009</v>
      </c>
      <c r="C81">
        <f t="shared" si="17"/>
        <v>-0.5162500000000001</v>
      </c>
      <c r="D81">
        <f t="shared" si="20"/>
        <v>-29.578946173628754</v>
      </c>
      <c r="E81" s="1">
        <f t="shared" si="18"/>
        <v>28.876906296978611</v>
      </c>
      <c r="F81" s="1">
        <f t="shared" si="19"/>
        <v>-50.876067877888488</v>
      </c>
      <c r="G81" s="1">
        <f t="shared" si="14"/>
        <v>-60.421053826371249</v>
      </c>
    </row>
    <row r="82" spans="1:10" x14ac:dyDescent="0.2">
      <c r="A82">
        <v>112</v>
      </c>
      <c r="B82">
        <f t="shared" si="16"/>
        <v>-33.07500000000001</v>
      </c>
      <c r="C82">
        <f t="shared" si="17"/>
        <v>-0.55125000000000013</v>
      </c>
      <c r="D82">
        <f t="shared" si="20"/>
        <v>-31.584298456586637</v>
      </c>
      <c r="E82" s="1">
        <f t="shared" si="18"/>
        <v>30.639519843447921</v>
      </c>
      <c r="F82" s="1">
        <f t="shared" si="19"/>
        <v>-49.834424083789322</v>
      </c>
      <c r="G82" s="1">
        <f t="shared" si="14"/>
        <v>-58.415701543413363</v>
      </c>
    </row>
    <row r="83" spans="1:10" x14ac:dyDescent="0.2">
      <c r="A83">
        <v>111</v>
      </c>
      <c r="B83">
        <f t="shared" si="16"/>
        <v>-35.175000000000011</v>
      </c>
      <c r="C83">
        <f t="shared" si="17"/>
        <v>-0.58625000000000016</v>
      </c>
      <c r="D83">
        <f t="shared" si="20"/>
        <v>-33.589650739544524</v>
      </c>
      <c r="E83" s="1">
        <f t="shared" si="18"/>
        <v>32.364603809488351</v>
      </c>
      <c r="F83" s="1">
        <f t="shared" si="19"/>
        <v>-48.7317393518316</v>
      </c>
      <c r="G83" s="1">
        <f t="shared" si="14"/>
        <v>-56.410349260455476</v>
      </c>
    </row>
    <row r="84" spans="1:10" x14ac:dyDescent="0.2">
      <c r="A84">
        <v>110</v>
      </c>
      <c r="B84">
        <f t="shared" si="16"/>
        <v>-37.275000000000013</v>
      </c>
      <c r="C84">
        <f t="shared" si="17"/>
        <v>-0.62125000000000019</v>
      </c>
      <c r="D84">
        <f t="shared" si="20"/>
        <v>-35.595003022502404</v>
      </c>
      <c r="E84" s="1">
        <f t="shared" si="18"/>
        <v>34.05004518295803</v>
      </c>
      <c r="F84" s="1">
        <f t="shared" si="19"/>
        <v>-47.569364332924579</v>
      </c>
      <c r="G84" s="1">
        <f t="shared" si="14"/>
        <v>-54.404996977497596</v>
      </c>
    </row>
    <row r="85" spans="1:10" x14ac:dyDescent="0.2">
      <c r="A85">
        <v>109</v>
      </c>
      <c r="B85">
        <f t="shared" si="16"/>
        <v>-39.375000000000014</v>
      </c>
      <c r="C85">
        <f t="shared" si="17"/>
        <v>-0.65625000000000022</v>
      </c>
      <c r="D85">
        <f t="shared" si="20"/>
        <v>-37.60035530546029</v>
      </c>
      <c r="E85" s="1">
        <f t="shared" si="18"/>
        <v>35.693779508933801</v>
      </c>
      <c r="F85" s="1">
        <f t="shared" si="19"/>
        <v>-46.348722791114938</v>
      </c>
      <c r="G85" s="1">
        <f t="shared" si="14"/>
        <v>-52.39964469453971</v>
      </c>
    </row>
    <row r="86" spans="1:10" x14ac:dyDescent="0.2">
      <c r="A86">
        <v>108</v>
      </c>
      <c r="B86">
        <f t="shared" si="16"/>
        <v>-41.475000000000016</v>
      </c>
      <c r="C86">
        <f t="shared" si="17"/>
        <v>-0.69125000000000025</v>
      </c>
      <c r="D86">
        <f t="shared" si="20"/>
        <v>-39.60570758841817</v>
      </c>
      <c r="E86" s="1">
        <f t="shared" si="18"/>
        <v>37.293793418410367</v>
      </c>
      <c r="F86" s="1">
        <f t="shared" si="19"/>
        <v>-45.071309859653866</v>
      </c>
      <c r="G86" s="1">
        <f t="shared" si="14"/>
        <v>-50.39429241158183</v>
      </c>
    </row>
    <row r="87" spans="1:10" x14ac:dyDescent="0.2">
      <c r="A87">
        <v>107</v>
      </c>
      <c r="B87">
        <f t="shared" si="16"/>
        <v>-43.575000000000017</v>
      </c>
      <c r="C87">
        <f t="shared" si="17"/>
        <v>-0.72625000000000028</v>
      </c>
      <c r="D87">
        <f t="shared" si="20"/>
        <v>-41.611059871376057</v>
      </c>
      <c r="E87" s="1">
        <f t="shared" si="18"/>
        <v>38.848127094425514</v>
      </c>
      <c r="F87" s="1">
        <f t="shared" si="19"/>
        <v>-43.738690209645767</v>
      </c>
      <c r="G87" s="1">
        <f t="shared" si="14"/>
        <v>-48.388940128623943</v>
      </c>
      <c r="I87" s="1">
        <f>-$N$3*SIN((B87+1)/60)</f>
        <v>38.113787224474187</v>
      </c>
      <c r="J87" s="1">
        <f>-$N$3*COS((B87+1)/60)</f>
        <v>-44.380054342097282</v>
      </c>
    </row>
    <row r="88" spans="1:10" x14ac:dyDescent="0.2">
      <c r="A88">
        <v>106</v>
      </c>
      <c r="B88">
        <f t="shared" si="16"/>
        <v>-45.675000000000018</v>
      </c>
      <c r="C88">
        <f t="shared" si="17"/>
        <v>-0.76125000000000032</v>
      </c>
      <c r="D88">
        <f t="shared" si="20"/>
        <v>-43.616412154333936</v>
      </c>
      <c r="E88" s="1">
        <f t="shared" si="18"/>
        <v>40.354876672590848</v>
      </c>
      <c r="F88" s="1">
        <f t="shared" si="19"/>
        <v>-42.352496133521846</v>
      </c>
      <c r="G88" s="1">
        <f t="shared" si="14"/>
        <v>-46.383587845666064</v>
      </c>
      <c r="I88" s="1">
        <f>-$Q$3*SIN((B87+1)/60)</f>
        <v>36.87590353684169</v>
      </c>
      <c r="J88" s="1">
        <f>-$Q$3*COS((B87+1)/60)</f>
        <v>-42.938650867738573</v>
      </c>
    </row>
    <row r="89" spans="1:10" x14ac:dyDescent="0.2">
      <c r="A89">
        <v>105</v>
      </c>
      <c r="B89">
        <f t="shared" si="16"/>
        <v>-47.77500000000002</v>
      </c>
      <c r="C89">
        <f t="shared" si="17"/>
        <v>-0.79625000000000035</v>
      </c>
      <c r="D89">
        <f t="shared" si="20"/>
        <v>-45.621764437291823</v>
      </c>
      <c r="E89" s="1">
        <f t="shared" si="18"/>
        <v>41.812196573087597</v>
      </c>
      <c r="F89" s="1">
        <f t="shared" si="19"/>
        <v>-40.914425545685987</v>
      </c>
      <c r="G89" s="1">
        <f t="shared" si="14"/>
        <v>-44.378235562708177</v>
      </c>
    </row>
    <row r="90" spans="1:10" x14ac:dyDescent="0.2">
      <c r="A90">
        <v>104</v>
      </c>
      <c r="B90">
        <f t="shared" si="16"/>
        <v>-49.875000000000021</v>
      </c>
      <c r="C90">
        <f t="shared" si="17"/>
        <v>-0.83125000000000038</v>
      </c>
      <c r="D90">
        <f t="shared" si="20"/>
        <v>-47.627116720249703</v>
      </c>
      <c r="E90" s="1">
        <f t="shared" si="18"/>
        <v>43.218301761271107</v>
      </c>
      <c r="F90" s="1">
        <f t="shared" si="19"/>
        <v>-39.426239902781887</v>
      </c>
      <c r="G90" s="1">
        <f t="shared" si="14"/>
        <v>-42.372883279750297</v>
      </c>
    </row>
    <row r="91" spans="1:10" x14ac:dyDescent="0.2">
      <c r="A91">
        <v>103</v>
      </c>
      <c r="B91">
        <f t="shared" si="16"/>
        <v>-51.975000000000023</v>
      </c>
      <c r="C91">
        <f t="shared" si="17"/>
        <v>-0.86625000000000041</v>
      </c>
      <c r="D91">
        <f t="shared" si="20"/>
        <v>-49.632469003207582</v>
      </c>
      <c r="E91" s="1">
        <f t="shared" si="18"/>
        <v>44.571469934115051</v>
      </c>
      <c r="F91" s="1">
        <f t="shared" si="19"/>
        <v>-37.889762046129007</v>
      </c>
      <c r="G91" s="1">
        <f t="shared" si="14"/>
        <v>-40.367530996792418</v>
      </c>
    </row>
    <row r="92" spans="1:10" x14ac:dyDescent="0.2">
      <c r="A92">
        <v>102</v>
      </c>
      <c r="B92">
        <f t="shared" si="16"/>
        <v>-54.075000000000024</v>
      </c>
      <c r="C92">
        <f t="shared" si="17"/>
        <v>-0.90125000000000044</v>
      </c>
      <c r="D92">
        <f t="shared" si="20"/>
        <v>-51.637821286165469</v>
      </c>
      <c r="E92" s="1">
        <f t="shared" si="18"/>
        <v>45.870043629817282</v>
      </c>
      <c r="F92" s="1">
        <f t="shared" si="19"/>
        <v>-36.306873968969825</v>
      </c>
      <c r="G92" s="1">
        <f t="shared" si="14"/>
        <v>-38.362178713834531</v>
      </c>
    </row>
    <row r="93" spans="1:10" x14ac:dyDescent="0.2">
      <c r="A93">
        <v>101</v>
      </c>
      <c r="B93">
        <f t="shared" si="16"/>
        <v>-56.175000000000026</v>
      </c>
      <c r="C93">
        <f t="shared" si="17"/>
        <v>-0.93625000000000047</v>
      </c>
      <c r="D93">
        <f t="shared" si="20"/>
        <v>-53.643173569123356</v>
      </c>
      <c r="E93" s="1">
        <f t="shared" si="18"/>
        <v>47.112432257983286</v>
      </c>
      <c r="F93" s="1">
        <f t="shared" si="19"/>
        <v>-34.679514511263498</v>
      </c>
      <c r="G93" s="1">
        <f t="shared" si="14"/>
        <v>-36.356826430876644</v>
      </c>
    </row>
    <row r="94" spans="1:10" x14ac:dyDescent="0.2">
      <c r="A94">
        <v>100</v>
      </c>
      <c r="B94">
        <f t="shared" si="16"/>
        <v>-58.275000000000027</v>
      </c>
      <c r="C94">
        <f t="shared" si="17"/>
        <v>-0.9712500000000005</v>
      </c>
      <c r="D94">
        <f t="shared" si="20"/>
        <v>-55.648525852081242</v>
      </c>
      <c r="E94" s="1">
        <f t="shared" si="18"/>
        <v>48.297114047900507</v>
      </c>
      <c r="F94" s="1">
        <f t="shared" si="19"/>
        <v>-33.009676984849328</v>
      </c>
      <c r="G94" s="1">
        <f t="shared" si="14"/>
        <v>-34.351474147918758</v>
      </c>
    </row>
    <row r="95" spans="1:10" x14ac:dyDescent="0.2">
      <c r="A95">
        <v>99</v>
      </c>
      <c r="B95">
        <f t="shared" si="16"/>
        <v>-60.375000000000028</v>
      </c>
      <c r="C95">
        <f t="shared" si="17"/>
        <v>-1.0062500000000005</v>
      </c>
      <c r="D95">
        <f t="shared" si="20"/>
        <v>-57.653878135039115</v>
      </c>
      <c r="E95" s="1">
        <f t="shared" si="18"/>
        <v>49.422637912517168</v>
      </c>
      <c r="F95" s="1">
        <f t="shared" si="19"/>
        <v>-31.299406731889043</v>
      </c>
      <c r="G95" s="1">
        <f t="shared" si="14"/>
        <v>-32.346121864960885</v>
      </c>
      <c r="I95" s="1">
        <f>-$N$3*SIN((B95+1)/60)</f>
        <v>48.894141187721416</v>
      </c>
      <c r="J95" s="1">
        <f>-$N$3*COS((B95+1)/60)</f>
        <v>-32.118732190345938</v>
      </c>
    </row>
    <row r="96" spans="1:10" x14ac:dyDescent="0.2">
      <c r="A96">
        <v>98</v>
      </c>
      <c r="B96">
        <f t="shared" si="16"/>
        <v>-62.47500000000003</v>
      </c>
      <c r="C96">
        <f t="shared" si="17"/>
        <v>-1.0412500000000005</v>
      </c>
      <c r="D96">
        <f t="shared" si="20"/>
        <v>-59.659230417996987</v>
      </c>
      <c r="E96" s="1">
        <f t="shared" si="18"/>
        <v>50.48762522584245</v>
      </c>
      <c r="F96" s="1">
        <f t="shared" si="19"/>
        <v>-29.550798619578394</v>
      </c>
      <c r="G96" s="1">
        <f t="shared" si="14"/>
        <v>-30.340769582003013</v>
      </c>
      <c r="I96" s="1">
        <f>-$Q$3*SIN((B95+1)/60)</f>
        <v>47.306126345727044</v>
      </c>
      <c r="J96" s="1">
        <f>-$Q$3*COS((B95+1)/60)</f>
        <v>-31.075559691856068</v>
      </c>
    </row>
    <row r="97" spans="1:10" x14ac:dyDescent="0.2">
      <c r="A97">
        <v>97</v>
      </c>
      <c r="B97">
        <f t="shared" si="16"/>
        <v>-64.575000000000031</v>
      </c>
      <c r="C97">
        <f t="shared" si="17"/>
        <v>-1.0762500000000006</v>
      </c>
      <c r="D97">
        <f t="shared" si="20"/>
        <v>-61.664582700954888</v>
      </c>
      <c r="E97" s="1">
        <f t="shared" si="18"/>
        <v>51.490771511591014</v>
      </c>
      <c r="F97" s="1">
        <f t="shared" si="19"/>
        <v>-27.765994474196798</v>
      </c>
      <c r="G97" s="1">
        <f t="shared" si="14"/>
        <v>-28.335417299045112</v>
      </c>
    </row>
    <row r="98" spans="1:10" x14ac:dyDescent="0.2">
      <c r="A98">
        <v>96</v>
      </c>
      <c r="B98">
        <f t="shared" si="16"/>
        <v>-66.675000000000026</v>
      </c>
      <c r="C98">
        <f t="shared" si="17"/>
        <v>-1.1112500000000005</v>
      </c>
      <c r="D98">
        <f t="shared" si="20"/>
        <v>-63.669934983912761</v>
      </c>
      <c r="E98" s="1">
        <f t="shared" si="18"/>
        <v>52.430848041003195</v>
      </c>
      <c r="F98" s="1">
        <f t="shared" si="19"/>
        <v>-25.947180457637995</v>
      </c>
      <c r="G98" s="1">
        <f t="shared" si="14"/>
        <v>-26.330065016087239</v>
      </c>
    </row>
    <row r="99" spans="1:10" x14ac:dyDescent="0.2">
      <c r="A99">
        <v>95</v>
      </c>
      <c r="B99">
        <f t="shared" si="16"/>
        <v>-68.77500000000002</v>
      </c>
      <c r="C99">
        <f t="shared" si="17"/>
        <v>-1.1462500000000004</v>
      </c>
      <c r="D99">
        <f t="shared" si="20"/>
        <v>-65.67528726687064</v>
      </c>
      <c r="E99" s="1">
        <f t="shared" si="18"/>
        <v>53.306703337884208</v>
      </c>
      <c r="F99" s="1">
        <f t="shared" si="19"/>
        <v>-24.096584389635066</v>
      </c>
      <c r="G99" s="1">
        <f t="shared" si="14"/>
        <v>-24.32471273312936</v>
      </c>
    </row>
    <row r="100" spans="1:10" x14ac:dyDescent="0.2">
      <c r="A100">
        <v>94</v>
      </c>
      <c r="B100">
        <f t="shared" ref="B100:B130" si="21">B99-2.1</f>
        <v>-70.875000000000014</v>
      </c>
      <c r="C100">
        <f t="shared" si="17"/>
        <v>-1.1812500000000001</v>
      </c>
      <c r="D100">
        <f t="shared" si="20"/>
        <v>-67.680639549828499</v>
      </c>
      <c r="E100" s="1">
        <f t="shared" si="18"/>
        <v>54.117264589018419</v>
      </c>
      <c r="F100" s="1">
        <f t="shared" si="19"/>
        <v>-22.216473018959885</v>
      </c>
      <c r="G100" s="1">
        <f t="shared" si="14"/>
        <v>-22.319360450171501</v>
      </c>
    </row>
    <row r="101" spans="1:10" x14ac:dyDescent="0.2">
      <c r="A101">
        <v>93</v>
      </c>
      <c r="B101">
        <f t="shared" si="21"/>
        <v>-72.975000000000009</v>
      </c>
      <c r="C101">
        <f t="shared" si="17"/>
        <v>-1.2162500000000001</v>
      </c>
      <c r="D101">
        <f t="shared" si="20"/>
        <v>-69.685991832786385</v>
      </c>
      <c r="E101" s="1">
        <f t="shared" si="18"/>
        <v>54.861538958231449</v>
      </c>
      <c r="F101" s="1">
        <f t="shared" si="19"/>
        <v>-20.30914924693926</v>
      </c>
      <c r="G101" s="1">
        <f t="shared" si="14"/>
        <v>-20.314008167213615</v>
      </c>
    </row>
    <row r="102" spans="1:10" x14ac:dyDescent="0.2">
      <c r="A102">
        <v>92</v>
      </c>
      <c r="B102">
        <f t="shared" si="21"/>
        <v>-75.075000000000003</v>
      </c>
      <c r="C102">
        <f t="shared" si="17"/>
        <v>-1.25125</v>
      </c>
      <c r="D102">
        <f t="shared" si="20"/>
        <v>-71.691344115744258</v>
      </c>
      <c r="E102" s="1">
        <f t="shared" si="18"/>
        <v>55.538614802490237</v>
      </c>
      <c r="F102" s="1">
        <f t="shared" si="19"/>
        <v>-18.376949306688857</v>
      </c>
      <c r="G102" s="1">
        <f t="shared" si="14"/>
        <v>-18.308655884255742</v>
      </c>
    </row>
    <row r="103" spans="1:10" x14ac:dyDescent="0.2">
      <c r="A103">
        <v>91</v>
      </c>
      <c r="B103">
        <f t="shared" si="21"/>
        <v>-77.174999999999997</v>
      </c>
      <c r="C103">
        <f t="shared" si="17"/>
        <v>-1.2862499999999999</v>
      </c>
      <c r="D103">
        <f t="shared" si="20"/>
        <v>-73.69669639870213</v>
      </c>
      <c r="E103" s="1">
        <f t="shared" si="18"/>
        <v>56.147662788551884</v>
      </c>
      <c r="F103" s="1">
        <f t="shared" si="19"/>
        <v>-16.42223990151972</v>
      </c>
      <c r="G103" s="1">
        <f t="shared" si="14"/>
        <v>-16.30330360129787</v>
      </c>
      <c r="I103" s="1">
        <f>-$N$3*SIN((B103+1)/60)</f>
        <v>55.866173355514448</v>
      </c>
      <c r="J103" s="1">
        <f>-$N$3*COS((B103+1)/60)</f>
        <v>-17.355710144261113</v>
      </c>
    </row>
    <row r="104" spans="1:10" x14ac:dyDescent="0.2">
      <c r="A104">
        <v>90</v>
      </c>
      <c r="B104">
        <f t="shared" si="21"/>
        <v>-79.274999999999991</v>
      </c>
      <c r="C104">
        <f t="shared" si="17"/>
        <v>-1.3212499999999998</v>
      </c>
      <c r="D104">
        <f t="shared" si="20"/>
        <v>-75.702048681660003</v>
      </c>
      <c r="E104" s="1">
        <f t="shared" si="18"/>
        <v>56.687936908793056</v>
      </c>
      <c r="F104" s="1">
        <f t="shared" si="19"/>
        <v>-14.447415306022679</v>
      </c>
      <c r="G104" s="1">
        <f t="shared" si="14"/>
        <v>-14.297951318339997</v>
      </c>
      <c r="I104" s="1">
        <f>-$Q$3*SIN((B103+1)/60)</f>
        <v>54.051716443113122</v>
      </c>
      <c r="J104" s="1">
        <f>-$Q$3*COS((B103+1)/60)</f>
        <v>-16.792020413079982</v>
      </c>
    </row>
    <row r="105" spans="1:10" x14ac:dyDescent="0.2">
      <c r="A105">
        <v>89</v>
      </c>
      <c r="B105">
        <f t="shared" si="21"/>
        <v>-81.374999999999986</v>
      </c>
      <c r="C105">
        <f t="shared" si="17"/>
        <v>-1.3562499999999997</v>
      </c>
      <c r="D105">
        <f t="shared" si="20"/>
        <v>-77.707400964617889</v>
      </c>
      <c r="E105" s="1">
        <f t="shared" si="18"/>
        <v>57.158775394976104</v>
      </c>
      <c r="F105" s="1">
        <f t="shared" si="19"/>
        <v>-12.454894433381371</v>
      </c>
      <c r="G105" s="1">
        <f t="shared" si="14"/>
        <v>-12.292599035382111</v>
      </c>
    </row>
    <row r="106" spans="1:10" x14ac:dyDescent="0.2">
      <c r="A106">
        <v>88</v>
      </c>
      <c r="B106">
        <f t="shared" si="21"/>
        <v>-83.47499999999998</v>
      </c>
      <c r="C106">
        <f t="shared" si="17"/>
        <v>-1.3912499999999997</v>
      </c>
      <c r="D106">
        <f t="shared" si="20"/>
        <v>-79.712753247575762</v>
      </c>
      <c r="E106" s="1">
        <f t="shared" si="18"/>
        <v>57.559601528832388</v>
      </c>
      <c r="F106" s="1">
        <f t="shared" si="19"/>
        <v>-10.447117872506071</v>
      </c>
      <c r="G106" s="1">
        <f t="shared" si="14"/>
        <v>-10.287246752424238</v>
      </c>
    </row>
    <row r="107" spans="1:10" x14ac:dyDescent="0.2">
      <c r="A107">
        <v>87</v>
      </c>
      <c r="B107">
        <f t="shared" si="21"/>
        <v>-85.574999999999974</v>
      </c>
      <c r="C107">
        <f t="shared" si="17"/>
        <v>-1.4262499999999996</v>
      </c>
      <c r="D107">
        <f t="shared" si="20"/>
        <v>-81.718105530533634</v>
      </c>
      <c r="E107" s="1">
        <f t="shared" si="18"/>
        <v>57.889924348470039</v>
      </c>
      <c r="F107" s="1">
        <f t="shared" si="19"/>
        <v>-8.4265448986174629</v>
      </c>
      <c r="G107" s="1">
        <f t="shared" si="14"/>
        <v>-8.2818944694663656</v>
      </c>
    </row>
    <row r="108" spans="1:10" x14ac:dyDescent="0.2">
      <c r="A108">
        <v>86</v>
      </c>
      <c r="B108">
        <f t="shared" si="21"/>
        <v>-87.674999999999969</v>
      </c>
      <c r="C108">
        <f t="shared" si="17"/>
        <v>-1.4612499999999995</v>
      </c>
      <c r="D108">
        <f t="shared" si="20"/>
        <v>-83.723457813491521</v>
      </c>
      <c r="E108" s="1">
        <f t="shared" si="18"/>
        <v>58.149339249740855</v>
      </c>
      <c r="F108" s="1">
        <f t="shared" si="19"/>
        <v>-6.3956504609420142</v>
      </c>
      <c r="G108" s="1">
        <f t="shared" si="14"/>
        <v>-6.2765421865084789</v>
      </c>
    </row>
    <row r="109" spans="1:10" x14ac:dyDescent="0.2">
      <c r="A109">
        <v>85</v>
      </c>
      <c r="B109">
        <f t="shared" si="21"/>
        <v>-89.774999999999963</v>
      </c>
      <c r="C109">
        <f t="shared" si="17"/>
        <v>-1.4962499999999994</v>
      </c>
      <c r="D109">
        <f t="shared" si="20"/>
        <v>-85.728810096449379</v>
      </c>
      <c r="E109" s="1">
        <f t="shared" si="18"/>
        <v>58.337528481829835</v>
      </c>
      <c r="F109" s="1">
        <f t="shared" si="19"/>
        <v>-4.3569221512086687</v>
      </c>
      <c r="G109" s="1">
        <f t="shared" si="14"/>
        <v>-4.2711899035506207</v>
      </c>
    </row>
    <row r="110" spans="1:10" x14ac:dyDescent="0.2">
      <c r="A110">
        <v>84</v>
      </c>
      <c r="B110">
        <f t="shared" si="21"/>
        <v>-91.874999999999957</v>
      </c>
      <c r="C110">
        <f t="shared" si="17"/>
        <v>-1.5312499999999993</v>
      </c>
      <c r="D110">
        <f t="shared" si="20"/>
        <v>-87.734162379407266</v>
      </c>
      <c r="E110" s="1">
        <f t="shared" si="18"/>
        <v>58.454261536460166</v>
      </c>
      <c r="F110" s="1">
        <f t="shared" si="19"/>
        <v>-2.3128571566600375</v>
      </c>
      <c r="G110" s="1">
        <f t="shared" si="14"/>
        <v>-2.265837620592734</v>
      </c>
    </row>
    <row r="111" spans="1:10" x14ac:dyDescent="0.2">
      <c r="A111">
        <v>83</v>
      </c>
      <c r="B111">
        <f t="shared" si="21"/>
        <v>-93.974999999999952</v>
      </c>
      <c r="C111">
        <f t="shared" si="17"/>
        <v>-1.5662499999999993</v>
      </c>
      <c r="D111">
        <f t="shared" si="20"/>
        <v>-89.739514662365139</v>
      </c>
      <c r="E111" s="1">
        <f t="shared" si="18"/>
        <v>58.499395430237044</v>
      </c>
      <c r="F111" s="1">
        <f t="shared" si="19"/>
        <v>-0.26595920131029371</v>
      </c>
      <c r="G111" s="1">
        <f t="shared" si="14"/>
        <v>-0.26048533763486148</v>
      </c>
      <c r="I111" s="1">
        <f>-$N$3*SIN((B111+1)/60)</f>
        <v>58.486838254137488</v>
      </c>
      <c r="J111" s="1">
        <f>-$N$3*COS((B111+1)/60)</f>
        <v>-1.2408670494292025</v>
      </c>
    </row>
    <row r="112" spans="1:10" x14ac:dyDescent="0.2">
      <c r="A112">
        <v>82</v>
      </c>
      <c r="B112">
        <f t="shared" si="21"/>
        <v>-96.074999999999946</v>
      </c>
      <c r="C112">
        <f t="shared" si="17"/>
        <v>-1.6012499999999992</v>
      </c>
      <c r="D112">
        <f t="shared" si="20"/>
        <v>-91.744866945323025</v>
      </c>
      <c r="E112" s="1">
        <f t="shared" si="18"/>
        <v>58.472874879784442</v>
      </c>
      <c r="F112" s="1">
        <f t="shared" si="19"/>
        <v>1.781264520803661</v>
      </c>
      <c r="G112" s="1">
        <f t="shared" si="14"/>
        <v>1.7448669453230252</v>
      </c>
      <c r="I112" s="1">
        <f>-$Q$3*SIN((B111+1)/60)</f>
        <v>56.587265729644137</v>
      </c>
      <c r="J112" s="1">
        <f>-$Q$3*COS((B111+1)/60)</f>
        <v>-1.2005653845759463</v>
      </c>
    </row>
    <row r="113" spans="1:11" x14ac:dyDescent="0.2">
      <c r="A113">
        <v>81</v>
      </c>
      <c r="B113">
        <f t="shared" si="21"/>
        <v>-98.17499999999994</v>
      </c>
      <c r="C113">
        <f t="shared" si="17"/>
        <v>-1.6362499999999991</v>
      </c>
      <c r="D113">
        <f t="shared" si="20"/>
        <v>-93.750219228280912</v>
      </c>
      <c r="E113" s="1">
        <f t="shared" si="18"/>
        <v>58.374732369460347</v>
      </c>
      <c r="F113" s="1">
        <f t="shared" si="19"/>
        <v>3.8263064166213749</v>
      </c>
      <c r="G113" s="1">
        <f t="shared" si="14"/>
        <v>3.7502192282809119</v>
      </c>
    </row>
    <row r="114" spans="1:11" x14ac:dyDescent="0.2">
      <c r="A114">
        <v>80</v>
      </c>
      <c r="B114">
        <f t="shared" si="21"/>
        <v>-100.27499999999993</v>
      </c>
      <c r="C114">
        <f t="shared" si="17"/>
        <v>-1.671249999999999</v>
      </c>
      <c r="D114">
        <f t="shared" si="20"/>
        <v>-95.75557151123877</v>
      </c>
      <c r="E114" s="1">
        <f t="shared" si="18"/>
        <v>58.205088111567498</v>
      </c>
      <c r="F114" s="1">
        <f t="shared" si="19"/>
        <v>5.8666615655467789</v>
      </c>
      <c r="G114" s="1">
        <f t="shared" si="14"/>
        <v>5.7555715112387702</v>
      </c>
    </row>
    <row r="115" spans="1:11" x14ac:dyDescent="0.2">
      <c r="A115">
        <v>79</v>
      </c>
      <c r="B115">
        <f t="shared" si="21"/>
        <v>-102.37499999999993</v>
      </c>
      <c r="C115">
        <f t="shared" si="17"/>
        <v>-1.7062499999999987</v>
      </c>
      <c r="D115">
        <f t="shared" si="20"/>
        <v>-97.760923794196643</v>
      </c>
      <c r="E115" s="1">
        <f t="shared" si="18"/>
        <v>57.9641498991083</v>
      </c>
      <c r="F115" s="1">
        <f t="shared" si="19"/>
        <v>7.899830787662669</v>
      </c>
      <c r="G115" s="1">
        <f t="shared" si="14"/>
        <v>7.7609237941966427</v>
      </c>
    </row>
    <row r="116" spans="1:11" x14ac:dyDescent="0.2">
      <c r="A116">
        <v>78</v>
      </c>
      <c r="B116">
        <f t="shared" si="21"/>
        <v>-104.47499999999992</v>
      </c>
      <c r="C116">
        <f t="shared" si="17"/>
        <v>-1.7412499999999986</v>
      </c>
      <c r="D116">
        <f t="shared" si="20"/>
        <v>-99.766276077154515</v>
      </c>
      <c r="E116" s="1">
        <f t="shared" si="18"/>
        <v>57.652212851264423</v>
      </c>
      <c r="F116" s="1">
        <f t="shared" si="19"/>
        <v>9.9233237049136473</v>
      </c>
      <c r="G116" s="1">
        <f t="shared" si="14"/>
        <v>9.7662760771545152</v>
      </c>
    </row>
    <row r="117" spans="1:11" x14ac:dyDescent="0.2">
      <c r="A117">
        <v>77</v>
      </c>
      <c r="B117">
        <f t="shared" si="21"/>
        <v>-106.57499999999992</v>
      </c>
      <c r="C117">
        <f t="shared" si="17"/>
        <v>-1.7762499999999986</v>
      </c>
      <c r="D117">
        <f t="shared" si="20"/>
        <v>-101.77162836011239</v>
      </c>
      <c r="E117" s="1">
        <f t="shared" si="18"/>
        <v>57.26965905191269</v>
      </c>
      <c r="F117" s="1">
        <f t="shared" si="19"/>
        <v>11.934661791507738</v>
      </c>
      <c r="G117" s="1">
        <f t="shared" si="14"/>
        <v>11.771628360112388</v>
      </c>
    </row>
    <row r="118" spans="1:11" x14ac:dyDescent="0.2">
      <c r="A118">
        <v>76</v>
      </c>
      <c r="B118">
        <f t="shared" si="21"/>
        <v>-108.67499999999991</v>
      </c>
      <c r="C118">
        <f t="shared" si="17"/>
        <v>-1.8112499999999985</v>
      </c>
      <c r="D118">
        <f t="shared" si="20"/>
        <v>-103.77698064307027</v>
      </c>
      <c r="E118" s="1">
        <f t="shared" si="18"/>
        <v>56.816957081620117</v>
      </c>
      <c r="F118" s="1">
        <f t="shared" si="19"/>
        <v>13.931381409800611</v>
      </c>
      <c r="G118" s="1">
        <f t="shared" si="14"/>
        <v>13.776980643070274</v>
      </c>
    </row>
    <row r="119" spans="1:11" x14ac:dyDescent="0.2">
      <c r="A119">
        <v>75</v>
      </c>
      <c r="B119">
        <f t="shared" si="21"/>
        <v>-110.77499999999991</v>
      </c>
      <c r="C119">
        <f t="shared" si="17"/>
        <v>-1.8462499999999984</v>
      </c>
      <c r="D119">
        <f t="shared" si="20"/>
        <v>-105.78233292602815</v>
      </c>
      <c r="E119" s="1">
        <f t="shared" si="18"/>
        <v>56.294661443691282</v>
      </c>
      <c r="F119" s="1">
        <f t="shared" si="19"/>
        <v>15.911036827943615</v>
      </c>
      <c r="G119" s="1">
        <f t="shared" si="14"/>
        <v>15.782332926028147</v>
      </c>
      <c r="I119" s="1">
        <f>-$N$3*SIN((B119+1)/60)</f>
        <v>56.552014591968131</v>
      </c>
      <c r="J119" s="1">
        <f>-$N$3*COS((B119+1)/60)</f>
        <v>14.970626092111972</v>
      </c>
    </row>
    <row r="120" spans="1:11" x14ac:dyDescent="0.2">
      <c r="A120">
        <v>74</v>
      </c>
      <c r="B120">
        <f t="shared" si="21"/>
        <v>-112.8749999999999</v>
      </c>
      <c r="C120">
        <f t="shared" si="17"/>
        <v>-1.8812499999999983</v>
      </c>
      <c r="D120">
        <f t="shared" si="20"/>
        <v>-107.78768520898603</v>
      </c>
      <c r="E120" s="1">
        <f t="shared" si="18"/>
        <v>55.703411884971175</v>
      </c>
      <c r="F120" s="1">
        <f t="shared" si="19"/>
        <v>17.871203215599444</v>
      </c>
      <c r="G120" s="1">
        <f t="shared" si="14"/>
        <v>17.787685208986034</v>
      </c>
      <c r="I120" s="1">
        <f>-$Q$3*SIN((B119+1)/60)</f>
        <v>54.715282494109339</v>
      </c>
      <c r="J120" s="1">
        <f>-$Q$3*COS((B119+1)/60)</f>
        <v>14.484400629291242</v>
      </c>
    </row>
    <row r="121" spans="1:11" x14ac:dyDescent="0.2">
      <c r="A121">
        <v>73</v>
      </c>
      <c r="B121">
        <f t="shared" si="21"/>
        <v>-114.97499999999989</v>
      </c>
      <c r="C121">
        <f t="shared" si="17"/>
        <v>-1.9162499999999982</v>
      </c>
      <c r="D121">
        <f t="shared" si="20"/>
        <v>-109.79303749194389</v>
      </c>
      <c r="E121" s="1">
        <f t="shared" si="18"/>
        <v>55.043932612235253</v>
      </c>
      <c r="F121" s="1">
        <f t="shared" si="19"/>
        <v>19.809479614056105</v>
      </c>
      <c r="G121" s="1">
        <f t="shared" si="14"/>
        <v>19.793037491943892</v>
      </c>
    </row>
    <row r="122" spans="1:11" x14ac:dyDescent="0.2">
      <c r="A122">
        <v>72</v>
      </c>
      <c r="B122">
        <f t="shared" si="21"/>
        <v>-117.07499999999989</v>
      </c>
      <c r="C122">
        <f t="shared" si="17"/>
        <v>-1.9512499999999982</v>
      </c>
      <c r="D122">
        <f t="shared" si="20"/>
        <v>-111.79838977490178</v>
      </c>
      <c r="E122" s="1">
        <f t="shared" si="18"/>
        <v>54.317031405126727</v>
      </c>
      <c r="F122" s="1">
        <f t="shared" si="19"/>
        <v>21.723491877101086</v>
      </c>
      <c r="G122" s="1">
        <f t="shared" si="14"/>
        <v>21.798389774901779</v>
      </c>
    </row>
    <row r="123" spans="1:11" x14ac:dyDescent="0.2">
      <c r="A123">
        <v>71</v>
      </c>
      <c r="B123">
        <f t="shared" si="21"/>
        <v>-119.17499999999988</v>
      </c>
      <c r="C123">
        <f t="shared" si="17"/>
        <v>-1.9862499999999981</v>
      </c>
      <c r="D123">
        <f t="shared" si="20"/>
        <v>-113.80374205785965</v>
      </c>
      <c r="E123" s="1">
        <f t="shared" si="18"/>
        <v>53.523598626727505</v>
      </c>
      <c r="F123" s="1">
        <f t="shared" si="19"/>
        <v>23.610895579053619</v>
      </c>
      <c r="G123" s="1">
        <f t="shared" ref="G123:G130" si="22">-90-D123</f>
        <v>23.803742057859651</v>
      </c>
    </row>
    <row r="124" spans="1:11" x14ac:dyDescent="0.2">
      <c r="A124">
        <v>70</v>
      </c>
      <c r="B124">
        <f t="shared" si="21"/>
        <v>-121.27499999999988</v>
      </c>
      <c r="C124">
        <f t="shared" si="17"/>
        <v>-2.021249999999998</v>
      </c>
      <c r="D124">
        <f t="shared" si="20"/>
        <v>-115.80909434081754</v>
      </c>
      <c r="E124" s="1">
        <f t="shared" si="18"/>
        <v>52.664606132974754</v>
      </c>
      <c r="F124" s="1">
        <f t="shared" si="19"/>
        <v>25.469378886392928</v>
      </c>
      <c r="G124" s="1">
        <f t="shared" si="22"/>
        <v>25.809094340817538</v>
      </c>
    </row>
    <row r="125" spans="1:11" x14ac:dyDescent="0.2">
      <c r="A125">
        <v>69</v>
      </c>
      <c r="B125">
        <f t="shared" si="21"/>
        <v>-123.37499999999987</v>
      </c>
      <c r="C125">
        <f t="shared" si="17"/>
        <v>-2.0562499999999977</v>
      </c>
      <c r="D125">
        <f t="shared" si="20"/>
        <v>-117.8144466237754</v>
      </c>
      <c r="E125" s="1">
        <f t="shared" si="18"/>
        <v>51.741106082258916</v>
      </c>
      <c r="F125" s="1">
        <f t="shared" si="19"/>
        <v>27.296665389465232</v>
      </c>
      <c r="G125" s="1">
        <f t="shared" si="22"/>
        <v>27.814446623775396</v>
      </c>
    </row>
    <row r="126" spans="1:11" x14ac:dyDescent="0.2">
      <c r="A126">
        <v>68</v>
      </c>
      <c r="B126">
        <f t="shared" si="21"/>
        <v>-125.47499999999987</v>
      </c>
      <c r="C126">
        <f t="shared" si="17"/>
        <v>-2.0912499999999978</v>
      </c>
      <c r="D126">
        <f t="shared" si="20"/>
        <v>-119.81979890673328</v>
      </c>
      <c r="E126" s="1">
        <f t="shared" si="18"/>
        <v>50.754229646661216</v>
      </c>
      <c r="F126" s="1">
        <f t="shared" si="19"/>
        <v>29.090516890800959</v>
      </c>
      <c r="G126" s="1">
        <f t="shared" si="22"/>
        <v>29.819798906733283</v>
      </c>
    </row>
    <row r="127" spans="1:11" x14ac:dyDescent="0.2">
      <c r="A127">
        <v>67</v>
      </c>
      <c r="B127">
        <f t="shared" si="21"/>
        <v>-127.57499999999986</v>
      </c>
      <c r="C127">
        <f t="shared" si="17"/>
        <v>-2.1262499999999975</v>
      </c>
      <c r="D127">
        <f t="shared" si="20"/>
        <v>-121.82515118969116</v>
      </c>
      <c r="E127" s="1">
        <f t="shared" si="18"/>
        <v>49.705185626409353</v>
      </c>
      <c r="F127" s="1">
        <f t="shared" si="19"/>
        <v>30.848736146626639</v>
      </c>
      <c r="G127" s="1">
        <f t="shared" si="22"/>
        <v>31.825151189691155</v>
      </c>
      <c r="I127" s="1">
        <f>-$N$3*SIN((B127+1)/60)</f>
        <v>50.212404087944627</v>
      </c>
      <c r="J127" s="1">
        <f>-$N$3*COS((B127+1)/60)</f>
        <v>30.01607029091187</v>
      </c>
    </row>
    <row r="128" spans="1:11" x14ac:dyDescent="0.2">
      <c r="A128">
        <v>66</v>
      </c>
      <c r="B128">
        <f t="shared" si="21"/>
        <v>-129.67499999999987</v>
      </c>
      <c r="C128">
        <f t="shared" si="17"/>
        <v>-2.1612499999999977</v>
      </c>
      <c r="D128">
        <f t="shared" si="20"/>
        <v>-123.83050347264904</v>
      </c>
      <c r="E128" s="1">
        <f t="shared" si="18"/>
        <v>48.595258969248341</v>
      </c>
      <c r="F128" s="1">
        <f t="shared" si="19"/>
        <v>32.569169558213922</v>
      </c>
      <c r="G128" s="1">
        <f t="shared" si="22"/>
        <v>33.830503472649042</v>
      </c>
      <c r="I128" s="1">
        <f>-$Q$3*SIN((B127+1)/60)</f>
        <v>48.581573869703689</v>
      </c>
      <c r="J128" s="1">
        <f>-$Q$3*COS((B127+1)/60)</f>
        <v>29.041189375480545</v>
      </c>
      <c r="K128" s="1"/>
    </row>
    <row r="129" spans="1:11" x14ac:dyDescent="0.2">
      <c r="A129">
        <v>65</v>
      </c>
      <c r="B129">
        <f t="shared" si="21"/>
        <v>-131.77499999999986</v>
      </c>
      <c r="C129">
        <f t="shared" si="17"/>
        <v>-2.1962499999999978</v>
      </c>
      <c r="D129">
        <f t="shared" si="20"/>
        <v>-125.83585575560693</v>
      </c>
      <c r="E129" s="1">
        <f t="shared" si="18"/>
        <v>47.425809196540243</v>
      </c>
      <c r="F129" s="1">
        <f t="shared" si="19"/>
        <v>34.249709809768589</v>
      </c>
      <c r="G129" s="1">
        <f t="shared" si="22"/>
        <v>35.835855755606929</v>
      </c>
      <c r="K129" s="1"/>
    </row>
    <row r="130" spans="1:11" x14ac:dyDescent="0.2">
      <c r="A130">
        <v>64</v>
      </c>
      <c r="B130">
        <f t="shared" si="21"/>
        <v>-133.87499999999986</v>
      </c>
      <c r="C130">
        <f t="shared" si="17"/>
        <v>-2.2312499999999975</v>
      </c>
      <c r="D130">
        <f t="shared" si="20"/>
        <v>-127.84120803856479</v>
      </c>
      <c r="E130" s="1">
        <f t="shared" si="18"/>
        <v>46.198268738020474</v>
      </c>
      <c r="F130" s="1">
        <f t="shared" si="19"/>
        <v>35.888298449628962</v>
      </c>
      <c r="G130" s="1">
        <f t="shared" si="22"/>
        <v>37.841208038564787</v>
      </c>
    </row>
    <row r="135" spans="1:11" x14ac:dyDescent="0.2">
      <c r="B135" t="s">
        <v>10</v>
      </c>
      <c r="C135" t="s">
        <v>11</v>
      </c>
      <c r="D135" t="s">
        <v>12</v>
      </c>
      <c r="E135" s="1" t="s">
        <v>13</v>
      </c>
      <c r="G135" s="1" t="s">
        <v>18</v>
      </c>
    </row>
    <row r="137" spans="1:11" x14ac:dyDescent="0.2">
      <c r="C137">
        <v>390</v>
      </c>
      <c r="D137" s="1">
        <v>25.4</v>
      </c>
      <c r="E137" s="1">
        <f>C137*(D137-$G$137)</f>
        <v>5943.5999999999995</v>
      </c>
      <c r="G137" s="1">
        <v>10.16</v>
      </c>
    </row>
    <row r="139" spans="1:11" x14ac:dyDescent="0.2">
      <c r="C139" t="s">
        <v>14</v>
      </c>
      <c r="D139" t="s">
        <v>15</v>
      </c>
      <c r="E139" s="1" t="s">
        <v>16</v>
      </c>
      <c r="G139" s="1" t="s">
        <v>17</v>
      </c>
    </row>
    <row r="141" spans="1:11" x14ac:dyDescent="0.2">
      <c r="C141">
        <v>100</v>
      </c>
      <c r="D141">
        <v>-5.5</v>
      </c>
      <c r="E141" s="1">
        <f>C141*(D141-$G$141)</f>
        <v>-931</v>
      </c>
      <c r="G141" s="1">
        <v>3.81</v>
      </c>
    </row>
    <row r="142" spans="1:11" x14ac:dyDescent="0.2">
      <c r="C142">
        <v>100</v>
      </c>
      <c r="D142">
        <v>-16</v>
      </c>
      <c r="E142" s="1">
        <f>C142*(D142-$G$141)</f>
        <v>-1980.9999999999998</v>
      </c>
    </row>
    <row r="143" spans="1:11" x14ac:dyDescent="0.2">
      <c r="C143">
        <v>100</v>
      </c>
      <c r="D143">
        <v>-26.5</v>
      </c>
      <c r="E143" s="1">
        <f>C143*(D143-$G$141)</f>
        <v>-3031</v>
      </c>
    </row>
    <row r="144" spans="1:11" x14ac:dyDescent="0.2">
      <c r="E144" s="1">
        <f>SUM(E141:E143)</f>
        <v>-5943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 Monz</dc:creator>
  <cp:lastModifiedBy>Ludwin Monz</cp:lastModifiedBy>
  <dcterms:created xsi:type="dcterms:W3CDTF">2024-07-29T15:32:00Z</dcterms:created>
  <dcterms:modified xsi:type="dcterms:W3CDTF">2024-08-17T11:31:14Z</dcterms:modified>
</cp:coreProperties>
</file>