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nh Le\Documents\Data Analyst Project\Job Search Statistics\"/>
    </mc:Choice>
  </mc:AlternateContent>
  <xr:revisionPtr revIDLastSave="0" documentId="13_ncr:1_{DD3093D0-FAA4-4977-B46E-0797EE4B1C77}" xr6:coauthVersionLast="47" xr6:coauthVersionMax="47" xr10:uidLastSave="{00000000-0000-0000-0000-000000000000}"/>
  <bookViews>
    <workbookView xWindow="2940" yWindow="2940" windowWidth="18225" windowHeight="11332" activeTab="3" xr2:uid="{00000000-000D-0000-FFFF-FFFF00000000}"/>
  </bookViews>
  <sheets>
    <sheet name="Sheet4" sheetId="4" r:id="rId1"/>
    <sheet name="Summary Stat" sheetId="3" r:id="rId2"/>
    <sheet name="Planning" sheetId="2" r:id="rId3"/>
    <sheet name="Sheet1" sheetId="1" r:id="rId4"/>
  </sheets>
  <definedNames>
    <definedName name="_xlnm._FilterDatabase" localSheetId="3" hidden="1">Sheet1!$B$4:$J$333</definedName>
    <definedName name="_xlnm._FilterDatabase" localSheetId="1" hidden="1">'Summary Stat'!$I$12:$L$22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3" l="1"/>
  <c r="J15" i="3"/>
  <c r="J16" i="3"/>
  <c r="J17" i="3"/>
  <c r="L17" i="3" s="1"/>
  <c r="J18" i="3"/>
  <c r="J19" i="3"/>
  <c r="L19" i="3" s="1"/>
  <c r="J20" i="3"/>
  <c r="L20" i="3" s="1"/>
  <c r="J21" i="3"/>
  <c r="L21" i="3" s="1"/>
  <c r="J22" i="3"/>
  <c r="L22" i="3" s="1"/>
  <c r="J13" i="3"/>
  <c r="L13" i="3" s="1"/>
  <c r="L14" i="3"/>
  <c r="L16" i="3"/>
  <c r="L18" i="3"/>
  <c r="L15" i="3"/>
  <c r="F12" i="3"/>
  <c r="C12" i="3"/>
  <c r="C10" i="3"/>
  <c r="C11" i="3"/>
  <c r="C6" i="3"/>
  <c r="J17" i="1"/>
  <c r="C17" i="3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O17" i="3" l="1"/>
  <c r="J8" i="3"/>
  <c r="F10" i="3"/>
  <c r="F11" i="3"/>
  <c r="F16" i="3"/>
  <c r="C16" i="3"/>
  <c r="C20" i="3"/>
  <c r="C8" i="3"/>
  <c r="F8" i="3" l="1"/>
</calcChain>
</file>

<file path=xl/sharedStrings.xml><?xml version="1.0" encoding="utf-8"?>
<sst xmlns="http://schemas.openxmlformats.org/spreadsheetml/2006/main" count="1191" uniqueCount="490">
  <si>
    <t>Rejected</t>
  </si>
  <si>
    <t>Company</t>
  </si>
  <si>
    <t>Position</t>
  </si>
  <si>
    <t>Date Applied</t>
  </si>
  <si>
    <t>Status</t>
  </si>
  <si>
    <t>Days</t>
  </si>
  <si>
    <t>Months</t>
  </si>
  <si>
    <t>Jefferies</t>
  </si>
  <si>
    <t>2022 Investment Banking Summer Analyst Program - New York, Generalist:</t>
  </si>
  <si>
    <t>Bank of America</t>
  </si>
  <si>
    <t xml:space="preserve">Global Banking Investment Banking </t>
  </si>
  <si>
    <t>Global Capital Markets Summer Analyst</t>
  </si>
  <si>
    <t>Apple</t>
  </si>
  <si>
    <t>Finance Developement Program Internship</t>
  </si>
  <si>
    <t>Citi</t>
  </si>
  <si>
    <t xml:space="preserve">Banking, Capital Markets and Advisory (BCMA) - Investment Banking, Summer Analyst - New York (North America - 2022) 80009522. </t>
  </si>
  <si>
    <t>Global Corporate Banking Summer Analyst Program</t>
  </si>
  <si>
    <t>Jefferies 2022 Investment Banking Summer Analyst Program - New York, Private Funds Group at Jefferies, LLC</t>
  </si>
  <si>
    <t>Business, Marketing, and G&amp;A Internships</t>
  </si>
  <si>
    <t>Barclays</t>
  </si>
  <si>
    <t>Summer Analyst 2022 - Menlo Park</t>
  </si>
  <si>
    <t>Jefferies 2022 Investment Banking Summer Analyst Program - San Francisco, Technology Group</t>
  </si>
  <si>
    <t>Jefferies 2022 Equity Sales &amp; Trading Summer Analyst - New York</t>
  </si>
  <si>
    <t>Blackstone</t>
  </si>
  <si>
    <t>2022 ICS Summer Analyst – Strategic Partners</t>
  </si>
  <si>
    <t>BNP Paribas</t>
  </si>
  <si>
    <t>2022 - Summer Analyst Internship - Global Markets: Sales &amp; Trading</t>
  </si>
  <si>
    <t>2022 - Summer Analyst Internship - Investment Banking Group</t>
  </si>
  <si>
    <t>2022 - Summer Analyst Internship - Asset Finance &amp; Securitization:</t>
  </si>
  <si>
    <t>Fidelity</t>
  </si>
  <si>
    <t>Investment Research Associate Internships - Summer 2022</t>
  </si>
  <si>
    <t>Morgan Stanley</t>
  </si>
  <si>
    <t>2022 Investment Banking Summer Analyst Program (United States)</t>
  </si>
  <si>
    <t xml:space="preserve"> 2022 Global Capital Markets Summer Analyst Program (New York)</t>
  </si>
  <si>
    <t>2022 Finance Summer Analyst Program (New York)</t>
  </si>
  <si>
    <t>Goldman Sachs</t>
  </si>
  <si>
    <t>2022 Summer Analyst Internship</t>
  </si>
  <si>
    <t>Nomura</t>
  </si>
  <si>
    <t>2022 - Investment Banking - Summer Analyst Internship - NYC</t>
  </si>
  <si>
    <t>Jefferies 2022 Fixed Income Sales &amp; Trading Summer Analyst - New York</t>
  </si>
  <si>
    <t>Union Square Advisors</t>
  </si>
  <si>
    <t>Summer Analyst 2022</t>
  </si>
  <si>
    <t>BlackRock</t>
  </si>
  <si>
    <t>2022 Summer Analyst Accelerator</t>
  </si>
  <si>
    <t>2022 Summer Analyst NYC Area</t>
  </si>
  <si>
    <t>2022 Summer Analyst IBD NYC Area</t>
  </si>
  <si>
    <t>Point72</t>
  </si>
  <si>
    <t>2022 Academy Summer ANalyst something</t>
  </si>
  <si>
    <t>PIMCO</t>
  </si>
  <si>
    <t>Summer Intern- Business Development, US</t>
  </si>
  <si>
    <t>2022 Summer Intern - Finance &amp; Accounting Analyst</t>
  </si>
  <si>
    <t>2022 Wealth Management Summer Analyst Program - New York</t>
  </si>
  <si>
    <t>Credit Suisse</t>
  </si>
  <si>
    <t>2022 Americas Technology Summer Analyst Program in New York</t>
  </si>
  <si>
    <t>Lenovo</t>
  </si>
  <si>
    <t>Motorola Mobility Finance Intern - Summer 2022</t>
  </si>
  <si>
    <t>Facebook</t>
  </si>
  <si>
    <t>Data Scientist, Analytics, Intern</t>
  </si>
  <si>
    <t>Deutsche Bank</t>
  </si>
  <si>
    <t>IB: Corporate Finance Capital Markets- New York - 2022</t>
  </si>
  <si>
    <t>Microsoft</t>
  </si>
  <si>
    <t>Finance Intern Opportunities</t>
  </si>
  <si>
    <t>Sales Intern Opportunities</t>
  </si>
  <si>
    <t>Marketing Intern Opportunities</t>
  </si>
  <si>
    <t>Hardware Program Manager</t>
  </si>
  <si>
    <t>Technology Sales: Intern Opportunities</t>
  </si>
  <si>
    <t>2022 Analyst – Private Equity, Infrastructure Partners</t>
  </si>
  <si>
    <t>Amazon</t>
  </si>
  <si>
    <t>Business Intelligence Engineer Internship - Summer 2022 (US)</t>
  </si>
  <si>
    <t xml:space="preserve"> 2022 AFRP Accounting- Intern Winter</t>
  </si>
  <si>
    <t>Amazon Operations Finance Rotational Program 2022 (Interns)</t>
  </si>
  <si>
    <t xml:space="preserve"> 2022 Business Unit Finance (AFRP) Summer Intern</t>
  </si>
  <si>
    <t>Robinhood</t>
  </si>
  <si>
    <t>Business Analytics and Operations Intern</t>
  </si>
  <si>
    <t>2022 Summer Intern - Client Data Science</t>
  </si>
  <si>
    <t>PayPal</t>
  </si>
  <si>
    <t>Finance &amp; Accounting INtern</t>
  </si>
  <si>
    <t>Applied Materials</t>
  </si>
  <si>
    <t>Intern</t>
  </si>
  <si>
    <t>2022 Blackstone Real Estate Property Partners (BPP) Analyst</t>
  </si>
  <si>
    <t>Rivian</t>
  </si>
  <si>
    <t>Finance and Administrative Undergraduate Intern - 2022</t>
  </si>
  <si>
    <t>pWc</t>
  </si>
  <si>
    <t>Start Intern - Summer 2022</t>
  </si>
  <si>
    <t>KPMG</t>
  </si>
  <si>
    <t>Advisory Intern, CIO Advisory | New York Summer 2022</t>
  </si>
  <si>
    <t>Google</t>
  </si>
  <si>
    <t>Associated Product Management Intern</t>
  </si>
  <si>
    <t>McKinsey &amp; Company</t>
  </si>
  <si>
    <t>Summer Business Analyst 2022</t>
  </si>
  <si>
    <t>Data Analyst Intern</t>
  </si>
  <si>
    <t>Account Operations (Intern)</t>
  </si>
  <si>
    <t>BOLD Program, Summer 2022</t>
  </si>
  <si>
    <t>Product Manager Intern</t>
  </si>
  <si>
    <t>2022 Summer INtern - Account Analyst</t>
  </si>
  <si>
    <t>Banking, Capital Markets and Advisory: Investment Banking Financial Strategy and Solutions Group, Summer Analyst - New York (2022)</t>
  </si>
  <si>
    <t xml:space="preserve">Neuberger Berman </t>
  </si>
  <si>
    <t>Summer Intern - Institutional Client Group (Summer 2022)</t>
  </si>
  <si>
    <t>Verizon</t>
  </si>
  <si>
    <t>Business Markets - Business Development Summer 2022 Internship</t>
  </si>
  <si>
    <t>Fiserve</t>
  </si>
  <si>
    <t>2022 Summer Intern: Finance</t>
  </si>
  <si>
    <t>Spectrum</t>
  </si>
  <si>
    <t>2022 Summer Intern: Business Analyst</t>
  </si>
  <si>
    <t>Zendesk</t>
  </si>
  <si>
    <t>Finance &amp; Strategy Intern</t>
  </si>
  <si>
    <t>Bloomberg</t>
  </si>
  <si>
    <t>Financial Research Analyst Internship</t>
  </si>
  <si>
    <t>TE Connectivity</t>
  </si>
  <si>
    <t>Business Development Intern</t>
  </si>
  <si>
    <t>Akuna Capital</t>
  </si>
  <si>
    <t>Trading Intern</t>
  </si>
  <si>
    <t>IDk</t>
  </si>
  <si>
    <t>Zoom</t>
  </si>
  <si>
    <t>Acadian</t>
  </si>
  <si>
    <t>Business &amp; Data Analyst Internship</t>
  </si>
  <si>
    <t>American Express</t>
  </si>
  <si>
    <t>Campus Graduate - 2022 Finance Data Science Summer Internship</t>
  </si>
  <si>
    <t>TikTok</t>
  </si>
  <si>
    <t>Data Analyst Intern 2022</t>
  </si>
  <si>
    <t>Lumen</t>
  </si>
  <si>
    <t>Data Science Project Analyst - Summer 2022 - CO or Remote/Nationwide (263984)</t>
  </si>
  <si>
    <t>Salesforce</t>
  </si>
  <si>
    <t>Summer 2022 Intern - Data Governance Analyst</t>
  </si>
  <si>
    <t>Capital One</t>
  </si>
  <si>
    <t>Hudl</t>
  </si>
  <si>
    <t>MasterCard</t>
  </si>
  <si>
    <t>Business Analyst Intern</t>
  </si>
  <si>
    <t>Uline</t>
  </si>
  <si>
    <t>Financial Analyst Intern</t>
  </si>
  <si>
    <t>StateFarm</t>
  </si>
  <si>
    <t>Business Research Analyst Intern</t>
  </si>
  <si>
    <t>Collins AErospace</t>
  </si>
  <si>
    <t>Spirit Aero Systems</t>
  </si>
  <si>
    <t>EY</t>
  </si>
  <si>
    <t>USA - SaT - Business Analytics - Intern - Summer 2022</t>
  </si>
  <si>
    <t>LinkedIn</t>
  </si>
  <si>
    <t xml:space="preserve">Twitter </t>
  </si>
  <si>
    <t>Corporate Function: Internship</t>
  </si>
  <si>
    <t>Nintendo</t>
  </si>
  <si>
    <t>Finance Internship</t>
  </si>
  <si>
    <t>Intern - Project Manager</t>
  </si>
  <si>
    <t>Intern - Analytics</t>
  </si>
  <si>
    <t>Converse</t>
  </si>
  <si>
    <t>Deloitte</t>
  </si>
  <si>
    <t>Global Finance Summer Internship</t>
  </si>
  <si>
    <t>Tax Consultant Intern</t>
  </si>
  <si>
    <t>Valmont</t>
  </si>
  <si>
    <t>IBM</t>
  </si>
  <si>
    <t>Business/Data Analyst Intern</t>
  </si>
  <si>
    <t>Audit &amp; Assurance Analytics Intern</t>
  </si>
  <si>
    <t>Finance Research Analyst</t>
  </si>
  <si>
    <t>Johnson &amp; Johnson</t>
  </si>
  <si>
    <t>Accounting/Finance Internship (Summer 2022)</t>
  </si>
  <si>
    <t>Schonfeld</t>
  </si>
  <si>
    <t>Product Management Business Analyst Summer Internship</t>
  </si>
  <si>
    <t>T-Mobile</t>
  </si>
  <si>
    <t>U of Magenta - TFB - Analyst - Business Process</t>
  </si>
  <si>
    <t>U of Magenta - TFB - Finance</t>
  </si>
  <si>
    <t>General Motors</t>
  </si>
  <si>
    <t>2022 Summer Intern-Global Supply Chain and Manufacturing Services Intern</t>
  </si>
  <si>
    <t>Cisco</t>
  </si>
  <si>
    <t>Financial Analyst (Intern)</t>
  </si>
  <si>
    <t>Business Planning &amp; Operations Intern, Supply Chain</t>
  </si>
  <si>
    <t>Product Growth Analyst Intern</t>
  </si>
  <si>
    <t>Autodesk</t>
  </si>
  <si>
    <t>Intern, Financial Analyst</t>
  </si>
  <si>
    <t>Riot Games</t>
  </si>
  <si>
    <t>Producer Intern (Undergraduate)</t>
  </si>
  <si>
    <t>Data Engineering Intern</t>
  </si>
  <si>
    <t>Business Strategist Intern</t>
  </si>
  <si>
    <t>Herman Miller</t>
  </si>
  <si>
    <t>BNY Mellon</t>
  </si>
  <si>
    <t>2022 START Technology Intern Program – Business Analyst Track</t>
  </si>
  <si>
    <t>Epic Games</t>
  </si>
  <si>
    <t>Product Management Intern</t>
  </si>
  <si>
    <t>Production Intern</t>
  </si>
  <si>
    <t>OppFi</t>
  </si>
  <si>
    <t>Operational Risk Intern</t>
  </si>
  <si>
    <t>Comcast</t>
  </si>
  <si>
    <t>CCIP Intern: Project Coordinator (Summer 2022 June-August)</t>
  </si>
  <si>
    <t>CCIP Intern: Product Management (Summer 2022 June-August)</t>
  </si>
  <si>
    <t>CCIP Intern: Sales (Summer 2022 June-Aug</t>
  </si>
  <si>
    <t>CCIP Intern: Data Analyst (Summer 2022 June-August)</t>
  </si>
  <si>
    <t xml:space="preserve"> USA - CBS - Launch - Intern - Summer 2022.</t>
  </si>
  <si>
    <t>Summer 2022 Intern - Business Systems Analyst (MuleSoft)</t>
  </si>
  <si>
    <t>Summer 2022 Intern: Product Analyst (Business Technology)</t>
  </si>
  <si>
    <t>x</t>
  </si>
  <si>
    <t>Indium Corporation</t>
  </si>
  <si>
    <t>Response</t>
  </si>
  <si>
    <t>US Internal Strategy Business Analyst Summer Intern Summer 2022</t>
  </si>
  <si>
    <t>USA - Tax - People Advisory Services - Workforce Advisory (Analytics) - Intern - Summer 2022</t>
  </si>
  <si>
    <t>Intern Business/Data Analyst: 2022 (Systems Stategy &amp; Development)</t>
  </si>
  <si>
    <t>M&amp;T Bank</t>
  </si>
  <si>
    <t>2022 Management Development Program</t>
  </si>
  <si>
    <t>USA - Consulting - Technology Consulting - Intern - Summer 2022</t>
  </si>
  <si>
    <t>USA - Consulting - Technology Consulting - Cybersecurity - Intern - Summer 2022</t>
  </si>
  <si>
    <t>USA - Consulting - Technology Risk - Intern - Summer 2022</t>
  </si>
  <si>
    <t>Santander</t>
  </si>
  <si>
    <t>Technology Intern</t>
  </si>
  <si>
    <t>Xylem</t>
  </si>
  <si>
    <t>Finance Intern</t>
  </si>
  <si>
    <t>USA - Consulting - Technology, Media, and Telecommunication - Intern - Summer 2022</t>
  </si>
  <si>
    <t>USA - Tax - People Advisory Services - Mobility - JBS - Intern - Summer 2022</t>
  </si>
  <si>
    <t>Standard Chartered</t>
  </si>
  <si>
    <t>2022 – Intern – Financial Markets – US - 2100023427</t>
  </si>
  <si>
    <t>Product Analyst Intern</t>
  </si>
  <si>
    <t>USA - Tax - Transaction Economics Group - Intern - Summer 2022</t>
  </si>
  <si>
    <t>USA - Tax - Indirect Tax - Transaction Tax - Intern - Summer 2022</t>
  </si>
  <si>
    <t>USA - Tax - People Advisory Services - Workforce Advisory - Intern - Summer 2022</t>
  </si>
  <si>
    <t>USA - Tax - EY EDGE - Indirect Tax - Property Tax - Intern - Summer 2022</t>
  </si>
  <si>
    <t>Student Researcher</t>
  </si>
  <si>
    <t>Deloitte Corporate Finance -Investment Banking 2022 Summer Analyst</t>
  </si>
  <si>
    <t>Data Engineer Internship - Summer 2022 (US)</t>
  </si>
  <si>
    <t>Intern, Marketing Specialist</t>
  </si>
  <si>
    <t>Alpha Square Group</t>
  </si>
  <si>
    <t>Investment Analyst/ Intern</t>
  </si>
  <si>
    <t>2022 Summer Intern - Product Analyst, US</t>
  </si>
  <si>
    <t>Crane Payment Innovations</t>
  </si>
  <si>
    <t>Product Management Intern, Enterprise Software &amp; Services</t>
  </si>
  <si>
    <t>Product Cost Engineer - Intern, RL</t>
  </si>
  <si>
    <t>Logistics and Trade Analyst Intern, FRL</t>
  </si>
  <si>
    <t>Application Manager Intern, Sales (Menlo Park)</t>
  </si>
  <si>
    <t>Site Logistics Analyst Intern, Infrastructure Data Centers</t>
  </si>
  <si>
    <t>Self</t>
  </si>
  <si>
    <t>Service Operations – Intern, Reality Labs</t>
  </si>
  <si>
    <t>Reddit</t>
  </si>
  <si>
    <t>Retail Undergraduate Program (Internship)</t>
  </si>
  <si>
    <t>2022 Program Manager Intern</t>
  </si>
  <si>
    <t>UBS</t>
  </si>
  <si>
    <t>2022 Summer Analyst Program, Chief Digital &amp; Information Office (Tech)</t>
  </si>
  <si>
    <t>2022 Product Management Business Analyst Summer Internship</t>
  </si>
  <si>
    <t>Discovery</t>
  </si>
  <si>
    <t>Data Science &amp; Analytics Intern - Summer 2022</t>
  </si>
  <si>
    <t>PwC</t>
  </si>
  <si>
    <t>PwC Labs - Data Science Intern Summer 2022</t>
  </si>
  <si>
    <t>Audit Japanese Business Network (JBN) Intern - Summer 2022</t>
  </si>
  <si>
    <t>Deferit</t>
  </si>
  <si>
    <t>Equinix</t>
  </si>
  <si>
    <t>Summer Internship Program: Product (2022)</t>
  </si>
  <si>
    <t>Summer Internship Program: Sales (2022)</t>
  </si>
  <si>
    <t>Summer Internship Program: Finance (2022)</t>
  </si>
  <si>
    <t>Spotify</t>
  </si>
  <si>
    <t>Data Scientist Internship</t>
  </si>
  <si>
    <t>Sales Strategy and Programs Internship</t>
  </si>
  <si>
    <t>Product Management Internship</t>
  </si>
  <si>
    <t>Operations Project Specialist Intern</t>
  </si>
  <si>
    <t>Ascot Group</t>
  </si>
  <si>
    <t>IT Business Analyst &amp; Project Administrator Summer Intern</t>
  </si>
  <si>
    <t>Data &amp; Analytics Sumer Intern</t>
  </si>
  <si>
    <t>Data Science Internship</t>
  </si>
  <si>
    <t>Lenovo Finance Intern</t>
  </si>
  <si>
    <t>ViacomCBS</t>
  </si>
  <si>
    <t>Finance and Accounting Internship</t>
  </si>
  <si>
    <t xml:space="preserve">Business Intelligence Internship </t>
  </si>
  <si>
    <t>Programming Internship</t>
  </si>
  <si>
    <t>Project Manger Intern</t>
  </si>
  <si>
    <t>Project Manager Intern</t>
  </si>
  <si>
    <t>GoPuff</t>
  </si>
  <si>
    <t>Business Operations Intern</t>
  </si>
  <si>
    <t>Program Management Intern</t>
  </si>
  <si>
    <t>Sales Operations Intern</t>
  </si>
  <si>
    <t>Project Management Intern</t>
  </si>
  <si>
    <t>Summer 2022 Intern - Sales Strategy &amp; Operations Analyst</t>
  </si>
  <si>
    <t>Summer 2022 Intern: Sales Product Analyst (Slack)</t>
  </si>
  <si>
    <t>ServiceNow</t>
  </si>
  <si>
    <t>Business Systems Analyst Intern</t>
  </si>
  <si>
    <t>Lyft</t>
  </si>
  <si>
    <t>Fraud &amp; Payments Analyst Intern</t>
  </si>
  <si>
    <t>Canvas</t>
  </si>
  <si>
    <t>Roku</t>
  </si>
  <si>
    <t>Payment Analyst Intern</t>
  </si>
  <si>
    <t xml:space="preserve"> X, the moonshot factory</t>
  </si>
  <si>
    <t>Internship - Business and Strategy</t>
  </si>
  <si>
    <t>Appian</t>
  </si>
  <si>
    <t>Solution Sales Intern</t>
  </si>
  <si>
    <t>Intern, Technical Program Manager</t>
  </si>
  <si>
    <t>Maestro Technologies, Inc.</t>
  </si>
  <si>
    <t>Data Analyst - Intern</t>
  </si>
  <si>
    <t>City National Bank</t>
  </si>
  <si>
    <t>2022 Summer Internship Program - Data Analytics.</t>
  </si>
  <si>
    <t>2022 Summer Analyst Program, Global Wealth Management - WM USA</t>
  </si>
  <si>
    <t>Visa</t>
  </si>
  <si>
    <t>Associated Financial Analyst Intern</t>
  </si>
  <si>
    <t>Program Management: Intern Opportunities</t>
  </si>
  <si>
    <t>Accenture</t>
  </si>
  <si>
    <t xml:space="preserve"> Entry Level Apprenticeship - NAELFY22.</t>
  </si>
  <si>
    <t>CIO Summer Intern – Business Analyst</t>
  </si>
  <si>
    <t>Corsair</t>
  </si>
  <si>
    <t>Technical Program Manager</t>
  </si>
  <si>
    <t>VMWare</t>
  </si>
  <si>
    <t>Intern - Finance &amp; Operations - Financial Analyst (Summer 2022)</t>
  </si>
  <si>
    <t>Bandwidth</t>
  </si>
  <si>
    <t>Tesla</t>
  </si>
  <si>
    <t xml:space="preserve"> Finance - Accounting Internship (Summer 2022)</t>
  </si>
  <si>
    <t>People Analytics Internship</t>
  </si>
  <si>
    <t>FP&amp;A and Business Operations Internship (Summer 2022)</t>
  </si>
  <si>
    <t xml:space="preserve">Addepar </t>
  </si>
  <si>
    <t>Product Analytics Intern (Summer '22)</t>
  </si>
  <si>
    <t>Affirm</t>
  </si>
  <si>
    <t>Growth Analytics Intern</t>
  </si>
  <si>
    <t>Summer Internship, Financial Planning &amp; Analysis (2023 Grads)</t>
  </si>
  <si>
    <t>Integral Ad</t>
  </si>
  <si>
    <t>Salesforce Business Analytics Intern</t>
  </si>
  <si>
    <t>Unilever</t>
  </si>
  <si>
    <t>USA Finance Internship - 2022</t>
  </si>
  <si>
    <t>Product Analyst Internship</t>
  </si>
  <si>
    <t>Blizzard Entertainments</t>
  </si>
  <si>
    <t>Business Analyst Internship</t>
  </si>
  <si>
    <t>SiriusXM</t>
  </si>
  <si>
    <t>Commercial Energy - Business Analyst Internship (Summer 2022)</t>
  </si>
  <si>
    <t>Economist Internship</t>
  </si>
  <si>
    <t>Orage Silicon Valley</t>
  </si>
  <si>
    <t>Intern - Business Analyst (Sustainability)</t>
  </si>
  <si>
    <t>Hypertherm, Inc.</t>
  </si>
  <si>
    <t>Intern - Finance</t>
  </si>
  <si>
    <t>TRC Companies</t>
  </si>
  <si>
    <t>Non-techincal Intern</t>
  </si>
  <si>
    <t>Handshake</t>
  </si>
  <si>
    <t>Eventeny</t>
  </si>
  <si>
    <t>Veritaz</t>
  </si>
  <si>
    <t>Business Operations Analyst Intern</t>
  </si>
  <si>
    <t>Kyte</t>
  </si>
  <si>
    <t>Business Analytics &amp; Strategy Intern</t>
  </si>
  <si>
    <t>Finance/Business Ops Intern</t>
  </si>
  <si>
    <t>Business Operations &amp; Strategy Intern</t>
  </si>
  <si>
    <t>HP</t>
  </si>
  <si>
    <t>Indeed</t>
  </si>
  <si>
    <t>Intern, Business Automation &amp; Transformation Analyst</t>
  </si>
  <si>
    <t>Vimeo</t>
  </si>
  <si>
    <t>Intern, Business Intelligence, Looker Systems Administrator</t>
  </si>
  <si>
    <t>Summer Branch Analyst Program</t>
  </si>
  <si>
    <t>Product Marketing Intern</t>
  </si>
  <si>
    <t>Jane Street</t>
  </si>
  <si>
    <t>Sales Team Analyst</t>
  </si>
  <si>
    <t>Nokia</t>
  </si>
  <si>
    <t>Business &amp; Market Analyst Summer Intern</t>
  </si>
  <si>
    <t>Pinterest</t>
  </si>
  <si>
    <t>Energy Business Analyst Intern, AWS Energy Team</t>
  </si>
  <si>
    <t>Equifax</t>
  </si>
  <si>
    <t>Site Reliability Engineer - Intern</t>
  </si>
  <si>
    <t>Coursera</t>
  </si>
  <si>
    <t>2022 Summer Intern - Operations Analyst</t>
  </si>
  <si>
    <t>2022 Summer Intern - Operations Analyst - Texas</t>
  </si>
  <si>
    <t>Target</t>
  </si>
  <si>
    <t>Inventory Analyst Internship</t>
  </si>
  <si>
    <t>Financial Analyst Development Program (FADP) Internship - Summer 2022</t>
  </si>
  <si>
    <t>Summer Internship, Data Analysis in Publishing Solutions</t>
  </si>
  <si>
    <t>Summer Internship, Product Management in Financial Engineering (2023 Grads)</t>
  </si>
  <si>
    <t>Summer Internship, Data Analyst - Tech Learning</t>
  </si>
  <si>
    <t>Warner Media</t>
  </si>
  <si>
    <t>Summer 2022 Hybrid Intern, Customer Planning &amp; Analytics (R000051907)</t>
  </si>
  <si>
    <t xml:space="preserve"> Summer 2022 HBO Max Business Operations Intern</t>
  </si>
  <si>
    <t>Summer 2022 WM Sports Data Strategy Hybrid Intern</t>
  </si>
  <si>
    <t xml:space="preserve"> Summer 2022 Hybrid Intern, WarnerMedia Sports Data Project Management</t>
  </si>
  <si>
    <t>Summer Internship, Data Analysis in Royalties Analytics &amp; Data - Accounting</t>
  </si>
  <si>
    <t>Summer Internship, Data Operations in Publishing Solutions</t>
  </si>
  <si>
    <t>2022 Summer Intern: Data Analytics</t>
  </si>
  <si>
    <t>Braze</t>
  </si>
  <si>
    <t>Data &amp; Analytics Intern</t>
  </si>
  <si>
    <t>Deutsche Bank Analyst Internship Programme – Technology, Data and Innovation - Cary - 2022</t>
  </si>
  <si>
    <t>Summer Internship, Financial Planning &amp; Analysis - Business Intelligence</t>
  </si>
  <si>
    <t>Data Science Intern (Summer 2022)</t>
  </si>
  <si>
    <t>Sales Intern</t>
  </si>
  <si>
    <t>Maping and Napier</t>
  </si>
  <si>
    <t>FIXED INCOME RESEARCH INTERN</t>
  </si>
  <si>
    <t>Summer Internship, Data Scientist in Financial Engineering</t>
  </si>
  <si>
    <t>2022 Summer Intern - Business Data Analysts Intern</t>
  </si>
  <si>
    <t>Finance Business Intelligence Intern - Summer</t>
  </si>
  <si>
    <t>Walgreens</t>
  </si>
  <si>
    <t>Sales Intern (Global Business Solutions) - Summer 2022</t>
  </si>
  <si>
    <t>2022 Global Data Summer Internship</t>
  </si>
  <si>
    <t>North America Sales Service and Delivery Operations Internship -New York, NY (Summer 2022)</t>
  </si>
  <si>
    <t>Accolade</t>
  </si>
  <si>
    <t>Data Analyst, Intern</t>
  </si>
  <si>
    <t>2022 Summer Intern: Marketing &amp; Media Analytics</t>
  </si>
  <si>
    <t>Thumbtack</t>
  </si>
  <si>
    <t>Analytics Intern (Remote - Summer 2022)</t>
  </si>
  <si>
    <t>Ankura</t>
  </si>
  <si>
    <t>University Intern, Analytics &amp; Data Strategy</t>
  </si>
  <si>
    <t>Datto</t>
  </si>
  <si>
    <t>Data Analytics Intern (Summer 2022)</t>
  </si>
  <si>
    <t>Intern, Business Data Analyst</t>
  </si>
  <si>
    <t>Alteryx</t>
  </si>
  <si>
    <t>Sales Operations Intern (Summer 2022)</t>
  </si>
  <si>
    <t>Summer Intern, Marketing Measurement Analyst</t>
  </si>
  <si>
    <t>Summer Intern, Consumer Insights Analyst</t>
  </si>
  <si>
    <t>Summer Intern, Data Analyst</t>
  </si>
  <si>
    <t>Summer Intern, Analytics Enablement Analyst</t>
  </si>
  <si>
    <t xml:space="preserve">Business Intelligence Intern - Parametric - </t>
  </si>
  <si>
    <t>Electronics Art</t>
  </si>
  <si>
    <t>Associate Data Analyst Intern- Live Operations (Summer 2022)</t>
  </si>
  <si>
    <t>Summer Internship, Financial Planning &amp; Analysis - Strategic Planning</t>
  </si>
  <si>
    <t>Finance, Summer Analyst, New York, NY (North America - 2022)</t>
  </si>
  <si>
    <t>Consumer Banking, Summer Analyst - New York (2022)</t>
  </si>
  <si>
    <t>Constellation Brands</t>
  </si>
  <si>
    <t>AGC Partners</t>
  </si>
  <si>
    <t>Investment Banking Analyst 2022</t>
  </si>
  <si>
    <t>Summer 2022 Sales Operations Analyst Intern job ID 1817520</t>
  </si>
  <si>
    <t>Finance Analyst Intern</t>
  </si>
  <si>
    <t xml:space="preserve">Intuitive </t>
  </si>
  <si>
    <t>Summer Internship, Advanced Operations in Publishing Solutions</t>
  </si>
  <si>
    <t>Cloudflare</t>
  </si>
  <si>
    <t>Support Data Analyst Intern</t>
  </si>
  <si>
    <t>Analysis Group</t>
  </si>
  <si>
    <t>Summer Analyst Intern (2022 Start Date)</t>
  </si>
  <si>
    <t>Business Continuity Intern</t>
  </si>
  <si>
    <t>Funko</t>
  </si>
  <si>
    <t>Finance Intern - Summer 2022</t>
  </si>
  <si>
    <t>Snap Inc</t>
  </si>
  <si>
    <t>2022 Business Partner Finance Intern</t>
  </si>
  <si>
    <t>Revenue Strategy Intern</t>
  </si>
  <si>
    <t>Account Operations Intern</t>
  </si>
  <si>
    <t>Finance Technology Intern</t>
  </si>
  <si>
    <t>Summer 2022 Virtual Intern, Technical Business Analyst</t>
  </si>
  <si>
    <t>GE</t>
  </si>
  <si>
    <t>Gas Power Data and Analytics Intern – Summer2022</t>
  </si>
  <si>
    <t>University of Rochester</t>
  </si>
  <si>
    <t>Carrier</t>
  </si>
  <si>
    <t>Intern, Data Science &amp; Analytics</t>
  </si>
  <si>
    <t>Technical Program Manager Intern</t>
  </si>
  <si>
    <t>Data Engineer Intern - Data Science</t>
  </si>
  <si>
    <t>2022 AWS Sales Internship - Undergraduate</t>
  </si>
  <si>
    <t>BUsiness Developer Intern AWS</t>
  </si>
  <si>
    <t>BUsiness Development Intern AWS</t>
  </si>
  <si>
    <t>Wayfair</t>
  </si>
  <si>
    <t>Business Analyst Intern - Summer 2022</t>
  </si>
  <si>
    <t xml:space="preserve"> Technical Analyst - Intern (Summer 2022</t>
  </si>
  <si>
    <t xml:space="preserve"> E-Commerce Strategy Associate Intern - Summer 2022</t>
  </si>
  <si>
    <t>Summer 2022 Intern - Data Analyst (Mulesoft)</t>
  </si>
  <si>
    <t>Coinbase</t>
  </si>
  <si>
    <t>People Analytics Intern</t>
  </si>
  <si>
    <t>Intuit</t>
  </si>
  <si>
    <t>Blend</t>
  </si>
  <si>
    <t>PlayStation</t>
  </si>
  <si>
    <t>Competitive Gaming Intern</t>
  </si>
  <si>
    <t>GGV</t>
  </si>
  <si>
    <t>GGV NextGen Fellowship Program</t>
  </si>
  <si>
    <t>Barry-Wehmiller</t>
  </si>
  <si>
    <t>Business Insights Analyst Intern / Co-Op</t>
  </si>
  <si>
    <t>2022 Summer Data Analyst Intern</t>
  </si>
  <si>
    <t>Business Analyst Intern, Rentals (2022)</t>
  </si>
  <si>
    <t>2022 Summer Internships - Finance - Analyst</t>
  </si>
  <si>
    <t>Box</t>
  </si>
  <si>
    <t>Product Analyst Intern - Summer 2022</t>
  </si>
  <si>
    <t>Data Privacy Analyst Intern (2022)</t>
  </si>
  <si>
    <t>Data Analytics Intern</t>
  </si>
  <si>
    <t>Business Analyst Intern - Technology Solutions Consulting</t>
  </si>
  <si>
    <t>Google Cloud Solutions Engineering Intern, BS, Summer 2022</t>
  </si>
  <si>
    <t>Referral</t>
  </si>
  <si>
    <t>Planning</t>
  </si>
  <si>
    <t>1. Clean the data (fill in blanks, clean personal data, etc)</t>
  </si>
  <si>
    <t>2. Summary Statistics</t>
  </si>
  <si>
    <t>3. Move over to SQL</t>
  </si>
  <si>
    <t>None</t>
  </si>
  <si>
    <t>First Communication</t>
  </si>
  <si>
    <t>Second Communication</t>
  </si>
  <si>
    <t>done</t>
  </si>
  <si>
    <t>Summary Statistics</t>
  </si>
  <si>
    <t>Total Application</t>
  </si>
  <si>
    <t>"Ghosted"</t>
  </si>
  <si>
    <t>No answers</t>
  </si>
  <si>
    <t>Rejection</t>
  </si>
  <si>
    <t>Rejection NO Interview</t>
  </si>
  <si>
    <t>Rejection with interview</t>
  </si>
  <si>
    <t>No answer</t>
  </si>
  <si>
    <t>Straight Rejection</t>
  </si>
  <si>
    <t>Interview</t>
  </si>
  <si>
    <t>Rejection after interview</t>
  </si>
  <si>
    <t>Google Jobs</t>
  </si>
  <si>
    <t>Source</t>
  </si>
  <si>
    <t>LinkedIn Quick Apply</t>
  </si>
  <si>
    <t>LInkedIn</t>
  </si>
  <si>
    <t>Ripple Match</t>
  </si>
  <si>
    <t>Assumption</t>
  </si>
  <si>
    <t>True unknown source = LinkedIn</t>
  </si>
  <si>
    <t>WayUp</t>
  </si>
  <si>
    <t xml:space="preserve"> [54] Applications</t>
  </si>
  <si>
    <t xml:space="preserve"> [16] Applications</t>
  </si>
  <si>
    <t xml:space="preserve"> [114] Applications</t>
  </si>
  <si>
    <t xml:space="preserve"> [2] Applications</t>
  </si>
  <si>
    <t xml:space="preserve"> [6] Applications</t>
  </si>
  <si>
    <t xml:space="preserve"> [90] Applications</t>
  </si>
  <si>
    <t xml:space="preserve"> [24] Applications</t>
  </si>
  <si>
    <t xml:space="preserve"> [3] Applications</t>
  </si>
  <si>
    <t xml:space="preserve"> [8] Applications</t>
  </si>
  <si>
    <t xml:space="preserve"> [12] Applications</t>
  </si>
  <si>
    <t>Sources</t>
  </si>
  <si>
    <t>Count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</si>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</sst>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"/>
    <numFmt numFmtId="165" formatCode="mm/dd/yyyy"/>
    <numFmt numFmtId="166" formatCode="_(* #,##0_);_(* \(#,##0\);_(* &quot;-&quot;??_);_(@_)"/>
  </numFmts>
  <fonts count="8">
    <font>
      <sz val="10"/>
      <color rgb="FF000000"/>
      <name val="Arial"/>
    </font>
    <font>
      <sz val="10"/>
      <color theme="1"/>
      <name val="Google Sans"/>
    </font>
    <font>
      <sz val="10"/>
      <color rgb="FF000000"/>
      <name val="Arial"/>
      <family val="2"/>
    </font>
    <font>
      <sz val="10"/>
      <color theme="1"/>
      <name val="Open Sans"/>
    </font>
    <font>
      <b/>
      <sz val="10"/>
      <color theme="1"/>
      <name val="Open Sans"/>
    </font>
    <font>
      <sz val="10"/>
      <color rgb="FF000000"/>
      <name val="Open Sans"/>
    </font>
    <font>
      <u/>
      <sz val="10"/>
      <color rgb="FF0000FF"/>
      <name val="Open Sans"/>
    </font>
    <font>
      <sz val="10"/>
      <color rgb="FFFFFF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3" borderId="0" xfId="0" applyFont="1" applyFill="1"/>
    <xf numFmtId="0" fontId="4" fillId="3" borderId="4" xfId="0" applyFont="1" applyFill="1" applyBorder="1" applyAlignment="1"/>
    <xf numFmtId="0" fontId="3" fillId="3" borderId="4" xfId="0" applyFont="1" applyFill="1" applyBorder="1" applyAlignment="1"/>
    <xf numFmtId="14" fontId="3" fillId="3" borderId="4" xfId="0" applyNumberFormat="1" applyFont="1" applyFill="1" applyBorder="1" applyAlignment="1"/>
    <xf numFmtId="0" fontId="3" fillId="3" borderId="4" xfId="0" applyFont="1" applyFill="1" applyBorder="1" applyAlignment="1">
      <alignment horizontal="right"/>
    </xf>
    <xf numFmtId="4" fontId="3" fillId="3" borderId="4" xfId="0" applyNumberFormat="1" applyFont="1" applyFill="1" applyBorder="1" applyAlignment="1"/>
    <xf numFmtId="4" fontId="3" fillId="3" borderId="6" xfId="0" applyNumberFormat="1" applyFont="1" applyFill="1" applyBorder="1" applyAlignment="1"/>
    <xf numFmtId="14" fontId="3" fillId="3" borderId="4" xfId="0" applyNumberFormat="1" applyFont="1" applyFill="1" applyBorder="1" applyAlignment="1">
      <alignment horizontal="left"/>
    </xf>
    <xf numFmtId="0" fontId="5" fillId="0" borderId="0" xfId="0" applyFont="1" applyAlignment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166" fontId="3" fillId="3" borderId="4" xfId="1" applyNumberFormat="1" applyFont="1" applyFill="1" applyBorder="1"/>
    <xf numFmtId="164" fontId="3" fillId="3" borderId="4" xfId="0" applyNumberFormat="1" applyFont="1" applyFill="1" applyBorder="1" applyAlignment="1"/>
    <xf numFmtId="0" fontId="3" fillId="3" borderId="4" xfId="0" applyFont="1" applyFill="1" applyBorder="1" applyAlignment="1">
      <alignment horizontal="left"/>
    </xf>
    <xf numFmtId="165" fontId="3" fillId="3" borderId="4" xfId="0" applyNumberFormat="1" applyFont="1" applyFill="1" applyBorder="1" applyAlignment="1">
      <alignment horizontal="right"/>
    </xf>
    <xf numFmtId="0" fontId="6" fillId="3" borderId="4" xfId="0" applyFont="1" applyFill="1" applyBorder="1"/>
    <xf numFmtId="0" fontId="6" fillId="3" borderId="4" xfId="0" applyFont="1" applyFill="1" applyBorder="1" applyAlignment="1"/>
    <xf numFmtId="165" fontId="3" fillId="3" borderId="4" xfId="0" applyNumberFormat="1" applyFont="1" applyFill="1" applyBorder="1" applyAlignment="1"/>
    <xf numFmtId="0" fontId="3" fillId="0" borderId="0" xfId="0" applyFont="1"/>
    <xf numFmtId="0" fontId="3" fillId="0" borderId="4" xfId="0" applyFont="1" applyBorder="1" applyAlignment="1"/>
    <xf numFmtId="0" fontId="3" fillId="0" borderId="4" xfId="0" applyFont="1" applyBorder="1"/>
    <xf numFmtId="14" fontId="3" fillId="3" borderId="4" xfId="0" applyNumberFormat="1" applyFont="1" applyFill="1" applyBorder="1"/>
    <xf numFmtId="0" fontId="0" fillId="0" borderId="4" xfId="0" applyFont="1" applyBorder="1" applyAlignment="1"/>
    <xf numFmtId="0" fontId="3" fillId="0" borderId="0" xfId="0" applyFont="1" applyAlignment="1"/>
    <xf numFmtId="0" fontId="7" fillId="2" borderId="1" xfId="0" applyFont="1" applyFill="1" applyBorder="1" applyAlignment="1"/>
    <xf numFmtId="0" fontId="7" fillId="2" borderId="5" xfId="0" applyFont="1" applyFill="1" applyBorder="1" applyAlignment="1"/>
    <xf numFmtId="0" fontId="7" fillId="2" borderId="4" xfId="0" applyFont="1" applyFill="1" applyBorder="1" applyAlignment="1"/>
    <xf numFmtId="0" fontId="4" fillId="3" borderId="2" xfId="0" applyFont="1" applyFill="1" applyBorder="1" applyAlignment="1"/>
    <xf numFmtId="0" fontId="3" fillId="3" borderId="0" xfId="0" applyFont="1" applyFill="1" applyAlignment="1"/>
    <xf numFmtId="14" fontId="3" fillId="3" borderId="2" xfId="0" applyNumberFormat="1" applyFont="1" applyFill="1" applyBorder="1" applyAlignment="1">
      <alignment horizontal="right"/>
    </xf>
    <xf numFmtId="4" fontId="3" fillId="3" borderId="2" xfId="0" applyNumberFormat="1" applyFont="1" applyFill="1" applyBorder="1" applyAlignment="1">
      <alignment horizontal="right"/>
    </xf>
    <xf numFmtId="4" fontId="3" fillId="3" borderId="3" xfId="0" applyNumberFormat="1" applyFont="1" applyFill="1" applyBorder="1" applyAlignment="1">
      <alignment horizontal="right"/>
    </xf>
    <xf numFmtId="0" fontId="5" fillId="0" borderId="4" xfId="0" applyFont="1" applyBorder="1" applyAlignment="1"/>
    <xf numFmtId="0" fontId="5" fillId="0" borderId="0" xfId="0" applyFont="1" applyBorder="1" applyAlignment="1"/>
    <xf numFmtId="0" fontId="2" fillId="0" borderId="4" xfId="0" applyFont="1" applyBorder="1" applyAlignment="1"/>
  </cellXfs>
  <cellStyles count="2">
    <cellStyle name="Comma" xfId="1" builtinId="3"/>
    <cellStyle name="Normal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B399-64A8-45B1-9B57-04F8E9546137}">
  <dimension ref="B3:E12"/>
  <sheetViews>
    <sheetView workbookViewId="0">
      <selection activeCell="B1" sqref="B1"/>
    </sheetView>
  </sheetViews>
  <sheetFormatPr defaultRowHeight="12.75"/>
  <sheetData>
    <row r="3" spans="2:5">
      <c r="B3" t="s">
        <v>318</v>
      </c>
      <c r="C3">
        <v>54</v>
      </c>
      <c r="D3" t="s">
        <v>318</v>
      </c>
      <c r="E3" t="s">
        <v>477</v>
      </c>
    </row>
    <row r="4" spans="2:5">
      <c r="B4" t="s">
        <v>449</v>
      </c>
      <c r="C4">
        <v>16</v>
      </c>
      <c r="D4" t="s">
        <v>449</v>
      </c>
      <c r="E4" t="s">
        <v>478</v>
      </c>
    </row>
    <row r="5" spans="2:5">
      <c r="B5" t="s">
        <v>224</v>
      </c>
      <c r="C5">
        <v>114</v>
      </c>
      <c r="D5" t="s">
        <v>224</v>
      </c>
      <c r="E5" t="s">
        <v>479</v>
      </c>
    </row>
    <row r="6" spans="2:5">
      <c r="B6" t="s">
        <v>473</v>
      </c>
      <c r="C6">
        <v>2</v>
      </c>
      <c r="D6" t="s">
        <v>473</v>
      </c>
      <c r="E6" t="s">
        <v>480</v>
      </c>
    </row>
    <row r="7" spans="2:5">
      <c r="B7" t="s">
        <v>269</v>
      </c>
      <c r="C7">
        <v>6</v>
      </c>
      <c r="D7" t="s">
        <v>269</v>
      </c>
      <c r="E7" t="s">
        <v>481</v>
      </c>
    </row>
    <row r="8" spans="2:5">
      <c r="B8" t="s">
        <v>136</v>
      </c>
      <c r="C8">
        <v>90</v>
      </c>
      <c r="D8" t="s">
        <v>136</v>
      </c>
      <c r="E8" t="s">
        <v>482</v>
      </c>
    </row>
    <row r="9" spans="2:5">
      <c r="B9" t="s">
        <v>327</v>
      </c>
      <c r="C9">
        <v>24</v>
      </c>
      <c r="D9" t="s">
        <v>327</v>
      </c>
      <c r="E9" t="s">
        <v>483</v>
      </c>
    </row>
    <row r="10" spans="2:5">
      <c r="B10" t="s">
        <v>476</v>
      </c>
      <c r="C10">
        <v>3</v>
      </c>
      <c r="D10" t="s">
        <v>476</v>
      </c>
      <c r="E10" t="s">
        <v>484</v>
      </c>
    </row>
    <row r="11" spans="2:5">
      <c r="B11" t="s">
        <v>469</v>
      </c>
      <c r="C11">
        <v>8</v>
      </c>
      <c r="D11" t="s">
        <v>469</v>
      </c>
      <c r="E11" t="s">
        <v>485</v>
      </c>
    </row>
    <row r="12" spans="2:5">
      <c r="B12" t="s">
        <v>341</v>
      </c>
      <c r="C12">
        <v>12</v>
      </c>
      <c r="D12" t="s">
        <v>341</v>
      </c>
      <c r="E12" t="s">
        <v>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FF31-33D0-4A9E-AA10-C98B7D083E90}">
  <dimension ref="B4:O22"/>
  <sheetViews>
    <sheetView workbookViewId="0">
      <selection activeCell="I7" sqref="I7"/>
    </sheetView>
  </sheetViews>
  <sheetFormatPr defaultRowHeight="12.75"/>
  <cols>
    <col min="1" max="1" width="2.73046875" customWidth="1"/>
    <col min="2" max="2" width="21.265625" bestFit="1" customWidth="1"/>
    <col min="5" max="5" width="16.3984375" bestFit="1" customWidth="1"/>
    <col min="9" max="9" width="22.59765625" bestFit="1" customWidth="1"/>
    <col min="10" max="11" width="20.73046875" customWidth="1"/>
  </cols>
  <sheetData>
    <row r="4" spans="2:12">
      <c r="B4" s="3" t="s">
        <v>458</v>
      </c>
    </row>
    <row r="6" spans="2:12">
      <c r="B6" s="3" t="s">
        <v>459</v>
      </c>
      <c r="C6">
        <f>COUNTA(Sheet1!B5:B333)</f>
        <v>329</v>
      </c>
    </row>
    <row r="7" spans="2:12">
      <c r="B7" s="3"/>
    </row>
    <row r="8" spans="2:12">
      <c r="B8" s="3"/>
      <c r="C8">
        <f>SUM(C10:C12)</f>
        <v>329</v>
      </c>
      <c r="F8">
        <f>SUM(F10:F12)</f>
        <v>329</v>
      </c>
      <c r="J8">
        <f>SUM(J13:J22)</f>
        <v>328</v>
      </c>
    </row>
    <row r="9" spans="2:12">
      <c r="B9" s="3"/>
      <c r="I9" s="3" t="s">
        <v>470</v>
      </c>
      <c r="J9" s="3"/>
      <c r="K9" s="3"/>
    </row>
    <row r="10" spans="2:12">
      <c r="B10" s="3" t="s">
        <v>462</v>
      </c>
      <c r="C10">
        <f>COUNTIF(Sheet1!E:E,"Rejected")</f>
        <v>111</v>
      </c>
      <c r="E10" s="3" t="s">
        <v>467</v>
      </c>
      <c r="F10">
        <f>COUNTIF(Sheet1!E:E,"Response")+COUNT(Sheet1!J:J)</f>
        <v>5</v>
      </c>
    </row>
    <row r="11" spans="2:12">
      <c r="B11" s="3" t="s">
        <v>189</v>
      </c>
      <c r="C11">
        <f>COUNTIF(Sheet1!E5:E333,"Response")</f>
        <v>2</v>
      </c>
      <c r="E11" s="3" t="s">
        <v>466</v>
      </c>
      <c r="F11">
        <f>COUNTIFS(Sheet1!E:E,"Rejected")-COUNTIFS(Sheet1!E:E,"Rejected",Sheet1!J:J,"&gt;=0")</f>
        <v>108</v>
      </c>
      <c r="I11" s="40" t="s">
        <v>487</v>
      </c>
      <c r="J11" s="40" t="s">
        <v>488</v>
      </c>
      <c r="K11" s="28"/>
      <c r="L11" s="28"/>
    </row>
    <row r="12" spans="2:12">
      <c r="B12" s="3" t="s">
        <v>461</v>
      </c>
      <c r="C12">
        <f>COUNTBLANK(Sheet1!E5:E333)</f>
        <v>216</v>
      </c>
      <c r="E12" s="3" t="s">
        <v>465</v>
      </c>
      <c r="F12">
        <f>COUNTBLANK(Sheet1!E5:E333)</f>
        <v>216</v>
      </c>
      <c r="I12" s="28"/>
      <c r="J12" s="28"/>
      <c r="K12" s="28"/>
      <c r="L12" s="28"/>
    </row>
    <row r="13" spans="2:12" ht="16.149999999999999">
      <c r="B13" s="3"/>
      <c r="I13" s="11" t="s">
        <v>224</v>
      </c>
      <c r="J13" s="28">
        <f>COUNTIFS(Sheet1!H:H,'Summary Stat'!I13)</f>
        <v>114</v>
      </c>
      <c r="K13" s="11" t="s">
        <v>224</v>
      </c>
      <c r="L13" s="28" t="str">
        <f t="shared" ref="L13:L22" si="0">" ["&amp;J13&amp;"] Applications"</f>
        <v xml:space="preserve"> [114] Applications</v>
      </c>
    </row>
    <row r="14" spans="2:12" ht="16.149999999999999">
      <c r="B14" s="3"/>
      <c r="I14" s="19" t="s">
        <v>136</v>
      </c>
      <c r="J14" s="28">
        <f>COUNTIFS(Sheet1!H:H,'Summary Stat'!I14)</f>
        <v>89</v>
      </c>
      <c r="K14" s="19" t="s">
        <v>136</v>
      </c>
      <c r="L14" s="28" t="str">
        <f t="shared" si="0"/>
        <v xml:space="preserve"> [89] Applications</v>
      </c>
    </row>
    <row r="15" spans="2:12" ht="16.149999999999999">
      <c r="B15" s="3"/>
      <c r="I15" s="11" t="s">
        <v>318</v>
      </c>
      <c r="J15" s="28">
        <f>COUNTIFS(Sheet1!H:H,'Summary Stat'!I15)</f>
        <v>54</v>
      </c>
      <c r="K15" s="11" t="s">
        <v>318</v>
      </c>
      <c r="L15" s="28" t="str">
        <f t="shared" si="0"/>
        <v xml:space="preserve"> [54] Applications</v>
      </c>
    </row>
    <row r="16" spans="2:12" ht="16.149999999999999">
      <c r="B16" s="3" t="s">
        <v>463</v>
      </c>
      <c r="C16">
        <f>COUNTIF(Sheet1!E:E,"Rejected")-COUNTIFS(Sheet1!E:E,"Rejected",Sheet1!J:J,"&lt;&gt;")</f>
        <v>106</v>
      </c>
      <c r="E16" s="3" t="s">
        <v>468</v>
      </c>
      <c r="F16">
        <f>COUNTIFS(Sheet1!E:E,"Rejected",Sheet1!J:J,"&gt;=0")</f>
        <v>3</v>
      </c>
      <c r="I16" s="19" t="s">
        <v>327</v>
      </c>
      <c r="J16" s="28">
        <f>COUNTIFS(Sheet1!H:H,'Summary Stat'!I16)</f>
        <v>24</v>
      </c>
      <c r="K16" s="19" t="s">
        <v>327</v>
      </c>
      <c r="L16" s="28" t="str">
        <f t="shared" si="0"/>
        <v xml:space="preserve"> [24] Applications</v>
      </c>
    </row>
    <row r="17" spans="2:15" ht="16.149999999999999">
      <c r="B17" s="3" t="s">
        <v>464</v>
      </c>
      <c r="C17">
        <f>COUNTIFS(Sheet1!E:E,"Rejected",Sheet1!J:J,"&lt;&gt;")</f>
        <v>5</v>
      </c>
      <c r="I17" s="11" t="s">
        <v>449</v>
      </c>
      <c r="J17" s="28">
        <f>COUNTIFS(Sheet1!H:H,'Summary Stat'!I17)</f>
        <v>16</v>
      </c>
      <c r="K17" s="11" t="s">
        <v>449</v>
      </c>
      <c r="L17" s="28" t="str">
        <f t="shared" si="0"/>
        <v xml:space="preserve"> [16] Applications</v>
      </c>
      <c r="N17" s="3" t="s">
        <v>489</v>
      </c>
      <c r="O17">
        <f>SUM(J18:J22)</f>
        <v>31</v>
      </c>
    </row>
    <row r="18" spans="2:15" ht="16.149999999999999">
      <c r="I18" s="19" t="s">
        <v>341</v>
      </c>
      <c r="J18" s="28">
        <f>COUNTIFS(Sheet1!H:H,'Summary Stat'!I18)</f>
        <v>12</v>
      </c>
      <c r="K18" s="19" t="s">
        <v>341</v>
      </c>
      <c r="L18" s="28" t="str">
        <f t="shared" si="0"/>
        <v xml:space="preserve"> [12] Applications</v>
      </c>
    </row>
    <row r="19" spans="2:15" ht="16.149999999999999">
      <c r="I19" s="19" t="s">
        <v>469</v>
      </c>
      <c r="J19" s="28">
        <f>COUNTIFS(Sheet1!H:H,'Summary Stat'!I19)</f>
        <v>8</v>
      </c>
      <c r="K19" s="19" t="s">
        <v>469</v>
      </c>
      <c r="L19" s="28" t="str">
        <f t="shared" si="0"/>
        <v xml:space="preserve"> [8] Applications</v>
      </c>
    </row>
    <row r="20" spans="2:15" ht="16.149999999999999">
      <c r="B20" s="3" t="s">
        <v>460</v>
      </c>
      <c r="C20">
        <f ca="1">COUNTIFS(Sheet1!G:G,"&gt;5",Sheet1!E:E,"")</f>
        <v>39</v>
      </c>
      <c r="I20" s="19" t="s">
        <v>269</v>
      </c>
      <c r="J20" s="28">
        <f>COUNTIFS(Sheet1!H:H,'Summary Stat'!I20)</f>
        <v>6</v>
      </c>
      <c r="K20" s="19" t="s">
        <v>269</v>
      </c>
      <c r="L20" s="28" t="str">
        <f t="shared" si="0"/>
        <v xml:space="preserve"> [6] Applications</v>
      </c>
    </row>
    <row r="21" spans="2:15" ht="16.149999999999999">
      <c r="I21" s="19" t="s">
        <v>476</v>
      </c>
      <c r="J21" s="28">
        <f>COUNTIFS(Sheet1!H:H,'Summary Stat'!I21)</f>
        <v>3</v>
      </c>
      <c r="K21" s="19" t="s">
        <v>476</v>
      </c>
      <c r="L21" s="28" t="str">
        <f t="shared" si="0"/>
        <v xml:space="preserve"> [3] Applications</v>
      </c>
    </row>
    <row r="22" spans="2:15" ht="16.149999999999999">
      <c r="I22" s="19" t="s">
        <v>473</v>
      </c>
      <c r="J22" s="28">
        <f>COUNTIFS(Sheet1!H:H,'Summary Stat'!I22)</f>
        <v>2</v>
      </c>
      <c r="K22" s="19" t="s">
        <v>473</v>
      </c>
      <c r="L22" s="28" t="str">
        <f t="shared" si="0"/>
        <v xml:space="preserve"> [2] Applications</v>
      </c>
    </row>
  </sheetData>
  <conditionalFormatting sqref="I13:I15 K13:K15">
    <cfRule type="expression" dxfId="14" priority="4">
      <formula>$E13 = "Rejected"</formula>
    </cfRule>
  </conditionalFormatting>
  <conditionalFormatting sqref="I13:I15 K13:K15">
    <cfRule type="expression" dxfId="13" priority="5">
      <formula>$E13 = "Response"</formula>
    </cfRule>
  </conditionalFormatting>
  <conditionalFormatting sqref="I13:I15 K13:K15">
    <cfRule type="expression" dxfId="12" priority="6">
      <formula>$E13 = "Done"</formula>
    </cfRule>
  </conditionalFormatting>
  <conditionalFormatting sqref="I16:I19 K16:K19">
    <cfRule type="expression" dxfId="11" priority="8">
      <formula>$E17 = "Rejected"</formula>
    </cfRule>
  </conditionalFormatting>
  <conditionalFormatting sqref="I16:I19 K16:K19">
    <cfRule type="expression" dxfId="10" priority="10">
      <formula>$E17 = "Response"</formula>
    </cfRule>
  </conditionalFormatting>
  <conditionalFormatting sqref="I16:I19 K16:K19">
    <cfRule type="expression" dxfId="9" priority="12">
      <formula>$E17 = "Done"</formula>
    </cfRule>
  </conditionalFormatting>
  <conditionalFormatting sqref="I20:I21 K20:K21">
    <cfRule type="expression" dxfId="8" priority="14">
      <formula>$E22 = "Rejected"</formula>
    </cfRule>
  </conditionalFormatting>
  <conditionalFormatting sqref="I20:I21 K20:K21">
    <cfRule type="expression" dxfId="7" priority="18">
      <formula>$E22 = "Response"</formula>
    </cfRule>
  </conditionalFormatting>
  <conditionalFormatting sqref="I20:I21 K20:K21">
    <cfRule type="expression" dxfId="6" priority="22">
      <formula>$E22 = "Done"</formula>
    </cfRule>
  </conditionalFormatting>
  <conditionalFormatting sqref="I22 K22">
    <cfRule type="expression" dxfId="5" priority="24">
      <formula>$E25 = "Rejected"</formula>
    </cfRule>
  </conditionalFormatting>
  <conditionalFormatting sqref="I22 K22">
    <cfRule type="expression" dxfId="4" priority="28">
      <formula>$E25 = "Response"</formula>
    </cfRule>
  </conditionalFormatting>
  <conditionalFormatting sqref="I22 K22">
    <cfRule type="expression" dxfId="3" priority="32">
      <formula>$E25 = 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1935-CA93-44A8-BFE9-0894D71AA17F}">
  <dimension ref="B2:D13"/>
  <sheetViews>
    <sheetView workbookViewId="0">
      <selection activeCell="C14" sqref="C14"/>
    </sheetView>
  </sheetViews>
  <sheetFormatPr defaultRowHeight="12.75"/>
  <cols>
    <col min="1" max="1" width="2.73046875" customWidth="1"/>
  </cols>
  <sheetData>
    <row r="2" spans="2:4">
      <c r="B2" s="3" t="s">
        <v>450</v>
      </c>
    </row>
    <row r="3" spans="2:4">
      <c r="B3" s="3" t="s">
        <v>451</v>
      </c>
      <c r="D3" s="3" t="s">
        <v>457</v>
      </c>
    </row>
    <row r="4" spans="2:4">
      <c r="B4" s="3" t="s">
        <v>452</v>
      </c>
    </row>
    <row r="5" spans="2:4">
      <c r="B5" s="3" t="s">
        <v>453</v>
      </c>
    </row>
    <row r="12" spans="2:4">
      <c r="C12" s="3" t="s">
        <v>474</v>
      </c>
    </row>
    <row r="13" spans="2:4">
      <c r="C13" s="3" t="s">
        <v>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33"/>
  <sheetViews>
    <sheetView tabSelected="1" topLeftCell="E314" workbookViewId="0">
      <selection activeCell="B3" sqref="B3:J333"/>
    </sheetView>
  </sheetViews>
  <sheetFormatPr defaultColWidth="14.3984375" defaultRowHeight="15.75" customHeight="1"/>
  <cols>
    <col min="1" max="1" width="7" style="12" customWidth="1"/>
    <col min="2" max="2" width="14.3984375" style="39"/>
    <col min="3" max="3" width="65.1328125" style="39" customWidth="1"/>
    <col min="4" max="7" width="14.3984375" style="39"/>
    <col min="8" max="8" width="24.86328125" style="39" customWidth="1"/>
    <col min="9" max="9" width="19.1328125" style="12" bestFit="1" customWidth="1"/>
    <col min="10" max="10" width="21.86328125" style="12" bestFit="1" customWidth="1"/>
    <col min="11" max="16384" width="14.3984375" style="12"/>
  </cols>
  <sheetData>
    <row r="1" spans="1:22" ht="16.149999999999999">
      <c r="A1" s="24"/>
      <c r="B1" s="29"/>
      <c r="C1" s="24"/>
      <c r="D1" s="24"/>
      <c r="E1" s="29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6.149999999999999">
      <c r="A2" s="24"/>
      <c r="B2" s="24"/>
      <c r="C2" s="24"/>
      <c r="D2" s="24"/>
      <c r="E2" s="29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16.149999999999999">
      <c r="A3" s="24"/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1" t="s">
        <v>6</v>
      </c>
      <c r="H3" s="32" t="s">
        <v>470</v>
      </c>
      <c r="I3" s="32" t="s">
        <v>455</v>
      </c>
      <c r="J3" s="32" t="s">
        <v>456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ht="16.149999999999999">
      <c r="A4" s="4"/>
      <c r="B4" s="33"/>
      <c r="C4" s="34"/>
      <c r="D4" s="35"/>
      <c r="E4" s="35"/>
      <c r="F4" s="36"/>
      <c r="G4" s="37"/>
      <c r="H4" s="11"/>
      <c r="I4" s="13"/>
      <c r="J4" s="13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customFormat="1" ht="16.149999999999999">
      <c r="A5" s="4"/>
      <c r="B5" s="5" t="s">
        <v>7</v>
      </c>
      <c r="C5" s="6" t="s">
        <v>8</v>
      </c>
      <c r="D5" s="14">
        <v>44292</v>
      </c>
      <c r="E5" s="14"/>
      <c r="F5" s="15">
        <f t="shared" ref="F5:F73" ca="1" si="0">TODAY()-D5</f>
        <v>330</v>
      </c>
      <c r="G5" s="16">
        <f t="shared" ref="G5:G73" ca="1" si="1">F5/30</f>
        <v>11</v>
      </c>
      <c r="H5" s="11" t="s">
        <v>318</v>
      </c>
      <c r="I5" s="13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6.149999999999999">
      <c r="A6" s="4"/>
      <c r="B6" s="5" t="s">
        <v>9</v>
      </c>
      <c r="C6" s="6" t="s">
        <v>10</v>
      </c>
      <c r="D6" s="7">
        <v>44328</v>
      </c>
      <c r="E6" s="8" t="s">
        <v>0</v>
      </c>
      <c r="F6" s="9">
        <f t="shared" ca="1" si="0"/>
        <v>294</v>
      </c>
      <c r="G6" s="10">
        <f t="shared" ca="1" si="1"/>
        <v>9.8000000000000007</v>
      </c>
      <c r="H6" s="11" t="s">
        <v>449</v>
      </c>
      <c r="I6" s="6">
        <v>159</v>
      </c>
      <c r="J6" s="38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22" ht="16.149999999999999">
      <c r="A7" s="4"/>
      <c r="B7" s="5" t="s">
        <v>9</v>
      </c>
      <c r="C7" s="6" t="s">
        <v>11</v>
      </c>
      <c r="D7" s="7">
        <v>44328</v>
      </c>
      <c r="E7" s="8" t="s">
        <v>0</v>
      </c>
      <c r="F7" s="9">
        <f t="shared" ca="1" si="0"/>
        <v>294</v>
      </c>
      <c r="G7" s="10">
        <f t="shared" ca="1" si="1"/>
        <v>9.8000000000000007</v>
      </c>
      <c r="H7" s="11" t="s">
        <v>449</v>
      </c>
      <c r="I7" s="6">
        <v>177</v>
      </c>
      <c r="J7" s="13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22" customFormat="1" ht="16.149999999999999">
      <c r="A8" s="4"/>
      <c r="B8" s="5" t="s">
        <v>12</v>
      </c>
      <c r="C8" s="6" t="s">
        <v>13</v>
      </c>
      <c r="D8" s="7">
        <v>44348</v>
      </c>
      <c r="E8" s="14"/>
      <c r="F8" s="9">
        <f t="shared" ca="1" si="0"/>
        <v>274</v>
      </c>
      <c r="G8" s="10">
        <f t="shared" ca="1" si="1"/>
        <v>9.1333333333333329</v>
      </c>
      <c r="H8" s="11" t="s">
        <v>224</v>
      </c>
      <c r="I8" s="13"/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customFormat="1" ht="16.149999999999999">
      <c r="A9" s="4"/>
      <c r="B9" s="5" t="s">
        <v>14</v>
      </c>
      <c r="C9" s="6" t="s">
        <v>15</v>
      </c>
      <c r="D9" s="7">
        <v>44348</v>
      </c>
      <c r="E9" s="14"/>
      <c r="F9" s="9">
        <f t="shared" ca="1" si="0"/>
        <v>274</v>
      </c>
      <c r="G9" s="10">
        <f t="shared" ca="1" si="1"/>
        <v>9.1333333333333329</v>
      </c>
      <c r="H9" s="11" t="s">
        <v>224</v>
      </c>
      <c r="I9" s="13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6.149999999999999">
      <c r="A10" s="4"/>
      <c r="B10" s="5" t="s">
        <v>9</v>
      </c>
      <c r="C10" s="6" t="s">
        <v>16</v>
      </c>
      <c r="D10" s="7">
        <v>44348</v>
      </c>
      <c r="E10" s="8" t="s">
        <v>0</v>
      </c>
      <c r="F10" s="9">
        <f t="shared" ca="1" si="0"/>
        <v>274</v>
      </c>
      <c r="G10" s="10">
        <f t="shared" ca="1" si="1"/>
        <v>9.1333333333333329</v>
      </c>
      <c r="H10" s="11" t="s">
        <v>449</v>
      </c>
      <c r="I10" s="6">
        <v>210</v>
      </c>
      <c r="J10" s="13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spans="1:22" customFormat="1" ht="16.149999999999999">
      <c r="A11" s="4"/>
      <c r="B11" s="5" t="s">
        <v>7</v>
      </c>
      <c r="C11" s="6" t="s">
        <v>17</v>
      </c>
      <c r="D11" s="7">
        <v>44349</v>
      </c>
      <c r="E11" s="14"/>
      <c r="F11" s="9">
        <f t="shared" ca="1" si="0"/>
        <v>273</v>
      </c>
      <c r="G11" s="10">
        <f t="shared" ca="1" si="1"/>
        <v>9.1</v>
      </c>
      <c r="H11" s="11" t="s">
        <v>318</v>
      </c>
      <c r="I11" s="13"/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customFormat="1" ht="16.149999999999999">
      <c r="A12" s="4"/>
      <c r="B12" s="5" t="s">
        <v>12</v>
      </c>
      <c r="C12" s="6" t="s">
        <v>18</v>
      </c>
      <c r="D12" s="7">
        <v>44363</v>
      </c>
      <c r="E12" s="14"/>
      <c r="F12" s="9">
        <f t="shared" ca="1" si="0"/>
        <v>259</v>
      </c>
      <c r="G12" s="10">
        <f t="shared" ca="1" si="1"/>
        <v>8.6333333333333329</v>
      </c>
      <c r="H12" s="11" t="s">
        <v>224</v>
      </c>
      <c r="I12" s="13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customFormat="1" ht="16.149999999999999">
      <c r="A13" s="4"/>
      <c r="B13" s="5" t="s">
        <v>19</v>
      </c>
      <c r="C13" s="6" t="s">
        <v>20</v>
      </c>
      <c r="D13" s="7">
        <v>44363</v>
      </c>
      <c r="E13" s="14"/>
      <c r="F13" s="9">
        <f t="shared" ca="1" si="0"/>
        <v>259</v>
      </c>
      <c r="G13" s="10">
        <f t="shared" ca="1" si="1"/>
        <v>8.6333333333333329</v>
      </c>
      <c r="H13" s="11" t="s">
        <v>224</v>
      </c>
      <c r="I13" s="13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customFormat="1" ht="16.149999999999999">
      <c r="A14" s="4"/>
      <c r="B14" s="5" t="s">
        <v>7</v>
      </c>
      <c r="C14" s="6" t="s">
        <v>21</v>
      </c>
      <c r="D14" s="7">
        <v>44363</v>
      </c>
      <c r="E14" s="14"/>
      <c r="F14" s="9">
        <f t="shared" ca="1" si="0"/>
        <v>259</v>
      </c>
      <c r="G14" s="10">
        <f t="shared" ca="1" si="1"/>
        <v>8.6333333333333329</v>
      </c>
      <c r="H14" s="11" t="s">
        <v>318</v>
      </c>
      <c r="I14" s="13"/>
      <c r="J14" s="13"/>
      <c r="K14" s="1"/>
      <c r="L14" s="1"/>
      <c r="M14" s="2"/>
      <c r="N14" s="1"/>
      <c r="O14" s="1"/>
      <c r="P14" s="1"/>
      <c r="Q14" s="1"/>
      <c r="R14" s="1"/>
      <c r="S14" s="1"/>
      <c r="T14" s="1"/>
      <c r="U14" s="1"/>
      <c r="V14" s="1"/>
    </row>
    <row r="15" spans="1:22" customFormat="1" ht="16.149999999999999">
      <c r="A15" s="4"/>
      <c r="B15" s="5" t="s">
        <v>7</v>
      </c>
      <c r="C15" s="6" t="s">
        <v>22</v>
      </c>
      <c r="D15" s="7">
        <v>44363</v>
      </c>
      <c r="E15" s="14"/>
      <c r="F15" s="9">
        <f t="shared" ca="1" si="0"/>
        <v>259</v>
      </c>
      <c r="G15" s="10">
        <f t="shared" ca="1" si="1"/>
        <v>8.6333333333333329</v>
      </c>
      <c r="H15" s="11" t="s">
        <v>318</v>
      </c>
      <c r="I15" s="13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customFormat="1" ht="16.149999999999999">
      <c r="A16" s="4"/>
      <c r="B16" s="5" t="s">
        <v>23</v>
      </c>
      <c r="C16" s="6" t="s">
        <v>24</v>
      </c>
      <c r="D16" s="7">
        <v>44363</v>
      </c>
      <c r="E16" s="14"/>
      <c r="F16" s="9">
        <f t="shared" ca="1" si="0"/>
        <v>259</v>
      </c>
      <c r="G16" s="10">
        <f t="shared" ca="1" si="1"/>
        <v>8.6333333333333329</v>
      </c>
      <c r="H16" s="11" t="s">
        <v>318</v>
      </c>
      <c r="I16" s="13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6.149999999999999">
      <c r="A17" s="4"/>
      <c r="B17" s="5" t="s">
        <v>25</v>
      </c>
      <c r="C17" s="6" t="s">
        <v>26</v>
      </c>
      <c r="D17" s="14">
        <v>44365</v>
      </c>
      <c r="E17" s="8" t="s">
        <v>0</v>
      </c>
      <c r="F17" s="15">
        <f t="shared" ca="1" si="0"/>
        <v>257</v>
      </c>
      <c r="G17" s="16">
        <f t="shared" ca="1" si="1"/>
        <v>8.5666666666666664</v>
      </c>
      <c r="H17" s="11" t="s">
        <v>224</v>
      </c>
      <c r="I17" s="13">
        <v>109</v>
      </c>
      <c r="J17" s="17">
        <f>I17+10</f>
        <v>119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6.149999999999999">
      <c r="A18" s="4"/>
      <c r="B18" s="5" t="s">
        <v>25</v>
      </c>
      <c r="C18" s="6" t="s">
        <v>27</v>
      </c>
      <c r="D18" s="14">
        <v>44365</v>
      </c>
      <c r="E18" s="8" t="s">
        <v>0</v>
      </c>
      <c r="F18" s="15">
        <f t="shared" ca="1" si="0"/>
        <v>257</v>
      </c>
      <c r="G18" s="16">
        <f t="shared" ca="1" si="1"/>
        <v>8.5666666666666664</v>
      </c>
      <c r="H18" s="11" t="s">
        <v>224</v>
      </c>
      <c r="I18" s="6">
        <v>193</v>
      </c>
      <c r="J18" s="6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6.149999999999999">
      <c r="A19" s="4"/>
      <c r="B19" s="5" t="s">
        <v>25</v>
      </c>
      <c r="C19" s="6" t="s">
        <v>28</v>
      </c>
      <c r="D19" s="14">
        <v>44365</v>
      </c>
      <c r="E19" s="8" t="s">
        <v>0</v>
      </c>
      <c r="F19" s="15">
        <f t="shared" ca="1" si="0"/>
        <v>257</v>
      </c>
      <c r="G19" s="16">
        <f t="shared" ca="1" si="1"/>
        <v>8.5666666666666664</v>
      </c>
      <c r="H19" s="11" t="s">
        <v>224</v>
      </c>
      <c r="I19" s="6">
        <v>148</v>
      </c>
      <c r="J19" s="6">
        <v>241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6.149999999999999">
      <c r="A20" s="4"/>
      <c r="B20" s="5" t="s">
        <v>29</v>
      </c>
      <c r="C20" s="6" t="s">
        <v>30</v>
      </c>
      <c r="D20" s="14">
        <v>44367</v>
      </c>
      <c r="E20" s="8" t="s">
        <v>0</v>
      </c>
      <c r="F20" s="15">
        <f t="shared" ca="1" si="0"/>
        <v>255</v>
      </c>
      <c r="G20" s="16">
        <f t="shared" ca="1" si="1"/>
        <v>8.5</v>
      </c>
      <c r="H20" s="11" t="s">
        <v>224</v>
      </c>
      <c r="I20" s="13">
        <v>5</v>
      </c>
      <c r="J20" s="13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6.149999999999999">
      <c r="A21" s="4"/>
      <c r="B21" s="5" t="s">
        <v>31</v>
      </c>
      <c r="C21" s="6" t="s">
        <v>32</v>
      </c>
      <c r="D21" s="14">
        <v>44367</v>
      </c>
      <c r="E21" s="8" t="s">
        <v>0</v>
      </c>
      <c r="F21" s="15">
        <f t="shared" ca="1" si="0"/>
        <v>255</v>
      </c>
      <c r="G21" s="16">
        <f t="shared" ca="1" si="1"/>
        <v>8.5</v>
      </c>
      <c r="H21" s="11" t="s">
        <v>224</v>
      </c>
      <c r="I21" s="6" t="s">
        <v>454</v>
      </c>
      <c r="J21" s="18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6.149999999999999">
      <c r="A22" s="4"/>
      <c r="B22" s="5" t="s">
        <v>31</v>
      </c>
      <c r="C22" s="6" t="s">
        <v>33</v>
      </c>
      <c r="D22" s="14">
        <v>44367</v>
      </c>
      <c r="E22" s="8" t="s">
        <v>0</v>
      </c>
      <c r="F22" s="15">
        <f t="shared" ca="1" si="0"/>
        <v>255</v>
      </c>
      <c r="G22" s="16">
        <f t="shared" ca="1" si="1"/>
        <v>8.5</v>
      </c>
      <c r="H22" s="11" t="s">
        <v>224</v>
      </c>
      <c r="I22" s="6" t="s">
        <v>454</v>
      </c>
      <c r="J22" s="18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6.149999999999999">
      <c r="A23" s="4"/>
      <c r="B23" s="5" t="s">
        <v>31</v>
      </c>
      <c r="C23" s="6" t="s">
        <v>34</v>
      </c>
      <c r="D23" s="14">
        <v>44367</v>
      </c>
      <c r="E23" s="8" t="s">
        <v>0</v>
      </c>
      <c r="F23" s="15">
        <f t="shared" ca="1" si="0"/>
        <v>255</v>
      </c>
      <c r="G23" s="16">
        <f t="shared" ca="1" si="1"/>
        <v>8.5</v>
      </c>
      <c r="H23" s="19" t="s">
        <v>224</v>
      </c>
      <c r="I23" s="6" t="s">
        <v>454</v>
      </c>
      <c r="J23" s="18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customFormat="1" ht="16.149999999999999">
      <c r="A24" s="4"/>
      <c r="B24" s="5" t="s">
        <v>35</v>
      </c>
      <c r="C24" s="6" t="s">
        <v>36</v>
      </c>
      <c r="D24" s="14">
        <v>44377</v>
      </c>
      <c r="E24" s="8"/>
      <c r="F24" s="15">
        <f t="shared" ca="1" si="0"/>
        <v>245</v>
      </c>
      <c r="G24" s="16">
        <f t="shared" ca="1" si="1"/>
        <v>8.1666666666666661</v>
      </c>
      <c r="H24" s="11" t="s">
        <v>224</v>
      </c>
      <c r="I24" s="6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6.149999999999999">
      <c r="A25" s="4"/>
      <c r="B25" s="5" t="s">
        <v>37</v>
      </c>
      <c r="C25" s="6" t="s">
        <v>38</v>
      </c>
      <c r="D25" s="14">
        <v>44377</v>
      </c>
      <c r="E25" s="8"/>
      <c r="F25" s="15">
        <f t="shared" ca="1" si="0"/>
        <v>245</v>
      </c>
      <c r="G25" s="16">
        <f t="shared" ca="1" si="1"/>
        <v>8.1666666666666661</v>
      </c>
      <c r="H25" s="11" t="s">
        <v>318</v>
      </c>
      <c r="I25" s="13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6.149999999999999">
      <c r="A26" s="4"/>
      <c r="B26" s="5" t="s">
        <v>7</v>
      </c>
      <c r="C26" s="6" t="s">
        <v>39</v>
      </c>
      <c r="D26" s="14">
        <v>44377</v>
      </c>
      <c r="E26" s="8"/>
      <c r="F26" s="15">
        <f t="shared" ca="1" si="0"/>
        <v>245</v>
      </c>
      <c r="G26" s="16">
        <f t="shared" ca="1" si="1"/>
        <v>8.1666666666666661</v>
      </c>
      <c r="H26" s="11" t="s">
        <v>318</v>
      </c>
      <c r="I26" s="13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6.149999999999999">
      <c r="A27" s="4"/>
      <c r="B27" s="5" t="s">
        <v>40</v>
      </c>
      <c r="C27" s="6" t="s">
        <v>41</v>
      </c>
      <c r="D27" s="14">
        <v>44377</v>
      </c>
      <c r="E27" s="8"/>
      <c r="F27" s="15">
        <f t="shared" ca="1" si="0"/>
        <v>245</v>
      </c>
      <c r="G27" s="16">
        <f t="shared" ca="1" si="1"/>
        <v>8.1666666666666661</v>
      </c>
      <c r="H27" s="11" t="s">
        <v>318</v>
      </c>
      <c r="I27" s="13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6.149999999999999">
      <c r="A28" s="4"/>
      <c r="B28" s="5" t="s">
        <v>42</v>
      </c>
      <c r="C28" s="6" t="s">
        <v>43</v>
      </c>
      <c r="D28" s="14">
        <v>44378</v>
      </c>
      <c r="E28" s="8"/>
      <c r="F28" s="15">
        <f t="shared" ca="1" si="0"/>
        <v>244</v>
      </c>
      <c r="G28" s="16">
        <f t="shared" ca="1" si="1"/>
        <v>8.1333333333333329</v>
      </c>
      <c r="H28" s="11" t="s">
        <v>318</v>
      </c>
      <c r="I28" s="6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6.149999999999999">
      <c r="A29" s="4"/>
      <c r="B29" s="5" t="s">
        <v>42</v>
      </c>
      <c r="C29" s="6" t="s">
        <v>43</v>
      </c>
      <c r="D29" s="14">
        <v>44389</v>
      </c>
      <c r="E29" s="8"/>
      <c r="F29" s="15">
        <f t="shared" ca="1" si="0"/>
        <v>233</v>
      </c>
      <c r="G29" s="16">
        <f t="shared" ca="1" si="1"/>
        <v>7.7666666666666666</v>
      </c>
      <c r="H29" s="19" t="s">
        <v>473</v>
      </c>
      <c r="I29" s="13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6.149999999999999">
      <c r="A30" s="4"/>
      <c r="B30" s="5" t="s">
        <v>35</v>
      </c>
      <c r="C30" s="6" t="s">
        <v>44</v>
      </c>
      <c r="D30" s="14">
        <v>44378</v>
      </c>
      <c r="E30" s="8"/>
      <c r="F30" s="15">
        <f t="shared" ca="1" si="0"/>
        <v>244</v>
      </c>
      <c r="G30" s="16">
        <f t="shared" ca="1" si="1"/>
        <v>8.1333333333333329</v>
      </c>
      <c r="H30" s="19" t="s">
        <v>224</v>
      </c>
      <c r="I30" s="13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6.149999999999999">
      <c r="A31" s="4"/>
      <c r="B31" s="5" t="s">
        <v>35</v>
      </c>
      <c r="C31" s="6" t="s">
        <v>45</v>
      </c>
      <c r="D31" s="14">
        <v>44378</v>
      </c>
      <c r="E31" s="8"/>
      <c r="F31" s="15">
        <f t="shared" ca="1" si="0"/>
        <v>244</v>
      </c>
      <c r="G31" s="16">
        <f t="shared" ca="1" si="1"/>
        <v>8.1333333333333329</v>
      </c>
      <c r="H31" s="19" t="s">
        <v>224</v>
      </c>
      <c r="I31" s="13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6.149999999999999">
      <c r="A32" s="4"/>
      <c r="B32" s="5" t="s">
        <v>46</v>
      </c>
      <c r="C32" s="6" t="s">
        <v>47</v>
      </c>
      <c r="D32" s="14">
        <v>44402</v>
      </c>
      <c r="E32" s="8"/>
      <c r="F32" s="15">
        <f t="shared" ca="1" si="0"/>
        <v>220</v>
      </c>
      <c r="G32" s="16">
        <f t="shared" ca="1" si="1"/>
        <v>7.333333333333333</v>
      </c>
      <c r="H32" s="11" t="s">
        <v>224</v>
      </c>
      <c r="I32" s="13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 ht="16.149999999999999">
      <c r="A33" s="4"/>
      <c r="B33" s="5" t="s">
        <v>48</v>
      </c>
      <c r="C33" s="6" t="s">
        <v>49</v>
      </c>
      <c r="D33" s="14">
        <v>44402</v>
      </c>
      <c r="E33" s="8"/>
      <c r="F33" s="15">
        <f t="shared" ca="1" si="0"/>
        <v>220</v>
      </c>
      <c r="G33" s="16">
        <f t="shared" ca="1" si="1"/>
        <v>7.333333333333333</v>
      </c>
      <c r="H33" s="11" t="s">
        <v>224</v>
      </c>
      <c r="I33" s="13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6.149999999999999">
      <c r="A34" s="4"/>
      <c r="B34" s="5" t="s">
        <v>48</v>
      </c>
      <c r="C34" s="6" t="s">
        <v>50</v>
      </c>
      <c r="D34" s="14">
        <v>44402</v>
      </c>
      <c r="E34" s="8"/>
      <c r="F34" s="15">
        <f t="shared" ca="1" si="0"/>
        <v>220</v>
      </c>
      <c r="G34" s="16">
        <f t="shared" ca="1" si="1"/>
        <v>7.333333333333333</v>
      </c>
      <c r="H34" s="11" t="s">
        <v>224</v>
      </c>
      <c r="I34" s="13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6.149999999999999">
      <c r="A35" s="4"/>
      <c r="B35" s="5" t="s">
        <v>7</v>
      </c>
      <c r="C35" s="6" t="s">
        <v>51</v>
      </c>
      <c r="D35" s="14">
        <v>44407</v>
      </c>
      <c r="E35" s="8"/>
      <c r="F35" s="15">
        <f t="shared" ca="1" si="0"/>
        <v>215</v>
      </c>
      <c r="G35" s="16">
        <f t="shared" ca="1" si="1"/>
        <v>7.166666666666667</v>
      </c>
      <c r="H35" s="11" t="s">
        <v>318</v>
      </c>
      <c r="I35" s="13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6.149999999999999">
      <c r="A36" s="4"/>
      <c r="B36" s="5" t="s">
        <v>52</v>
      </c>
      <c r="C36" s="6" t="s">
        <v>53</v>
      </c>
      <c r="D36" s="14">
        <v>44407</v>
      </c>
      <c r="E36" s="8" t="s">
        <v>0</v>
      </c>
      <c r="F36" s="15">
        <f t="shared" ca="1" si="0"/>
        <v>215</v>
      </c>
      <c r="G36" s="16">
        <f t="shared" ca="1" si="1"/>
        <v>7.166666666666667</v>
      </c>
      <c r="H36" s="11" t="s">
        <v>318</v>
      </c>
      <c r="I36" s="6">
        <v>68</v>
      </c>
      <c r="J36" s="13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customFormat="1" ht="16.149999999999999">
      <c r="A37" s="4"/>
      <c r="B37" s="5" t="s">
        <v>54</v>
      </c>
      <c r="C37" s="6" t="s">
        <v>55</v>
      </c>
      <c r="D37" s="14">
        <v>44407</v>
      </c>
      <c r="E37" s="8"/>
      <c r="F37" s="15">
        <f t="shared" ca="1" si="0"/>
        <v>215</v>
      </c>
      <c r="G37" s="16">
        <f t="shared" ca="1" si="1"/>
        <v>7.166666666666667</v>
      </c>
      <c r="H37" s="11" t="s">
        <v>318</v>
      </c>
      <c r="I37" s="13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6.149999999999999">
      <c r="A38" s="4"/>
      <c r="B38" s="5" t="s">
        <v>56</v>
      </c>
      <c r="C38" s="6" t="s">
        <v>57</v>
      </c>
      <c r="D38" s="14">
        <v>44411</v>
      </c>
      <c r="E38" s="8" t="s">
        <v>0</v>
      </c>
      <c r="F38" s="15">
        <f t="shared" ca="1" si="0"/>
        <v>211</v>
      </c>
      <c r="G38" s="16">
        <f t="shared" ca="1" si="1"/>
        <v>7.0333333333333332</v>
      </c>
      <c r="H38" s="11" t="s">
        <v>224</v>
      </c>
      <c r="I38" s="6">
        <v>122</v>
      </c>
      <c r="J38" s="13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customFormat="1" ht="16.149999999999999">
      <c r="A39" s="4"/>
      <c r="B39" s="5" t="s">
        <v>58</v>
      </c>
      <c r="C39" s="6" t="s">
        <v>59</v>
      </c>
      <c r="D39" s="14">
        <v>44411</v>
      </c>
      <c r="E39" s="8"/>
      <c r="F39" s="15">
        <f t="shared" ca="1" si="0"/>
        <v>211</v>
      </c>
      <c r="G39" s="16">
        <f t="shared" ca="1" si="1"/>
        <v>7.0333333333333332</v>
      </c>
      <c r="H39" s="11" t="s">
        <v>318</v>
      </c>
      <c r="I39" s="13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6.149999999999999">
      <c r="A40" s="4"/>
      <c r="B40" s="5" t="s">
        <v>60</v>
      </c>
      <c r="C40" s="6" t="s">
        <v>61</v>
      </c>
      <c r="D40" s="14">
        <v>44416</v>
      </c>
      <c r="E40" s="8" t="s">
        <v>0</v>
      </c>
      <c r="F40" s="15">
        <f t="shared" ca="1" si="0"/>
        <v>206</v>
      </c>
      <c r="G40" s="16">
        <f t="shared" ca="1" si="1"/>
        <v>6.8666666666666663</v>
      </c>
      <c r="H40" s="19" t="s">
        <v>224</v>
      </c>
      <c r="I40" s="6">
        <v>72</v>
      </c>
      <c r="J40" s="13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6.149999999999999">
      <c r="A41" s="4"/>
      <c r="B41" s="5" t="s">
        <v>60</v>
      </c>
      <c r="C41" s="6" t="s">
        <v>62</v>
      </c>
      <c r="D41" s="14">
        <v>44418</v>
      </c>
      <c r="E41" s="8" t="s">
        <v>0</v>
      </c>
      <c r="F41" s="15">
        <f t="shared" ca="1" si="0"/>
        <v>204</v>
      </c>
      <c r="G41" s="16">
        <f t="shared" ca="1" si="1"/>
        <v>6.8</v>
      </c>
      <c r="H41" s="19" t="s">
        <v>224</v>
      </c>
      <c r="I41" s="6">
        <v>129</v>
      </c>
      <c r="J41" s="13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ht="16.149999999999999">
      <c r="A42" s="4"/>
      <c r="B42" s="5" t="s">
        <v>60</v>
      </c>
      <c r="C42" s="6" t="s">
        <v>63</v>
      </c>
      <c r="D42" s="14">
        <v>44418</v>
      </c>
      <c r="E42" s="8" t="s">
        <v>0</v>
      </c>
      <c r="F42" s="15">
        <f t="shared" ca="1" si="0"/>
        <v>204</v>
      </c>
      <c r="G42" s="16">
        <f t="shared" ca="1" si="1"/>
        <v>6.8</v>
      </c>
      <c r="H42" s="19" t="s">
        <v>224</v>
      </c>
      <c r="I42" s="6">
        <v>129</v>
      </c>
      <c r="J42" s="13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ht="16.149999999999999">
      <c r="A43" s="4"/>
      <c r="B43" s="5" t="s">
        <v>60</v>
      </c>
      <c r="C43" s="6" t="s">
        <v>64</v>
      </c>
      <c r="D43" s="14">
        <v>44418</v>
      </c>
      <c r="E43" s="8" t="s">
        <v>0</v>
      </c>
      <c r="F43" s="15">
        <f t="shared" ca="1" si="0"/>
        <v>204</v>
      </c>
      <c r="G43" s="16">
        <f t="shared" ca="1" si="1"/>
        <v>6.8</v>
      </c>
      <c r="H43" s="19" t="s">
        <v>224</v>
      </c>
      <c r="I43" s="6">
        <v>79</v>
      </c>
      <c r="J43" s="13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ht="16.149999999999999">
      <c r="A44" s="4"/>
      <c r="B44" s="5" t="s">
        <v>60</v>
      </c>
      <c r="C44" s="6" t="s">
        <v>65</v>
      </c>
      <c r="D44" s="14">
        <v>44418</v>
      </c>
      <c r="E44" s="8" t="s">
        <v>0</v>
      </c>
      <c r="F44" s="15">
        <f t="shared" ca="1" si="0"/>
        <v>204</v>
      </c>
      <c r="G44" s="16">
        <f t="shared" ca="1" si="1"/>
        <v>6.8</v>
      </c>
      <c r="H44" s="19" t="s">
        <v>224</v>
      </c>
      <c r="I44" s="6">
        <v>129</v>
      </c>
      <c r="J44" s="13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customFormat="1" ht="16.149999999999999">
      <c r="A45" s="4"/>
      <c r="B45" s="5" t="s">
        <v>23</v>
      </c>
      <c r="C45" s="6" t="s">
        <v>66</v>
      </c>
      <c r="D45" s="14">
        <v>44421</v>
      </c>
      <c r="E45" s="8"/>
      <c r="F45" s="15">
        <f t="shared" ca="1" si="0"/>
        <v>201</v>
      </c>
      <c r="G45" s="16">
        <f t="shared" ca="1" si="1"/>
        <v>6.7</v>
      </c>
      <c r="H45" s="11" t="s">
        <v>318</v>
      </c>
      <c r="I45" s="13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6.149999999999999">
      <c r="A46" s="4"/>
      <c r="B46" s="5" t="s">
        <v>67</v>
      </c>
      <c r="C46" s="6" t="s">
        <v>68</v>
      </c>
      <c r="D46" s="14">
        <v>44425</v>
      </c>
      <c r="E46" s="8" t="s">
        <v>0</v>
      </c>
      <c r="F46" s="15">
        <f t="shared" ca="1" si="0"/>
        <v>197</v>
      </c>
      <c r="G46" s="16">
        <f t="shared" ca="1" si="1"/>
        <v>6.5666666666666664</v>
      </c>
      <c r="H46" s="11" t="s">
        <v>224</v>
      </c>
      <c r="I46" s="6" t="s">
        <v>454</v>
      </c>
      <c r="J46" s="6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customFormat="1" ht="16.149999999999999">
      <c r="A47" s="4"/>
      <c r="B47" s="5" t="s">
        <v>67</v>
      </c>
      <c r="C47" s="6" t="s">
        <v>69</v>
      </c>
      <c r="D47" s="14">
        <v>44425</v>
      </c>
      <c r="E47" s="8"/>
      <c r="F47" s="15">
        <f t="shared" ca="1" si="0"/>
        <v>197</v>
      </c>
      <c r="G47" s="16">
        <f t="shared" ca="1" si="1"/>
        <v>6.5666666666666664</v>
      </c>
      <c r="H47" s="11" t="s">
        <v>224</v>
      </c>
      <c r="I47" s="13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customFormat="1" ht="16.149999999999999">
      <c r="A48" s="4"/>
      <c r="B48" s="5" t="s">
        <v>67</v>
      </c>
      <c r="C48" s="6" t="s">
        <v>70</v>
      </c>
      <c r="D48" s="14">
        <v>44425</v>
      </c>
      <c r="E48" s="8"/>
      <c r="F48" s="15">
        <f t="shared" ca="1" si="0"/>
        <v>197</v>
      </c>
      <c r="G48" s="16">
        <f t="shared" ca="1" si="1"/>
        <v>6.5666666666666664</v>
      </c>
      <c r="H48" s="11" t="s">
        <v>224</v>
      </c>
      <c r="I48" s="13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customFormat="1" ht="16.149999999999999">
      <c r="A49" s="4"/>
      <c r="B49" s="5" t="s">
        <v>67</v>
      </c>
      <c r="C49" s="6" t="s">
        <v>71</v>
      </c>
      <c r="D49" s="14">
        <v>44425</v>
      </c>
      <c r="E49" s="8"/>
      <c r="F49" s="15">
        <f t="shared" ca="1" si="0"/>
        <v>197</v>
      </c>
      <c r="G49" s="16">
        <f t="shared" ca="1" si="1"/>
        <v>6.5666666666666664</v>
      </c>
      <c r="H49" s="11" t="s">
        <v>224</v>
      </c>
      <c r="I49" s="13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customFormat="1" ht="16.149999999999999">
      <c r="A50" s="4"/>
      <c r="B50" s="5" t="s">
        <v>72</v>
      </c>
      <c r="C50" s="6" t="s">
        <v>57</v>
      </c>
      <c r="D50" s="14">
        <v>44427</v>
      </c>
      <c r="E50" s="8"/>
      <c r="F50" s="15">
        <f t="shared" ca="1" si="0"/>
        <v>195</v>
      </c>
      <c r="G50" s="16">
        <f t="shared" ca="1" si="1"/>
        <v>6.5</v>
      </c>
      <c r="H50" s="11" t="s">
        <v>224</v>
      </c>
      <c r="I50" s="13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customFormat="1" ht="16.149999999999999">
      <c r="A51" s="4"/>
      <c r="B51" s="5" t="s">
        <v>54</v>
      </c>
      <c r="C51" s="6" t="s">
        <v>73</v>
      </c>
      <c r="D51" s="14">
        <v>44427</v>
      </c>
      <c r="E51" s="8"/>
      <c r="F51" s="15">
        <f t="shared" ca="1" si="0"/>
        <v>195</v>
      </c>
      <c r="G51" s="16">
        <f t="shared" ca="1" si="1"/>
        <v>6.5</v>
      </c>
      <c r="H51" s="11" t="s">
        <v>224</v>
      </c>
      <c r="I51" s="13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customFormat="1" ht="16.149999999999999">
      <c r="A52" s="4"/>
      <c r="B52" s="5" t="s">
        <v>48</v>
      </c>
      <c r="C52" s="6" t="s">
        <v>74</v>
      </c>
      <c r="D52" s="14">
        <v>44427</v>
      </c>
      <c r="E52" s="8"/>
      <c r="F52" s="15">
        <f t="shared" ca="1" si="0"/>
        <v>195</v>
      </c>
      <c r="G52" s="16">
        <f t="shared" ca="1" si="1"/>
        <v>6.5</v>
      </c>
      <c r="H52" s="11" t="s">
        <v>224</v>
      </c>
      <c r="I52" s="13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customFormat="1" ht="16.149999999999999">
      <c r="A53" s="4"/>
      <c r="B53" s="5" t="s">
        <v>75</v>
      </c>
      <c r="C53" s="6" t="s">
        <v>76</v>
      </c>
      <c r="D53" s="14">
        <v>44442</v>
      </c>
      <c r="E53" s="8"/>
      <c r="F53" s="15">
        <f t="shared" ca="1" si="0"/>
        <v>180</v>
      </c>
      <c r="G53" s="16">
        <f t="shared" ca="1" si="1"/>
        <v>6</v>
      </c>
      <c r="H53" s="11" t="s">
        <v>318</v>
      </c>
      <c r="I53" s="13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customFormat="1" ht="16.149999999999999">
      <c r="A54" s="4"/>
      <c r="B54" s="5" t="s">
        <v>77</v>
      </c>
      <c r="C54" s="6" t="s">
        <v>78</v>
      </c>
      <c r="D54" s="14">
        <v>44443</v>
      </c>
      <c r="E54" s="8"/>
      <c r="F54" s="15">
        <f t="shared" ca="1" si="0"/>
        <v>179</v>
      </c>
      <c r="G54" s="16">
        <f t="shared" ca="1" si="1"/>
        <v>5.9666666666666668</v>
      </c>
      <c r="H54" s="11" t="s">
        <v>318</v>
      </c>
      <c r="I54" s="13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customFormat="1" ht="16.149999999999999">
      <c r="A55" s="4"/>
      <c r="B55" s="5" t="s">
        <v>23</v>
      </c>
      <c r="C55" s="6" t="s">
        <v>79</v>
      </c>
      <c r="D55" s="14">
        <v>44443</v>
      </c>
      <c r="E55" s="8"/>
      <c r="F55" s="15">
        <f t="shared" ca="1" si="0"/>
        <v>179</v>
      </c>
      <c r="G55" s="16">
        <f t="shared" ca="1" si="1"/>
        <v>5.9666666666666668</v>
      </c>
      <c r="H55" s="11" t="s">
        <v>318</v>
      </c>
      <c r="I55" s="13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customFormat="1" ht="16.149999999999999">
      <c r="A56" s="4"/>
      <c r="B56" s="5" t="s">
        <v>80</v>
      </c>
      <c r="C56" s="6" t="s">
        <v>81</v>
      </c>
      <c r="D56" s="14">
        <v>44444</v>
      </c>
      <c r="E56" s="8"/>
      <c r="F56" s="15">
        <f t="shared" ca="1" si="0"/>
        <v>178</v>
      </c>
      <c r="G56" s="16">
        <f t="shared" ca="1" si="1"/>
        <v>5.9333333333333336</v>
      </c>
      <c r="H56" s="19" t="s">
        <v>269</v>
      </c>
      <c r="I56" s="13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149999999999999">
      <c r="A57" s="4"/>
      <c r="B57" s="5" t="s">
        <v>82</v>
      </c>
      <c r="C57" s="6" t="s">
        <v>83</v>
      </c>
      <c r="D57" s="14">
        <v>44445</v>
      </c>
      <c r="E57" s="8" t="s">
        <v>0</v>
      </c>
      <c r="F57" s="15">
        <f t="shared" ca="1" si="0"/>
        <v>177</v>
      </c>
      <c r="G57" s="16">
        <f t="shared" ca="1" si="1"/>
        <v>5.9</v>
      </c>
      <c r="H57" s="19" t="s">
        <v>224</v>
      </c>
      <c r="I57" s="13">
        <v>0</v>
      </c>
      <c r="J57" s="13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 ht="16.149999999999999">
      <c r="A58" s="4"/>
      <c r="B58" s="5" t="s">
        <v>84</v>
      </c>
      <c r="C58" s="6" t="s">
        <v>85</v>
      </c>
      <c r="D58" s="14">
        <v>44445</v>
      </c>
      <c r="E58" s="8" t="s">
        <v>0</v>
      </c>
      <c r="F58" s="15">
        <f t="shared" ca="1" si="0"/>
        <v>177</v>
      </c>
      <c r="G58" s="16">
        <f t="shared" ca="1" si="1"/>
        <v>5.9</v>
      </c>
      <c r="H58" s="19" t="s">
        <v>224</v>
      </c>
      <c r="I58" s="13">
        <v>141</v>
      </c>
      <c r="J58" s="27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 ht="16.149999999999999">
      <c r="A59" s="4"/>
      <c r="B59" s="5" t="s">
        <v>86</v>
      </c>
      <c r="C59" s="6" t="s">
        <v>87</v>
      </c>
      <c r="D59" s="14">
        <v>44449</v>
      </c>
      <c r="E59" s="8" t="s">
        <v>0</v>
      </c>
      <c r="F59" s="15">
        <f t="shared" ca="1" si="0"/>
        <v>173</v>
      </c>
      <c r="G59" s="16">
        <f t="shared" ca="1" si="1"/>
        <v>5.7666666666666666</v>
      </c>
      <c r="H59" s="19" t="s">
        <v>449</v>
      </c>
      <c r="I59" s="6">
        <v>14</v>
      </c>
      <c r="J59" s="6">
        <v>35</v>
      </c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 ht="16.149999999999999">
      <c r="A60" s="4"/>
      <c r="B60" s="5" t="s">
        <v>88</v>
      </c>
      <c r="C60" s="6" t="s">
        <v>89</v>
      </c>
      <c r="D60" s="14">
        <v>44451</v>
      </c>
      <c r="E60" s="8" t="s">
        <v>0</v>
      </c>
      <c r="F60" s="15">
        <f t="shared" ca="1" si="0"/>
        <v>171</v>
      </c>
      <c r="G60" s="16">
        <f t="shared" ca="1" si="1"/>
        <v>5.7</v>
      </c>
      <c r="H60" s="11" t="s">
        <v>318</v>
      </c>
      <c r="I60" s="6">
        <v>39</v>
      </c>
      <c r="J60" s="13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 customFormat="1" ht="16.149999999999999">
      <c r="A61" s="4"/>
      <c r="B61" s="5" t="s">
        <v>75</v>
      </c>
      <c r="C61" s="6" t="s">
        <v>90</v>
      </c>
      <c r="D61" s="14">
        <v>44451</v>
      </c>
      <c r="E61" s="8"/>
      <c r="F61" s="15">
        <f t="shared" ca="1" si="0"/>
        <v>171</v>
      </c>
      <c r="G61" s="16">
        <f t="shared" ca="1" si="1"/>
        <v>5.7</v>
      </c>
      <c r="H61" s="11" t="s">
        <v>318</v>
      </c>
      <c r="I61" s="13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6.149999999999999">
      <c r="A62" s="4"/>
      <c r="B62" s="5" t="s">
        <v>72</v>
      </c>
      <c r="C62" s="6" t="s">
        <v>91</v>
      </c>
      <c r="D62" s="14">
        <v>44452</v>
      </c>
      <c r="E62" s="8" t="s">
        <v>0</v>
      </c>
      <c r="F62" s="15">
        <f t="shared" ca="1" si="0"/>
        <v>170</v>
      </c>
      <c r="G62" s="16">
        <f t="shared" ca="1" si="1"/>
        <v>5.666666666666667</v>
      </c>
      <c r="H62" s="11" t="s">
        <v>224</v>
      </c>
      <c r="I62" s="6">
        <v>2</v>
      </c>
      <c r="J62" s="13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 ht="16.149999999999999">
      <c r="A63" s="4"/>
      <c r="B63" s="5" t="s">
        <v>86</v>
      </c>
      <c r="C63" s="6" t="s">
        <v>92</v>
      </c>
      <c r="D63" s="14">
        <v>44452</v>
      </c>
      <c r="E63" s="8" t="s">
        <v>0</v>
      </c>
      <c r="F63" s="15">
        <f t="shared" ca="1" si="0"/>
        <v>170</v>
      </c>
      <c r="G63" s="16">
        <f t="shared" ca="1" si="1"/>
        <v>5.666666666666667</v>
      </c>
      <c r="H63" s="19" t="s">
        <v>449</v>
      </c>
      <c r="I63" s="6">
        <v>45</v>
      </c>
      <c r="J63" s="13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 customFormat="1" ht="16.149999999999999">
      <c r="A64" s="4"/>
      <c r="B64" s="5" t="s">
        <v>75</v>
      </c>
      <c r="C64" s="6" t="s">
        <v>93</v>
      </c>
      <c r="D64" s="14">
        <v>44453</v>
      </c>
      <c r="E64" s="8"/>
      <c r="F64" s="15">
        <f t="shared" ca="1" si="0"/>
        <v>169</v>
      </c>
      <c r="G64" s="16">
        <f t="shared" ca="1" si="1"/>
        <v>5.6333333333333337</v>
      </c>
      <c r="H64" s="11" t="s">
        <v>318</v>
      </c>
      <c r="I64" s="13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6.149999999999999">
      <c r="A65" s="4"/>
      <c r="B65" s="5" t="s">
        <v>48</v>
      </c>
      <c r="C65" s="6" t="s">
        <v>94</v>
      </c>
      <c r="D65" s="14">
        <v>44462</v>
      </c>
      <c r="E65" s="8" t="s">
        <v>0</v>
      </c>
      <c r="F65" s="15">
        <f t="shared" ca="1" si="0"/>
        <v>160</v>
      </c>
      <c r="G65" s="16">
        <f t="shared" ca="1" si="1"/>
        <v>5.333333333333333</v>
      </c>
      <c r="H65" s="11" t="s">
        <v>318</v>
      </c>
      <c r="I65" s="6">
        <v>141</v>
      </c>
      <c r="J65" s="13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spans="1:22" customFormat="1" ht="16.149999999999999">
      <c r="A66" s="4"/>
      <c r="B66" s="5" t="s">
        <v>14</v>
      </c>
      <c r="C66" s="6" t="s">
        <v>95</v>
      </c>
      <c r="D66" s="14">
        <v>44462</v>
      </c>
      <c r="E66" s="8"/>
      <c r="F66" s="15">
        <f t="shared" ca="1" si="0"/>
        <v>160</v>
      </c>
      <c r="G66" s="16">
        <f t="shared" ca="1" si="1"/>
        <v>5.333333333333333</v>
      </c>
      <c r="H66" s="11" t="s">
        <v>318</v>
      </c>
      <c r="I66" s="13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customFormat="1" ht="16.149999999999999">
      <c r="A67" s="4"/>
      <c r="B67" s="5" t="s">
        <v>96</v>
      </c>
      <c r="C67" s="6" t="s">
        <v>97</v>
      </c>
      <c r="D67" s="14">
        <v>44462</v>
      </c>
      <c r="E67" s="8"/>
      <c r="F67" s="15">
        <f t="shared" ca="1" si="0"/>
        <v>160</v>
      </c>
      <c r="G67" s="16">
        <f t="shared" ca="1" si="1"/>
        <v>5.333333333333333</v>
      </c>
      <c r="H67" s="19" t="s">
        <v>136</v>
      </c>
      <c r="I67" s="13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6.149999999999999">
      <c r="A68" s="4"/>
      <c r="B68" s="5" t="s">
        <v>98</v>
      </c>
      <c r="C68" s="6" t="s">
        <v>99</v>
      </c>
      <c r="D68" s="14">
        <v>44462</v>
      </c>
      <c r="E68" s="8" t="s">
        <v>0</v>
      </c>
      <c r="F68" s="15">
        <f t="shared" ca="1" si="0"/>
        <v>160</v>
      </c>
      <c r="G68" s="16">
        <f t="shared" ca="1" si="1"/>
        <v>5.333333333333333</v>
      </c>
      <c r="H68" s="19" t="s">
        <v>136</v>
      </c>
      <c r="I68" s="13">
        <v>5</v>
      </c>
      <c r="J68" s="27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spans="1:22" ht="16.149999999999999">
      <c r="A69" s="4"/>
      <c r="B69" s="5" t="s">
        <v>100</v>
      </c>
      <c r="C69" s="6" t="s">
        <v>101</v>
      </c>
      <c r="D69" s="14">
        <v>44462</v>
      </c>
      <c r="E69" s="8" t="s">
        <v>0</v>
      </c>
      <c r="F69" s="15">
        <f t="shared" ca="1" si="0"/>
        <v>160</v>
      </c>
      <c r="G69" s="16">
        <f t="shared" ca="1" si="1"/>
        <v>5.333333333333333</v>
      </c>
      <c r="H69" s="19" t="s">
        <v>136</v>
      </c>
      <c r="I69" s="6">
        <v>36</v>
      </c>
      <c r="J69" s="13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spans="1:22" ht="16.149999999999999">
      <c r="A70" s="4"/>
      <c r="B70" s="5" t="s">
        <v>102</v>
      </c>
      <c r="C70" s="6" t="s">
        <v>103</v>
      </c>
      <c r="D70" s="14">
        <v>44462</v>
      </c>
      <c r="E70" s="8" t="s">
        <v>0</v>
      </c>
      <c r="F70" s="15">
        <f t="shared" ca="1" si="0"/>
        <v>160</v>
      </c>
      <c r="G70" s="16">
        <f t="shared" ca="1" si="1"/>
        <v>5.333333333333333</v>
      </c>
      <c r="H70" s="19" t="s">
        <v>136</v>
      </c>
      <c r="I70" s="6">
        <v>15</v>
      </c>
      <c r="J70" s="13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spans="1:22" ht="16.149999999999999">
      <c r="A71" s="4"/>
      <c r="B71" s="5" t="s">
        <v>104</v>
      </c>
      <c r="C71" s="6" t="s">
        <v>105</v>
      </c>
      <c r="D71" s="14">
        <v>44469</v>
      </c>
      <c r="E71" s="8" t="s">
        <v>0</v>
      </c>
      <c r="F71" s="15">
        <f t="shared" ca="1" si="0"/>
        <v>153</v>
      </c>
      <c r="G71" s="16">
        <f t="shared" ca="1" si="1"/>
        <v>5.0999999999999996</v>
      </c>
      <c r="H71" s="19" t="s">
        <v>449</v>
      </c>
      <c r="I71" s="6">
        <v>34</v>
      </c>
      <c r="J71" s="13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spans="1:22" ht="16.149999999999999">
      <c r="A72" s="4"/>
      <c r="B72" s="5" t="s">
        <v>106</v>
      </c>
      <c r="C72" s="6" t="s">
        <v>107</v>
      </c>
      <c r="D72" s="14">
        <v>44474</v>
      </c>
      <c r="E72" s="8" t="s">
        <v>0</v>
      </c>
      <c r="F72" s="15">
        <f t="shared" ca="1" si="0"/>
        <v>148</v>
      </c>
      <c r="G72" s="16">
        <f t="shared" ca="1" si="1"/>
        <v>4.9333333333333336</v>
      </c>
      <c r="H72" s="19" t="s">
        <v>224</v>
      </c>
      <c r="I72" s="6">
        <v>11</v>
      </c>
      <c r="J72" s="6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spans="1:22" ht="16.149999999999999">
      <c r="A73" s="4"/>
      <c r="B73" s="5" t="s">
        <v>108</v>
      </c>
      <c r="C73" s="6" t="s">
        <v>109</v>
      </c>
      <c r="D73" s="14">
        <v>44475</v>
      </c>
      <c r="E73" s="8" t="s">
        <v>0</v>
      </c>
      <c r="F73" s="15">
        <f t="shared" ca="1" si="0"/>
        <v>147</v>
      </c>
      <c r="G73" s="16">
        <f t="shared" ca="1" si="1"/>
        <v>4.9000000000000004</v>
      </c>
      <c r="H73" s="19" t="s">
        <v>224</v>
      </c>
      <c r="I73" s="6">
        <v>3</v>
      </c>
      <c r="J73" s="13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spans="1:22" ht="16.149999999999999">
      <c r="A74" s="4"/>
      <c r="B74" s="5" t="s">
        <v>110</v>
      </c>
      <c r="C74" s="6" t="s">
        <v>111</v>
      </c>
      <c r="D74" s="8" t="s">
        <v>112</v>
      </c>
      <c r="E74" s="8" t="s">
        <v>0</v>
      </c>
      <c r="F74" s="15">
        <v>0</v>
      </c>
      <c r="G74" s="16">
        <v>0</v>
      </c>
      <c r="H74" s="19" t="s">
        <v>473</v>
      </c>
      <c r="I74" s="13" t="s">
        <v>454</v>
      </c>
      <c r="J74" s="13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spans="1:22" customFormat="1" ht="16.149999999999999">
      <c r="A75" s="4"/>
      <c r="B75" s="5" t="s">
        <v>113</v>
      </c>
      <c r="C75" s="6" t="s">
        <v>93</v>
      </c>
      <c r="D75" s="14">
        <v>44482</v>
      </c>
      <c r="E75" s="8"/>
      <c r="F75" s="15">
        <f t="shared" ref="F75:F333" ca="1" si="2">TODAY()-D75</f>
        <v>140</v>
      </c>
      <c r="G75" s="16">
        <f t="shared" ref="G75:G333" ca="1" si="3">F75/30</f>
        <v>4.666666666666667</v>
      </c>
      <c r="H75" s="11" t="s">
        <v>318</v>
      </c>
      <c r="I75" s="13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customFormat="1" ht="16.149999999999999">
      <c r="A76" s="4"/>
      <c r="B76" s="5" t="s">
        <v>114</v>
      </c>
      <c r="C76" s="6" t="s">
        <v>115</v>
      </c>
      <c r="D76" s="14">
        <v>44482</v>
      </c>
      <c r="E76" s="8"/>
      <c r="F76" s="15">
        <f t="shared" ca="1" si="2"/>
        <v>140</v>
      </c>
      <c r="G76" s="16">
        <f t="shared" ca="1" si="3"/>
        <v>4.666666666666667</v>
      </c>
      <c r="H76" s="11" t="s">
        <v>318</v>
      </c>
      <c r="I76" s="13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customFormat="1" ht="16.149999999999999">
      <c r="A77" s="4"/>
      <c r="B77" s="5" t="s">
        <v>116</v>
      </c>
      <c r="C77" s="6" t="s">
        <v>117</v>
      </c>
      <c r="D77" s="14">
        <v>44482</v>
      </c>
      <c r="E77" s="8"/>
      <c r="F77" s="15">
        <f t="shared" ca="1" si="2"/>
        <v>140</v>
      </c>
      <c r="G77" s="16">
        <f t="shared" ca="1" si="3"/>
        <v>4.666666666666667</v>
      </c>
      <c r="H77" s="11" t="s">
        <v>318</v>
      </c>
      <c r="I77" s="13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customFormat="1" ht="16.149999999999999">
      <c r="A78" s="4"/>
      <c r="B78" s="5" t="s">
        <v>118</v>
      </c>
      <c r="C78" s="6" t="s">
        <v>119</v>
      </c>
      <c r="D78" s="14">
        <v>44474</v>
      </c>
      <c r="E78" s="8"/>
      <c r="F78" s="15">
        <f t="shared" ca="1" si="2"/>
        <v>148</v>
      </c>
      <c r="G78" s="16">
        <f t="shared" ca="1" si="3"/>
        <v>4.9333333333333336</v>
      </c>
      <c r="H78" s="11" t="s">
        <v>224</v>
      </c>
      <c r="I78" s="13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customFormat="1" ht="16.149999999999999">
      <c r="A79" s="4"/>
      <c r="B79" s="5" t="s">
        <v>120</v>
      </c>
      <c r="C79" s="6" t="s">
        <v>121</v>
      </c>
      <c r="D79" s="14">
        <v>44483</v>
      </c>
      <c r="E79" s="8"/>
      <c r="F79" s="15">
        <f t="shared" ca="1" si="2"/>
        <v>139</v>
      </c>
      <c r="G79" s="16">
        <f t="shared" ca="1" si="3"/>
        <v>4.6333333333333337</v>
      </c>
      <c r="H79" s="19" t="s">
        <v>327</v>
      </c>
      <c r="I79" s="13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6.149999999999999">
      <c r="A80" s="4"/>
      <c r="B80" s="5" t="s">
        <v>122</v>
      </c>
      <c r="C80" s="6" t="s">
        <v>123</v>
      </c>
      <c r="D80" s="14">
        <v>44483</v>
      </c>
      <c r="E80" s="8" t="s">
        <v>0</v>
      </c>
      <c r="F80" s="15">
        <f t="shared" ca="1" si="2"/>
        <v>139</v>
      </c>
      <c r="G80" s="16">
        <f t="shared" ca="1" si="3"/>
        <v>4.6333333333333337</v>
      </c>
      <c r="H80" s="19" t="s">
        <v>327</v>
      </c>
      <c r="I80" s="6">
        <v>105</v>
      </c>
      <c r="J80" s="27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spans="1:22" ht="16.149999999999999">
      <c r="A81" s="4"/>
      <c r="B81" s="5" t="s">
        <v>124</v>
      </c>
      <c r="C81" s="6" t="s">
        <v>90</v>
      </c>
      <c r="D81" s="14">
        <v>44483</v>
      </c>
      <c r="E81" s="8" t="s">
        <v>0</v>
      </c>
      <c r="F81" s="15">
        <f t="shared" ca="1" si="2"/>
        <v>139</v>
      </c>
      <c r="G81" s="16">
        <f t="shared" ca="1" si="3"/>
        <v>4.6333333333333337</v>
      </c>
      <c r="H81" s="19" t="s">
        <v>327</v>
      </c>
      <c r="I81" s="6">
        <v>0</v>
      </c>
      <c r="J81" s="13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spans="1:22" ht="16.149999999999999">
      <c r="A82" s="4"/>
      <c r="B82" s="5" t="s">
        <v>125</v>
      </c>
      <c r="C82" s="6" t="s">
        <v>90</v>
      </c>
      <c r="D82" s="14">
        <v>44483</v>
      </c>
      <c r="E82" s="8" t="s">
        <v>0</v>
      </c>
      <c r="F82" s="15">
        <f t="shared" ca="1" si="2"/>
        <v>139</v>
      </c>
      <c r="G82" s="16">
        <f t="shared" ca="1" si="3"/>
        <v>4.6333333333333337</v>
      </c>
      <c r="H82" s="19" t="s">
        <v>327</v>
      </c>
      <c r="I82" s="6">
        <v>13</v>
      </c>
      <c r="J82" s="13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spans="1:22" customFormat="1" ht="16.149999999999999">
      <c r="A83" s="4"/>
      <c r="B83" s="5" t="s">
        <v>126</v>
      </c>
      <c r="C83" s="6" t="s">
        <v>127</v>
      </c>
      <c r="D83" s="14">
        <v>44483</v>
      </c>
      <c r="E83" s="8"/>
      <c r="F83" s="15">
        <f t="shared" ca="1" si="2"/>
        <v>139</v>
      </c>
      <c r="G83" s="16">
        <f t="shared" ca="1" si="3"/>
        <v>4.6333333333333337</v>
      </c>
      <c r="H83" s="19" t="s">
        <v>327</v>
      </c>
      <c r="I83" s="13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6.149999999999999">
      <c r="A84" s="4"/>
      <c r="B84" s="5" t="s">
        <v>128</v>
      </c>
      <c r="C84" s="6" t="s">
        <v>129</v>
      </c>
      <c r="D84" s="14">
        <v>44485</v>
      </c>
      <c r="E84" s="8" t="s">
        <v>0</v>
      </c>
      <c r="F84" s="15">
        <f t="shared" ca="1" si="2"/>
        <v>137</v>
      </c>
      <c r="G84" s="16">
        <f t="shared" ca="1" si="3"/>
        <v>4.5666666666666664</v>
      </c>
      <c r="H84" s="19" t="s">
        <v>327</v>
      </c>
      <c r="I84" s="6">
        <v>4</v>
      </c>
      <c r="J84" s="13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spans="1:22" customFormat="1" ht="16.149999999999999">
      <c r="A85" s="4"/>
      <c r="B85" s="5" t="s">
        <v>130</v>
      </c>
      <c r="C85" s="6" t="s">
        <v>131</v>
      </c>
      <c r="D85" s="14">
        <v>44485</v>
      </c>
      <c r="E85" s="8"/>
      <c r="F85" s="15">
        <f t="shared" ca="1" si="2"/>
        <v>137</v>
      </c>
      <c r="G85" s="16">
        <f t="shared" ca="1" si="3"/>
        <v>4.5666666666666664</v>
      </c>
      <c r="H85" s="19" t="s">
        <v>327</v>
      </c>
      <c r="I85" s="13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6.149999999999999">
      <c r="A86" s="4"/>
      <c r="B86" s="5" t="s">
        <v>132</v>
      </c>
      <c r="C86" s="6" t="s">
        <v>127</v>
      </c>
      <c r="D86" s="14">
        <v>44485</v>
      </c>
      <c r="E86" s="8" t="s">
        <v>0</v>
      </c>
      <c r="F86" s="15">
        <f t="shared" ca="1" si="2"/>
        <v>137</v>
      </c>
      <c r="G86" s="16">
        <f t="shared" ca="1" si="3"/>
        <v>4.5666666666666664</v>
      </c>
      <c r="H86" s="19" t="s">
        <v>327</v>
      </c>
      <c r="I86" s="6">
        <v>2</v>
      </c>
      <c r="J86" s="6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spans="1:22" customFormat="1" ht="16.149999999999999">
      <c r="A87" s="4"/>
      <c r="B87" s="5" t="s">
        <v>133</v>
      </c>
      <c r="C87" s="6" t="s">
        <v>101</v>
      </c>
      <c r="D87" s="14">
        <v>44485</v>
      </c>
      <c r="E87" s="8"/>
      <c r="F87" s="15">
        <f t="shared" ca="1" si="2"/>
        <v>137</v>
      </c>
      <c r="G87" s="16">
        <f t="shared" ca="1" si="3"/>
        <v>4.5666666666666664</v>
      </c>
      <c r="H87" s="19" t="s">
        <v>327</v>
      </c>
      <c r="I87" s="13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6.149999999999999">
      <c r="A88" s="4"/>
      <c r="B88" s="5" t="s">
        <v>134</v>
      </c>
      <c r="C88" s="6" t="s">
        <v>135</v>
      </c>
      <c r="D88" s="14">
        <v>44485</v>
      </c>
      <c r="E88" s="8" t="s">
        <v>0</v>
      </c>
      <c r="F88" s="15">
        <f t="shared" ca="1" si="2"/>
        <v>137</v>
      </c>
      <c r="G88" s="16">
        <f t="shared" ca="1" si="3"/>
        <v>4.5666666666666664</v>
      </c>
      <c r="H88" s="19" t="s">
        <v>136</v>
      </c>
      <c r="I88" s="6">
        <v>34</v>
      </c>
      <c r="J88" s="13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spans="1:22" ht="16.149999999999999">
      <c r="A89" s="4"/>
      <c r="B89" s="5" t="s">
        <v>137</v>
      </c>
      <c r="C89" s="6" t="s">
        <v>138</v>
      </c>
      <c r="D89" s="14">
        <v>44488</v>
      </c>
      <c r="E89" s="8" t="s">
        <v>0</v>
      </c>
      <c r="F89" s="15">
        <f t="shared" ca="1" si="2"/>
        <v>134</v>
      </c>
      <c r="G89" s="16">
        <f t="shared" ca="1" si="3"/>
        <v>4.4666666666666668</v>
      </c>
      <c r="H89" s="11" t="s">
        <v>224</v>
      </c>
      <c r="I89" s="6">
        <v>72</v>
      </c>
      <c r="J89" s="6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spans="1:22" ht="16.149999999999999">
      <c r="A90" s="4"/>
      <c r="B90" s="5" t="s">
        <v>139</v>
      </c>
      <c r="C90" s="6" t="s">
        <v>140</v>
      </c>
      <c r="D90" s="14">
        <v>44490</v>
      </c>
      <c r="E90" s="8" t="s">
        <v>0</v>
      </c>
      <c r="F90" s="15">
        <f t="shared" ca="1" si="2"/>
        <v>132</v>
      </c>
      <c r="G90" s="16">
        <f t="shared" ca="1" si="3"/>
        <v>4.4000000000000004</v>
      </c>
      <c r="H90" s="19" t="s">
        <v>224</v>
      </c>
      <c r="I90" s="6">
        <v>91</v>
      </c>
      <c r="J90" s="6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spans="1:22" ht="16.149999999999999">
      <c r="A91" s="4"/>
      <c r="B91" s="5" t="s">
        <v>139</v>
      </c>
      <c r="C91" s="6" t="s">
        <v>141</v>
      </c>
      <c r="D91" s="14">
        <v>44490</v>
      </c>
      <c r="E91" s="8" t="s">
        <v>0</v>
      </c>
      <c r="F91" s="15">
        <f t="shared" ca="1" si="2"/>
        <v>132</v>
      </c>
      <c r="G91" s="16">
        <f t="shared" ca="1" si="3"/>
        <v>4.4000000000000004</v>
      </c>
      <c r="H91" s="19" t="s">
        <v>224</v>
      </c>
      <c r="I91" s="6">
        <v>109</v>
      </c>
      <c r="J91" s="38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spans="1:22" ht="16.149999999999999">
      <c r="A92" s="4"/>
      <c r="B92" s="5" t="s">
        <v>139</v>
      </c>
      <c r="C92" s="6" t="s">
        <v>142</v>
      </c>
      <c r="D92" s="14">
        <v>44490</v>
      </c>
      <c r="E92" s="8" t="s">
        <v>0</v>
      </c>
      <c r="F92" s="15">
        <f t="shared" ca="1" si="2"/>
        <v>132</v>
      </c>
      <c r="G92" s="16">
        <f t="shared" ca="1" si="3"/>
        <v>4.4000000000000004</v>
      </c>
      <c r="H92" s="19" t="s">
        <v>224</v>
      </c>
      <c r="I92" s="6">
        <v>104</v>
      </c>
      <c r="J92" s="38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spans="1:22" customFormat="1" ht="16.149999999999999">
      <c r="A93" s="4"/>
      <c r="B93" s="5" t="s">
        <v>143</v>
      </c>
      <c r="C93" s="6" t="s">
        <v>127</v>
      </c>
      <c r="D93" s="14">
        <v>44492</v>
      </c>
      <c r="E93" s="8"/>
      <c r="F93" s="15">
        <f t="shared" ca="1" si="2"/>
        <v>130</v>
      </c>
      <c r="G93" s="16">
        <f t="shared" ca="1" si="3"/>
        <v>4.333333333333333</v>
      </c>
      <c r="H93" s="19" t="s">
        <v>224</v>
      </c>
      <c r="I93" s="6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customFormat="1" ht="16.149999999999999">
      <c r="A94" s="4"/>
      <c r="B94" s="5" t="s">
        <v>144</v>
      </c>
      <c r="C94" s="6" t="s">
        <v>145</v>
      </c>
      <c r="D94" s="14">
        <v>44493</v>
      </c>
      <c r="E94" s="8"/>
      <c r="F94" s="15">
        <f t="shared" ca="1" si="2"/>
        <v>129</v>
      </c>
      <c r="G94" s="16">
        <f t="shared" ca="1" si="3"/>
        <v>4.3</v>
      </c>
      <c r="H94" s="19" t="s">
        <v>224</v>
      </c>
      <c r="I94" s="13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customFormat="1" ht="16.149999999999999">
      <c r="A95" s="4"/>
      <c r="B95" s="5" t="s">
        <v>144</v>
      </c>
      <c r="C95" s="6" t="s">
        <v>146</v>
      </c>
      <c r="D95" s="14">
        <v>44493</v>
      </c>
      <c r="E95" s="8"/>
      <c r="F95" s="15">
        <f t="shared" ca="1" si="2"/>
        <v>129</v>
      </c>
      <c r="G95" s="16">
        <f t="shared" ca="1" si="3"/>
        <v>4.3</v>
      </c>
      <c r="H95" s="19" t="s">
        <v>224</v>
      </c>
      <c r="I95" s="13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6.149999999999999">
      <c r="A96" s="4"/>
      <c r="B96" s="5" t="s">
        <v>147</v>
      </c>
      <c r="C96" s="6" t="s">
        <v>90</v>
      </c>
      <c r="D96" s="14">
        <v>44493</v>
      </c>
      <c r="E96" s="8" t="s">
        <v>0</v>
      </c>
      <c r="F96" s="15">
        <f t="shared" ca="1" si="2"/>
        <v>129</v>
      </c>
      <c r="G96" s="16">
        <f t="shared" ca="1" si="3"/>
        <v>4.3</v>
      </c>
      <c r="H96" s="19" t="s">
        <v>136</v>
      </c>
      <c r="I96" s="6">
        <v>8</v>
      </c>
      <c r="J96" s="13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spans="1:22" customFormat="1" ht="16.149999999999999">
      <c r="A97" s="4"/>
      <c r="B97" s="5" t="s">
        <v>148</v>
      </c>
      <c r="C97" s="6" t="s">
        <v>149</v>
      </c>
      <c r="D97" s="14">
        <v>44495</v>
      </c>
      <c r="E97" s="8"/>
      <c r="F97" s="15">
        <f t="shared" ca="1" si="2"/>
        <v>127</v>
      </c>
      <c r="G97" s="16">
        <f t="shared" ca="1" si="3"/>
        <v>4.2333333333333334</v>
      </c>
      <c r="H97" s="19" t="s">
        <v>136</v>
      </c>
      <c r="I97" s="13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customFormat="1" ht="16.149999999999999">
      <c r="A98" s="4"/>
      <c r="B98" s="5" t="s">
        <v>144</v>
      </c>
      <c r="C98" s="6" t="s">
        <v>150</v>
      </c>
      <c r="D98" s="14">
        <v>44495</v>
      </c>
      <c r="E98" s="8"/>
      <c r="F98" s="15">
        <f t="shared" ca="1" si="2"/>
        <v>127</v>
      </c>
      <c r="G98" s="16">
        <f t="shared" ca="1" si="3"/>
        <v>4.2333333333333334</v>
      </c>
      <c r="H98" s="19" t="s">
        <v>224</v>
      </c>
      <c r="I98" s="13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6.149999999999999">
      <c r="A99" s="4"/>
      <c r="B99" s="5" t="s">
        <v>106</v>
      </c>
      <c r="C99" s="6" t="s">
        <v>151</v>
      </c>
      <c r="D99" s="14">
        <v>44495</v>
      </c>
      <c r="E99" s="8" t="s">
        <v>0</v>
      </c>
      <c r="F99" s="15">
        <f t="shared" ca="1" si="2"/>
        <v>127</v>
      </c>
      <c r="G99" s="16">
        <f t="shared" ca="1" si="3"/>
        <v>4.2333333333333334</v>
      </c>
      <c r="H99" s="19" t="s">
        <v>476</v>
      </c>
      <c r="I99" s="6">
        <v>1</v>
      </c>
      <c r="J99" s="13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spans="1:22" ht="16.149999999999999">
      <c r="A100" s="4"/>
      <c r="B100" s="5" t="s">
        <v>152</v>
      </c>
      <c r="C100" s="6" t="s">
        <v>153</v>
      </c>
      <c r="D100" s="14">
        <v>44495</v>
      </c>
      <c r="E100" s="8" t="s">
        <v>0</v>
      </c>
      <c r="F100" s="15">
        <f t="shared" ca="1" si="2"/>
        <v>127</v>
      </c>
      <c r="G100" s="16">
        <f t="shared" ca="1" si="3"/>
        <v>4.2333333333333334</v>
      </c>
      <c r="H100" s="19" t="s">
        <v>476</v>
      </c>
      <c r="I100" s="6">
        <v>1</v>
      </c>
      <c r="J100" s="6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spans="1:22" ht="16.149999999999999">
      <c r="A101" s="4"/>
      <c r="B101" s="5" t="s">
        <v>88</v>
      </c>
      <c r="C101" s="6" t="s">
        <v>127</v>
      </c>
      <c r="D101" s="14">
        <v>44496</v>
      </c>
      <c r="E101" s="8" t="s">
        <v>0</v>
      </c>
      <c r="F101" s="15">
        <f t="shared" ca="1" si="2"/>
        <v>126</v>
      </c>
      <c r="G101" s="16">
        <f t="shared" ca="1" si="3"/>
        <v>4.2</v>
      </c>
      <c r="H101" s="19" t="s">
        <v>224</v>
      </c>
      <c r="I101" s="6">
        <v>90</v>
      </c>
      <c r="J101" s="6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spans="1:22" customFormat="1" ht="16.149999999999999">
      <c r="A102" s="4"/>
      <c r="B102" s="5" t="s">
        <v>154</v>
      </c>
      <c r="C102" s="6" t="s">
        <v>155</v>
      </c>
      <c r="D102" s="14">
        <v>44496</v>
      </c>
      <c r="E102" s="8"/>
      <c r="F102" s="15">
        <f t="shared" ca="1" si="2"/>
        <v>126</v>
      </c>
      <c r="G102" s="16">
        <f t="shared" ca="1" si="3"/>
        <v>4.2</v>
      </c>
      <c r="H102" s="19" t="s">
        <v>136</v>
      </c>
      <c r="I102" s="13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customFormat="1" ht="16.149999999999999">
      <c r="A103" s="4"/>
      <c r="B103" s="5" t="s">
        <v>156</v>
      </c>
      <c r="C103" s="6" t="s">
        <v>157</v>
      </c>
      <c r="D103" s="14">
        <v>44496</v>
      </c>
      <c r="E103" s="8"/>
      <c r="F103" s="15">
        <f t="shared" ca="1" si="2"/>
        <v>126</v>
      </c>
      <c r="G103" s="16">
        <f t="shared" ca="1" si="3"/>
        <v>4.2</v>
      </c>
      <c r="H103" s="19" t="s">
        <v>224</v>
      </c>
      <c r="I103" s="13"/>
      <c r="J103" s="1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customFormat="1" ht="16.149999999999999">
      <c r="A104" s="4"/>
      <c r="B104" s="5" t="s">
        <v>156</v>
      </c>
      <c r="C104" s="6" t="s">
        <v>158</v>
      </c>
      <c r="D104" s="14">
        <v>44462</v>
      </c>
      <c r="E104" s="8"/>
      <c r="F104" s="15">
        <f t="shared" ca="1" si="2"/>
        <v>160</v>
      </c>
      <c r="G104" s="16">
        <f t="shared" ca="1" si="3"/>
        <v>5.333333333333333</v>
      </c>
      <c r="H104" s="19" t="s">
        <v>224</v>
      </c>
      <c r="I104" s="13"/>
      <c r="J104" s="1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6.149999999999999">
      <c r="A105" s="4"/>
      <c r="B105" s="5" t="s">
        <v>159</v>
      </c>
      <c r="C105" s="6" t="s">
        <v>160</v>
      </c>
      <c r="D105" s="14">
        <v>44496</v>
      </c>
      <c r="E105" s="8" t="s">
        <v>0</v>
      </c>
      <c r="F105" s="15">
        <f t="shared" ca="1" si="2"/>
        <v>126</v>
      </c>
      <c r="G105" s="16">
        <f t="shared" ca="1" si="3"/>
        <v>4.2</v>
      </c>
      <c r="H105" s="19" t="s">
        <v>224</v>
      </c>
      <c r="I105" s="6">
        <v>1</v>
      </c>
      <c r="J105" s="13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spans="1:22" ht="16.149999999999999">
      <c r="A106" s="4"/>
      <c r="B106" s="5" t="s">
        <v>161</v>
      </c>
      <c r="C106" s="6" t="s">
        <v>162</v>
      </c>
      <c r="D106" s="14">
        <v>44496</v>
      </c>
      <c r="E106" s="8" t="s">
        <v>0</v>
      </c>
      <c r="F106" s="15">
        <f t="shared" ca="1" si="2"/>
        <v>126</v>
      </c>
      <c r="G106" s="16">
        <f t="shared" ca="1" si="3"/>
        <v>4.2</v>
      </c>
      <c r="H106" s="19" t="s">
        <v>224</v>
      </c>
      <c r="I106" s="6">
        <v>1</v>
      </c>
      <c r="J106" s="13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spans="1:22" customFormat="1" ht="16.149999999999999">
      <c r="A107" s="4"/>
      <c r="B107" s="5" t="s">
        <v>56</v>
      </c>
      <c r="C107" s="6" t="s">
        <v>163</v>
      </c>
      <c r="D107" s="14">
        <v>44497</v>
      </c>
      <c r="E107" s="8"/>
      <c r="F107" s="15">
        <f t="shared" ca="1" si="2"/>
        <v>125</v>
      </c>
      <c r="G107" s="16">
        <f t="shared" ca="1" si="3"/>
        <v>4.166666666666667</v>
      </c>
      <c r="H107" s="19" t="s">
        <v>224</v>
      </c>
      <c r="I107" s="13"/>
      <c r="J107" s="1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customFormat="1" ht="16.149999999999999">
      <c r="A108" s="4"/>
      <c r="B108" s="5" t="s">
        <v>56</v>
      </c>
      <c r="C108" s="6" t="s">
        <v>164</v>
      </c>
      <c r="D108" s="14">
        <v>44497</v>
      </c>
      <c r="E108" s="8"/>
      <c r="F108" s="15">
        <f t="shared" ca="1" si="2"/>
        <v>125</v>
      </c>
      <c r="G108" s="16">
        <f t="shared" ca="1" si="3"/>
        <v>4.166666666666667</v>
      </c>
      <c r="H108" s="19" t="s">
        <v>224</v>
      </c>
      <c r="I108" s="13"/>
      <c r="J108" s="1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customFormat="1" ht="16.149999999999999">
      <c r="A109" s="4"/>
      <c r="B109" s="5" t="s">
        <v>165</v>
      </c>
      <c r="C109" s="6" t="s">
        <v>166</v>
      </c>
      <c r="D109" s="14">
        <v>44497</v>
      </c>
      <c r="E109" s="8" t="s">
        <v>0</v>
      </c>
      <c r="F109" s="15">
        <f t="shared" ca="1" si="2"/>
        <v>125</v>
      </c>
      <c r="G109" s="16">
        <f t="shared" ca="1" si="3"/>
        <v>4.166666666666667</v>
      </c>
      <c r="H109" s="19" t="s">
        <v>224</v>
      </c>
      <c r="I109" s="6">
        <v>4</v>
      </c>
      <c r="J109" s="6" t="s">
        <v>454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6.149999999999999">
      <c r="A110" s="4"/>
      <c r="B110" s="5" t="s">
        <v>167</v>
      </c>
      <c r="C110" s="6" t="s">
        <v>168</v>
      </c>
      <c r="D110" s="14">
        <v>44497</v>
      </c>
      <c r="E110" s="8" t="s">
        <v>0</v>
      </c>
      <c r="F110" s="15">
        <f t="shared" ca="1" si="2"/>
        <v>125</v>
      </c>
      <c r="G110" s="16">
        <f t="shared" ca="1" si="3"/>
        <v>4.166666666666667</v>
      </c>
      <c r="H110" s="19" t="s">
        <v>224</v>
      </c>
      <c r="I110" s="6">
        <v>4</v>
      </c>
      <c r="J110" s="13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spans="1:22" ht="16.149999999999999">
      <c r="A111" s="4"/>
      <c r="B111" s="5" t="s">
        <v>167</v>
      </c>
      <c r="C111" s="6" t="s">
        <v>169</v>
      </c>
      <c r="D111" s="20">
        <v>44440</v>
      </c>
      <c r="E111" s="8" t="s">
        <v>0</v>
      </c>
      <c r="F111" s="15">
        <f t="shared" ca="1" si="2"/>
        <v>182</v>
      </c>
      <c r="G111" s="16">
        <f t="shared" ca="1" si="3"/>
        <v>6.0666666666666664</v>
      </c>
      <c r="H111" s="19" t="s">
        <v>224</v>
      </c>
      <c r="I111" s="6">
        <v>95</v>
      </c>
      <c r="J111" s="13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spans="1:22" ht="16.149999999999999">
      <c r="A112" s="4"/>
      <c r="B112" s="5" t="s">
        <v>167</v>
      </c>
      <c r="C112" s="6" t="s">
        <v>170</v>
      </c>
      <c r="D112" s="20">
        <v>44440</v>
      </c>
      <c r="E112" s="8" t="s">
        <v>0</v>
      </c>
      <c r="F112" s="15">
        <f t="shared" ca="1" si="2"/>
        <v>182</v>
      </c>
      <c r="G112" s="16">
        <f t="shared" ca="1" si="3"/>
        <v>6.0666666666666664</v>
      </c>
      <c r="H112" s="19" t="s">
        <v>224</v>
      </c>
      <c r="I112" s="6">
        <v>95</v>
      </c>
      <c r="J112" s="13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spans="1:22" ht="16.149999999999999">
      <c r="A113" s="4"/>
      <c r="B113" s="5" t="s">
        <v>171</v>
      </c>
      <c r="C113" s="6" t="s">
        <v>127</v>
      </c>
      <c r="D113" s="14">
        <v>44498</v>
      </c>
      <c r="E113" s="8" t="s">
        <v>0</v>
      </c>
      <c r="F113" s="15">
        <f t="shared" ca="1" si="2"/>
        <v>124</v>
      </c>
      <c r="G113" s="16">
        <f t="shared" ca="1" si="3"/>
        <v>4.1333333333333337</v>
      </c>
      <c r="H113" s="19" t="s">
        <v>472</v>
      </c>
      <c r="I113" s="6">
        <v>4</v>
      </c>
      <c r="J113" s="13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spans="1:22" customFormat="1" ht="16.149999999999999">
      <c r="A114" s="4"/>
      <c r="B114" s="5" t="s">
        <v>172</v>
      </c>
      <c r="C114" s="6" t="s">
        <v>173</v>
      </c>
      <c r="D114" s="14">
        <v>44498</v>
      </c>
      <c r="E114" s="8"/>
      <c r="F114" s="15">
        <f t="shared" ca="1" si="2"/>
        <v>124</v>
      </c>
      <c r="G114" s="16">
        <f t="shared" ca="1" si="3"/>
        <v>4.1333333333333337</v>
      </c>
      <c r="H114" s="19" t="s">
        <v>327</v>
      </c>
      <c r="I114" s="13"/>
      <c r="J114" s="1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customFormat="1" ht="16.149999999999999">
      <c r="A115" s="4"/>
      <c r="B115" s="5" t="s">
        <v>174</v>
      </c>
      <c r="C115" s="6" t="s">
        <v>90</v>
      </c>
      <c r="D115" s="14">
        <v>44501</v>
      </c>
      <c r="E115" s="8"/>
      <c r="F115" s="15">
        <f t="shared" ca="1" si="2"/>
        <v>121</v>
      </c>
      <c r="G115" s="16">
        <f t="shared" ca="1" si="3"/>
        <v>4.0333333333333332</v>
      </c>
      <c r="H115" s="11" t="s">
        <v>318</v>
      </c>
      <c r="I115" s="13"/>
      <c r="J115" s="1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customFormat="1" ht="16.149999999999999">
      <c r="A116" s="4"/>
      <c r="B116" s="5" t="s">
        <v>174</v>
      </c>
      <c r="C116" s="6" t="s">
        <v>175</v>
      </c>
      <c r="D116" s="14">
        <v>44501</v>
      </c>
      <c r="E116" s="8"/>
      <c r="F116" s="15">
        <f t="shared" ca="1" si="2"/>
        <v>121</v>
      </c>
      <c r="G116" s="16">
        <f t="shared" ca="1" si="3"/>
        <v>4.0333333333333332</v>
      </c>
      <c r="H116" s="11" t="s">
        <v>318</v>
      </c>
      <c r="I116" s="13"/>
      <c r="J116" s="1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customFormat="1" ht="16.149999999999999">
      <c r="A117" s="4"/>
      <c r="B117" s="5" t="s">
        <v>174</v>
      </c>
      <c r="C117" s="6" t="s">
        <v>176</v>
      </c>
      <c r="D117" s="14">
        <v>44501</v>
      </c>
      <c r="E117" s="8"/>
      <c r="F117" s="15">
        <f t="shared" ca="1" si="2"/>
        <v>121</v>
      </c>
      <c r="G117" s="16">
        <f t="shared" ca="1" si="3"/>
        <v>4.0333333333333332</v>
      </c>
      <c r="H117" s="11" t="s">
        <v>318</v>
      </c>
      <c r="I117" s="13"/>
      <c r="J117" s="1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6.149999999999999">
      <c r="A118" s="4"/>
      <c r="B118" s="5" t="s">
        <v>177</v>
      </c>
      <c r="C118" s="6" t="s">
        <v>178</v>
      </c>
      <c r="D118" s="14">
        <v>44502</v>
      </c>
      <c r="E118" s="8" t="s">
        <v>0</v>
      </c>
      <c r="F118" s="15">
        <f t="shared" ca="1" si="2"/>
        <v>120</v>
      </c>
      <c r="G118" s="16">
        <f t="shared" ca="1" si="3"/>
        <v>4</v>
      </c>
      <c r="H118" s="19" t="s">
        <v>136</v>
      </c>
      <c r="I118" s="6">
        <v>1</v>
      </c>
      <c r="J118" s="13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spans="1:22" ht="16.149999999999999">
      <c r="A119" s="4"/>
      <c r="B119" s="5" t="s">
        <v>179</v>
      </c>
      <c r="C119" s="6" t="s">
        <v>180</v>
      </c>
      <c r="D119" s="14">
        <v>44505</v>
      </c>
      <c r="E119" s="8" t="s">
        <v>0</v>
      </c>
      <c r="F119" s="15">
        <f t="shared" ca="1" si="2"/>
        <v>117</v>
      </c>
      <c r="G119" s="16">
        <f t="shared" ca="1" si="3"/>
        <v>3.9</v>
      </c>
      <c r="H119" s="19" t="s">
        <v>224</v>
      </c>
      <c r="I119" s="6">
        <v>2</v>
      </c>
      <c r="J119" s="13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spans="1:22" ht="16.149999999999999">
      <c r="A120" s="4"/>
      <c r="B120" s="5" t="s">
        <v>179</v>
      </c>
      <c r="C120" s="6" t="s">
        <v>181</v>
      </c>
      <c r="D120" s="14">
        <v>44505</v>
      </c>
      <c r="E120" s="8" t="s">
        <v>0</v>
      </c>
      <c r="F120" s="15">
        <f t="shared" ca="1" si="2"/>
        <v>117</v>
      </c>
      <c r="G120" s="16">
        <f t="shared" ca="1" si="3"/>
        <v>3.9</v>
      </c>
      <c r="H120" s="19" t="s">
        <v>224</v>
      </c>
      <c r="I120" s="6">
        <v>2</v>
      </c>
      <c r="J120" s="13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spans="1:22" ht="16.149999999999999">
      <c r="A121" s="4"/>
      <c r="B121" s="5" t="s">
        <v>179</v>
      </c>
      <c r="C121" s="6" t="s">
        <v>182</v>
      </c>
      <c r="D121" s="14">
        <v>44505</v>
      </c>
      <c r="E121" s="8" t="s">
        <v>0</v>
      </c>
      <c r="F121" s="15">
        <f t="shared" ca="1" si="2"/>
        <v>117</v>
      </c>
      <c r="G121" s="16">
        <f t="shared" ca="1" si="3"/>
        <v>3.9</v>
      </c>
      <c r="H121" s="19" t="s">
        <v>224</v>
      </c>
      <c r="I121" s="6">
        <v>2</v>
      </c>
      <c r="J121" s="13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spans="1:22" ht="16.149999999999999">
      <c r="A122" s="4"/>
      <c r="B122" s="5" t="s">
        <v>179</v>
      </c>
      <c r="C122" s="6" t="s">
        <v>183</v>
      </c>
      <c r="D122" s="14">
        <v>44505</v>
      </c>
      <c r="E122" s="8" t="s">
        <v>0</v>
      </c>
      <c r="F122" s="15">
        <f t="shared" ca="1" si="2"/>
        <v>117</v>
      </c>
      <c r="G122" s="16">
        <f t="shared" ca="1" si="3"/>
        <v>3.9</v>
      </c>
      <c r="H122" s="19" t="s">
        <v>224</v>
      </c>
      <c r="I122" s="6">
        <v>2</v>
      </c>
      <c r="J122" s="13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spans="1:22" ht="16.149999999999999">
      <c r="A123" s="4"/>
      <c r="B123" s="5" t="s">
        <v>134</v>
      </c>
      <c r="C123" s="6" t="s">
        <v>184</v>
      </c>
      <c r="D123" s="14">
        <v>44506</v>
      </c>
      <c r="E123" s="8" t="s">
        <v>0</v>
      </c>
      <c r="F123" s="15">
        <f t="shared" ca="1" si="2"/>
        <v>116</v>
      </c>
      <c r="G123" s="16">
        <f t="shared" ca="1" si="3"/>
        <v>3.8666666666666667</v>
      </c>
      <c r="H123" s="19" t="s">
        <v>224</v>
      </c>
      <c r="I123" s="6">
        <v>2</v>
      </c>
      <c r="J123" s="13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spans="1:22" ht="16.149999999999999">
      <c r="A124" s="4"/>
      <c r="B124" s="5" t="s">
        <v>122</v>
      </c>
      <c r="C124" s="6" t="s">
        <v>185</v>
      </c>
      <c r="D124" s="14">
        <v>44506</v>
      </c>
      <c r="E124" s="8" t="s">
        <v>0</v>
      </c>
      <c r="F124" s="15">
        <f t="shared" ca="1" si="2"/>
        <v>116</v>
      </c>
      <c r="G124" s="16">
        <f t="shared" ca="1" si="3"/>
        <v>3.8666666666666667</v>
      </c>
      <c r="H124" s="19" t="s">
        <v>224</v>
      </c>
      <c r="I124" s="6">
        <v>88</v>
      </c>
      <c r="J124" s="13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spans="1:22" ht="16.149999999999999">
      <c r="A125" s="4"/>
      <c r="B125" s="5" t="s">
        <v>122</v>
      </c>
      <c r="C125" s="6" t="s">
        <v>186</v>
      </c>
      <c r="D125" s="14">
        <v>44506</v>
      </c>
      <c r="E125" s="8" t="s">
        <v>0</v>
      </c>
      <c r="F125" s="15">
        <f t="shared" ca="1" si="2"/>
        <v>116</v>
      </c>
      <c r="G125" s="16">
        <f t="shared" ca="1" si="3"/>
        <v>3.8666666666666667</v>
      </c>
      <c r="H125" s="19" t="s">
        <v>224</v>
      </c>
      <c r="I125" s="6">
        <v>29</v>
      </c>
      <c r="J125" s="13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spans="1:22" customFormat="1" ht="16.149999999999999">
      <c r="A126" s="34" t="s">
        <v>187</v>
      </c>
      <c r="B126" s="5" t="s">
        <v>188</v>
      </c>
      <c r="C126" s="6" t="s">
        <v>127</v>
      </c>
      <c r="D126" s="14">
        <v>44507</v>
      </c>
      <c r="E126" s="8" t="s">
        <v>189</v>
      </c>
      <c r="F126" s="15">
        <f t="shared" ca="1" si="2"/>
        <v>115</v>
      </c>
      <c r="G126" s="16">
        <f t="shared" ca="1" si="3"/>
        <v>3.8333333333333335</v>
      </c>
      <c r="H126" s="19" t="s">
        <v>224</v>
      </c>
      <c r="I126" s="6">
        <v>96</v>
      </c>
      <c r="J126" s="1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customFormat="1" ht="16.149999999999999">
      <c r="A127" s="4"/>
      <c r="B127" s="5" t="s">
        <v>144</v>
      </c>
      <c r="C127" s="6" t="s">
        <v>190</v>
      </c>
      <c r="D127" s="14">
        <v>44507</v>
      </c>
      <c r="E127" s="8"/>
      <c r="F127" s="15">
        <f t="shared" ca="1" si="2"/>
        <v>115</v>
      </c>
      <c r="G127" s="16">
        <f t="shared" ca="1" si="3"/>
        <v>3.8333333333333335</v>
      </c>
      <c r="H127" s="19" t="s">
        <v>224</v>
      </c>
      <c r="I127" s="13"/>
      <c r="J127" s="1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6.149999999999999">
      <c r="A128" s="4"/>
      <c r="B128" s="5" t="s">
        <v>134</v>
      </c>
      <c r="C128" s="6" t="s">
        <v>191</v>
      </c>
      <c r="D128" s="14">
        <v>44507</v>
      </c>
      <c r="E128" s="8" t="s">
        <v>0</v>
      </c>
      <c r="F128" s="15">
        <f t="shared" ca="1" si="2"/>
        <v>115</v>
      </c>
      <c r="G128" s="16">
        <f t="shared" ca="1" si="3"/>
        <v>3.8333333333333335</v>
      </c>
      <c r="H128" s="19" t="s">
        <v>224</v>
      </c>
      <c r="I128" s="6">
        <v>3</v>
      </c>
      <c r="J128" s="13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spans="1:22" customFormat="1" ht="16.149999999999999">
      <c r="A129" s="4"/>
      <c r="B129" s="5" t="s">
        <v>148</v>
      </c>
      <c r="C129" s="6" t="s">
        <v>192</v>
      </c>
      <c r="D129" s="14">
        <v>44507</v>
      </c>
      <c r="E129" s="8"/>
      <c r="F129" s="15">
        <f t="shared" ca="1" si="2"/>
        <v>115</v>
      </c>
      <c r="G129" s="16">
        <f t="shared" ca="1" si="3"/>
        <v>3.8333333333333335</v>
      </c>
      <c r="H129" s="19" t="s">
        <v>224</v>
      </c>
      <c r="I129" s="13"/>
      <c r="J129" s="1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customFormat="1" ht="16.149999999999999">
      <c r="A130" s="4"/>
      <c r="B130" s="5" t="s">
        <v>193</v>
      </c>
      <c r="C130" s="6" t="s">
        <v>194</v>
      </c>
      <c r="D130" s="14">
        <v>44507</v>
      </c>
      <c r="E130" s="8"/>
      <c r="F130" s="15">
        <f t="shared" ca="1" si="2"/>
        <v>115</v>
      </c>
      <c r="G130" s="16">
        <f t="shared" ca="1" si="3"/>
        <v>3.8333333333333335</v>
      </c>
      <c r="H130" s="19" t="s">
        <v>224</v>
      </c>
      <c r="I130" s="13"/>
      <c r="J130" s="1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6.149999999999999">
      <c r="A131" s="4"/>
      <c r="B131" s="5" t="s">
        <v>134</v>
      </c>
      <c r="C131" s="6" t="s">
        <v>195</v>
      </c>
      <c r="D131" s="14">
        <v>44508</v>
      </c>
      <c r="E131" s="8" t="s">
        <v>0</v>
      </c>
      <c r="F131" s="15">
        <f t="shared" ca="1" si="2"/>
        <v>114</v>
      </c>
      <c r="G131" s="16">
        <f t="shared" ca="1" si="3"/>
        <v>3.8</v>
      </c>
      <c r="H131" s="19" t="s">
        <v>224</v>
      </c>
      <c r="I131" s="6">
        <v>2</v>
      </c>
      <c r="J131" s="13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spans="1:22" ht="16.149999999999999">
      <c r="A132" s="4"/>
      <c r="B132" s="5" t="s">
        <v>134</v>
      </c>
      <c r="C132" s="6" t="s">
        <v>196</v>
      </c>
      <c r="D132" s="14">
        <v>44508</v>
      </c>
      <c r="E132" s="8" t="s">
        <v>0</v>
      </c>
      <c r="F132" s="15">
        <f t="shared" ca="1" si="2"/>
        <v>114</v>
      </c>
      <c r="G132" s="16">
        <f t="shared" ca="1" si="3"/>
        <v>3.8</v>
      </c>
      <c r="H132" s="19" t="s">
        <v>224</v>
      </c>
      <c r="I132" s="6">
        <v>2</v>
      </c>
      <c r="J132" s="13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spans="1:22" ht="16.149999999999999">
      <c r="A133" s="4"/>
      <c r="B133" s="5" t="s">
        <v>134</v>
      </c>
      <c r="C133" s="6" t="s">
        <v>197</v>
      </c>
      <c r="D133" s="14">
        <v>44508</v>
      </c>
      <c r="E133" s="8" t="s">
        <v>0</v>
      </c>
      <c r="F133" s="15">
        <f t="shared" ca="1" si="2"/>
        <v>114</v>
      </c>
      <c r="G133" s="16">
        <f t="shared" ca="1" si="3"/>
        <v>3.8</v>
      </c>
      <c r="H133" s="19" t="s">
        <v>224</v>
      </c>
      <c r="I133" s="6">
        <v>1</v>
      </c>
      <c r="J133" s="13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spans="1:22" customFormat="1" ht="16.149999999999999">
      <c r="A134" s="4"/>
      <c r="B134" s="5" t="s">
        <v>198</v>
      </c>
      <c r="C134" s="6" t="s">
        <v>199</v>
      </c>
      <c r="D134" s="14">
        <v>44508</v>
      </c>
      <c r="E134" s="8"/>
      <c r="F134" s="15">
        <f t="shared" ca="1" si="2"/>
        <v>114</v>
      </c>
      <c r="G134" s="16">
        <f t="shared" ca="1" si="3"/>
        <v>3.8</v>
      </c>
      <c r="H134" s="19" t="s">
        <v>136</v>
      </c>
      <c r="I134" s="13"/>
      <c r="J134" s="1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customFormat="1" ht="16.149999999999999">
      <c r="A135" s="4"/>
      <c r="B135" s="5" t="s">
        <v>200</v>
      </c>
      <c r="C135" s="6" t="s">
        <v>201</v>
      </c>
      <c r="D135" s="14">
        <v>44509</v>
      </c>
      <c r="E135" s="8"/>
      <c r="F135" s="15">
        <f t="shared" ca="1" si="2"/>
        <v>113</v>
      </c>
      <c r="G135" s="16">
        <f t="shared" ca="1" si="3"/>
        <v>3.7666666666666666</v>
      </c>
      <c r="H135" s="19" t="s">
        <v>224</v>
      </c>
      <c r="I135" s="13"/>
      <c r="J135" s="1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6.149999999999999">
      <c r="A136" s="4"/>
      <c r="B136" s="5" t="s">
        <v>134</v>
      </c>
      <c r="C136" s="6" t="s">
        <v>202</v>
      </c>
      <c r="D136" s="14">
        <v>44510</v>
      </c>
      <c r="E136" s="8" t="s">
        <v>0</v>
      </c>
      <c r="F136" s="15">
        <f t="shared" ca="1" si="2"/>
        <v>112</v>
      </c>
      <c r="G136" s="16">
        <f t="shared" ca="1" si="3"/>
        <v>3.7333333333333334</v>
      </c>
      <c r="H136" s="19" t="s">
        <v>224</v>
      </c>
      <c r="I136" s="6">
        <v>9</v>
      </c>
      <c r="J136" s="6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spans="1:22" ht="16.149999999999999">
      <c r="A137" s="4"/>
      <c r="B137" s="5" t="s">
        <v>134</v>
      </c>
      <c r="C137" s="6" t="s">
        <v>203</v>
      </c>
      <c r="D137" s="14">
        <v>44510</v>
      </c>
      <c r="E137" s="8" t="s">
        <v>0</v>
      </c>
      <c r="F137" s="15">
        <f t="shared" ca="1" si="2"/>
        <v>112</v>
      </c>
      <c r="G137" s="16">
        <f t="shared" ca="1" si="3"/>
        <v>3.7333333333333334</v>
      </c>
      <c r="H137" s="19" t="s">
        <v>224</v>
      </c>
      <c r="I137" s="6">
        <v>9</v>
      </c>
      <c r="J137" s="13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spans="1:22" customFormat="1" ht="16.149999999999999">
      <c r="A138" s="4"/>
      <c r="B138" s="5" t="s">
        <v>204</v>
      </c>
      <c r="C138" s="6" t="s">
        <v>205</v>
      </c>
      <c r="D138" s="14">
        <v>44511</v>
      </c>
      <c r="E138" s="8"/>
      <c r="F138" s="15">
        <f t="shared" ca="1" si="2"/>
        <v>111</v>
      </c>
      <c r="G138" s="16">
        <f t="shared" ca="1" si="3"/>
        <v>3.7</v>
      </c>
      <c r="H138" s="19" t="s">
        <v>224</v>
      </c>
      <c r="I138" s="13"/>
      <c r="J138" s="1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customFormat="1" ht="16.149999999999999">
      <c r="A139" s="4"/>
      <c r="B139" s="5" t="s">
        <v>86</v>
      </c>
      <c r="C139" s="6" t="s">
        <v>206</v>
      </c>
      <c r="D139" s="14">
        <v>44512</v>
      </c>
      <c r="E139" s="8"/>
      <c r="F139" s="15">
        <f t="shared" ca="1" si="2"/>
        <v>110</v>
      </c>
      <c r="G139" s="16">
        <f t="shared" ca="1" si="3"/>
        <v>3.6666666666666665</v>
      </c>
      <c r="H139" s="19" t="s">
        <v>449</v>
      </c>
      <c r="I139" s="13"/>
      <c r="J139" s="1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6.149999999999999">
      <c r="A140" s="4"/>
      <c r="B140" s="5" t="s">
        <v>134</v>
      </c>
      <c r="C140" s="6" t="s">
        <v>207</v>
      </c>
      <c r="D140" s="14">
        <v>44512</v>
      </c>
      <c r="E140" s="8" t="s">
        <v>0</v>
      </c>
      <c r="F140" s="15">
        <f t="shared" ca="1" si="2"/>
        <v>110</v>
      </c>
      <c r="G140" s="16">
        <f t="shared" ca="1" si="3"/>
        <v>3.6666666666666665</v>
      </c>
      <c r="H140" s="19" t="s">
        <v>224</v>
      </c>
      <c r="I140" s="6">
        <v>7</v>
      </c>
      <c r="J140" s="13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spans="1:22" ht="16.149999999999999">
      <c r="A141" s="4"/>
      <c r="B141" s="5" t="s">
        <v>134</v>
      </c>
      <c r="C141" s="6" t="s">
        <v>208</v>
      </c>
      <c r="D141" s="14">
        <v>44512</v>
      </c>
      <c r="E141" s="8" t="s">
        <v>0</v>
      </c>
      <c r="F141" s="15">
        <f t="shared" ca="1" si="2"/>
        <v>110</v>
      </c>
      <c r="G141" s="16">
        <f t="shared" ca="1" si="3"/>
        <v>3.6666666666666665</v>
      </c>
      <c r="H141" s="19" t="s">
        <v>224</v>
      </c>
      <c r="I141" s="6">
        <v>7</v>
      </c>
      <c r="J141" s="13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spans="1:22" ht="16.149999999999999">
      <c r="A142" s="4"/>
      <c r="B142" s="5" t="s">
        <v>134</v>
      </c>
      <c r="C142" s="6" t="s">
        <v>209</v>
      </c>
      <c r="D142" s="14">
        <v>44512</v>
      </c>
      <c r="E142" s="8" t="s">
        <v>0</v>
      </c>
      <c r="F142" s="15">
        <f t="shared" ca="1" si="2"/>
        <v>110</v>
      </c>
      <c r="G142" s="16">
        <f t="shared" ca="1" si="3"/>
        <v>3.6666666666666665</v>
      </c>
      <c r="H142" s="19" t="s">
        <v>224</v>
      </c>
      <c r="I142" s="6">
        <v>7</v>
      </c>
      <c r="J142" s="13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spans="1:22" ht="16.149999999999999">
      <c r="A143" s="4"/>
      <c r="B143" s="5" t="s">
        <v>134</v>
      </c>
      <c r="C143" s="6" t="s">
        <v>210</v>
      </c>
      <c r="D143" s="14">
        <v>44512</v>
      </c>
      <c r="E143" s="8" t="s">
        <v>0</v>
      </c>
      <c r="F143" s="15">
        <f t="shared" ca="1" si="2"/>
        <v>110</v>
      </c>
      <c r="G143" s="16">
        <f t="shared" ca="1" si="3"/>
        <v>3.6666666666666665</v>
      </c>
      <c r="H143" s="19" t="s">
        <v>224</v>
      </c>
      <c r="I143" s="6">
        <v>7</v>
      </c>
      <c r="J143" s="13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spans="1:22" customFormat="1" ht="16.149999999999999">
      <c r="A144" s="4"/>
      <c r="B144" s="5" t="s">
        <v>86</v>
      </c>
      <c r="C144" s="6" t="s">
        <v>211</v>
      </c>
      <c r="D144" s="14">
        <v>44512</v>
      </c>
      <c r="E144" s="8"/>
      <c r="F144" s="15">
        <f t="shared" ca="1" si="2"/>
        <v>110</v>
      </c>
      <c r="G144" s="16">
        <f t="shared" ca="1" si="3"/>
        <v>3.6666666666666665</v>
      </c>
      <c r="H144" s="19" t="s">
        <v>449</v>
      </c>
      <c r="I144" s="13"/>
      <c r="J144" s="1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customFormat="1" ht="16.149999999999999">
      <c r="A145" s="4"/>
      <c r="B145" s="5" t="s">
        <v>144</v>
      </c>
      <c r="C145" s="6" t="s">
        <v>212</v>
      </c>
      <c r="D145" s="14">
        <v>44512</v>
      </c>
      <c r="E145" s="8"/>
      <c r="F145" s="15">
        <f t="shared" ca="1" si="2"/>
        <v>110</v>
      </c>
      <c r="G145" s="16">
        <f t="shared" ca="1" si="3"/>
        <v>3.6666666666666665</v>
      </c>
      <c r="H145" s="19" t="s">
        <v>224</v>
      </c>
      <c r="I145" s="13"/>
      <c r="J145" s="1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customFormat="1" ht="16.149999999999999">
      <c r="A146" s="4"/>
      <c r="B146" s="5" t="s">
        <v>67</v>
      </c>
      <c r="C146" s="6" t="s">
        <v>213</v>
      </c>
      <c r="D146" s="14">
        <v>44513</v>
      </c>
      <c r="E146" s="8"/>
      <c r="F146" s="15">
        <f t="shared" ca="1" si="2"/>
        <v>109</v>
      </c>
      <c r="G146" s="16">
        <f t="shared" ca="1" si="3"/>
        <v>3.6333333333333333</v>
      </c>
      <c r="H146" s="19" t="s">
        <v>224</v>
      </c>
      <c r="I146" s="13"/>
      <c r="J146" s="1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customFormat="1" ht="16.149999999999999">
      <c r="A147" s="4"/>
      <c r="B147" s="5" t="s">
        <v>165</v>
      </c>
      <c r="C147" s="6" t="s">
        <v>214</v>
      </c>
      <c r="D147" s="14">
        <v>44513</v>
      </c>
      <c r="E147" s="8"/>
      <c r="F147" s="15">
        <f t="shared" ca="1" si="2"/>
        <v>109</v>
      </c>
      <c r="G147" s="16">
        <f t="shared" ca="1" si="3"/>
        <v>3.6333333333333333</v>
      </c>
      <c r="H147" s="19" t="s">
        <v>224</v>
      </c>
      <c r="I147" s="13"/>
      <c r="J147" s="1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customFormat="1" ht="16.149999999999999">
      <c r="A148" s="4"/>
      <c r="B148" s="5" t="s">
        <v>215</v>
      </c>
      <c r="C148" s="6" t="s">
        <v>216</v>
      </c>
      <c r="D148" s="14">
        <v>44513</v>
      </c>
      <c r="E148" s="8"/>
      <c r="F148" s="15">
        <f t="shared" ca="1" si="2"/>
        <v>109</v>
      </c>
      <c r="G148" s="16">
        <f t="shared" ca="1" si="3"/>
        <v>3.6333333333333333</v>
      </c>
      <c r="H148" s="11" t="s">
        <v>318</v>
      </c>
      <c r="I148" s="13"/>
      <c r="J148" s="1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6.149999999999999">
      <c r="A149" s="4"/>
      <c r="B149" s="5" t="s">
        <v>48</v>
      </c>
      <c r="C149" s="6" t="s">
        <v>217</v>
      </c>
      <c r="D149" s="14">
        <v>44513</v>
      </c>
      <c r="E149" s="8" t="s">
        <v>0</v>
      </c>
      <c r="F149" s="15">
        <f t="shared" ca="1" si="2"/>
        <v>109</v>
      </c>
      <c r="G149" s="16">
        <f t="shared" ca="1" si="3"/>
        <v>3.6333333333333333</v>
      </c>
      <c r="H149" s="11" t="s">
        <v>318</v>
      </c>
      <c r="I149" s="6">
        <v>38</v>
      </c>
      <c r="J149" s="13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 spans="1:22" customFormat="1" ht="16.149999999999999">
      <c r="A150" s="4"/>
      <c r="B150" s="5" t="s">
        <v>218</v>
      </c>
      <c r="C150" s="6" t="s">
        <v>219</v>
      </c>
      <c r="D150" s="14">
        <v>44513</v>
      </c>
      <c r="E150" s="8"/>
      <c r="F150" s="15">
        <f t="shared" ca="1" si="2"/>
        <v>109</v>
      </c>
      <c r="G150" s="16">
        <f t="shared" ca="1" si="3"/>
        <v>3.6333333333333333</v>
      </c>
      <c r="H150" s="11" t="s">
        <v>318</v>
      </c>
      <c r="I150" s="13"/>
      <c r="J150" s="1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6.149999999999999">
      <c r="A151" s="4"/>
      <c r="B151" s="5" t="s">
        <v>56</v>
      </c>
      <c r="C151" s="6" t="s">
        <v>220</v>
      </c>
      <c r="D151" s="14">
        <v>44515</v>
      </c>
      <c r="E151" s="8" t="s">
        <v>0</v>
      </c>
      <c r="F151" s="15">
        <f t="shared" ca="1" si="2"/>
        <v>107</v>
      </c>
      <c r="G151" s="16">
        <f t="shared" ca="1" si="3"/>
        <v>3.5666666666666669</v>
      </c>
      <c r="H151" s="19" t="s">
        <v>449</v>
      </c>
      <c r="I151" s="6">
        <v>18</v>
      </c>
      <c r="J151" s="21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 spans="1:22" ht="16.149999999999999">
      <c r="A152" s="4"/>
      <c r="B152" s="5" t="s">
        <v>56</v>
      </c>
      <c r="C152" s="6" t="s">
        <v>221</v>
      </c>
      <c r="D152" s="14">
        <v>44515</v>
      </c>
      <c r="E152" s="8" t="s">
        <v>0</v>
      </c>
      <c r="F152" s="15">
        <f t="shared" ca="1" si="2"/>
        <v>107</v>
      </c>
      <c r="G152" s="16">
        <f t="shared" ca="1" si="3"/>
        <v>3.5666666666666669</v>
      </c>
      <c r="H152" s="19" t="s">
        <v>449</v>
      </c>
      <c r="I152" s="6">
        <v>18</v>
      </c>
      <c r="J152" s="22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 spans="1:22" ht="16.149999999999999">
      <c r="A153" s="4"/>
      <c r="B153" s="5" t="s">
        <v>56</v>
      </c>
      <c r="C153" s="6" t="s">
        <v>222</v>
      </c>
      <c r="D153" s="14">
        <v>44515</v>
      </c>
      <c r="E153" s="8" t="s">
        <v>0</v>
      </c>
      <c r="F153" s="15">
        <f t="shared" ca="1" si="2"/>
        <v>107</v>
      </c>
      <c r="G153" s="16">
        <f t="shared" ca="1" si="3"/>
        <v>3.5666666666666669</v>
      </c>
      <c r="H153" s="19" t="s">
        <v>449</v>
      </c>
      <c r="I153" s="6">
        <v>18</v>
      </c>
      <c r="J153" s="22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  <row r="154" spans="1:22" ht="16.149999999999999">
      <c r="A154" s="4"/>
      <c r="B154" s="5" t="s">
        <v>56</v>
      </c>
      <c r="C154" s="6" t="s">
        <v>223</v>
      </c>
      <c r="D154" s="14">
        <v>44519</v>
      </c>
      <c r="E154" s="8" t="s">
        <v>0</v>
      </c>
      <c r="F154" s="15">
        <f t="shared" ca="1" si="2"/>
        <v>103</v>
      </c>
      <c r="G154" s="16">
        <f t="shared" ca="1" si="3"/>
        <v>3.4333333333333331</v>
      </c>
      <c r="H154" s="19" t="s">
        <v>224</v>
      </c>
      <c r="I154" s="6">
        <v>14</v>
      </c>
      <c r="J154" s="22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 spans="1:22" ht="16.149999999999999">
      <c r="A155" s="4"/>
      <c r="B155" s="5" t="s">
        <v>56</v>
      </c>
      <c r="C155" s="6" t="s">
        <v>225</v>
      </c>
      <c r="D155" s="14">
        <v>44519</v>
      </c>
      <c r="E155" s="8" t="s">
        <v>0</v>
      </c>
      <c r="F155" s="15">
        <f t="shared" ca="1" si="2"/>
        <v>103</v>
      </c>
      <c r="G155" s="16">
        <f t="shared" ca="1" si="3"/>
        <v>3.4333333333333331</v>
      </c>
      <c r="H155" s="19" t="s">
        <v>224</v>
      </c>
      <c r="I155" s="6">
        <v>14</v>
      </c>
      <c r="J155" s="22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</row>
    <row r="156" spans="1:22" customFormat="1" ht="16.149999999999999">
      <c r="A156" s="4"/>
      <c r="B156" s="5" t="s">
        <v>226</v>
      </c>
      <c r="C156" s="6" t="s">
        <v>175</v>
      </c>
      <c r="D156" s="14">
        <v>44519</v>
      </c>
      <c r="E156" s="8"/>
      <c r="F156" s="15">
        <f t="shared" ca="1" si="2"/>
        <v>103</v>
      </c>
      <c r="G156" s="16">
        <f t="shared" ca="1" si="3"/>
        <v>3.4333333333333331</v>
      </c>
      <c r="H156" s="19" t="s">
        <v>136</v>
      </c>
      <c r="I156" s="13"/>
      <c r="J156" s="1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customFormat="1" ht="16.149999999999999">
      <c r="A157" s="4"/>
      <c r="B157" s="5" t="s">
        <v>67</v>
      </c>
      <c r="C157" s="6" t="s">
        <v>227</v>
      </c>
      <c r="D157" s="14">
        <v>44519</v>
      </c>
      <c r="E157" s="8"/>
      <c r="F157" s="15">
        <f t="shared" ca="1" si="2"/>
        <v>103</v>
      </c>
      <c r="G157" s="16">
        <f t="shared" ca="1" si="3"/>
        <v>3.4333333333333331</v>
      </c>
      <c r="H157" s="19" t="s">
        <v>224</v>
      </c>
      <c r="I157" s="13"/>
      <c r="J157" s="1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customFormat="1" ht="16.149999999999999">
      <c r="A158" s="4"/>
      <c r="B158" s="5" t="s">
        <v>67</v>
      </c>
      <c r="C158" s="6" t="s">
        <v>127</v>
      </c>
      <c r="D158" s="14">
        <v>44519</v>
      </c>
      <c r="E158" s="8"/>
      <c r="F158" s="15">
        <f t="shared" ca="1" si="2"/>
        <v>103</v>
      </c>
      <c r="G158" s="16">
        <f t="shared" ca="1" si="3"/>
        <v>3.4333333333333331</v>
      </c>
      <c r="H158" s="19" t="s">
        <v>224</v>
      </c>
      <c r="I158" s="13"/>
      <c r="J158" s="1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customFormat="1" ht="16.149999999999999">
      <c r="A159" s="4"/>
      <c r="B159" s="5" t="s">
        <v>67</v>
      </c>
      <c r="C159" s="6" t="s">
        <v>228</v>
      </c>
      <c r="D159" s="14">
        <v>44519</v>
      </c>
      <c r="E159" s="8"/>
      <c r="F159" s="15">
        <f t="shared" ca="1" si="2"/>
        <v>103</v>
      </c>
      <c r="G159" s="16">
        <f t="shared" ca="1" si="3"/>
        <v>3.4333333333333331</v>
      </c>
      <c r="H159" s="19" t="s">
        <v>224</v>
      </c>
      <c r="I159" s="13"/>
      <c r="J159" s="1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customFormat="1" ht="16.149999999999999">
      <c r="A160" s="4"/>
      <c r="B160" s="5" t="s">
        <v>229</v>
      </c>
      <c r="C160" s="6" t="s">
        <v>230</v>
      </c>
      <c r="D160" s="14">
        <v>44519</v>
      </c>
      <c r="E160" s="8"/>
      <c r="F160" s="15">
        <f t="shared" ca="1" si="2"/>
        <v>103</v>
      </c>
      <c r="G160" s="16">
        <f t="shared" ca="1" si="3"/>
        <v>3.4333333333333331</v>
      </c>
      <c r="H160" s="19" t="s">
        <v>224</v>
      </c>
      <c r="I160" s="13"/>
      <c r="J160" s="1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customFormat="1" ht="16.149999999999999">
      <c r="A161" s="4"/>
      <c r="B161" s="5" t="s">
        <v>154</v>
      </c>
      <c r="C161" s="6" t="s">
        <v>231</v>
      </c>
      <c r="D161" s="14">
        <v>44520</v>
      </c>
      <c r="E161" s="8"/>
      <c r="F161" s="15">
        <f t="shared" ca="1" si="2"/>
        <v>102</v>
      </c>
      <c r="G161" s="16">
        <f t="shared" ca="1" si="3"/>
        <v>3.4</v>
      </c>
      <c r="H161" s="19" t="s">
        <v>136</v>
      </c>
      <c r="I161" s="13"/>
      <c r="J161" s="1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6.149999999999999">
      <c r="A162" s="4"/>
      <c r="B162" s="5" t="s">
        <v>232</v>
      </c>
      <c r="C162" s="6" t="s">
        <v>233</v>
      </c>
      <c r="D162" s="14">
        <v>44520</v>
      </c>
      <c r="E162" s="8" t="s">
        <v>0</v>
      </c>
      <c r="F162" s="15">
        <f t="shared" ca="1" si="2"/>
        <v>102</v>
      </c>
      <c r="G162" s="16">
        <f t="shared" ca="1" si="3"/>
        <v>3.4</v>
      </c>
      <c r="H162" s="19" t="s">
        <v>469</v>
      </c>
      <c r="I162" s="6">
        <v>75</v>
      </c>
      <c r="J162" s="13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 spans="1:22" customFormat="1" ht="16.149999999999999">
      <c r="A163" s="4"/>
      <c r="B163" s="5" t="s">
        <v>234</v>
      </c>
      <c r="C163" s="6" t="s">
        <v>235</v>
      </c>
      <c r="D163" s="14">
        <v>44520</v>
      </c>
      <c r="E163" s="8"/>
      <c r="F163" s="15">
        <f t="shared" ca="1" si="2"/>
        <v>102</v>
      </c>
      <c r="G163" s="16">
        <f t="shared" ca="1" si="3"/>
        <v>3.4</v>
      </c>
      <c r="H163" s="19" t="s">
        <v>469</v>
      </c>
      <c r="I163" s="13"/>
      <c r="J163" s="1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customFormat="1" ht="16.149999999999999">
      <c r="A164" s="4"/>
      <c r="B164" s="5" t="s">
        <v>234</v>
      </c>
      <c r="C164" s="6" t="s">
        <v>236</v>
      </c>
      <c r="D164" s="14">
        <v>44520</v>
      </c>
      <c r="E164" s="8"/>
      <c r="F164" s="15">
        <f t="shared" ca="1" si="2"/>
        <v>102</v>
      </c>
      <c r="G164" s="16">
        <f t="shared" ca="1" si="3"/>
        <v>3.4</v>
      </c>
      <c r="H164" s="19" t="s">
        <v>469</v>
      </c>
      <c r="I164" s="13"/>
      <c r="J164" s="1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customFormat="1" ht="16.149999999999999">
      <c r="A165" s="4"/>
      <c r="B165" s="5" t="s">
        <v>237</v>
      </c>
      <c r="C165" s="6" t="s">
        <v>127</v>
      </c>
      <c r="D165" s="14">
        <v>44521</v>
      </c>
      <c r="E165" s="8"/>
      <c r="F165" s="15">
        <f t="shared" ca="1" si="2"/>
        <v>101</v>
      </c>
      <c r="G165" s="16">
        <f t="shared" ca="1" si="3"/>
        <v>3.3666666666666667</v>
      </c>
      <c r="H165" s="19" t="s">
        <v>471</v>
      </c>
      <c r="I165" s="13"/>
      <c r="J165" s="1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customFormat="1" ht="16.149999999999999">
      <c r="A166" s="4"/>
      <c r="B166" s="5" t="s">
        <v>238</v>
      </c>
      <c r="C166" s="6" t="s">
        <v>239</v>
      </c>
      <c r="D166" s="14">
        <v>44521</v>
      </c>
      <c r="E166" s="8"/>
      <c r="F166" s="15">
        <f t="shared" ca="1" si="2"/>
        <v>101</v>
      </c>
      <c r="G166" s="16">
        <f t="shared" ca="1" si="3"/>
        <v>3.3666666666666667</v>
      </c>
      <c r="H166" s="11" t="s">
        <v>318</v>
      </c>
      <c r="I166" s="13"/>
      <c r="J166" s="1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customFormat="1" ht="16.149999999999999">
      <c r="A167" s="4"/>
      <c r="B167" s="5" t="s">
        <v>238</v>
      </c>
      <c r="C167" s="6" t="s">
        <v>240</v>
      </c>
      <c r="D167" s="14">
        <v>44521</v>
      </c>
      <c r="E167" s="8"/>
      <c r="F167" s="15">
        <f t="shared" ca="1" si="2"/>
        <v>101</v>
      </c>
      <c r="G167" s="16">
        <f t="shared" ca="1" si="3"/>
        <v>3.3666666666666667</v>
      </c>
      <c r="H167" s="11" t="s">
        <v>318</v>
      </c>
      <c r="I167" s="13"/>
      <c r="J167" s="1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customFormat="1" ht="16.149999999999999">
      <c r="A168" s="4"/>
      <c r="B168" s="5" t="s">
        <v>238</v>
      </c>
      <c r="C168" s="6" t="s">
        <v>241</v>
      </c>
      <c r="D168" s="14">
        <v>44521</v>
      </c>
      <c r="E168" s="8"/>
      <c r="F168" s="15">
        <f t="shared" ca="1" si="2"/>
        <v>101</v>
      </c>
      <c r="G168" s="16">
        <f t="shared" ca="1" si="3"/>
        <v>3.3666666666666667</v>
      </c>
      <c r="H168" s="11" t="s">
        <v>318</v>
      </c>
      <c r="I168" s="13"/>
      <c r="J168" s="1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customFormat="1" ht="16.149999999999999">
      <c r="A169" s="4"/>
      <c r="B169" s="5" t="s">
        <v>242</v>
      </c>
      <c r="C169" s="6" t="s">
        <v>243</v>
      </c>
      <c r="D169" s="14">
        <v>44524</v>
      </c>
      <c r="E169" s="8"/>
      <c r="F169" s="15">
        <f t="shared" ca="1" si="2"/>
        <v>98</v>
      </c>
      <c r="G169" s="16">
        <f t="shared" ca="1" si="3"/>
        <v>3.2666666666666666</v>
      </c>
      <c r="H169" s="19" t="s">
        <v>136</v>
      </c>
      <c r="I169" s="13"/>
      <c r="J169" s="1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6.149999999999999">
      <c r="A170" s="4"/>
      <c r="B170" s="5" t="s">
        <v>104</v>
      </c>
      <c r="C170" s="6" t="s">
        <v>244</v>
      </c>
      <c r="D170" s="14">
        <v>44525</v>
      </c>
      <c r="E170" s="8" t="s">
        <v>0</v>
      </c>
      <c r="F170" s="15">
        <f t="shared" ca="1" si="2"/>
        <v>97</v>
      </c>
      <c r="G170" s="16">
        <f t="shared" ca="1" si="3"/>
        <v>3.2333333333333334</v>
      </c>
      <c r="H170" s="19" t="s">
        <v>449</v>
      </c>
      <c r="I170" s="6">
        <v>15</v>
      </c>
      <c r="J170" s="6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 spans="1:22" customFormat="1" ht="16.149999999999999">
      <c r="A171" s="4"/>
      <c r="B171" s="5" t="s">
        <v>104</v>
      </c>
      <c r="C171" s="6" t="s">
        <v>245</v>
      </c>
      <c r="D171" s="14">
        <v>44525</v>
      </c>
      <c r="E171" s="8"/>
      <c r="F171" s="15">
        <f t="shared" ca="1" si="2"/>
        <v>97</v>
      </c>
      <c r="G171" s="16">
        <f t="shared" ca="1" si="3"/>
        <v>3.2333333333333334</v>
      </c>
      <c r="H171" s="19" t="s">
        <v>449</v>
      </c>
      <c r="I171" s="13"/>
      <c r="J171" s="1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customFormat="1" ht="16.149999999999999">
      <c r="A172" s="4"/>
      <c r="B172" s="5" t="s">
        <v>188</v>
      </c>
      <c r="C172" s="6" t="s">
        <v>246</v>
      </c>
      <c r="D172" s="14">
        <v>44525</v>
      </c>
      <c r="E172" s="8"/>
      <c r="F172" s="15">
        <f t="shared" ca="1" si="2"/>
        <v>97</v>
      </c>
      <c r="G172" s="16">
        <f t="shared" ca="1" si="3"/>
        <v>3.2333333333333334</v>
      </c>
      <c r="H172" s="19" t="s">
        <v>224</v>
      </c>
      <c r="I172" s="13"/>
      <c r="J172" s="1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customFormat="1" ht="16.149999999999999">
      <c r="A173" s="4"/>
      <c r="B173" s="5" t="s">
        <v>247</v>
      </c>
      <c r="C173" s="6" t="s">
        <v>248</v>
      </c>
      <c r="D173" s="14">
        <v>44527</v>
      </c>
      <c r="E173" s="8"/>
      <c r="F173" s="15">
        <f t="shared" ca="1" si="2"/>
        <v>95</v>
      </c>
      <c r="G173" s="16">
        <f t="shared" ca="1" si="3"/>
        <v>3.1666666666666665</v>
      </c>
      <c r="H173" s="11" t="s">
        <v>318</v>
      </c>
      <c r="I173" s="13"/>
      <c r="J173" s="1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customFormat="1" ht="16.149999999999999">
      <c r="A174" s="4"/>
      <c r="B174" s="5" t="s">
        <v>247</v>
      </c>
      <c r="C174" s="6" t="s">
        <v>249</v>
      </c>
      <c r="D174" s="14">
        <v>44527</v>
      </c>
      <c r="E174" s="8"/>
      <c r="F174" s="15">
        <f t="shared" ca="1" si="2"/>
        <v>95</v>
      </c>
      <c r="G174" s="16">
        <f t="shared" ca="1" si="3"/>
        <v>3.1666666666666665</v>
      </c>
      <c r="H174" s="11" t="s">
        <v>318</v>
      </c>
      <c r="I174" s="13"/>
      <c r="J174" s="1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customFormat="1" ht="16.149999999999999">
      <c r="A175" s="4"/>
      <c r="B175" s="5" t="s">
        <v>226</v>
      </c>
      <c r="C175" s="6" t="s">
        <v>250</v>
      </c>
      <c r="D175" s="14">
        <v>44527</v>
      </c>
      <c r="E175" s="8"/>
      <c r="F175" s="15">
        <f t="shared" ca="1" si="2"/>
        <v>95</v>
      </c>
      <c r="G175" s="16">
        <f t="shared" ca="1" si="3"/>
        <v>3.1666666666666665</v>
      </c>
      <c r="H175" s="11" t="s">
        <v>318</v>
      </c>
      <c r="I175" s="13"/>
      <c r="J175" s="1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6.149999999999999">
      <c r="A176" s="4"/>
      <c r="B176" s="5" t="s">
        <v>54</v>
      </c>
      <c r="C176" s="6" t="s">
        <v>251</v>
      </c>
      <c r="D176" s="14">
        <v>44527</v>
      </c>
      <c r="E176" s="8" t="s">
        <v>0</v>
      </c>
      <c r="F176" s="15">
        <f t="shared" ca="1" si="2"/>
        <v>95</v>
      </c>
      <c r="G176" s="16">
        <f t="shared" ca="1" si="3"/>
        <v>3.1666666666666665</v>
      </c>
      <c r="H176" s="11" t="s">
        <v>318</v>
      </c>
      <c r="I176" s="6">
        <v>34</v>
      </c>
      <c r="J176" s="13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 spans="1:22" customFormat="1" ht="16.149999999999999">
      <c r="A177" s="4"/>
      <c r="B177" s="5" t="s">
        <v>252</v>
      </c>
      <c r="C177" s="6" t="s">
        <v>253</v>
      </c>
      <c r="D177" s="14">
        <v>44527</v>
      </c>
      <c r="E177" s="8"/>
      <c r="F177" s="15">
        <f t="shared" ca="1" si="2"/>
        <v>95</v>
      </c>
      <c r="G177" s="16">
        <f t="shared" ca="1" si="3"/>
        <v>3.1666666666666665</v>
      </c>
      <c r="H177" s="11" t="s">
        <v>318</v>
      </c>
      <c r="I177" s="13"/>
      <c r="J177" s="1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customFormat="1" ht="16.149999999999999">
      <c r="A178" s="4"/>
      <c r="B178" s="5" t="s">
        <v>252</v>
      </c>
      <c r="C178" s="6" t="s">
        <v>254</v>
      </c>
      <c r="D178" s="14">
        <v>44527</v>
      </c>
      <c r="E178" s="8"/>
      <c r="F178" s="15">
        <f t="shared" ca="1" si="2"/>
        <v>95</v>
      </c>
      <c r="G178" s="16">
        <f t="shared" ca="1" si="3"/>
        <v>3.1666666666666665</v>
      </c>
      <c r="H178" s="11" t="s">
        <v>318</v>
      </c>
      <c r="I178" s="13"/>
      <c r="J178" s="1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customFormat="1" ht="16.149999999999999">
      <c r="A179" s="4"/>
      <c r="B179" s="5" t="s">
        <v>252</v>
      </c>
      <c r="C179" s="6" t="s">
        <v>255</v>
      </c>
      <c r="D179" s="14">
        <v>44527</v>
      </c>
      <c r="E179" s="8"/>
      <c r="F179" s="15">
        <f t="shared" ca="1" si="2"/>
        <v>95</v>
      </c>
      <c r="G179" s="16">
        <f t="shared" ca="1" si="3"/>
        <v>3.1666666666666665</v>
      </c>
      <c r="H179" s="11" t="s">
        <v>318</v>
      </c>
      <c r="I179" s="13"/>
      <c r="J179" s="1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customFormat="1" ht="16.149999999999999">
      <c r="A180" s="4"/>
      <c r="B180" s="5" t="s">
        <v>116</v>
      </c>
      <c r="C180" s="6" t="s">
        <v>256</v>
      </c>
      <c r="D180" s="14">
        <v>44533</v>
      </c>
      <c r="E180" s="8"/>
      <c r="F180" s="15">
        <f t="shared" ca="1" si="2"/>
        <v>89</v>
      </c>
      <c r="G180" s="16">
        <f t="shared" ca="1" si="3"/>
        <v>2.9666666666666668</v>
      </c>
      <c r="H180" s="19" t="s">
        <v>224</v>
      </c>
      <c r="I180" s="13"/>
      <c r="J180" s="1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customFormat="1" ht="16.149999999999999">
      <c r="A181" s="4"/>
      <c r="B181" s="5" t="s">
        <v>252</v>
      </c>
      <c r="C181" s="6" t="s">
        <v>257</v>
      </c>
      <c r="D181" s="14">
        <v>44533</v>
      </c>
      <c r="E181" s="8"/>
      <c r="F181" s="15">
        <f t="shared" ca="1" si="2"/>
        <v>89</v>
      </c>
      <c r="G181" s="16">
        <f t="shared" ca="1" si="3"/>
        <v>2.9666666666666668</v>
      </c>
      <c r="H181" s="19" t="s">
        <v>224</v>
      </c>
      <c r="I181" s="13"/>
      <c r="J181" s="1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customFormat="1" ht="16.149999999999999">
      <c r="A182" s="4"/>
      <c r="B182" s="5" t="s">
        <v>252</v>
      </c>
      <c r="C182" s="6" t="s">
        <v>245</v>
      </c>
      <c r="D182" s="14">
        <v>44535</v>
      </c>
      <c r="E182" s="8"/>
      <c r="F182" s="15">
        <f t="shared" ca="1" si="2"/>
        <v>87</v>
      </c>
      <c r="G182" s="16">
        <f t="shared" ca="1" si="3"/>
        <v>2.9</v>
      </c>
      <c r="H182" s="19" t="s">
        <v>224</v>
      </c>
      <c r="I182" s="13"/>
      <c r="J182" s="1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customFormat="1" ht="16.149999999999999">
      <c r="A183" s="4"/>
      <c r="B183" s="5" t="s">
        <v>258</v>
      </c>
      <c r="C183" s="6" t="s">
        <v>259</v>
      </c>
      <c r="D183" s="14">
        <v>44535</v>
      </c>
      <c r="E183" s="8"/>
      <c r="F183" s="15">
        <f t="shared" ca="1" si="2"/>
        <v>87</v>
      </c>
      <c r="G183" s="16">
        <f t="shared" ca="1" si="3"/>
        <v>2.9</v>
      </c>
      <c r="H183" s="19" t="s">
        <v>224</v>
      </c>
      <c r="I183" s="13"/>
      <c r="J183" s="1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6.149999999999999">
      <c r="A184" s="4"/>
      <c r="B184" s="5" t="s">
        <v>258</v>
      </c>
      <c r="C184" s="6" t="s">
        <v>260</v>
      </c>
      <c r="D184" s="14">
        <v>44535</v>
      </c>
      <c r="E184" s="8" t="s">
        <v>0</v>
      </c>
      <c r="F184" s="15">
        <f t="shared" ca="1" si="2"/>
        <v>87</v>
      </c>
      <c r="G184" s="16">
        <f t="shared" ca="1" si="3"/>
        <v>2.9</v>
      </c>
      <c r="H184" s="19" t="s">
        <v>224</v>
      </c>
      <c r="I184" s="6">
        <v>6</v>
      </c>
      <c r="J184" s="13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 spans="1:22" customFormat="1" ht="16.149999999999999">
      <c r="A185" s="4"/>
      <c r="B185" s="5" t="s">
        <v>258</v>
      </c>
      <c r="C185" s="6" t="s">
        <v>261</v>
      </c>
      <c r="D185" s="14">
        <v>44535</v>
      </c>
      <c r="E185" s="8"/>
      <c r="F185" s="15">
        <f t="shared" ca="1" si="2"/>
        <v>87</v>
      </c>
      <c r="G185" s="16">
        <f t="shared" ca="1" si="3"/>
        <v>2.9</v>
      </c>
      <c r="H185" s="19" t="s">
        <v>224</v>
      </c>
      <c r="I185" s="13"/>
      <c r="J185" s="1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customFormat="1" ht="16.149999999999999">
      <c r="A186" s="4"/>
      <c r="B186" s="5" t="s">
        <v>258</v>
      </c>
      <c r="C186" s="6" t="s">
        <v>262</v>
      </c>
      <c r="D186" s="14">
        <v>44535</v>
      </c>
      <c r="E186" s="8"/>
      <c r="F186" s="15">
        <f t="shared" ca="1" si="2"/>
        <v>87</v>
      </c>
      <c r="G186" s="16">
        <f t="shared" ca="1" si="3"/>
        <v>2.9</v>
      </c>
      <c r="H186" s="19" t="s">
        <v>224</v>
      </c>
      <c r="I186" s="13"/>
      <c r="J186" s="1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customFormat="1" ht="16.149999999999999">
      <c r="A187" s="4"/>
      <c r="B187" s="5" t="s">
        <v>122</v>
      </c>
      <c r="C187" s="6" t="s">
        <v>263</v>
      </c>
      <c r="D187" s="14">
        <v>44535</v>
      </c>
      <c r="E187" s="8"/>
      <c r="F187" s="15">
        <f t="shared" ca="1" si="2"/>
        <v>87</v>
      </c>
      <c r="G187" s="16">
        <f t="shared" ca="1" si="3"/>
        <v>2.9</v>
      </c>
      <c r="H187" s="19" t="s">
        <v>224</v>
      </c>
      <c r="I187" s="13"/>
      <c r="J187" s="1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customFormat="1" ht="16.149999999999999">
      <c r="A188" s="4"/>
      <c r="B188" s="5" t="s">
        <v>122</v>
      </c>
      <c r="C188" s="6" t="s">
        <v>264</v>
      </c>
      <c r="D188" s="14">
        <v>44536</v>
      </c>
      <c r="E188" s="8"/>
      <c r="F188" s="15">
        <f t="shared" ca="1" si="2"/>
        <v>86</v>
      </c>
      <c r="G188" s="16">
        <f t="shared" ca="1" si="3"/>
        <v>2.8666666666666667</v>
      </c>
      <c r="H188" s="19" t="s">
        <v>224</v>
      </c>
      <c r="I188" s="13"/>
      <c r="J188" s="1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6.149999999999999">
      <c r="A189" s="4"/>
      <c r="B189" s="5" t="s">
        <v>265</v>
      </c>
      <c r="C189" s="6" t="s">
        <v>266</v>
      </c>
      <c r="D189" s="14">
        <v>44536</v>
      </c>
      <c r="E189" s="8" t="s">
        <v>0</v>
      </c>
      <c r="F189" s="15">
        <f t="shared" ca="1" si="2"/>
        <v>86</v>
      </c>
      <c r="G189" s="16">
        <f t="shared" ca="1" si="3"/>
        <v>2.8666666666666667</v>
      </c>
      <c r="H189" s="19" t="s">
        <v>224</v>
      </c>
      <c r="I189" s="6">
        <v>61</v>
      </c>
      <c r="J189" s="6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</row>
    <row r="190" spans="1:22" customFormat="1" ht="16.149999999999999">
      <c r="A190" s="4"/>
      <c r="B190" s="5" t="s">
        <v>267</v>
      </c>
      <c r="C190" s="6" t="s">
        <v>268</v>
      </c>
      <c r="D190" s="14">
        <v>44536</v>
      </c>
      <c r="E190" s="8"/>
      <c r="F190" s="15">
        <f t="shared" ca="1" si="2"/>
        <v>86</v>
      </c>
      <c r="G190" s="16">
        <f t="shared" ca="1" si="3"/>
        <v>2.8666666666666667</v>
      </c>
      <c r="H190" s="19" t="s">
        <v>269</v>
      </c>
      <c r="I190" s="13"/>
      <c r="J190" s="1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customFormat="1" ht="16.149999999999999">
      <c r="A191" s="4"/>
      <c r="B191" s="5" t="s">
        <v>270</v>
      </c>
      <c r="C191" s="6" t="s">
        <v>271</v>
      </c>
      <c r="D191" s="14">
        <v>44536</v>
      </c>
      <c r="E191" s="8"/>
      <c r="F191" s="15">
        <f t="shared" ca="1" si="2"/>
        <v>86</v>
      </c>
      <c r="G191" s="16">
        <f t="shared" ca="1" si="3"/>
        <v>2.8666666666666667</v>
      </c>
      <c r="H191" s="19" t="s">
        <v>269</v>
      </c>
      <c r="I191" s="13"/>
      <c r="J191" s="1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customFormat="1" ht="16.149999999999999">
      <c r="A192" s="4"/>
      <c r="B192" s="5" t="s">
        <v>272</v>
      </c>
      <c r="C192" s="6" t="s">
        <v>273</v>
      </c>
      <c r="D192" s="14">
        <v>44536</v>
      </c>
      <c r="E192" s="8"/>
      <c r="F192" s="15">
        <f t="shared" ca="1" si="2"/>
        <v>86</v>
      </c>
      <c r="G192" s="16">
        <f t="shared" ca="1" si="3"/>
        <v>2.8666666666666667</v>
      </c>
      <c r="H192" s="19" t="s">
        <v>269</v>
      </c>
      <c r="I192" s="13"/>
      <c r="J192" s="1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customFormat="1" ht="16.149999999999999">
      <c r="A193" s="4"/>
      <c r="B193" s="5" t="s">
        <v>274</v>
      </c>
      <c r="C193" s="6" t="s">
        <v>201</v>
      </c>
      <c r="D193" s="14">
        <v>44536</v>
      </c>
      <c r="E193" s="8"/>
      <c r="F193" s="15">
        <f t="shared" ca="1" si="2"/>
        <v>86</v>
      </c>
      <c r="G193" s="16">
        <f t="shared" ca="1" si="3"/>
        <v>2.8666666666666667</v>
      </c>
      <c r="H193" s="19" t="s">
        <v>269</v>
      </c>
      <c r="I193" s="13"/>
      <c r="J193" s="1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customFormat="1" ht="16.149999999999999">
      <c r="A194" s="4"/>
      <c r="B194" s="5" t="s">
        <v>265</v>
      </c>
      <c r="C194" s="6" t="s">
        <v>275</v>
      </c>
      <c r="D194" s="14">
        <v>44536</v>
      </c>
      <c r="E194" s="8"/>
      <c r="F194" s="15">
        <f t="shared" ca="1" si="2"/>
        <v>86</v>
      </c>
      <c r="G194" s="16">
        <f t="shared" ca="1" si="3"/>
        <v>2.8666666666666667</v>
      </c>
      <c r="H194" s="19" t="s">
        <v>269</v>
      </c>
      <c r="I194" s="13"/>
      <c r="J194" s="1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customFormat="1" ht="16.149999999999999">
      <c r="A195" s="4"/>
      <c r="B195" s="5" t="s">
        <v>165</v>
      </c>
      <c r="C195" s="6" t="s">
        <v>276</v>
      </c>
      <c r="D195" s="14">
        <v>44536</v>
      </c>
      <c r="E195" s="8"/>
      <c r="F195" s="15">
        <f t="shared" ca="1" si="2"/>
        <v>86</v>
      </c>
      <c r="G195" s="16">
        <f t="shared" ca="1" si="3"/>
        <v>2.8666666666666667</v>
      </c>
      <c r="H195" s="11" t="s">
        <v>318</v>
      </c>
      <c r="I195" s="13"/>
      <c r="J195" s="1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customFormat="1" ht="16.149999999999999">
      <c r="A196" s="4"/>
      <c r="B196" s="5" t="s">
        <v>277</v>
      </c>
      <c r="C196" s="6" t="s">
        <v>278</v>
      </c>
      <c r="D196" s="14">
        <v>44536</v>
      </c>
      <c r="E196" s="8"/>
      <c r="F196" s="15">
        <f t="shared" ca="1" si="2"/>
        <v>86</v>
      </c>
      <c r="G196" s="16">
        <f t="shared" ca="1" si="3"/>
        <v>2.8666666666666667</v>
      </c>
      <c r="H196" s="11" t="s">
        <v>318</v>
      </c>
      <c r="I196" s="13"/>
      <c r="J196" s="1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customFormat="1" ht="16.149999999999999">
      <c r="A197" s="4"/>
      <c r="B197" s="5" t="s">
        <v>279</v>
      </c>
      <c r="C197" s="6" t="s">
        <v>280</v>
      </c>
      <c r="D197" s="14">
        <v>44536</v>
      </c>
      <c r="E197" s="8"/>
      <c r="F197" s="15">
        <f t="shared" ca="1" si="2"/>
        <v>86</v>
      </c>
      <c r="G197" s="16">
        <f t="shared" ca="1" si="3"/>
        <v>2.8666666666666667</v>
      </c>
      <c r="H197" s="11" t="s">
        <v>318</v>
      </c>
      <c r="I197" s="13"/>
      <c r="J197" s="1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6.149999999999999">
      <c r="A198" s="4"/>
      <c r="B198" s="5" t="s">
        <v>229</v>
      </c>
      <c r="C198" s="6" t="s">
        <v>281</v>
      </c>
      <c r="D198" s="14">
        <v>44536</v>
      </c>
      <c r="E198" s="8" t="s">
        <v>0</v>
      </c>
      <c r="F198" s="15">
        <f t="shared" ca="1" si="2"/>
        <v>86</v>
      </c>
      <c r="G198" s="16">
        <f t="shared" ca="1" si="3"/>
        <v>2.8666666666666667</v>
      </c>
      <c r="H198" s="11" t="s">
        <v>318</v>
      </c>
      <c r="I198" s="6">
        <v>51</v>
      </c>
      <c r="J198" s="6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 spans="1:22" customFormat="1" ht="16.149999999999999">
      <c r="A199" s="4"/>
      <c r="B199" s="5" t="s">
        <v>282</v>
      </c>
      <c r="C199" s="6" t="s">
        <v>283</v>
      </c>
      <c r="D199" s="14">
        <v>44536</v>
      </c>
      <c r="E199" s="8"/>
      <c r="F199" s="15">
        <f t="shared" ca="1" si="2"/>
        <v>86</v>
      </c>
      <c r="G199" s="16">
        <f t="shared" ca="1" si="3"/>
        <v>2.8666666666666667</v>
      </c>
      <c r="H199" s="19" t="s">
        <v>476</v>
      </c>
      <c r="I199" s="13"/>
      <c r="J199" s="1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customFormat="1" ht="16.149999999999999">
      <c r="A200" s="4"/>
      <c r="B200" s="5" t="s">
        <v>60</v>
      </c>
      <c r="C200" s="6" t="s">
        <v>284</v>
      </c>
      <c r="D200" s="14">
        <v>44536</v>
      </c>
      <c r="E200" s="8"/>
      <c r="F200" s="15">
        <f t="shared" ca="1" si="2"/>
        <v>86</v>
      </c>
      <c r="G200" s="16">
        <f t="shared" ca="1" si="3"/>
        <v>2.8666666666666667</v>
      </c>
      <c r="H200" s="19" t="s">
        <v>224</v>
      </c>
      <c r="I200" s="13"/>
      <c r="J200" s="1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customFormat="1" ht="16.149999999999999">
      <c r="A201" s="4"/>
      <c r="B201" s="5" t="s">
        <v>285</v>
      </c>
      <c r="C201" s="6" t="s">
        <v>286</v>
      </c>
      <c r="D201" s="14">
        <v>44539</v>
      </c>
      <c r="E201" s="8"/>
      <c r="F201" s="15">
        <f t="shared" ca="1" si="2"/>
        <v>83</v>
      </c>
      <c r="G201" s="16">
        <f t="shared" ca="1" si="3"/>
        <v>2.7666666666666666</v>
      </c>
      <c r="H201" s="19" t="s">
        <v>224</v>
      </c>
      <c r="I201" s="13"/>
      <c r="J201" s="1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customFormat="1" ht="16.149999999999999">
      <c r="A202" s="4"/>
      <c r="B202" s="5" t="s">
        <v>285</v>
      </c>
      <c r="C202" s="6" t="s">
        <v>287</v>
      </c>
      <c r="D202" s="14">
        <v>44539</v>
      </c>
      <c r="E202" s="8"/>
      <c r="F202" s="15">
        <f t="shared" ca="1" si="2"/>
        <v>83</v>
      </c>
      <c r="G202" s="16">
        <f t="shared" ca="1" si="3"/>
        <v>2.7666666666666666</v>
      </c>
      <c r="H202" s="19" t="s">
        <v>224</v>
      </c>
      <c r="I202" s="13"/>
      <c r="J202" s="1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customFormat="1" ht="16.149999999999999">
      <c r="A203" s="4"/>
      <c r="B203" s="5" t="s">
        <v>288</v>
      </c>
      <c r="C203" s="6" t="s">
        <v>129</v>
      </c>
      <c r="D203" s="14">
        <v>44540</v>
      </c>
      <c r="E203" s="8"/>
      <c r="F203" s="15">
        <f t="shared" ca="1" si="2"/>
        <v>82</v>
      </c>
      <c r="G203" s="16">
        <f t="shared" ca="1" si="3"/>
        <v>2.7333333333333334</v>
      </c>
      <c r="H203" s="19" t="s">
        <v>224</v>
      </c>
      <c r="I203" s="13"/>
      <c r="J203" s="1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customFormat="1" ht="16.149999999999999">
      <c r="A204" s="4"/>
      <c r="B204" s="5" t="s">
        <v>86</v>
      </c>
      <c r="C204" s="6" t="s">
        <v>289</v>
      </c>
      <c r="D204" s="14">
        <v>44541</v>
      </c>
      <c r="E204" s="8"/>
      <c r="F204" s="15">
        <f t="shared" ca="1" si="2"/>
        <v>81</v>
      </c>
      <c r="G204" s="16">
        <f t="shared" ca="1" si="3"/>
        <v>2.7</v>
      </c>
      <c r="H204" s="19" t="s">
        <v>224</v>
      </c>
      <c r="I204" s="13"/>
      <c r="J204" s="1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6.149999999999999">
      <c r="A205" s="4"/>
      <c r="B205" s="5" t="s">
        <v>242</v>
      </c>
      <c r="C205" s="6" t="s">
        <v>245</v>
      </c>
      <c r="D205" s="14">
        <v>44547</v>
      </c>
      <c r="E205" s="8" t="s">
        <v>0</v>
      </c>
      <c r="F205" s="15">
        <f t="shared" ca="1" si="2"/>
        <v>75</v>
      </c>
      <c r="G205" s="16">
        <f t="shared" ca="1" si="3"/>
        <v>2.5</v>
      </c>
      <c r="H205" s="19" t="s">
        <v>224</v>
      </c>
      <c r="I205" s="6">
        <v>21</v>
      </c>
      <c r="J205" s="13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</row>
    <row r="206" spans="1:22" ht="16.149999999999999">
      <c r="A206" s="4"/>
      <c r="B206" s="5" t="s">
        <v>290</v>
      </c>
      <c r="C206" s="6" t="s">
        <v>291</v>
      </c>
      <c r="D206" s="14">
        <v>44547</v>
      </c>
      <c r="E206" s="8" t="s">
        <v>0</v>
      </c>
      <c r="F206" s="15">
        <f t="shared" ca="1" si="2"/>
        <v>75</v>
      </c>
      <c r="G206" s="16">
        <f t="shared" ca="1" si="3"/>
        <v>2.5</v>
      </c>
      <c r="H206" s="19" t="s">
        <v>224</v>
      </c>
      <c r="I206" s="6">
        <v>34</v>
      </c>
      <c r="J206" s="6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 spans="1:22" customFormat="1" ht="16.149999999999999">
      <c r="A207" s="4"/>
      <c r="B207" s="5" t="s">
        <v>292</v>
      </c>
      <c r="C207" s="6" t="s">
        <v>175</v>
      </c>
      <c r="D207" s="14">
        <v>44547</v>
      </c>
      <c r="E207" s="8"/>
      <c r="F207" s="15">
        <f t="shared" ca="1" si="2"/>
        <v>75</v>
      </c>
      <c r="G207" s="16">
        <f t="shared" ca="1" si="3"/>
        <v>2.5</v>
      </c>
      <c r="H207" s="19" t="s">
        <v>224</v>
      </c>
      <c r="I207" s="13"/>
      <c r="J207" s="1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customFormat="1" ht="16.149999999999999">
      <c r="A208" s="4"/>
      <c r="B208" s="5" t="s">
        <v>293</v>
      </c>
      <c r="C208" s="6" t="s">
        <v>294</v>
      </c>
      <c r="D208" s="14">
        <v>44549</v>
      </c>
      <c r="E208" s="8"/>
      <c r="F208" s="15">
        <f t="shared" ca="1" si="2"/>
        <v>73</v>
      </c>
      <c r="G208" s="16">
        <f t="shared" ca="1" si="3"/>
        <v>2.4333333333333331</v>
      </c>
      <c r="H208" s="19" t="s">
        <v>224</v>
      </c>
      <c r="I208" s="13"/>
      <c r="J208" s="1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customFormat="1" ht="16.149999999999999">
      <c r="A209" s="4"/>
      <c r="B209" s="5" t="s">
        <v>293</v>
      </c>
      <c r="C209" s="6" t="s">
        <v>295</v>
      </c>
      <c r="D209" s="14">
        <v>44549</v>
      </c>
      <c r="E209" s="8"/>
      <c r="F209" s="15">
        <f t="shared" ca="1" si="2"/>
        <v>73</v>
      </c>
      <c r="G209" s="16">
        <f t="shared" ca="1" si="3"/>
        <v>2.4333333333333331</v>
      </c>
      <c r="H209" s="19" t="s">
        <v>224</v>
      </c>
      <c r="I209" s="13"/>
      <c r="J209" s="1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customFormat="1" ht="16.149999999999999">
      <c r="A210" s="4"/>
      <c r="B210" s="5" t="s">
        <v>293</v>
      </c>
      <c r="C210" s="6" t="s">
        <v>296</v>
      </c>
      <c r="D210" s="14">
        <v>44549</v>
      </c>
      <c r="E210" s="8"/>
      <c r="F210" s="15">
        <f t="shared" ca="1" si="2"/>
        <v>73</v>
      </c>
      <c r="G210" s="16">
        <f t="shared" ca="1" si="3"/>
        <v>2.4333333333333331</v>
      </c>
      <c r="H210" s="19" t="s">
        <v>224</v>
      </c>
      <c r="I210" s="13"/>
      <c r="J210" s="1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customFormat="1" ht="16.149999999999999">
      <c r="A211" s="4"/>
      <c r="B211" s="5" t="s">
        <v>297</v>
      </c>
      <c r="C211" s="6" t="s">
        <v>298</v>
      </c>
      <c r="D211" s="14">
        <v>44552</v>
      </c>
      <c r="E211" s="8"/>
      <c r="F211" s="15">
        <f t="shared" ca="1" si="2"/>
        <v>70</v>
      </c>
      <c r="G211" s="16">
        <f t="shared" ca="1" si="3"/>
        <v>2.3333333333333335</v>
      </c>
      <c r="H211" s="19" t="s">
        <v>136</v>
      </c>
      <c r="I211" s="13"/>
      <c r="J211" s="1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customFormat="1" ht="16.149999999999999">
      <c r="A212" s="4"/>
      <c r="B212" s="5" t="s">
        <v>299</v>
      </c>
      <c r="C212" s="6" t="s">
        <v>300</v>
      </c>
      <c r="D212" s="14">
        <v>44552</v>
      </c>
      <c r="E212" s="8"/>
      <c r="F212" s="15">
        <f t="shared" ca="1" si="2"/>
        <v>70</v>
      </c>
      <c r="G212" s="16">
        <f t="shared" ca="1" si="3"/>
        <v>2.3333333333333335</v>
      </c>
      <c r="H212" s="19" t="s">
        <v>136</v>
      </c>
      <c r="I212" s="13"/>
      <c r="J212" s="1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6.149999999999999">
      <c r="A213" s="4"/>
      <c r="B213" s="5" t="s">
        <v>242</v>
      </c>
      <c r="C213" s="6" t="s">
        <v>301</v>
      </c>
      <c r="D213" s="14">
        <v>44552</v>
      </c>
      <c r="E213" s="8" t="s">
        <v>0</v>
      </c>
      <c r="F213" s="15">
        <f t="shared" ca="1" si="2"/>
        <v>70</v>
      </c>
      <c r="G213" s="16">
        <f t="shared" ca="1" si="3"/>
        <v>2.3333333333333335</v>
      </c>
      <c r="H213" s="19" t="s">
        <v>136</v>
      </c>
      <c r="I213" s="13">
        <v>57</v>
      </c>
      <c r="J213" s="23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 spans="1:22" ht="16.149999999999999">
      <c r="A214" s="4"/>
      <c r="B214" s="5" t="s">
        <v>302</v>
      </c>
      <c r="C214" s="6" t="s">
        <v>303</v>
      </c>
      <c r="D214" s="14">
        <v>44552</v>
      </c>
      <c r="E214" s="8" t="s">
        <v>0</v>
      </c>
      <c r="F214" s="15">
        <f t="shared" ca="1" si="2"/>
        <v>70</v>
      </c>
      <c r="G214" s="16">
        <f t="shared" ca="1" si="3"/>
        <v>2.3333333333333335</v>
      </c>
      <c r="H214" s="19" t="s">
        <v>136</v>
      </c>
      <c r="I214" s="6">
        <v>33</v>
      </c>
      <c r="J214" s="13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 spans="1:22" ht="16.149999999999999">
      <c r="A215" s="4"/>
      <c r="B215" s="5" t="s">
        <v>304</v>
      </c>
      <c r="C215" s="6" t="s">
        <v>305</v>
      </c>
      <c r="D215" s="14">
        <v>44552</v>
      </c>
      <c r="E215" s="8" t="s">
        <v>0</v>
      </c>
      <c r="F215" s="15">
        <f t="shared" ca="1" si="2"/>
        <v>70</v>
      </c>
      <c r="G215" s="16">
        <f t="shared" ca="1" si="3"/>
        <v>2.3333333333333335</v>
      </c>
      <c r="H215" s="19" t="s">
        <v>136</v>
      </c>
      <c r="I215" s="6">
        <v>10</v>
      </c>
      <c r="J215" s="13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 spans="1:22" customFormat="1" ht="16.149999999999999">
      <c r="A216" s="4"/>
      <c r="B216" s="5" t="s">
        <v>297</v>
      </c>
      <c r="C216" s="6" t="s">
        <v>306</v>
      </c>
      <c r="D216" s="14">
        <v>44558</v>
      </c>
      <c r="E216" s="8"/>
      <c r="F216" s="15">
        <f t="shared" ca="1" si="2"/>
        <v>64</v>
      </c>
      <c r="G216" s="16">
        <f t="shared" ca="1" si="3"/>
        <v>2.1333333333333333</v>
      </c>
      <c r="H216" s="19" t="s">
        <v>136</v>
      </c>
      <c r="I216" s="13"/>
      <c r="J216" s="1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customFormat="1" ht="16.149999999999999">
      <c r="A217" s="4"/>
      <c r="B217" s="5" t="s">
        <v>307</v>
      </c>
      <c r="C217" s="6" t="s">
        <v>308</v>
      </c>
      <c r="D217" s="14">
        <v>44558</v>
      </c>
      <c r="E217" s="8"/>
      <c r="F217" s="15">
        <f t="shared" ca="1" si="2"/>
        <v>64</v>
      </c>
      <c r="G217" s="16">
        <f t="shared" ca="1" si="3"/>
        <v>2.1333333333333333</v>
      </c>
      <c r="H217" s="19" t="s">
        <v>136</v>
      </c>
      <c r="I217" s="13"/>
      <c r="J217" s="1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6.149999999999999">
      <c r="A218" s="4"/>
      <c r="B218" s="5" t="s">
        <v>309</v>
      </c>
      <c r="C218" s="6" t="s">
        <v>306</v>
      </c>
      <c r="D218" s="14">
        <v>44558</v>
      </c>
      <c r="E218" s="8" t="s">
        <v>0</v>
      </c>
      <c r="F218" s="15">
        <f t="shared" ca="1" si="2"/>
        <v>64</v>
      </c>
      <c r="G218" s="16">
        <f t="shared" ca="1" si="3"/>
        <v>2.1333333333333333</v>
      </c>
      <c r="H218" s="19" t="s">
        <v>136</v>
      </c>
      <c r="I218" s="6">
        <v>8</v>
      </c>
      <c r="J218" s="13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 spans="1:22" customFormat="1" ht="16.149999999999999">
      <c r="A219" s="4"/>
      <c r="B219" s="5" t="s">
        <v>293</v>
      </c>
      <c r="C219" s="6" t="s">
        <v>310</v>
      </c>
      <c r="D219" s="14">
        <v>44558</v>
      </c>
      <c r="E219" s="8"/>
      <c r="F219" s="15">
        <f t="shared" ca="1" si="2"/>
        <v>64</v>
      </c>
      <c r="G219" s="16">
        <f t="shared" ca="1" si="3"/>
        <v>2.1333333333333333</v>
      </c>
      <c r="H219" s="19" t="s">
        <v>136</v>
      </c>
      <c r="I219" s="13"/>
      <c r="J219" s="1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customFormat="1" ht="16.149999999999999">
      <c r="A220" s="4"/>
      <c r="B220" s="5" t="s">
        <v>267</v>
      </c>
      <c r="C220" s="6" t="s">
        <v>311</v>
      </c>
      <c r="D220" s="14">
        <v>44558</v>
      </c>
      <c r="E220" s="8"/>
      <c r="F220" s="15">
        <f t="shared" ca="1" si="2"/>
        <v>64</v>
      </c>
      <c r="G220" s="16">
        <f t="shared" ca="1" si="3"/>
        <v>2.1333333333333333</v>
      </c>
      <c r="H220" s="19" t="s">
        <v>136</v>
      </c>
      <c r="I220" s="13"/>
      <c r="J220" s="1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customFormat="1" ht="16.149999999999999">
      <c r="A221" s="4"/>
      <c r="B221" s="5" t="s">
        <v>312</v>
      </c>
      <c r="C221" s="6" t="s">
        <v>313</v>
      </c>
      <c r="D221" s="14">
        <v>44559</v>
      </c>
      <c r="E221" s="8"/>
      <c r="F221" s="15">
        <f t="shared" ca="1" si="2"/>
        <v>63</v>
      </c>
      <c r="G221" s="16">
        <f t="shared" ca="1" si="3"/>
        <v>2.1</v>
      </c>
      <c r="H221" s="19" t="s">
        <v>136</v>
      </c>
      <c r="I221" s="13"/>
      <c r="J221" s="1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customFormat="1" ht="16.149999999999999">
      <c r="A222" s="4"/>
      <c r="B222" s="5" t="s">
        <v>314</v>
      </c>
      <c r="C222" s="6" t="s">
        <v>315</v>
      </c>
      <c r="D222" s="14">
        <v>44559</v>
      </c>
      <c r="E222" s="8"/>
      <c r="F222" s="15">
        <f t="shared" ca="1" si="2"/>
        <v>63</v>
      </c>
      <c r="G222" s="16">
        <f t="shared" ca="1" si="3"/>
        <v>2.1</v>
      </c>
      <c r="H222" s="11" t="s">
        <v>318</v>
      </c>
      <c r="I222" s="13"/>
      <c r="J222" s="1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customFormat="1" ht="16.149999999999999">
      <c r="A223" s="4"/>
      <c r="B223" s="5" t="s">
        <v>316</v>
      </c>
      <c r="C223" s="6" t="s">
        <v>317</v>
      </c>
      <c r="D223" s="14">
        <v>44559</v>
      </c>
      <c r="E223" s="8"/>
      <c r="F223" s="15">
        <f t="shared" ca="1" si="2"/>
        <v>63</v>
      </c>
      <c r="G223" s="16">
        <f t="shared" ca="1" si="3"/>
        <v>2.1</v>
      </c>
      <c r="H223" s="11" t="s">
        <v>318</v>
      </c>
      <c r="I223" s="13"/>
      <c r="J223" s="1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customFormat="1" ht="16.149999999999999">
      <c r="A224" s="4"/>
      <c r="B224" s="5" t="s">
        <v>319</v>
      </c>
      <c r="C224" s="6" t="s">
        <v>127</v>
      </c>
      <c r="D224" s="14">
        <v>44559</v>
      </c>
      <c r="E224" s="8"/>
      <c r="F224" s="15">
        <f t="shared" ca="1" si="2"/>
        <v>63</v>
      </c>
      <c r="G224" s="16">
        <f t="shared" ca="1" si="3"/>
        <v>2.1</v>
      </c>
      <c r="H224" s="11" t="s">
        <v>318</v>
      </c>
      <c r="I224" s="13"/>
      <c r="J224" s="1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customFormat="1" ht="16.149999999999999">
      <c r="A225" s="4"/>
      <c r="B225" s="5" t="s">
        <v>320</v>
      </c>
      <c r="C225" s="6" t="s">
        <v>321</v>
      </c>
      <c r="D225" s="14">
        <v>44559</v>
      </c>
      <c r="E225" s="8"/>
      <c r="F225" s="15">
        <f t="shared" ca="1" si="2"/>
        <v>63</v>
      </c>
      <c r="G225" s="16">
        <f t="shared" ca="1" si="3"/>
        <v>2.1</v>
      </c>
      <c r="H225" s="11" t="s">
        <v>318</v>
      </c>
      <c r="I225" s="13"/>
      <c r="J225" s="1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6.149999999999999">
      <c r="A226" s="4"/>
      <c r="B226" s="5" t="s">
        <v>322</v>
      </c>
      <c r="C226" s="6" t="s">
        <v>323</v>
      </c>
      <c r="D226" s="14">
        <v>44560</v>
      </c>
      <c r="E226" s="8" t="s">
        <v>0</v>
      </c>
      <c r="F226" s="15">
        <f t="shared" ca="1" si="2"/>
        <v>62</v>
      </c>
      <c r="G226" s="16">
        <f t="shared" ca="1" si="3"/>
        <v>2.0666666666666669</v>
      </c>
      <c r="H226" s="19" t="s">
        <v>136</v>
      </c>
      <c r="I226" s="6">
        <v>3</v>
      </c>
      <c r="J226" s="13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 spans="1:22" ht="16.149999999999999">
      <c r="A227" s="4"/>
      <c r="B227" s="5" t="s">
        <v>322</v>
      </c>
      <c r="C227" s="6" t="s">
        <v>324</v>
      </c>
      <c r="D227" s="14">
        <v>44560</v>
      </c>
      <c r="E227" s="8" t="s">
        <v>0</v>
      </c>
      <c r="F227" s="15">
        <f t="shared" ca="1" si="2"/>
        <v>62</v>
      </c>
      <c r="G227" s="16">
        <f t="shared" ca="1" si="3"/>
        <v>2.0666666666666669</v>
      </c>
      <c r="H227" s="19" t="s">
        <v>136</v>
      </c>
      <c r="I227" s="6">
        <v>3</v>
      </c>
      <c r="J227" s="13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</row>
    <row r="228" spans="1:22" ht="16.149999999999999">
      <c r="A228" s="4"/>
      <c r="B228" s="5" t="s">
        <v>322</v>
      </c>
      <c r="C228" s="6" t="s">
        <v>325</v>
      </c>
      <c r="D228" s="14">
        <v>44560</v>
      </c>
      <c r="E228" s="8" t="s">
        <v>0</v>
      </c>
      <c r="F228" s="15">
        <f t="shared" ca="1" si="2"/>
        <v>62</v>
      </c>
      <c r="G228" s="16">
        <f t="shared" ca="1" si="3"/>
        <v>2.0666666666666669</v>
      </c>
      <c r="H228" s="19" t="s">
        <v>136</v>
      </c>
      <c r="I228" s="6">
        <v>3</v>
      </c>
      <c r="J228" s="13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 spans="1:22" customFormat="1" ht="16.149999999999999">
      <c r="A229" s="4"/>
      <c r="B229" s="5" t="s">
        <v>326</v>
      </c>
      <c r="C229" s="6" t="s">
        <v>127</v>
      </c>
      <c r="D229" s="14">
        <v>44560</v>
      </c>
      <c r="E229" s="8"/>
      <c r="F229" s="15">
        <f t="shared" ca="1" si="2"/>
        <v>62</v>
      </c>
      <c r="G229" s="16">
        <f t="shared" ca="1" si="3"/>
        <v>2.0666666666666669</v>
      </c>
      <c r="H229" s="19" t="s">
        <v>327</v>
      </c>
      <c r="I229" s="13"/>
      <c r="J229" s="1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6.149999999999999">
      <c r="A230" s="4"/>
      <c r="B230" s="5" t="s">
        <v>165</v>
      </c>
      <c r="C230" s="6" t="s">
        <v>328</v>
      </c>
      <c r="D230" s="14">
        <v>44560</v>
      </c>
      <c r="E230" s="8" t="s">
        <v>0</v>
      </c>
      <c r="F230" s="15">
        <f t="shared" ca="1" si="2"/>
        <v>62</v>
      </c>
      <c r="G230" s="16">
        <f t="shared" ca="1" si="3"/>
        <v>2.0666666666666669</v>
      </c>
      <c r="H230" s="19" t="s">
        <v>327</v>
      </c>
      <c r="I230" s="6">
        <v>61</v>
      </c>
      <c r="J230" s="13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 spans="1:22" ht="16.149999999999999">
      <c r="A231" s="4"/>
      <c r="B231" s="5" t="s">
        <v>329</v>
      </c>
      <c r="C231" s="6" t="s">
        <v>330</v>
      </c>
      <c r="D231" s="14">
        <v>44561</v>
      </c>
      <c r="E231" s="8" t="s">
        <v>0</v>
      </c>
      <c r="F231" s="15">
        <f t="shared" ca="1" si="2"/>
        <v>61</v>
      </c>
      <c r="G231" s="16">
        <f t="shared" ca="1" si="3"/>
        <v>2.0333333333333332</v>
      </c>
      <c r="H231" s="19" t="s">
        <v>327</v>
      </c>
      <c r="I231" s="6">
        <v>3</v>
      </c>
      <c r="J231" s="13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</row>
    <row r="232" spans="1:22" customFormat="1" ht="16.149999999999999">
      <c r="A232" s="4"/>
      <c r="B232" s="5" t="s">
        <v>31</v>
      </c>
      <c r="C232" s="6" t="s">
        <v>331</v>
      </c>
      <c r="D232" s="14">
        <v>44561</v>
      </c>
      <c r="E232" s="8"/>
      <c r="F232" s="15">
        <f t="shared" ca="1" si="2"/>
        <v>61</v>
      </c>
      <c r="G232" s="16">
        <f t="shared" ca="1" si="3"/>
        <v>2.0333333333333332</v>
      </c>
      <c r="H232" s="19" t="s">
        <v>327</v>
      </c>
      <c r="I232" s="13"/>
      <c r="J232" s="1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customFormat="1" ht="16.149999999999999">
      <c r="A233" s="4"/>
      <c r="B233" s="5" t="s">
        <v>329</v>
      </c>
      <c r="C233" s="6" t="s">
        <v>332</v>
      </c>
      <c r="D233" s="14">
        <v>44561</v>
      </c>
      <c r="E233" s="8"/>
      <c r="F233" s="15">
        <f t="shared" ca="1" si="2"/>
        <v>61</v>
      </c>
      <c r="G233" s="16">
        <f t="shared" ca="1" si="3"/>
        <v>2.0333333333333332</v>
      </c>
      <c r="H233" s="19" t="s">
        <v>327</v>
      </c>
      <c r="I233" s="13"/>
      <c r="J233" s="1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customFormat="1" ht="16.149999999999999">
      <c r="A234" s="4"/>
      <c r="B234" s="5" t="s">
        <v>333</v>
      </c>
      <c r="C234" s="6" t="s">
        <v>334</v>
      </c>
      <c r="D234" s="14">
        <v>44561</v>
      </c>
      <c r="E234" s="8"/>
      <c r="F234" s="15">
        <f t="shared" ca="1" si="2"/>
        <v>61</v>
      </c>
      <c r="G234" s="16">
        <f t="shared" ca="1" si="3"/>
        <v>2.0333333333333332</v>
      </c>
      <c r="H234" s="19" t="s">
        <v>327</v>
      </c>
      <c r="I234" s="13"/>
      <c r="J234" s="1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customFormat="1" ht="16.149999999999999">
      <c r="A235" s="4"/>
      <c r="B235" s="5" t="s">
        <v>335</v>
      </c>
      <c r="C235" s="6" t="s">
        <v>336</v>
      </c>
      <c r="D235" s="14">
        <v>44561</v>
      </c>
      <c r="E235" s="8"/>
      <c r="F235" s="15">
        <f t="shared" ca="1" si="2"/>
        <v>61</v>
      </c>
      <c r="G235" s="16">
        <f t="shared" ca="1" si="3"/>
        <v>2.0333333333333332</v>
      </c>
      <c r="H235" s="19" t="s">
        <v>327</v>
      </c>
      <c r="I235" s="13"/>
      <c r="J235" s="1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customFormat="1" ht="16.149999999999999">
      <c r="A236" s="4"/>
      <c r="B236" s="5" t="s">
        <v>337</v>
      </c>
      <c r="C236" s="6" t="s">
        <v>206</v>
      </c>
      <c r="D236" s="14">
        <v>44561</v>
      </c>
      <c r="E236" s="8"/>
      <c r="F236" s="15">
        <f t="shared" ca="1" si="2"/>
        <v>61</v>
      </c>
      <c r="G236" s="16">
        <f t="shared" ca="1" si="3"/>
        <v>2.0333333333333332</v>
      </c>
      <c r="H236" s="19" t="s">
        <v>327</v>
      </c>
      <c r="I236" s="13"/>
      <c r="J236" s="1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customFormat="1" ht="16.149999999999999">
      <c r="A237" s="4"/>
      <c r="B237" s="5" t="s">
        <v>67</v>
      </c>
      <c r="C237" s="6" t="s">
        <v>338</v>
      </c>
      <c r="D237" s="14">
        <v>44563</v>
      </c>
      <c r="E237" s="8"/>
      <c r="F237" s="15">
        <f t="shared" ca="1" si="2"/>
        <v>59</v>
      </c>
      <c r="G237" s="16">
        <f t="shared" ca="1" si="3"/>
        <v>1.9666666666666666</v>
      </c>
      <c r="H237" s="19" t="s">
        <v>224</v>
      </c>
      <c r="I237" s="13"/>
      <c r="J237" s="1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customFormat="1" ht="16.149999999999999">
      <c r="A238" s="4"/>
      <c r="B238" s="5" t="s">
        <v>339</v>
      </c>
      <c r="C238" s="6" t="s">
        <v>340</v>
      </c>
      <c r="D238" s="14">
        <v>44566</v>
      </c>
      <c r="E238" s="8"/>
      <c r="F238" s="15">
        <f t="shared" ca="1" si="2"/>
        <v>56</v>
      </c>
      <c r="G238" s="16">
        <f t="shared" ca="1" si="3"/>
        <v>1.8666666666666667</v>
      </c>
      <c r="H238" s="19" t="s">
        <v>341</v>
      </c>
      <c r="I238" s="13"/>
      <c r="J238" s="1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customFormat="1" ht="16.149999999999999">
      <c r="A239" s="4"/>
      <c r="B239" s="5" t="s">
        <v>102</v>
      </c>
      <c r="C239" s="6" t="s">
        <v>342</v>
      </c>
      <c r="D239" s="14">
        <v>44566</v>
      </c>
      <c r="E239" s="8"/>
      <c r="F239" s="15">
        <f t="shared" ca="1" si="2"/>
        <v>56</v>
      </c>
      <c r="G239" s="16">
        <f t="shared" ca="1" si="3"/>
        <v>1.8666666666666667</v>
      </c>
      <c r="H239" s="19" t="s">
        <v>341</v>
      </c>
      <c r="I239" s="13"/>
      <c r="J239" s="1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6.149999999999999">
      <c r="A240" s="4"/>
      <c r="B240" s="5" t="s">
        <v>102</v>
      </c>
      <c r="C240" s="6" t="s">
        <v>343</v>
      </c>
      <c r="D240" s="14">
        <v>44566</v>
      </c>
      <c r="E240" s="8" t="s">
        <v>0</v>
      </c>
      <c r="F240" s="15">
        <f t="shared" ca="1" si="2"/>
        <v>56</v>
      </c>
      <c r="G240" s="16">
        <f t="shared" ca="1" si="3"/>
        <v>1.8666666666666667</v>
      </c>
      <c r="H240" s="19" t="s">
        <v>341</v>
      </c>
      <c r="I240" s="6">
        <v>2</v>
      </c>
      <c r="J240" s="13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 spans="1:22" ht="16.149999999999999">
      <c r="A241" s="4"/>
      <c r="B241" s="5" t="s">
        <v>344</v>
      </c>
      <c r="C241" s="6" t="s">
        <v>345</v>
      </c>
      <c r="D241" s="14">
        <v>44566</v>
      </c>
      <c r="E241" s="8" t="s">
        <v>0</v>
      </c>
      <c r="F241" s="15">
        <f t="shared" ca="1" si="2"/>
        <v>56</v>
      </c>
      <c r="G241" s="16">
        <f t="shared" ca="1" si="3"/>
        <v>1.8666666666666667</v>
      </c>
      <c r="H241" s="19" t="s">
        <v>341</v>
      </c>
      <c r="I241" s="6">
        <v>28</v>
      </c>
      <c r="J241" s="13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</row>
    <row r="242" spans="1:22" customFormat="1" ht="16.149999999999999">
      <c r="A242" s="4"/>
      <c r="B242" s="5" t="s">
        <v>344</v>
      </c>
      <c r="C242" s="6" t="s">
        <v>346</v>
      </c>
      <c r="D242" s="14">
        <v>44566</v>
      </c>
      <c r="E242" s="8"/>
      <c r="F242" s="15">
        <f t="shared" ca="1" si="2"/>
        <v>56</v>
      </c>
      <c r="G242" s="16">
        <f t="shared" ca="1" si="3"/>
        <v>1.8666666666666667</v>
      </c>
      <c r="H242" s="19" t="s">
        <v>341</v>
      </c>
      <c r="I242" s="13"/>
      <c r="J242" s="1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customFormat="1" ht="16.149999999999999">
      <c r="A243" s="4"/>
      <c r="B243" s="5" t="s">
        <v>242</v>
      </c>
      <c r="C243" s="6" t="s">
        <v>347</v>
      </c>
      <c r="D243" s="14">
        <v>44566</v>
      </c>
      <c r="E243" s="8"/>
      <c r="F243" s="15">
        <f t="shared" ca="1" si="2"/>
        <v>56</v>
      </c>
      <c r="G243" s="16">
        <f t="shared" ca="1" si="3"/>
        <v>1.8666666666666667</v>
      </c>
      <c r="H243" s="19" t="s">
        <v>136</v>
      </c>
      <c r="I243" s="13"/>
      <c r="J243" s="1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customFormat="1" ht="16.149999999999999">
      <c r="A244" s="4"/>
      <c r="B244" s="5" t="s">
        <v>242</v>
      </c>
      <c r="C244" s="6" t="s">
        <v>348</v>
      </c>
      <c r="D244" s="14">
        <v>44566</v>
      </c>
      <c r="E244" s="8"/>
      <c r="F244" s="15">
        <f t="shared" ca="1" si="2"/>
        <v>56</v>
      </c>
      <c r="G244" s="16">
        <f t="shared" ca="1" si="3"/>
        <v>1.8666666666666667</v>
      </c>
      <c r="H244" s="19" t="s">
        <v>136</v>
      </c>
      <c r="I244" s="13"/>
      <c r="J244" s="1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customFormat="1" ht="16.149999999999999">
      <c r="A245" s="4"/>
      <c r="B245" s="5" t="s">
        <v>242</v>
      </c>
      <c r="C245" s="6" t="s">
        <v>349</v>
      </c>
      <c r="D245" s="14">
        <v>44566</v>
      </c>
      <c r="E245" s="8"/>
      <c r="F245" s="15">
        <f t="shared" ca="1" si="2"/>
        <v>56</v>
      </c>
      <c r="G245" s="16">
        <f t="shared" ca="1" si="3"/>
        <v>1.8666666666666667</v>
      </c>
      <c r="H245" s="19" t="s">
        <v>136</v>
      </c>
      <c r="I245" s="13"/>
      <c r="J245" s="1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customFormat="1" ht="16.149999999999999">
      <c r="A246" s="4"/>
      <c r="B246" s="5" t="s">
        <v>350</v>
      </c>
      <c r="C246" s="6" t="s">
        <v>351</v>
      </c>
      <c r="D246" s="14">
        <v>44570</v>
      </c>
      <c r="E246" s="8"/>
      <c r="F246" s="15">
        <f t="shared" ca="1" si="2"/>
        <v>52</v>
      </c>
      <c r="G246" s="16">
        <f t="shared" ca="1" si="3"/>
        <v>1.7333333333333334</v>
      </c>
      <c r="H246" s="19" t="s">
        <v>136</v>
      </c>
      <c r="I246" s="13"/>
      <c r="J246" s="1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customFormat="1" ht="16.149999999999999">
      <c r="A247" s="4"/>
      <c r="B247" s="5" t="s">
        <v>350</v>
      </c>
      <c r="C247" s="6" t="s">
        <v>352</v>
      </c>
      <c r="D247" s="14">
        <v>44570</v>
      </c>
      <c r="E247" s="8"/>
      <c r="F247" s="15">
        <f t="shared" ca="1" si="2"/>
        <v>52</v>
      </c>
      <c r="G247" s="16">
        <f t="shared" ca="1" si="3"/>
        <v>1.7333333333333334</v>
      </c>
      <c r="H247" s="19" t="s">
        <v>136</v>
      </c>
      <c r="I247" s="13"/>
      <c r="J247" s="1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customFormat="1" ht="16.149999999999999">
      <c r="A248" s="4"/>
      <c r="B248" s="5" t="s">
        <v>350</v>
      </c>
      <c r="C248" s="6" t="s">
        <v>353</v>
      </c>
      <c r="D248" s="14">
        <v>44570</v>
      </c>
      <c r="E248" s="8"/>
      <c r="F248" s="15">
        <f t="shared" ca="1" si="2"/>
        <v>52</v>
      </c>
      <c r="G248" s="16">
        <f t="shared" ca="1" si="3"/>
        <v>1.7333333333333334</v>
      </c>
      <c r="H248" s="19" t="s">
        <v>136</v>
      </c>
      <c r="I248" s="13"/>
      <c r="J248" s="1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customFormat="1" ht="16.149999999999999">
      <c r="A249" s="4"/>
      <c r="B249" s="5" t="s">
        <v>350</v>
      </c>
      <c r="C249" s="6" t="s">
        <v>354</v>
      </c>
      <c r="D249" s="14">
        <v>44570</v>
      </c>
      <c r="E249" s="8"/>
      <c r="F249" s="15">
        <f t="shared" ca="1" si="2"/>
        <v>52</v>
      </c>
      <c r="G249" s="16">
        <f t="shared" ca="1" si="3"/>
        <v>1.7333333333333334</v>
      </c>
      <c r="H249" s="19" t="s">
        <v>136</v>
      </c>
      <c r="I249" s="13"/>
      <c r="J249" s="1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customFormat="1" ht="16.149999999999999">
      <c r="A250" s="4"/>
      <c r="B250" s="5" t="s">
        <v>242</v>
      </c>
      <c r="C250" s="6" t="s">
        <v>355</v>
      </c>
      <c r="D250" s="14">
        <v>44570</v>
      </c>
      <c r="E250" s="8"/>
      <c r="F250" s="15">
        <f t="shared" ca="1" si="2"/>
        <v>52</v>
      </c>
      <c r="G250" s="16">
        <f t="shared" ca="1" si="3"/>
        <v>1.7333333333333334</v>
      </c>
      <c r="H250" s="19" t="s">
        <v>136</v>
      </c>
      <c r="I250" s="13"/>
      <c r="J250" s="1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customFormat="1" ht="16.149999999999999">
      <c r="A251" s="4"/>
      <c r="B251" s="5" t="s">
        <v>242</v>
      </c>
      <c r="C251" s="6" t="s">
        <v>356</v>
      </c>
      <c r="D251" s="14">
        <v>44573</v>
      </c>
      <c r="E251" s="8"/>
      <c r="F251" s="15">
        <f t="shared" ca="1" si="2"/>
        <v>49</v>
      </c>
      <c r="G251" s="16">
        <f t="shared" ca="1" si="3"/>
        <v>1.6333333333333333</v>
      </c>
      <c r="H251" s="19" t="s">
        <v>136</v>
      </c>
      <c r="I251" s="13"/>
      <c r="J251" s="1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customFormat="1" ht="16.149999999999999">
      <c r="A252" s="4"/>
      <c r="B252" s="5" t="s">
        <v>102</v>
      </c>
      <c r="C252" s="6" t="s">
        <v>357</v>
      </c>
      <c r="D252" s="14">
        <v>44573</v>
      </c>
      <c r="E252" s="8"/>
      <c r="F252" s="15">
        <f t="shared" ca="1" si="2"/>
        <v>49</v>
      </c>
      <c r="G252" s="16">
        <f t="shared" ca="1" si="3"/>
        <v>1.6333333333333333</v>
      </c>
      <c r="H252" s="19" t="s">
        <v>136</v>
      </c>
      <c r="I252" s="13"/>
      <c r="J252" s="1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customFormat="1" ht="16.149999999999999">
      <c r="A253" s="4"/>
      <c r="B253" s="5" t="s">
        <v>358</v>
      </c>
      <c r="C253" s="6" t="s">
        <v>359</v>
      </c>
      <c r="D253" s="14">
        <v>44573</v>
      </c>
      <c r="E253" s="8"/>
      <c r="F253" s="15">
        <f t="shared" ca="1" si="2"/>
        <v>49</v>
      </c>
      <c r="G253" s="16">
        <f t="shared" ca="1" si="3"/>
        <v>1.6333333333333333</v>
      </c>
      <c r="H253" s="19" t="s">
        <v>136</v>
      </c>
      <c r="I253" s="13"/>
      <c r="J253" s="1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customFormat="1" ht="16.149999999999999">
      <c r="A254" s="4"/>
      <c r="B254" s="5" t="s">
        <v>58</v>
      </c>
      <c r="C254" s="6" t="s">
        <v>360</v>
      </c>
      <c r="D254" s="14">
        <v>44573</v>
      </c>
      <c r="E254" s="8"/>
      <c r="F254" s="15">
        <f t="shared" ca="1" si="2"/>
        <v>49</v>
      </c>
      <c r="G254" s="16">
        <f t="shared" ca="1" si="3"/>
        <v>1.6333333333333333</v>
      </c>
      <c r="H254" s="19" t="s">
        <v>136</v>
      </c>
      <c r="I254" s="13"/>
      <c r="J254" s="1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customFormat="1" ht="16.149999999999999">
      <c r="A255" s="4"/>
      <c r="B255" s="5" t="s">
        <v>242</v>
      </c>
      <c r="C255" s="6" t="s">
        <v>361</v>
      </c>
      <c r="D255" s="14">
        <v>44573</v>
      </c>
      <c r="E255" s="8"/>
      <c r="F255" s="15">
        <f t="shared" ca="1" si="2"/>
        <v>49</v>
      </c>
      <c r="G255" s="16">
        <f t="shared" ca="1" si="3"/>
        <v>1.6333333333333333</v>
      </c>
      <c r="H255" s="19" t="s">
        <v>136</v>
      </c>
      <c r="I255" s="13"/>
      <c r="J255" s="1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customFormat="1" ht="16.149999999999999">
      <c r="A256" s="4"/>
      <c r="B256" s="5" t="s">
        <v>318</v>
      </c>
      <c r="C256" s="6" t="s">
        <v>362</v>
      </c>
      <c r="D256" s="14">
        <v>44573</v>
      </c>
      <c r="E256" s="8"/>
      <c r="F256" s="15">
        <f t="shared" ca="1" si="2"/>
        <v>49</v>
      </c>
      <c r="G256" s="16">
        <f t="shared" ca="1" si="3"/>
        <v>1.6333333333333333</v>
      </c>
      <c r="H256" s="19" t="s">
        <v>136</v>
      </c>
      <c r="I256" s="13"/>
      <c r="J256" s="1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customFormat="1" ht="16.149999999999999">
      <c r="A257" s="4"/>
      <c r="B257" s="5" t="s">
        <v>292</v>
      </c>
      <c r="C257" s="6" t="s">
        <v>90</v>
      </c>
      <c r="D257" s="14">
        <v>44574</v>
      </c>
      <c r="E257" s="8"/>
      <c r="F257" s="15">
        <f t="shared" ca="1" si="2"/>
        <v>48</v>
      </c>
      <c r="G257" s="16">
        <f t="shared" ca="1" si="3"/>
        <v>1.6</v>
      </c>
      <c r="H257" s="19" t="s">
        <v>136</v>
      </c>
      <c r="I257" s="13"/>
      <c r="J257" s="1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customFormat="1" ht="16.149999999999999">
      <c r="A258" s="4"/>
      <c r="B258" s="5" t="s">
        <v>292</v>
      </c>
      <c r="C258" s="6" t="s">
        <v>363</v>
      </c>
      <c r="D258" s="14">
        <v>44574</v>
      </c>
      <c r="E258" s="8"/>
      <c r="F258" s="15">
        <f t="shared" ca="1" si="2"/>
        <v>48</v>
      </c>
      <c r="G258" s="16">
        <f t="shared" ca="1" si="3"/>
        <v>1.6</v>
      </c>
      <c r="H258" s="19" t="s">
        <v>136</v>
      </c>
      <c r="I258" s="13"/>
      <c r="J258" s="1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customFormat="1" ht="16.149999999999999">
      <c r="A259" s="4"/>
      <c r="B259" s="5" t="s">
        <v>364</v>
      </c>
      <c r="C259" s="6" t="s">
        <v>365</v>
      </c>
      <c r="D259" s="14">
        <v>44574</v>
      </c>
      <c r="E259" s="8" t="s">
        <v>0</v>
      </c>
      <c r="F259" s="15">
        <f t="shared" ca="1" si="2"/>
        <v>48</v>
      </c>
      <c r="G259" s="16">
        <f t="shared" ca="1" si="3"/>
        <v>1.6</v>
      </c>
      <c r="H259" s="11" t="s">
        <v>318</v>
      </c>
      <c r="I259" s="6">
        <v>1</v>
      </c>
      <c r="J259" s="13" t="s">
        <v>454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customFormat="1" ht="16.149999999999999">
      <c r="A260" s="4"/>
      <c r="B260" s="5" t="s">
        <v>242</v>
      </c>
      <c r="C260" s="6" t="s">
        <v>366</v>
      </c>
      <c r="D260" s="14">
        <v>44575</v>
      </c>
      <c r="E260" s="8"/>
      <c r="F260" s="15">
        <f t="shared" ca="1" si="2"/>
        <v>47</v>
      </c>
      <c r="G260" s="16">
        <f t="shared" ca="1" si="3"/>
        <v>1.5666666666666667</v>
      </c>
      <c r="H260" s="19" t="s">
        <v>136</v>
      </c>
      <c r="I260" s="13"/>
      <c r="J260" s="1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customFormat="1" ht="16.149999999999999">
      <c r="A261" s="4"/>
      <c r="B261" s="5" t="s">
        <v>102</v>
      </c>
      <c r="C261" s="6" t="s">
        <v>367</v>
      </c>
      <c r="D261" s="14">
        <v>44575</v>
      </c>
      <c r="E261" s="8"/>
      <c r="F261" s="15">
        <f t="shared" ca="1" si="2"/>
        <v>47</v>
      </c>
      <c r="G261" s="16">
        <f t="shared" ca="1" si="3"/>
        <v>1.5666666666666667</v>
      </c>
      <c r="H261" s="19" t="s">
        <v>136</v>
      </c>
      <c r="I261" s="13"/>
      <c r="J261" s="1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customFormat="1" ht="16.149999999999999">
      <c r="A262" s="4"/>
      <c r="B262" s="5" t="s">
        <v>265</v>
      </c>
      <c r="C262" s="6" t="s">
        <v>266</v>
      </c>
      <c r="D262" s="14">
        <v>44575</v>
      </c>
      <c r="E262" s="8"/>
      <c r="F262" s="15">
        <f t="shared" ca="1" si="2"/>
        <v>47</v>
      </c>
      <c r="G262" s="16">
        <f t="shared" ca="1" si="3"/>
        <v>1.5666666666666667</v>
      </c>
      <c r="H262" s="19" t="s">
        <v>136</v>
      </c>
      <c r="I262" s="13"/>
      <c r="J262" s="1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customFormat="1" ht="16.149999999999999">
      <c r="A263" s="4"/>
      <c r="B263" s="5" t="s">
        <v>102</v>
      </c>
      <c r="C263" s="6" t="s">
        <v>368</v>
      </c>
      <c r="D263" s="14">
        <v>44575</v>
      </c>
      <c r="E263" s="8"/>
      <c r="F263" s="15">
        <f t="shared" ca="1" si="2"/>
        <v>47</v>
      </c>
      <c r="G263" s="16">
        <f t="shared" ca="1" si="3"/>
        <v>1.5666666666666667</v>
      </c>
      <c r="H263" s="19" t="s">
        <v>327</v>
      </c>
      <c r="I263" s="13"/>
      <c r="J263" s="1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customFormat="1" ht="16.149999999999999">
      <c r="A264" s="4"/>
      <c r="B264" s="5" t="s">
        <v>369</v>
      </c>
      <c r="C264" s="6" t="s">
        <v>127</v>
      </c>
      <c r="D264" s="14">
        <v>44575</v>
      </c>
      <c r="E264" s="8" t="s">
        <v>189</v>
      </c>
      <c r="F264" s="15">
        <f t="shared" ca="1" si="2"/>
        <v>47</v>
      </c>
      <c r="G264" s="16">
        <f t="shared" ca="1" si="3"/>
        <v>1.5666666666666667</v>
      </c>
      <c r="H264" s="19" t="s">
        <v>327</v>
      </c>
      <c r="I264" s="6">
        <v>3</v>
      </c>
      <c r="J264" s="1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customFormat="1" ht="16.149999999999999">
      <c r="A265" s="4"/>
      <c r="B265" s="5" t="s">
        <v>118</v>
      </c>
      <c r="C265" s="6" t="s">
        <v>370</v>
      </c>
      <c r="D265" s="14">
        <v>44575</v>
      </c>
      <c r="E265" s="8"/>
      <c r="F265" s="15">
        <f t="shared" ca="1" si="2"/>
        <v>47</v>
      </c>
      <c r="G265" s="16">
        <f t="shared" ca="1" si="3"/>
        <v>1.5666666666666667</v>
      </c>
      <c r="H265" s="19" t="s">
        <v>449</v>
      </c>
      <c r="I265" s="13"/>
      <c r="J265" s="1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6.149999999999999">
      <c r="A266" s="4"/>
      <c r="B266" s="5" t="s">
        <v>106</v>
      </c>
      <c r="C266" s="6" t="s">
        <v>371</v>
      </c>
      <c r="D266" s="14">
        <v>44576</v>
      </c>
      <c r="E266" s="8" t="s">
        <v>0</v>
      </c>
      <c r="F266" s="15">
        <f t="shared" ca="1" si="2"/>
        <v>46</v>
      </c>
      <c r="G266" s="16">
        <f t="shared" ca="1" si="3"/>
        <v>1.5333333333333334</v>
      </c>
      <c r="H266" s="19" t="s">
        <v>449</v>
      </c>
      <c r="I266" s="6">
        <v>3</v>
      </c>
      <c r="J266" s="6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</row>
    <row r="267" spans="1:22" customFormat="1" ht="16.149999999999999">
      <c r="A267" s="4"/>
      <c r="B267" s="5" t="s">
        <v>293</v>
      </c>
      <c r="C267" s="6" t="s">
        <v>372</v>
      </c>
      <c r="D267" s="14">
        <v>44576</v>
      </c>
      <c r="E267" s="8"/>
      <c r="F267" s="15">
        <f t="shared" ca="1" si="2"/>
        <v>46</v>
      </c>
      <c r="G267" s="16">
        <f t="shared" ca="1" si="3"/>
        <v>1.5333333333333334</v>
      </c>
      <c r="H267" s="19" t="s">
        <v>136</v>
      </c>
      <c r="I267" s="13"/>
      <c r="J267" s="1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6.149999999999999">
      <c r="A268" s="4"/>
      <c r="B268" s="5" t="s">
        <v>373</v>
      </c>
      <c r="C268" s="6" t="s">
        <v>374</v>
      </c>
      <c r="D268" s="14">
        <v>44576</v>
      </c>
      <c r="E268" s="8" t="s">
        <v>0</v>
      </c>
      <c r="F268" s="15">
        <f t="shared" ca="1" si="2"/>
        <v>46</v>
      </c>
      <c r="G268" s="16">
        <f t="shared" ca="1" si="3"/>
        <v>1.5333333333333334</v>
      </c>
      <c r="H268" s="19" t="s">
        <v>136</v>
      </c>
      <c r="I268" s="6">
        <v>3</v>
      </c>
      <c r="J268" s="13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</row>
    <row r="269" spans="1:22" customFormat="1" ht="16.149999999999999">
      <c r="A269" s="4"/>
      <c r="B269" s="5" t="s">
        <v>102</v>
      </c>
      <c r="C269" s="6" t="s">
        <v>375</v>
      </c>
      <c r="D269" s="14">
        <v>44576</v>
      </c>
      <c r="E269" s="8"/>
      <c r="F269" s="15">
        <f t="shared" ca="1" si="2"/>
        <v>46</v>
      </c>
      <c r="G269" s="16">
        <f t="shared" ca="1" si="3"/>
        <v>1.5333333333333334</v>
      </c>
      <c r="H269" s="19" t="s">
        <v>136</v>
      </c>
      <c r="I269" s="13"/>
      <c r="J269" s="1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customFormat="1" ht="16.149999999999999">
      <c r="A270" s="4"/>
      <c r="B270" s="5" t="s">
        <v>376</v>
      </c>
      <c r="C270" s="6" t="s">
        <v>377</v>
      </c>
      <c r="D270" s="14">
        <v>44576</v>
      </c>
      <c r="E270" s="8"/>
      <c r="F270" s="15">
        <f t="shared" ca="1" si="2"/>
        <v>46</v>
      </c>
      <c r="G270" s="16">
        <f t="shared" ca="1" si="3"/>
        <v>1.5333333333333334</v>
      </c>
      <c r="H270" s="19" t="s">
        <v>136</v>
      </c>
      <c r="I270" s="13"/>
      <c r="J270" s="1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customFormat="1" ht="16.149999999999999">
      <c r="A271" s="4"/>
      <c r="B271" s="5" t="s">
        <v>378</v>
      </c>
      <c r="C271" s="6" t="s">
        <v>379</v>
      </c>
      <c r="D271" s="14">
        <v>44576</v>
      </c>
      <c r="E271" s="8"/>
      <c r="F271" s="15">
        <f t="shared" ca="1" si="2"/>
        <v>46</v>
      </c>
      <c r="G271" s="16">
        <f t="shared" ca="1" si="3"/>
        <v>1.5333333333333334</v>
      </c>
      <c r="H271" s="19" t="s">
        <v>136</v>
      </c>
      <c r="I271" s="13"/>
      <c r="J271" s="1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6.149999999999999">
      <c r="A272" s="4"/>
      <c r="B272" s="5" t="s">
        <v>380</v>
      </c>
      <c r="C272" s="6" t="s">
        <v>381</v>
      </c>
      <c r="D272" s="14">
        <v>44576</v>
      </c>
      <c r="E272" s="8" t="s">
        <v>0</v>
      </c>
      <c r="F272" s="15">
        <f t="shared" ca="1" si="2"/>
        <v>46</v>
      </c>
      <c r="G272" s="16">
        <f t="shared" ca="1" si="3"/>
        <v>1.5333333333333334</v>
      </c>
      <c r="H272" s="19" t="s">
        <v>136</v>
      </c>
      <c r="I272" s="6">
        <v>4</v>
      </c>
      <c r="J272" s="13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</row>
    <row r="273" spans="1:22" customFormat="1" ht="16.149999999999999">
      <c r="A273" s="4"/>
      <c r="B273" s="5" t="s">
        <v>102</v>
      </c>
      <c r="C273" s="6" t="s">
        <v>103</v>
      </c>
      <c r="D273" s="14">
        <v>44578</v>
      </c>
      <c r="E273" s="8"/>
      <c r="F273" s="15">
        <f t="shared" ca="1" si="2"/>
        <v>44</v>
      </c>
      <c r="G273" s="16">
        <f t="shared" ca="1" si="3"/>
        <v>1.4666666666666666</v>
      </c>
      <c r="H273" s="19" t="s">
        <v>136</v>
      </c>
      <c r="I273" s="13"/>
      <c r="J273" s="1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customFormat="1" ht="16.149999999999999">
      <c r="A274" s="4"/>
      <c r="B274" s="5" t="s">
        <v>165</v>
      </c>
      <c r="C274" s="6" t="s">
        <v>382</v>
      </c>
      <c r="D274" s="14">
        <v>44578</v>
      </c>
      <c r="E274" s="8"/>
      <c r="F274" s="15">
        <f t="shared" ca="1" si="2"/>
        <v>44</v>
      </c>
      <c r="G274" s="16">
        <f t="shared" ca="1" si="3"/>
        <v>1.4666666666666666</v>
      </c>
      <c r="H274" s="19" t="s">
        <v>136</v>
      </c>
      <c r="I274" s="13"/>
      <c r="J274" s="1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customFormat="1" ht="16.149999999999999">
      <c r="A275" s="4"/>
      <c r="B275" s="5" t="s">
        <v>383</v>
      </c>
      <c r="C275" s="6" t="s">
        <v>384</v>
      </c>
      <c r="D275" s="14">
        <v>44580</v>
      </c>
      <c r="E275" s="8"/>
      <c r="F275" s="15">
        <f t="shared" ca="1" si="2"/>
        <v>42</v>
      </c>
      <c r="G275" s="16">
        <f t="shared" ca="1" si="3"/>
        <v>1.4</v>
      </c>
      <c r="H275" s="19" t="s">
        <v>136</v>
      </c>
      <c r="I275" s="13"/>
      <c r="J275" s="1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customFormat="1" ht="16.149999999999999">
      <c r="A276" s="4"/>
      <c r="B276" s="5" t="s">
        <v>383</v>
      </c>
      <c r="C276" s="6" t="s">
        <v>90</v>
      </c>
      <c r="D276" s="14">
        <v>44580</v>
      </c>
      <c r="E276" s="8"/>
      <c r="F276" s="15">
        <f t="shared" ca="1" si="2"/>
        <v>42</v>
      </c>
      <c r="G276" s="16">
        <f t="shared" ca="1" si="3"/>
        <v>1.4</v>
      </c>
      <c r="H276" s="19" t="s">
        <v>136</v>
      </c>
      <c r="I276" s="13"/>
      <c r="J276" s="1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customFormat="1" ht="16.149999999999999">
      <c r="A277" s="4"/>
      <c r="B277" s="5" t="s">
        <v>309</v>
      </c>
      <c r="C277" s="6" t="s">
        <v>385</v>
      </c>
      <c r="D277" s="14">
        <v>44580</v>
      </c>
      <c r="E277" s="8"/>
      <c r="F277" s="15">
        <f t="shared" ca="1" si="2"/>
        <v>42</v>
      </c>
      <c r="G277" s="16">
        <f t="shared" ca="1" si="3"/>
        <v>1.4</v>
      </c>
      <c r="H277" s="19" t="s">
        <v>341</v>
      </c>
      <c r="I277" s="13"/>
      <c r="J277" s="1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customFormat="1" ht="16.149999999999999">
      <c r="A278" s="4"/>
      <c r="B278" s="5" t="s">
        <v>309</v>
      </c>
      <c r="C278" s="6" t="s">
        <v>386</v>
      </c>
      <c r="D278" s="14">
        <v>44580</v>
      </c>
      <c r="E278" s="8"/>
      <c r="F278" s="15">
        <f t="shared" ca="1" si="2"/>
        <v>42</v>
      </c>
      <c r="G278" s="16">
        <f t="shared" ca="1" si="3"/>
        <v>1.4</v>
      </c>
      <c r="H278" s="19" t="s">
        <v>341</v>
      </c>
      <c r="I278" s="13"/>
      <c r="J278" s="1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6.149999999999999">
      <c r="A279" s="4"/>
      <c r="B279" s="5" t="s">
        <v>309</v>
      </c>
      <c r="C279" s="6" t="s">
        <v>387</v>
      </c>
      <c r="D279" s="14">
        <v>44580</v>
      </c>
      <c r="E279" s="8" t="s">
        <v>0</v>
      </c>
      <c r="F279" s="15">
        <f t="shared" ca="1" si="2"/>
        <v>42</v>
      </c>
      <c r="G279" s="16">
        <f t="shared" ca="1" si="3"/>
        <v>1.4</v>
      </c>
      <c r="H279" s="19" t="s">
        <v>341</v>
      </c>
      <c r="I279" s="6">
        <v>30</v>
      </c>
      <c r="J279" s="13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</row>
    <row r="280" spans="1:22" customFormat="1" ht="16.149999999999999">
      <c r="A280" s="4"/>
      <c r="B280" s="5" t="s">
        <v>309</v>
      </c>
      <c r="C280" s="6" t="s">
        <v>388</v>
      </c>
      <c r="D280" s="14">
        <v>44580</v>
      </c>
      <c r="E280" s="8"/>
      <c r="F280" s="15">
        <f t="shared" ca="1" si="2"/>
        <v>42</v>
      </c>
      <c r="G280" s="16">
        <f t="shared" ca="1" si="3"/>
        <v>1.4</v>
      </c>
      <c r="H280" s="19" t="s">
        <v>341</v>
      </c>
      <c r="I280" s="13"/>
      <c r="J280" s="1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customFormat="1" ht="16.149999999999999">
      <c r="A281" s="4"/>
      <c r="B281" s="5" t="s">
        <v>31</v>
      </c>
      <c r="C281" s="6" t="s">
        <v>389</v>
      </c>
      <c r="D281" s="14">
        <v>44580</v>
      </c>
      <c r="E281" s="8"/>
      <c r="F281" s="15">
        <f t="shared" ca="1" si="2"/>
        <v>42</v>
      </c>
      <c r="G281" s="16">
        <f t="shared" ca="1" si="3"/>
        <v>1.4</v>
      </c>
      <c r="H281" s="19" t="s">
        <v>327</v>
      </c>
      <c r="I281" s="13"/>
      <c r="J281" s="1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customFormat="1" ht="16.149999999999999">
      <c r="A282" s="4"/>
      <c r="B282" s="5" t="s">
        <v>179</v>
      </c>
      <c r="C282" s="6" t="s">
        <v>183</v>
      </c>
      <c r="D282" s="14">
        <v>44580</v>
      </c>
      <c r="E282" s="8"/>
      <c r="F282" s="15">
        <f t="shared" ca="1" si="2"/>
        <v>42</v>
      </c>
      <c r="G282" s="16">
        <f t="shared" ca="1" si="3"/>
        <v>1.4</v>
      </c>
      <c r="H282" s="19" t="s">
        <v>327</v>
      </c>
      <c r="I282" s="13"/>
      <c r="J282" s="1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customFormat="1" ht="16.149999999999999">
      <c r="A283" s="4"/>
      <c r="B283" s="5" t="s">
        <v>390</v>
      </c>
      <c r="C283" s="6" t="s">
        <v>391</v>
      </c>
      <c r="D283" s="14">
        <v>44580</v>
      </c>
      <c r="E283" s="8"/>
      <c r="F283" s="15">
        <f t="shared" ca="1" si="2"/>
        <v>42</v>
      </c>
      <c r="G283" s="16">
        <f t="shared" ca="1" si="3"/>
        <v>1.4</v>
      </c>
      <c r="H283" s="19" t="s">
        <v>327</v>
      </c>
      <c r="I283" s="13"/>
      <c r="J283" s="1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customFormat="1" ht="16.149999999999999">
      <c r="A284" s="4"/>
      <c r="B284" s="5" t="s">
        <v>242</v>
      </c>
      <c r="C284" s="6" t="s">
        <v>392</v>
      </c>
      <c r="D284" s="14">
        <v>44580</v>
      </c>
      <c r="E284" s="8"/>
      <c r="F284" s="15">
        <f t="shared" ca="1" si="2"/>
        <v>42</v>
      </c>
      <c r="G284" s="16">
        <f t="shared" ca="1" si="3"/>
        <v>1.4</v>
      </c>
      <c r="H284" s="11" t="s">
        <v>318</v>
      </c>
      <c r="I284" s="13"/>
      <c r="J284" s="1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customFormat="1" ht="16.149999999999999">
      <c r="A285" s="4"/>
      <c r="B285" s="5" t="s">
        <v>14</v>
      </c>
      <c r="C285" s="6" t="s">
        <v>393</v>
      </c>
      <c r="D285" s="14">
        <v>44581</v>
      </c>
      <c r="E285" s="8"/>
      <c r="F285" s="15">
        <f t="shared" ca="1" si="2"/>
        <v>41</v>
      </c>
      <c r="G285" s="16">
        <f t="shared" ca="1" si="3"/>
        <v>1.3666666666666667</v>
      </c>
      <c r="H285" s="19" t="s">
        <v>224</v>
      </c>
      <c r="I285" s="13"/>
      <c r="J285" s="1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customFormat="1" ht="16.149999999999999">
      <c r="A286" s="4"/>
      <c r="B286" s="5" t="s">
        <v>14</v>
      </c>
      <c r="C286" s="6" t="s">
        <v>394</v>
      </c>
      <c r="D286" s="14">
        <v>44581</v>
      </c>
      <c r="E286" s="8"/>
      <c r="F286" s="15">
        <f t="shared" ca="1" si="2"/>
        <v>41</v>
      </c>
      <c r="G286" s="16">
        <f t="shared" ca="1" si="3"/>
        <v>1.3666666666666667</v>
      </c>
      <c r="H286" s="19" t="s">
        <v>224</v>
      </c>
      <c r="I286" s="13"/>
      <c r="J286" s="1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customFormat="1" ht="16.149999999999999">
      <c r="A287" s="4"/>
      <c r="B287" s="5" t="s">
        <v>395</v>
      </c>
      <c r="C287" s="6" t="s">
        <v>201</v>
      </c>
      <c r="D287" s="14">
        <v>44581</v>
      </c>
      <c r="E287" s="8"/>
      <c r="F287" s="15">
        <f t="shared" ca="1" si="2"/>
        <v>41</v>
      </c>
      <c r="G287" s="16">
        <f t="shared" ca="1" si="3"/>
        <v>1.3666666666666667</v>
      </c>
      <c r="H287" s="19" t="s">
        <v>136</v>
      </c>
      <c r="I287" s="13"/>
      <c r="J287" s="1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customFormat="1" ht="16.149999999999999">
      <c r="A288" s="4"/>
      <c r="B288" s="5" t="s">
        <v>396</v>
      </c>
      <c r="C288" s="6" t="s">
        <v>397</v>
      </c>
      <c r="D288" s="14">
        <v>44582</v>
      </c>
      <c r="E288" s="8"/>
      <c r="F288" s="15">
        <f t="shared" ca="1" si="2"/>
        <v>40</v>
      </c>
      <c r="G288" s="16">
        <f t="shared" ca="1" si="3"/>
        <v>1.3333333333333333</v>
      </c>
      <c r="H288" s="19" t="s">
        <v>136</v>
      </c>
      <c r="I288" s="13"/>
      <c r="J288" s="1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customFormat="1" ht="16.149999999999999">
      <c r="A289" s="4"/>
      <c r="B289" s="5" t="s">
        <v>67</v>
      </c>
      <c r="C289" s="6" t="s">
        <v>398</v>
      </c>
      <c r="D289" s="14">
        <v>44583</v>
      </c>
      <c r="E289" s="8"/>
      <c r="F289" s="15">
        <f t="shared" ca="1" si="2"/>
        <v>39</v>
      </c>
      <c r="G289" s="16">
        <f t="shared" ca="1" si="3"/>
        <v>1.3</v>
      </c>
      <c r="H289" s="19" t="s">
        <v>136</v>
      </c>
      <c r="I289" s="13"/>
      <c r="J289" s="1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6.149999999999999">
      <c r="A290" s="4"/>
      <c r="B290" s="5" t="s">
        <v>179</v>
      </c>
      <c r="C290" s="6" t="s">
        <v>399</v>
      </c>
      <c r="D290" s="14">
        <v>44583</v>
      </c>
      <c r="E290" s="8" t="s">
        <v>0</v>
      </c>
      <c r="F290" s="15">
        <f t="shared" ca="1" si="2"/>
        <v>39</v>
      </c>
      <c r="G290" s="16">
        <f t="shared" ca="1" si="3"/>
        <v>1.3</v>
      </c>
      <c r="H290" s="19" t="s">
        <v>136</v>
      </c>
      <c r="I290" s="6">
        <v>2</v>
      </c>
      <c r="J290" s="13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</row>
    <row r="291" spans="1:22" customFormat="1" ht="16.149999999999999">
      <c r="A291" s="4"/>
      <c r="B291" s="5" t="s">
        <v>400</v>
      </c>
      <c r="C291" s="6" t="s">
        <v>90</v>
      </c>
      <c r="D291" s="14">
        <v>44583</v>
      </c>
      <c r="E291" s="8"/>
      <c r="F291" s="15">
        <f t="shared" ca="1" si="2"/>
        <v>39</v>
      </c>
      <c r="G291" s="16">
        <f t="shared" ca="1" si="3"/>
        <v>1.3</v>
      </c>
      <c r="H291" s="19" t="s">
        <v>136</v>
      </c>
      <c r="I291" s="6"/>
      <c r="J291" s="1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customFormat="1" ht="16.149999999999999">
      <c r="A292" s="4"/>
      <c r="B292" s="5" t="s">
        <v>400</v>
      </c>
      <c r="C292" s="6" t="s">
        <v>127</v>
      </c>
      <c r="D292" s="14">
        <v>44583</v>
      </c>
      <c r="E292" s="8"/>
      <c r="F292" s="15">
        <f t="shared" ca="1" si="2"/>
        <v>39</v>
      </c>
      <c r="G292" s="16">
        <f t="shared" ca="1" si="3"/>
        <v>1.3</v>
      </c>
      <c r="H292" s="19" t="s">
        <v>136</v>
      </c>
      <c r="I292" s="6"/>
      <c r="J292" s="1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customFormat="1" ht="16.149999999999999">
      <c r="A293" s="4"/>
      <c r="B293" s="5" t="s">
        <v>215</v>
      </c>
      <c r="C293" s="6" t="s">
        <v>90</v>
      </c>
      <c r="D293" s="14">
        <v>44583</v>
      </c>
      <c r="E293" s="8"/>
      <c r="F293" s="15">
        <f t="shared" ca="1" si="2"/>
        <v>39</v>
      </c>
      <c r="G293" s="16">
        <f t="shared" ca="1" si="3"/>
        <v>1.3</v>
      </c>
      <c r="H293" s="11" t="s">
        <v>318</v>
      </c>
      <c r="I293" s="13"/>
      <c r="J293" s="1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6.149999999999999">
      <c r="A294" s="4"/>
      <c r="B294" s="5" t="s">
        <v>242</v>
      </c>
      <c r="C294" s="6" t="s">
        <v>401</v>
      </c>
      <c r="D294" s="14">
        <v>44583</v>
      </c>
      <c r="E294" s="8" t="s">
        <v>0</v>
      </c>
      <c r="F294" s="15">
        <f t="shared" ca="1" si="2"/>
        <v>39</v>
      </c>
      <c r="G294" s="16">
        <f t="shared" ca="1" si="3"/>
        <v>1.3</v>
      </c>
      <c r="H294" s="11" t="s">
        <v>318</v>
      </c>
      <c r="I294" s="6">
        <v>38</v>
      </c>
      <c r="J294" s="13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</row>
    <row r="295" spans="1:22" customFormat="1" ht="16.149999999999999">
      <c r="A295" s="4"/>
      <c r="B295" s="5" t="s">
        <v>402</v>
      </c>
      <c r="C295" s="6" t="s">
        <v>127</v>
      </c>
      <c r="D295" s="14">
        <v>44585</v>
      </c>
      <c r="E295" s="8"/>
      <c r="F295" s="15">
        <f t="shared" ca="1" si="2"/>
        <v>37</v>
      </c>
      <c r="G295" s="16">
        <f t="shared" ca="1" si="3"/>
        <v>1.2333333333333334</v>
      </c>
      <c r="H295" s="19" t="s">
        <v>136</v>
      </c>
      <c r="I295" s="13"/>
      <c r="J295" s="1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customFormat="1" ht="16.149999999999999">
      <c r="A296" s="4"/>
      <c r="B296" s="5" t="s">
        <v>402</v>
      </c>
      <c r="C296" s="6" t="s">
        <v>403</v>
      </c>
      <c r="D296" s="14">
        <v>44585</v>
      </c>
      <c r="E296" s="8"/>
      <c r="F296" s="15">
        <f t="shared" ca="1" si="2"/>
        <v>37</v>
      </c>
      <c r="G296" s="16">
        <f t="shared" ca="1" si="3"/>
        <v>1.2333333333333334</v>
      </c>
      <c r="H296" s="19" t="s">
        <v>136</v>
      </c>
      <c r="I296" s="13"/>
      <c r="J296" s="1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customFormat="1" ht="16.149999999999999">
      <c r="A297" s="24"/>
      <c r="B297" s="5" t="s">
        <v>404</v>
      </c>
      <c r="C297" s="6" t="s">
        <v>405</v>
      </c>
      <c r="D297" s="14">
        <v>44585</v>
      </c>
      <c r="E297" s="8"/>
      <c r="F297" s="15">
        <f t="shared" ca="1" si="2"/>
        <v>37</v>
      </c>
      <c r="G297" s="16">
        <f t="shared" ca="1" si="3"/>
        <v>1.2333333333333334</v>
      </c>
      <c r="H297" s="11" t="s">
        <v>318</v>
      </c>
      <c r="I297" s="26"/>
      <c r="J297" s="26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customFormat="1" ht="16.149999999999999">
      <c r="A298" s="24"/>
      <c r="B298" s="5" t="s">
        <v>104</v>
      </c>
      <c r="C298" s="6" t="s">
        <v>406</v>
      </c>
      <c r="D298" s="14">
        <v>44585</v>
      </c>
      <c r="E298" s="8"/>
      <c r="F298" s="15">
        <f t="shared" ca="1" si="2"/>
        <v>37</v>
      </c>
      <c r="G298" s="16">
        <f t="shared" ca="1" si="3"/>
        <v>1.2333333333333334</v>
      </c>
      <c r="H298" s="19" t="s">
        <v>136</v>
      </c>
      <c r="I298" s="26"/>
      <c r="J298" s="2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6.149999999999999">
      <c r="A299" s="24"/>
      <c r="B299" s="5" t="s">
        <v>407</v>
      </c>
      <c r="C299" s="6" t="s">
        <v>408</v>
      </c>
      <c r="D299" s="14">
        <v>44585</v>
      </c>
      <c r="E299" s="8" t="s">
        <v>0</v>
      </c>
      <c r="F299" s="15">
        <f t="shared" ca="1" si="2"/>
        <v>37</v>
      </c>
      <c r="G299" s="16">
        <f t="shared" ca="1" si="3"/>
        <v>1.2333333333333334</v>
      </c>
      <c r="H299" s="19" t="s">
        <v>327</v>
      </c>
      <c r="I299" s="25">
        <v>9</v>
      </c>
      <c r="J299" s="26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</row>
    <row r="300" spans="1:22" customFormat="1" ht="16.149999999999999">
      <c r="A300" s="24"/>
      <c r="B300" s="5" t="s">
        <v>409</v>
      </c>
      <c r="C300" s="6" t="s">
        <v>90</v>
      </c>
      <c r="D300" s="14">
        <v>44585</v>
      </c>
      <c r="E300" s="8"/>
      <c r="F300" s="15">
        <f t="shared" ca="1" si="2"/>
        <v>37</v>
      </c>
      <c r="G300" s="16">
        <f t="shared" ca="1" si="3"/>
        <v>1.2333333333333334</v>
      </c>
      <c r="H300" s="19" t="s">
        <v>469</v>
      </c>
      <c r="I300" s="26"/>
      <c r="J300" s="26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customFormat="1" ht="16.149999999999999">
      <c r="A301" s="24"/>
      <c r="B301" s="5" t="s">
        <v>409</v>
      </c>
      <c r="C301" s="6" t="s">
        <v>259</v>
      </c>
      <c r="D301" s="14">
        <v>44585</v>
      </c>
      <c r="E301" s="8"/>
      <c r="F301" s="15">
        <f t="shared" ca="1" si="2"/>
        <v>37</v>
      </c>
      <c r="G301" s="16">
        <f t="shared" ca="1" si="3"/>
        <v>1.2333333333333334</v>
      </c>
      <c r="H301" s="19" t="s">
        <v>469</v>
      </c>
      <c r="I301" s="26"/>
      <c r="J301" s="26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customFormat="1" ht="16.149999999999999">
      <c r="A302" s="24"/>
      <c r="B302" s="5" t="s">
        <v>409</v>
      </c>
      <c r="C302" s="6" t="s">
        <v>410</v>
      </c>
      <c r="D302" s="14">
        <v>44585</v>
      </c>
      <c r="E302" s="8"/>
      <c r="F302" s="15">
        <f t="shared" ca="1" si="2"/>
        <v>37</v>
      </c>
      <c r="G302" s="16">
        <f t="shared" ca="1" si="3"/>
        <v>1.2333333333333334</v>
      </c>
      <c r="H302" s="19" t="s">
        <v>469</v>
      </c>
      <c r="I302" s="26"/>
      <c r="J302" s="26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customFormat="1" ht="16.149999999999999">
      <c r="A303" s="24"/>
      <c r="B303" s="5" t="s">
        <v>409</v>
      </c>
      <c r="C303" s="6" t="s">
        <v>411</v>
      </c>
      <c r="D303" s="14">
        <v>44585</v>
      </c>
      <c r="E303" s="8"/>
      <c r="F303" s="15">
        <f t="shared" ca="1" si="2"/>
        <v>37</v>
      </c>
      <c r="G303" s="16">
        <f t="shared" ca="1" si="3"/>
        <v>1.2333333333333334</v>
      </c>
      <c r="H303" s="19" t="s">
        <v>469</v>
      </c>
      <c r="I303" s="26"/>
      <c r="J303" s="26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6.149999999999999">
      <c r="A304" s="24"/>
      <c r="B304" s="5" t="s">
        <v>72</v>
      </c>
      <c r="C304" s="6" t="s">
        <v>412</v>
      </c>
      <c r="D304" s="14">
        <v>44586</v>
      </c>
      <c r="E304" s="8" t="s">
        <v>0</v>
      </c>
      <c r="F304" s="15">
        <f t="shared" ca="1" si="2"/>
        <v>36</v>
      </c>
      <c r="G304" s="16">
        <f t="shared" ca="1" si="3"/>
        <v>1.2</v>
      </c>
      <c r="H304" s="19" t="s">
        <v>224</v>
      </c>
      <c r="I304" s="25">
        <v>2</v>
      </c>
      <c r="J304" s="26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</row>
    <row r="305" spans="1:22" customFormat="1" ht="16.149999999999999">
      <c r="A305" s="24"/>
      <c r="B305" s="5" t="s">
        <v>88</v>
      </c>
      <c r="C305" s="6" t="s">
        <v>413</v>
      </c>
      <c r="D305" s="14">
        <v>44586</v>
      </c>
      <c r="E305" s="8"/>
      <c r="F305" s="15">
        <f t="shared" ca="1" si="2"/>
        <v>36</v>
      </c>
      <c r="G305" s="16">
        <f t="shared" ca="1" si="3"/>
        <v>1.2</v>
      </c>
      <c r="H305" s="19" t="s">
        <v>136</v>
      </c>
      <c r="I305" s="26"/>
      <c r="J305" s="26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customFormat="1" ht="16.149999999999999">
      <c r="A306" s="24"/>
      <c r="B306" s="5" t="s">
        <v>350</v>
      </c>
      <c r="C306" s="6" t="s">
        <v>414</v>
      </c>
      <c r="D306" s="14">
        <v>44586</v>
      </c>
      <c r="E306" s="8"/>
      <c r="F306" s="15">
        <f t="shared" ca="1" si="2"/>
        <v>36</v>
      </c>
      <c r="G306" s="16">
        <f t="shared" ca="1" si="3"/>
        <v>1.2</v>
      </c>
      <c r="H306" s="19" t="s">
        <v>136</v>
      </c>
      <c r="I306" s="26"/>
      <c r="J306" s="26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customFormat="1" ht="16.149999999999999">
      <c r="A307" s="24"/>
      <c r="B307" s="5" t="s">
        <v>415</v>
      </c>
      <c r="C307" s="6" t="s">
        <v>416</v>
      </c>
      <c r="D307" s="14">
        <v>44586</v>
      </c>
      <c r="E307" s="8"/>
      <c r="F307" s="15">
        <f t="shared" ca="1" si="2"/>
        <v>36</v>
      </c>
      <c r="G307" s="16">
        <f t="shared" ca="1" si="3"/>
        <v>1.2</v>
      </c>
      <c r="H307" s="19" t="s">
        <v>136</v>
      </c>
      <c r="I307" s="26"/>
      <c r="J307" s="26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customFormat="1" ht="16.149999999999999">
      <c r="A308" s="24"/>
      <c r="B308" s="5" t="s">
        <v>417</v>
      </c>
      <c r="C308" s="6" t="s">
        <v>90</v>
      </c>
      <c r="D308" s="14">
        <v>44586</v>
      </c>
      <c r="E308" s="8"/>
      <c r="F308" s="15">
        <f t="shared" ca="1" si="2"/>
        <v>36</v>
      </c>
      <c r="G308" s="16">
        <f t="shared" ca="1" si="3"/>
        <v>1.2</v>
      </c>
      <c r="H308" s="19" t="s">
        <v>469</v>
      </c>
      <c r="I308" s="26"/>
      <c r="J308" s="26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6.149999999999999">
      <c r="A309" s="24"/>
      <c r="B309" s="5" t="s">
        <v>418</v>
      </c>
      <c r="C309" s="6" t="s">
        <v>419</v>
      </c>
      <c r="D309" s="14">
        <v>44587</v>
      </c>
      <c r="E309" s="8" t="s">
        <v>0</v>
      </c>
      <c r="F309" s="15">
        <f t="shared" ca="1" si="2"/>
        <v>35</v>
      </c>
      <c r="G309" s="16">
        <f t="shared" ca="1" si="3"/>
        <v>1.1666666666666667</v>
      </c>
      <c r="H309" s="19" t="s">
        <v>136</v>
      </c>
      <c r="I309" s="25">
        <v>16</v>
      </c>
      <c r="J309" s="26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</row>
    <row r="310" spans="1:22" customFormat="1" ht="16.149999999999999">
      <c r="A310" s="24"/>
      <c r="B310" s="5" t="s">
        <v>136</v>
      </c>
      <c r="C310" s="6" t="s">
        <v>420</v>
      </c>
      <c r="D310" s="14">
        <v>44587</v>
      </c>
      <c r="E310" s="8"/>
      <c r="F310" s="15">
        <f t="shared" ca="1" si="2"/>
        <v>35</v>
      </c>
      <c r="G310" s="16">
        <f t="shared" ca="1" si="3"/>
        <v>1.1666666666666667</v>
      </c>
      <c r="H310" s="19" t="s">
        <v>136</v>
      </c>
      <c r="I310" s="26"/>
      <c r="J310" s="26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customFormat="1" ht="16.149999999999999">
      <c r="A311" s="24"/>
      <c r="B311" s="5" t="s">
        <v>136</v>
      </c>
      <c r="C311" s="6" t="s">
        <v>421</v>
      </c>
      <c r="D311" s="14">
        <v>44587</v>
      </c>
      <c r="E311" s="8"/>
      <c r="F311" s="15">
        <f t="shared" ca="1" si="2"/>
        <v>35</v>
      </c>
      <c r="G311" s="16">
        <f t="shared" ca="1" si="3"/>
        <v>1.1666666666666667</v>
      </c>
      <c r="H311" s="19" t="s">
        <v>136</v>
      </c>
      <c r="I311" s="26"/>
      <c r="J311" s="26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customFormat="1" ht="16.149999999999999">
      <c r="A312" s="24"/>
      <c r="B312" s="5" t="s">
        <v>67</v>
      </c>
      <c r="C312" s="25" t="s">
        <v>422</v>
      </c>
      <c r="D312" s="14">
        <v>44588</v>
      </c>
      <c r="E312" s="8"/>
      <c r="F312" s="15">
        <f t="shared" ca="1" si="2"/>
        <v>34</v>
      </c>
      <c r="G312" s="16">
        <f t="shared" ca="1" si="3"/>
        <v>1.1333333333333333</v>
      </c>
      <c r="H312" s="19" t="s">
        <v>136</v>
      </c>
      <c r="I312" s="26"/>
      <c r="J312" s="26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customFormat="1" ht="16.149999999999999">
      <c r="A313" s="24"/>
      <c r="B313" s="5" t="s">
        <v>67</v>
      </c>
      <c r="C313" s="6" t="s">
        <v>423</v>
      </c>
      <c r="D313" s="14">
        <v>44588</v>
      </c>
      <c r="E313" s="8"/>
      <c r="F313" s="15">
        <f t="shared" ca="1" si="2"/>
        <v>34</v>
      </c>
      <c r="G313" s="16">
        <f t="shared" ca="1" si="3"/>
        <v>1.1333333333333333</v>
      </c>
      <c r="H313" s="19" t="s">
        <v>136</v>
      </c>
      <c r="I313" s="26"/>
      <c r="J313" s="26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customFormat="1" ht="16.149999999999999">
      <c r="A314" s="24"/>
      <c r="B314" s="5" t="s">
        <v>67</v>
      </c>
      <c r="C314" s="6" t="s">
        <v>424</v>
      </c>
      <c r="D314" s="14">
        <v>44588</v>
      </c>
      <c r="E314" s="8"/>
      <c r="F314" s="15">
        <f t="shared" ca="1" si="2"/>
        <v>34</v>
      </c>
      <c r="G314" s="16">
        <f t="shared" ca="1" si="3"/>
        <v>1.1333333333333333</v>
      </c>
      <c r="H314" s="19" t="s">
        <v>136</v>
      </c>
      <c r="I314" s="26"/>
      <c r="J314" s="26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customFormat="1" ht="16.149999999999999">
      <c r="A315" s="24"/>
      <c r="B315" s="5" t="s">
        <v>425</v>
      </c>
      <c r="C315" s="6" t="s">
        <v>426</v>
      </c>
      <c r="D315" s="14">
        <v>44588</v>
      </c>
      <c r="E315" s="8"/>
      <c r="F315" s="15">
        <f t="shared" ca="1" si="2"/>
        <v>34</v>
      </c>
      <c r="G315" s="16">
        <f t="shared" ca="1" si="3"/>
        <v>1.1333333333333333</v>
      </c>
      <c r="H315" s="19" t="s">
        <v>341</v>
      </c>
      <c r="I315" s="26"/>
      <c r="J315" s="26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customFormat="1" ht="16.149999999999999">
      <c r="A316" s="24"/>
      <c r="B316" s="5" t="s">
        <v>425</v>
      </c>
      <c r="C316" s="6" t="s">
        <v>427</v>
      </c>
      <c r="D316" s="14">
        <v>44588</v>
      </c>
      <c r="E316" s="8"/>
      <c r="F316" s="15">
        <f t="shared" ca="1" si="2"/>
        <v>34</v>
      </c>
      <c r="G316" s="16">
        <f t="shared" ca="1" si="3"/>
        <v>1.1333333333333333</v>
      </c>
      <c r="H316" s="19" t="s">
        <v>341</v>
      </c>
      <c r="I316" s="26"/>
      <c r="J316" s="26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6.149999999999999">
      <c r="A317" s="24"/>
      <c r="B317" s="5" t="s">
        <v>425</v>
      </c>
      <c r="C317" s="6" t="s">
        <v>428</v>
      </c>
      <c r="D317" s="14">
        <v>44588</v>
      </c>
      <c r="E317" s="8" t="s">
        <v>0</v>
      </c>
      <c r="F317" s="15">
        <f t="shared" ca="1" si="2"/>
        <v>34</v>
      </c>
      <c r="G317" s="16">
        <f t="shared" ca="1" si="3"/>
        <v>1.1333333333333333</v>
      </c>
      <c r="H317" s="19" t="s">
        <v>341</v>
      </c>
      <c r="I317" s="25">
        <v>9</v>
      </c>
      <c r="J317" s="26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</row>
    <row r="318" spans="1:22" customFormat="1" ht="16.149999999999999">
      <c r="A318" s="24"/>
      <c r="B318" s="5" t="s">
        <v>122</v>
      </c>
      <c r="C318" s="6" t="s">
        <v>429</v>
      </c>
      <c r="D318" s="14">
        <v>44588</v>
      </c>
      <c r="E318" s="8"/>
      <c r="F318" s="15">
        <f t="shared" ca="1" si="2"/>
        <v>34</v>
      </c>
      <c r="G318" s="16">
        <f t="shared" ca="1" si="3"/>
        <v>1.1333333333333333</v>
      </c>
      <c r="H318" s="19" t="s">
        <v>224</v>
      </c>
      <c r="I318" s="26"/>
      <c r="J318" s="26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6.149999999999999">
      <c r="A319" s="24"/>
      <c r="B319" s="5" t="s">
        <v>430</v>
      </c>
      <c r="C319" s="6" t="s">
        <v>431</v>
      </c>
      <c r="D319" s="14">
        <v>44588</v>
      </c>
      <c r="E319" s="8" t="s">
        <v>0</v>
      </c>
      <c r="F319" s="15">
        <f t="shared" ca="1" si="2"/>
        <v>34</v>
      </c>
      <c r="G319" s="16">
        <f t="shared" ca="1" si="3"/>
        <v>1.1333333333333333</v>
      </c>
      <c r="H319" s="19" t="s">
        <v>136</v>
      </c>
      <c r="I319" s="25">
        <v>7</v>
      </c>
      <c r="J319" s="26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</row>
    <row r="320" spans="1:22" customFormat="1" ht="16.149999999999999">
      <c r="A320" s="24"/>
      <c r="B320" s="5" t="s">
        <v>432</v>
      </c>
      <c r="C320" s="6" t="s">
        <v>201</v>
      </c>
      <c r="D320" s="14">
        <v>44588</v>
      </c>
      <c r="E320" s="8"/>
      <c r="F320" s="15">
        <f t="shared" ca="1" si="2"/>
        <v>34</v>
      </c>
      <c r="G320" s="16">
        <f t="shared" ca="1" si="3"/>
        <v>1.1333333333333333</v>
      </c>
      <c r="H320" s="19" t="s">
        <v>136</v>
      </c>
      <c r="I320" s="26"/>
      <c r="J320" s="26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customFormat="1" ht="16.149999999999999">
      <c r="A321" s="24"/>
      <c r="B321" s="5" t="s">
        <v>433</v>
      </c>
      <c r="C321" s="6" t="s">
        <v>206</v>
      </c>
      <c r="D321" s="14">
        <v>44588</v>
      </c>
      <c r="E321" s="8"/>
      <c r="F321" s="15">
        <f t="shared" ca="1" si="2"/>
        <v>34</v>
      </c>
      <c r="G321" s="16">
        <f t="shared" ca="1" si="3"/>
        <v>1.1333333333333333</v>
      </c>
      <c r="H321" s="19" t="s">
        <v>136</v>
      </c>
      <c r="I321" s="26"/>
      <c r="J321" s="26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customFormat="1" ht="16.149999999999999">
      <c r="A322" s="24"/>
      <c r="B322" s="5" t="s">
        <v>434</v>
      </c>
      <c r="C322" s="6" t="s">
        <v>435</v>
      </c>
      <c r="D322" s="14">
        <v>44592</v>
      </c>
      <c r="E322" s="8"/>
      <c r="F322" s="15">
        <f t="shared" ca="1" si="2"/>
        <v>30</v>
      </c>
      <c r="G322" s="16">
        <f t="shared" ca="1" si="3"/>
        <v>1</v>
      </c>
      <c r="H322" s="19" t="s">
        <v>136</v>
      </c>
      <c r="I322" s="26"/>
      <c r="J322" s="26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customFormat="1" ht="16.149999999999999">
      <c r="A323" s="24"/>
      <c r="B323" s="5" t="s">
        <v>434</v>
      </c>
      <c r="C323" s="6" t="s">
        <v>175</v>
      </c>
      <c r="D323" s="14">
        <v>44592</v>
      </c>
      <c r="E323" s="8"/>
      <c r="F323" s="15">
        <f t="shared" ca="1" si="2"/>
        <v>30</v>
      </c>
      <c r="G323" s="16">
        <f t="shared" ca="1" si="3"/>
        <v>1</v>
      </c>
      <c r="H323" s="19" t="s">
        <v>136</v>
      </c>
      <c r="I323" s="26"/>
      <c r="J323" s="26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customFormat="1" ht="16.149999999999999">
      <c r="A324" s="24"/>
      <c r="B324" s="5" t="s">
        <v>436</v>
      </c>
      <c r="C324" s="6" t="s">
        <v>437</v>
      </c>
      <c r="D324" s="14">
        <v>44592</v>
      </c>
      <c r="E324" s="8"/>
      <c r="F324" s="15">
        <f t="shared" ca="1" si="2"/>
        <v>30</v>
      </c>
      <c r="G324" s="16">
        <f t="shared" ca="1" si="3"/>
        <v>1</v>
      </c>
      <c r="H324" s="19" t="s">
        <v>136</v>
      </c>
      <c r="I324" s="26"/>
      <c r="J324" s="26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6.149999999999999">
      <c r="A325" s="24"/>
      <c r="B325" s="5" t="s">
        <v>438</v>
      </c>
      <c r="C325" s="6" t="s">
        <v>439</v>
      </c>
      <c r="D325" s="14">
        <v>44592</v>
      </c>
      <c r="E325" s="8" t="s">
        <v>0</v>
      </c>
      <c r="F325" s="15">
        <f t="shared" ca="1" si="2"/>
        <v>30</v>
      </c>
      <c r="G325" s="16">
        <f t="shared" ca="1" si="3"/>
        <v>1</v>
      </c>
      <c r="H325" s="19" t="s">
        <v>136</v>
      </c>
      <c r="I325" s="25">
        <v>3</v>
      </c>
      <c r="J325" s="26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</row>
    <row r="326" spans="1:22" ht="16.149999999999999">
      <c r="A326" s="24"/>
      <c r="B326" s="5" t="s">
        <v>159</v>
      </c>
      <c r="C326" s="6" t="s">
        <v>440</v>
      </c>
      <c r="D326" s="14">
        <v>44592</v>
      </c>
      <c r="E326" s="8" t="s">
        <v>0</v>
      </c>
      <c r="F326" s="15">
        <f t="shared" ca="1" si="2"/>
        <v>30</v>
      </c>
      <c r="G326" s="16">
        <f t="shared" ca="1" si="3"/>
        <v>1</v>
      </c>
      <c r="H326" s="19" t="s">
        <v>136</v>
      </c>
      <c r="I326" s="25">
        <v>2</v>
      </c>
      <c r="J326" s="26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</row>
    <row r="327" spans="1:22" customFormat="1" ht="16.149999999999999">
      <c r="A327" s="24"/>
      <c r="B327" s="5" t="s">
        <v>267</v>
      </c>
      <c r="C327" s="6" t="s">
        <v>441</v>
      </c>
      <c r="D327" s="14">
        <v>44592</v>
      </c>
      <c r="E327" s="8"/>
      <c r="F327" s="15">
        <f t="shared" ca="1" si="2"/>
        <v>30</v>
      </c>
      <c r="G327" s="16">
        <f t="shared" ca="1" si="3"/>
        <v>1</v>
      </c>
      <c r="H327" s="19" t="s">
        <v>136</v>
      </c>
      <c r="I327" s="26"/>
      <c r="J327" s="26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customFormat="1" ht="16.149999999999999">
      <c r="A328" s="24"/>
      <c r="B328" s="5" t="s">
        <v>156</v>
      </c>
      <c r="C328" s="6" t="s">
        <v>442</v>
      </c>
      <c r="D328" s="14">
        <v>44592</v>
      </c>
      <c r="E328" s="8"/>
      <c r="F328" s="15">
        <f t="shared" ca="1" si="2"/>
        <v>30</v>
      </c>
      <c r="G328" s="16">
        <f t="shared" ca="1" si="3"/>
        <v>1</v>
      </c>
      <c r="H328" s="19" t="s">
        <v>136</v>
      </c>
      <c r="I328" s="26"/>
      <c r="J328" s="26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customFormat="1" ht="16.149999999999999">
      <c r="A329" s="24"/>
      <c r="B329" s="5" t="s">
        <v>443</v>
      </c>
      <c r="C329" s="6" t="s">
        <v>444</v>
      </c>
      <c r="D329" s="14">
        <v>44594</v>
      </c>
      <c r="E329" s="8"/>
      <c r="F329" s="15">
        <f t="shared" ca="1" si="2"/>
        <v>28</v>
      </c>
      <c r="G329" s="16">
        <f t="shared" ca="1" si="3"/>
        <v>0.93333333333333335</v>
      </c>
      <c r="H329" s="19" t="s">
        <v>136</v>
      </c>
      <c r="I329" s="26"/>
      <c r="J329" s="26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customFormat="1" ht="16.149999999999999">
      <c r="A330" s="24"/>
      <c r="B330" s="5" t="s">
        <v>267</v>
      </c>
      <c r="C330" s="6" t="s">
        <v>445</v>
      </c>
      <c r="D330" s="14">
        <v>44594</v>
      </c>
      <c r="E330" s="8"/>
      <c r="F330" s="15">
        <f t="shared" ca="1" si="2"/>
        <v>28</v>
      </c>
      <c r="G330" s="16">
        <f t="shared" ca="1" si="3"/>
        <v>0.93333333333333335</v>
      </c>
      <c r="H330" s="19" t="s">
        <v>136</v>
      </c>
      <c r="I330" s="26"/>
      <c r="J330" s="26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6.149999999999999">
      <c r="A331" s="24"/>
      <c r="B331" s="5" t="s">
        <v>430</v>
      </c>
      <c r="C331" s="6" t="s">
        <v>446</v>
      </c>
      <c r="D331" s="14">
        <v>44597</v>
      </c>
      <c r="E331" s="8" t="s">
        <v>0</v>
      </c>
      <c r="F331" s="15">
        <f t="shared" ca="1" si="2"/>
        <v>25</v>
      </c>
      <c r="G331" s="16">
        <f t="shared" ca="1" si="3"/>
        <v>0.83333333333333337</v>
      </c>
      <c r="H331" s="19" t="s">
        <v>136</v>
      </c>
      <c r="I331" s="25">
        <v>10</v>
      </c>
      <c r="J331" s="26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</row>
    <row r="332" spans="1:22" customFormat="1" ht="16.149999999999999">
      <c r="A332" s="24"/>
      <c r="B332" s="5" t="s">
        <v>126</v>
      </c>
      <c r="C332" s="6" t="s">
        <v>447</v>
      </c>
      <c r="D332" s="14">
        <v>44597</v>
      </c>
      <c r="E332" s="8"/>
      <c r="F332" s="15">
        <f t="shared" ca="1" si="2"/>
        <v>25</v>
      </c>
      <c r="G332" s="16">
        <f t="shared" ca="1" si="3"/>
        <v>0.83333333333333337</v>
      </c>
      <c r="H332" s="19" t="s">
        <v>136</v>
      </c>
      <c r="I332" s="26"/>
      <c r="J332" s="26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customFormat="1" ht="16.149999999999999">
      <c r="A333" s="24"/>
      <c r="B333" s="5" t="s">
        <v>86</v>
      </c>
      <c r="C333" s="6" t="s">
        <v>448</v>
      </c>
      <c r="D333" s="14">
        <v>44608</v>
      </c>
      <c r="E333" s="8"/>
      <c r="F333" s="15">
        <f t="shared" ca="1" si="2"/>
        <v>14</v>
      </c>
      <c r="G333" s="16">
        <f t="shared" ca="1" si="3"/>
        <v>0.46666666666666667</v>
      </c>
      <c r="H333" s="19" t="s">
        <v>449</v>
      </c>
      <c r="I333" s="26"/>
      <c r="J333" s="26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</sheetData>
  <autoFilter ref="B4:J333" xr:uid="{00000000-0001-0000-0000-000000000000}"/>
  <conditionalFormatting sqref="B5:H333">
    <cfRule type="expression" dxfId="2" priority="1">
      <formula>$E5 = "Rejected"</formula>
    </cfRule>
  </conditionalFormatting>
  <conditionalFormatting sqref="B5:H333">
    <cfRule type="expression" dxfId="1" priority="2">
      <formula>$E5 = "Response"</formula>
    </cfRule>
  </conditionalFormatting>
  <conditionalFormatting sqref="B5:H333">
    <cfRule type="expression" dxfId="0" priority="3">
      <formula>$E5 = 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Summary Stat</vt:lpstr>
      <vt:lpstr>Planning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Le</cp:lastModifiedBy>
  <dcterms:modified xsi:type="dcterms:W3CDTF">2022-03-02T17:35:58Z</dcterms:modified>
</cp:coreProperties>
</file>