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겨울방학 방과후 엑셀\"/>
    </mc:Choice>
  </mc:AlternateContent>
  <bookViews>
    <workbookView xWindow="360" yWindow="60" windowWidth="25440" windowHeight="1255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예약률">제1작업!$H$5:$H$12</definedName>
  </definedNames>
  <calcPr calcId="152511"/>
</workbook>
</file>

<file path=xl/calcChain.xml><?xml version="1.0" encoding="utf-8"?>
<calcChain xmlns="http://schemas.openxmlformats.org/spreadsheetml/2006/main">
  <c r="B15" i="3" l="1"/>
  <c r="B10" i="3"/>
  <c r="B6" i="3"/>
  <c r="B17" i="3" s="1"/>
  <c r="F18" i="3"/>
  <c r="F16" i="3"/>
  <c r="F11" i="3"/>
  <c r="F7" i="3"/>
  <c r="H11" i="2" l="1"/>
  <c r="E13" i="1" l="1"/>
  <c r="I5" i="1"/>
  <c r="J5" i="1" l="1"/>
  <c r="J6" i="1"/>
  <c r="J7" i="1"/>
  <c r="J8" i="1"/>
  <c r="J9" i="1"/>
  <c r="J10" i="1"/>
  <c r="J11" i="1"/>
  <c r="J12" i="1"/>
  <c r="J14" i="1"/>
  <c r="J13" i="1"/>
  <c r="E14" i="1"/>
  <c r="I6" i="1" l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<sst xmlns="http://schemas.openxmlformats.org/spreadsheetml/2006/main" count="122" uniqueCount="45">
  <si>
    <t>관리코드</t>
  </si>
  <si>
    <t>구분</t>
  </si>
  <si>
    <t>객실수</t>
  </si>
  <si>
    <t>예약률</t>
  </si>
  <si>
    <t>XV-003</t>
  </si>
  <si>
    <t>펜션</t>
  </si>
  <si>
    <t>JE-002</t>
  </si>
  <si>
    <t>리조트</t>
  </si>
  <si>
    <t>SW-001</t>
  </si>
  <si>
    <t>호텔</t>
  </si>
  <si>
    <t>XQ-001</t>
  </si>
  <si>
    <t>ST-003</t>
  </si>
  <si>
    <t>ST-002</t>
  </si>
  <si>
    <t>SW-002</t>
  </si>
  <si>
    <t>JP-001</t>
  </si>
  <si>
    <t>성수기
요금</t>
    <phoneticPr fontId="2" type="noConversion"/>
  </si>
  <si>
    <t>비수기
요금</t>
    <phoneticPr fontId="2" type="noConversion"/>
  </si>
  <si>
    <t>순위</t>
    <phoneticPr fontId="2" type="noConversion"/>
  </si>
  <si>
    <t>관리코드</t>
    <phoneticPr fontId="2" type="noConversion"/>
  </si>
  <si>
    <t>예약률</t>
    <phoneticPr fontId="2" type="noConversion"/>
  </si>
  <si>
    <t>대명 양평</t>
    <phoneticPr fontId="2" type="noConversion"/>
  </si>
  <si>
    <t>대명 제주</t>
    <phoneticPr fontId="2" type="noConversion"/>
  </si>
  <si>
    <t>대명 송파</t>
    <phoneticPr fontId="2" type="noConversion"/>
  </si>
  <si>
    <t>대명 천안</t>
    <phoneticPr fontId="2" type="noConversion"/>
  </si>
  <si>
    <t>대명 변산</t>
    <phoneticPr fontId="2" type="noConversion"/>
  </si>
  <si>
    <t>전국 지점</t>
    <phoneticPr fontId="2" type="noConversion"/>
  </si>
  <si>
    <t>대명 샤인빌</t>
    <phoneticPr fontId="2" type="noConversion"/>
  </si>
  <si>
    <t>대명 쏠비치</t>
    <phoneticPr fontId="2" type="noConversion"/>
  </si>
  <si>
    <t>대명 거제마리나</t>
    <phoneticPr fontId="2" type="noConversion"/>
  </si>
  <si>
    <t>호텔의 객실수 평균</t>
    <phoneticPr fontId="2" type="noConversion"/>
  </si>
  <si>
    <t>펜션의 성수기 요금 평균</t>
    <phoneticPr fontId="2" type="noConversion"/>
  </si>
  <si>
    <t>세 번째로 비싼 성수기 요금</t>
    <phoneticPr fontId="2" type="noConversion"/>
  </si>
  <si>
    <t>구분</t>
    <phoneticPr fontId="2" type="noConversion"/>
  </si>
  <si>
    <t>성수기 요금의 전체 평균</t>
    <phoneticPr fontId="2" type="noConversion"/>
  </si>
  <si>
    <t>성수기
요금</t>
  </si>
  <si>
    <t>*W*</t>
  </si>
  <si>
    <t>&lt;=200000</t>
  </si>
  <si>
    <t>리조트 평균</t>
  </si>
  <si>
    <t>펜션 평균</t>
  </si>
  <si>
    <t>호텔 평균</t>
  </si>
  <si>
    <t>전체 평균</t>
  </si>
  <si>
    <t>리조트 개수</t>
  </si>
  <si>
    <t>펜션 개수</t>
  </si>
  <si>
    <t>호텔 개수</t>
  </si>
  <si>
    <t>전체 개수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</si>
</sst>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#0&quot;개&quot;"/>
    <numFmt numFmtId="178" formatCode="#,##0_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6" fontId="1" fillId="0" borderId="16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76" fontId="1" fillId="0" borderId="10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77" fontId="1" fillId="0" borderId="16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10" xfId="0" applyNumberFormat="1" applyFont="1" applyBorder="1" applyAlignment="1">
      <alignment horizontal="right" vertical="center"/>
    </xf>
    <xf numFmtId="178" fontId="1" fillId="0" borderId="16" xfId="0" applyNumberFormat="1" applyFont="1" applyBorder="1" applyAlignment="1">
      <alignment horizontal="right" vertical="center"/>
    </xf>
    <xf numFmtId="178" fontId="1" fillId="0" borderId="10" xfId="0" applyNumberFormat="1" applyFont="1" applyBorder="1" applyAlignment="1">
      <alignment horizontal="right" vertical="center"/>
    </xf>
    <xf numFmtId="178" fontId="1" fillId="0" borderId="1" xfId="0" applyNumberFormat="1" applyFont="1" applyBorder="1" applyAlignment="1">
      <alignment horizontal="right" vertical="center"/>
    </xf>
    <xf numFmtId="178" fontId="0" fillId="0" borderId="1" xfId="0" applyNumberFormat="1" applyBorder="1" applyAlignment="1">
      <alignment horizontal="center" vertical="center"/>
    </xf>
    <xf numFmtId="0" fontId="0" fillId="0" borderId="0" xfId="0">
      <alignment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right" vertical="center"/>
    </xf>
    <xf numFmtId="176" fontId="1" fillId="0" borderId="10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10" xfId="0" applyNumberFormat="1" applyFont="1" applyBorder="1" applyAlignment="1">
      <alignment horizontal="right" vertical="center"/>
    </xf>
    <xf numFmtId="178" fontId="1" fillId="0" borderId="10" xfId="0" applyNumberFormat="1" applyFont="1" applyBorder="1" applyAlignment="1">
      <alignment horizontal="right" vertical="center"/>
    </xf>
    <xf numFmtId="178" fontId="1" fillId="0" borderId="1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right" vertical="center"/>
    </xf>
    <xf numFmtId="178" fontId="1" fillId="0" borderId="0" xfId="0" applyNumberFormat="1" applyFont="1" applyBorder="1" applyAlignment="1">
      <alignment horizontal="right" vertical="center"/>
    </xf>
    <xf numFmtId="176" fontId="1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ko-KR" altLang="en-US" sz="2000"/>
              <a:t>호텔 및 리조트의 성수기 요금</a:t>
            </a:r>
            <a:endParaRPr lang="ko-KR" sz="2000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성수기 요금</c:v>
          </c:tx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(제1작업!$B$5:$B$8,제1작업!$B$10:$B$11)</c:f>
              <c:strCache>
                <c:ptCount val="6"/>
                <c:pt idx="0">
                  <c:v>JP-001</c:v>
                </c:pt>
                <c:pt idx="1">
                  <c:v>JE-002</c:v>
                </c:pt>
                <c:pt idx="2">
                  <c:v>SW-001</c:v>
                </c:pt>
                <c:pt idx="3">
                  <c:v>SW-002</c:v>
                </c:pt>
                <c:pt idx="4">
                  <c:v>ST-002</c:v>
                </c:pt>
                <c:pt idx="5">
                  <c:v>XQ-001</c:v>
                </c:pt>
              </c:strCache>
            </c:strRef>
          </c:cat>
          <c:val>
            <c:numRef>
              <c:f>(제1작업!$F$5:$F$8,제1작업!$F$10:$F$11)</c:f>
              <c:numCache>
                <c:formatCode>#,##0_ </c:formatCode>
                <c:ptCount val="6"/>
                <c:pt idx="0">
                  <c:v>350000</c:v>
                </c:pt>
                <c:pt idx="1">
                  <c:v>275000</c:v>
                </c:pt>
                <c:pt idx="2">
                  <c:v>250000</c:v>
                </c:pt>
                <c:pt idx="3">
                  <c:v>232000</c:v>
                </c:pt>
                <c:pt idx="4">
                  <c:v>254000</c:v>
                </c:pt>
                <c:pt idx="5">
                  <c:v>195000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81589176"/>
        <c:axId val="481588784"/>
      </c:barChart>
      <c:lineChart>
        <c:grouping val="standard"/>
        <c:varyColors val="0"/>
        <c:ser>
          <c:idx val="0"/>
          <c:order val="0"/>
          <c:tx>
            <c:strRef>
              <c:f>제1작업!$E$4</c:f>
              <c:strCache>
                <c:ptCount val="1"/>
                <c:pt idx="0">
                  <c:v>객실수</c:v>
                </c:pt>
              </c:strCache>
            </c:strRef>
          </c:tx>
          <c:cat>
            <c:strRef>
              <c:f>(제1작업!$B$5:$B$8,제1작업!$B$10:$B$11)</c:f>
              <c:strCache>
                <c:ptCount val="6"/>
                <c:pt idx="0">
                  <c:v>JP-001</c:v>
                </c:pt>
                <c:pt idx="1">
                  <c:v>JE-002</c:v>
                </c:pt>
                <c:pt idx="2">
                  <c:v>SW-001</c:v>
                </c:pt>
                <c:pt idx="3">
                  <c:v>SW-002</c:v>
                </c:pt>
                <c:pt idx="4">
                  <c:v>ST-002</c:v>
                </c:pt>
                <c:pt idx="5">
                  <c:v>XQ-001</c:v>
                </c:pt>
              </c:strCache>
            </c:strRef>
          </c:cat>
          <c:val>
            <c:numRef>
              <c:f>(제1작업!$E$5:$E$8,제1작업!$E$10:$E$11)</c:f>
              <c:numCache>
                <c:formatCode>#0"개"</c:formatCode>
                <c:ptCount val="6"/>
                <c:pt idx="0">
                  <c:v>176</c:v>
                </c:pt>
                <c:pt idx="1">
                  <c:v>212</c:v>
                </c:pt>
                <c:pt idx="2">
                  <c:v>125</c:v>
                </c:pt>
                <c:pt idx="3">
                  <c:v>212</c:v>
                </c:pt>
                <c:pt idx="4">
                  <c:v>353</c:v>
                </c:pt>
                <c:pt idx="5">
                  <c:v>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88000"/>
        <c:axId val="481586432"/>
      </c:lineChart>
      <c:catAx>
        <c:axId val="481589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81588784"/>
        <c:crosses val="autoZero"/>
        <c:auto val="1"/>
        <c:lblAlgn val="ctr"/>
        <c:lblOffset val="100"/>
        <c:noMultiLvlLbl val="0"/>
      </c:catAx>
      <c:valAx>
        <c:axId val="48158878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#,##0_ " sourceLinked="1"/>
        <c:majorTickMark val="none"/>
        <c:minorTickMark val="none"/>
        <c:tickLblPos val="nextTo"/>
        <c:crossAx val="481589176"/>
        <c:crosses val="autoZero"/>
        <c:crossBetween val="between"/>
      </c:valAx>
      <c:valAx>
        <c:axId val="481586432"/>
        <c:scaling>
          <c:orientation val="minMax"/>
        </c:scaling>
        <c:delete val="0"/>
        <c:axPos val="r"/>
        <c:numFmt formatCode="#0&quot;개&quot;" sourceLinked="1"/>
        <c:majorTickMark val="out"/>
        <c:minorTickMark val="none"/>
        <c:tickLblPos val="nextTo"/>
        <c:crossAx val="481588000"/>
        <c:crosses val="max"/>
        <c:crossBetween val="between"/>
        <c:majorUnit val="100"/>
      </c:valAx>
      <c:catAx>
        <c:axId val="48158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158643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txPr>
    <a:bodyPr/>
    <a:lstStyle/>
    <a:p>
      <a:pPr>
        <a:defRPr sz="1100">
          <a:latin typeface="굴림" pitchFamily="50" charset="-127"/>
          <a:ea typeface="굴림" pitchFamily="50" charset="-127"/>
        </a:defRPr>
      </a:pPr>
      <a:endParaRPr lang="ko-KR"/>
    </a:p>
  </c:txPr>
  <c:userShapes r:id="rId2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0</xdr:row>
      <xdr:rowOff>95250</xdr:rowOff>
    </xdr:from>
    <xdr:to>
      <xdr:col>6</xdr:col>
      <xdr:colOff>571499</xdr:colOff>
      <xdr:row>2</xdr:row>
      <xdr:rowOff>209550</xdr:rowOff>
    </xdr:to>
    <xdr:sp macro="" textlink="">
      <xdr:nvSpPr>
        <xdr:cNvPr id="2" name="배지 1"/>
        <xdr:cNvSpPr/>
      </xdr:nvSpPr>
      <xdr:spPr>
        <a:xfrm>
          <a:off x="142874" y="95250"/>
          <a:ext cx="5419725" cy="742950"/>
        </a:xfrm>
        <a:prstGeom prst="plaque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대명레저산업 객실 예약 현황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76200</xdr:rowOff>
    </xdr:from>
    <xdr:to>
      <xdr:col>10</xdr:col>
      <xdr:colOff>9525</xdr:colOff>
      <xdr:row>2</xdr:row>
      <xdr:rowOff>254563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76200"/>
          <a:ext cx="2600325" cy="807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0.23487</cdr:x>
      <cdr:y>0.11837</cdr:y>
    </cdr:from>
    <cdr:to>
      <cdr:x>0.37595</cdr:x>
      <cdr:y>0.22612</cdr:y>
    </cdr:to>
    <cdr:sp macro="" textlink="">
      <cdr:nvSpPr>
        <cdr:cNvPr id="2" name="구름 모양 설명선 1"/>
        <cdr:cNvSpPr/>
      </cdr:nvSpPr>
      <cdr:spPr>
        <a:xfrm xmlns:a="http://schemas.openxmlformats.org/drawingml/2006/main">
          <a:off x="2186484" y="720527"/>
          <a:ext cx="1313324" cy="655861"/>
        </a:xfrm>
        <a:prstGeom xmlns:a="http://schemas.openxmlformats.org/drawingml/2006/main" prst="cloudCallout">
          <a:avLst>
            <a:gd name="adj1" fmla="val -73141"/>
            <a:gd name="adj2" fmla="val 34543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최고 요금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tabSelected="1" workbookViewId="0">
      <selection activeCell="L19" sqref="L19"/>
    </sheetView>
  </sheetViews>
  <sheetFormatPr defaultRowHeight="13.5" x14ac:dyDescent="0.3"/>
  <cols>
    <col min="1" max="1" width="1.625" style="1" customWidth="1"/>
    <col min="2" max="3" width="11.875" style="1" customWidth="1"/>
    <col min="4" max="4" width="15.875" style="1" customWidth="1"/>
    <col min="5" max="6" width="12.125" style="1" customWidth="1"/>
    <col min="7" max="7" width="13.125" style="1" customWidth="1"/>
    <col min="8" max="8" width="11.375" style="1" customWidth="1"/>
    <col min="9" max="9" width="11.625" style="1" customWidth="1"/>
    <col min="10" max="10" width="11.1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4" t="s">
        <v>0</v>
      </c>
      <c r="C4" s="15" t="s">
        <v>1</v>
      </c>
      <c r="D4" s="16" t="s">
        <v>25</v>
      </c>
      <c r="E4" s="15" t="s">
        <v>2</v>
      </c>
      <c r="F4" s="16" t="s">
        <v>15</v>
      </c>
      <c r="G4" s="16" t="s">
        <v>16</v>
      </c>
      <c r="H4" s="15" t="s">
        <v>3</v>
      </c>
      <c r="I4" s="15" t="s">
        <v>17</v>
      </c>
      <c r="J4" s="17" t="s">
        <v>32</v>
      </c>
    </row>
    <row r="5" spans="2:10" ht="21.95" customHeight="1" x14ac:dyDescent="0.3">
      <c r="B5" s="12" t="s">
        <v>14</v>
      </c>
      <c r="C5" s="13" t="s">
        <v>9</v>
      </c>
      <c r="D5" s="13" t="s">
        <v>27</v>
      </c>
      <c r="E5" s="24">
        <v>176</v>
      </c>
      <c r="F5" s="27">
        <v>350000</v>
      </c>
      <c r="G5" s="28">
        <v>245000</v>
      </c>
      <c r="H5" s="19">
        <v>0.85499999999999998</v>
      </c>
      <c r="I5" s="10" t="str">
        <f>RANK(F5,$F$5:$F$12)&amp;"위"</f>
        <v>1위</v>
      </c>
      <c r="J5" s="11" t="str">
        <f>CHOOSE(RIGHT(B5,1),"특급","고급","기본")</f>
        <v>특급</v>
      </c>
    </row>
    <row r="6" spans="2:10" ht="21.95" customHeight="1" x14ac:dyDescent="0.3">
      <c r="B6" s="6" t="s">
        <v>6</v>
      </c>
      <c r="C6" s="3" t="s">
        <v>7</v>
      </c>
      <c r="D6" s="3" t="s">
        <v>24</v>
      </c>
      <c r="E6" s="25">
        <v>212</v>
      </c>
      <c r="F6" s="29">
        <v>275000</v>
      </c>
      <c r="G6" s="28">
        <v>190000</v>
      </c>
      <c r="H6" s="20">
        <v>0.72499999999999998</v>
      </c>
      <c r="I6" s="22" t="str">
        <f t="shared" ref="I6:I12" si="0">RANK(F6,$F$5:$F$12)&amp;"위"</f>
        <v>3위</v>
      </c>
      <c r="J6" s="23" t="str">
        <f t="shared" ref="J6:J12" si="1">CHOOSE(RIGHT(B6,1),"특급","고급","기본")</f>
        <v>고급</v>
      </c>
    </row>
    <row r="7" spans="2:10" ht="21.95" customHeight="1" x14ac:dyDescent="0.3">
      <c r="B7" s="6" t="s">
        <v>8</v>
      </c>
      <c r="C7" s="3" t="s">
        <v>9</v>
      </c>
      <c r="D7" s="3" t="s">
        <v>21</v>
      </c>
      <c r="E7" s="25">
        <v>125</v>
      </c>
      <c r="F7" s="29">
        <v>250000</v>
      </c>
      <c r="G7" s="28">
        <v>175000</v>
      </c>
      <c r="H7" s="20">
        <v>0.89700000000000002</v>
      </c>
      <c r="I7" s="22" t="str">
        <f t="shared" si="0"/>
        <v>5위</v>
      </c>
      <c r="J7" s="23" t="str">
        <f t="shared" si="1"/>
        <v>특급</v>
      </c>
    </row>
    <row r="8" spans="2:10" ht="21.95" customHeight="1" x14ac:dyDescent="0.3">
      <c r="B8" s="6" t="s">
        <v>13</v>
      </c>
      <c r="C8" s="3" t="s">
        <v>7</v>
      </c>
      <c r="D8" s="3" t="s">
        <v>26</v>
      </c>
      <c r="E8" s="25">
        <v>212</v>
      </c>
      <c r="F8" s="29">
        <v>232000</v>
      </c>
      <c r="G8" s="28">
        <v>160000</v>
      </c>
      <c r="H8" s="20">
        <v>0.81699999999999995</v>
      </c>
      <c r="I8" s="22" t="str">
        <f t="shared" si="0"/>
        <v>6위</v>
      </c>
      <c r="J8" s="23" t="str">
        <f t="shared" si="1"/>
        <v>고급</v>
      </c>
    </row>
    <row r="9" spans="2:10" ht="21.95" customHeight="1" x14ac:dyDescent="0.3">
      <c r="B9" s="6" t="s">
        <v>11</v>
      </c>
      <c r="C9" s="3" t="s">
        <v>5</v>
      </c>
      <c r="D9" s="1" t="s">
        <v>23</v>
      </c>
      <c r="E9" s="25">
        <v>101</v>
      </c>
      <c r="F9" s="29">
        <v>295000</v>
      </c>
      <c r="G9" s="28">
        <v>210000</v>
      </c>
      <c r="H9" s="20">
        <v>0.79400000000000004</v>
      </c>
      <c r="I9" s="22" t="str">
        <f t="shared" si="0"/>
        <v>2위</v>
      </c>
      <c r="J9" s="23" t="str">
        <f t="shared" si="1"/>
        <v>기본</v>
      </c>
    </row>
    <row r="10" spans="2:10" ht="21.95" customHeight="1" x14ac:dyDescent="0.3">
      <c r="B10" s="6" t="s">
        <v>12</v>
      </c>
      <c r="C10" s="3" t="s">
        <v>7</v>
      </c>
      <c r="D10" s="3" t="s">
        <v>28</v>
      </c>
      <c r="E10" s="25">
        <v>353</v>
      </c>
      <c r="F10" s="29">
        <v>254000</v>
      </c>
      <c r="G10" s="28">
        <v>180000</v>
      </c>
      <c r="H10" s="20">
        <v>0.79100000000000004</v>
      </c>
      <c r="I10" s="22" t="str">
        <f t="shared" si="0"/>
        <v>4위</v>
      </c>
      <c r="J10" s="23" t="str">
        <f t="shared" si="1"/>
        <v>고급</v>
      </c>
    </row>
    <row r="11" spans="2:10" ht="21.95" customHeight="1" x14ac:dyDescent="0.3">
      <c r="B11" s="6" t="s">
        <v>10</v>
      </c>
      <c r="C11" s="3" t="s">
        <v>9</v>
      </c>
      <c r="D11" s="3" t="s">
        <v>22</v>
      </c>
      <c r="E11" s="25">
        <v>198</v>
      </c>
      <c r="F11" s="29">
        <v>195000</v>
      </c>
      <c r="G11" s="28">
        <v>130000</v>
      </c>
      <c r="H11" s="20">
        <v>0.81399999999999995</v>
      </c>
      <c r="I11" s="22" t="str">
        <f t="shared" si="0"/>
        <v>7위</v>
      </c>
      <c r="J11" s="23" t="str">
        <f t="shared" si="1"/>
        <v>특급</v>
      </c>
    </row>
    <row r="12" spans="2:10" ht="21.95" customHeight="1" thickBot="1" x14ac:dyDescent="0.35">
      <c r="B12" s="9" t="s">
        <v>4</v>
      </c>
      <c r="C12" s="10" t="s">
        <v>5</v>
      </c>
      <c r="D12" s="10" t="s">
        <v>20</v>
      </c>
      <c r="E12" s="26">
        <v>105</v>
      </c>
      <c r="F12" s="28">
        <v>125000</v>
      </c>
      <c r="G12" s="28">
        <v>87000</v>
      </c>
      <c r="H12" s="21">
        <v>0.79400000000000004</v>
      </c>
      <c r="I12" s="22" t="str">
        <f t="shared" si="0"/>
        <v>8위</v>
      </c>
      <c r="J12" s="23" t="str">
        <f t="shared" si="1"/>
        <v>기본</v>
      </c>
    </row>
    <row r="13" spans="2:10" ht="21.95" customHeight="1" x14ac:dyDescent="0.3">
      <c r="B13" s="51" t="s">
        <v>29</v>
      </c>
      <c r="C13" s="52"/>
      <c r="D13" s="52"/>
      <c r="E13" s="4">
        <f>ROUNDDOWN(DAVERAGE(B4:H12,4,C4:C5),0)</f>
        <v>166</v>
      </c>
      <c r="F13" s="55"/>
      <c r="G13" s="52" t="s">
        <v>31</v>
      </c>
      <c r="H13" s="52"/>
      <c r="I13" s="52"/>
      <c r="J13" s="5">
        <f>LARGE(F5:F12,3)</f>
        <v>275000</v>
      </c>
    </row>
    <row r="14" spans="2:10" ht="21.95" customHeight="1" thickBot="1" x14ac:dyDescent="0.35">
      <c r="B14" s="53" t="s">
        <v>30</v>
      </c>
      <c r="C14" s="54"/>
      <c r="D14" s="54"/>
      <c r="E14" s="7">
        <f>SUMIF(C5:C12,"펜션",F5:F12)/COUNTIF(C5:C12,"펜션")</f>
        <v>210000</v>
      </c>
      <c r="F14" s="56"/>
      <c r="G14" s="18" t="s">
        <v>18</v>
      </c>
      <c r="H14" s="7" t="s">
        <v>14</v>
      </c>
      <c r="I14" s="18" t="s">
        <v>19</v>
      </c>
      <c r="J14" s="8">
        <f>VLOOKUP(H14,B5:H12,7,0)</f>
        <v>0.85499999999999998</v>
      </c>
    </row>
    <row r="18" spans="7:7" x14ac:dyDescent="0.3">
      <c r="G18" s="2"/>
    </row>
    <row r="19" spans="7:7" ht="17.45" customHeight="1" x14ac:dyDescent="0.3"/>
  </sheetData>
  <mergeCells count="4">
    <mergeCell ref="B13:D13"/>
    <mergeCell ref="B14:D14"/>
    <mergeCell ref="F13:F14"/>
    <mergeCell ref="G13:I13"/>
  </mergeCells>
  <phoneticPr fontId="2" type="noConversion"/>
  <conditionalFormatting sqref="B5:J12">
    <cfRule type="expression" dxfId="2" priority="1">
      <formula>$F5&gt;=270000</formula>
    </cfRule>
  </conditionalFormatting>
  <dataValidations disablePrompts="1"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L23" sqref="L23"/>
    </sheetView>
  </sheetViews>
  <sheetFormatPr defaultRowHeight="16.5" x14ac:dyDescent="0.3"/>
  <cols>
    <col min="1" max="1" width="1.625" customWidth="1"/>
    <col min="2" max="3" width="11.875" style="34" customWidth="1"/>
    <col min="4" max="4" width="15.875" style="34" customWidth="1"/>
    <col min="5" max="5" width="12.125" style="34" customWidth="1"/>
    <col min="6" max="6" width="12.125" customWidth="1"/>
    <col min="7" max="7" width="13.125" customWidth="1"/>
    <col min="8" max="8" width="11.375" customWidth="1"/>
  </cols>
  <sheetData>
    <row r="1" spans="2:8" ht="17.25" thickBot="1" x14ac:dyDescent="0.35">
      <c r="B1"/>
      <c r="C1"/>
      <c r="D1"/>
      <c r="E1"/>
    </row>
    <row r="2" spans="2:8" ht="27.75" thickBot="1" x14ac:dyDescent="0.35">
      <c r="B2" s="14" t="s">
        <v>0</v>
      </c>
      <c r="C2" s="15" t="s">
        <v>1</v>
      </c>
      <c r="D2" s="16" t="s">
        <v>25</v>
      </c>
      <c r="E2" s="15" t="s">
        <v>2</v>
      </c>
      <c r="F2" s="16" t="s">
        <v>15</v>
      </c>
      <c r="G2" s="16" t="s">
        <v>16</v>
      </c>
      <c r="H2" s="15" t="s">
        <v>3</v>
      </c>
    </row>
    <row r="3" spans="2:8" x14ac:dyDescent="0.3">
      <c r="B3" s="12" t="s">
        <v>14</v>
      </c>
      <c r="C3" s="13" t="s">
        <v>9</v>
      </c>
      <c r="D3" s="13" t="s">
        <v>27</v>
      </c>
      <c r="E3" s="24">
        <v>176</v>
      </c>
      <c r="F3" s="27">
        <v>350000</v>
      </c>
      <c r="G3" s="28">
        <v>245000</v>
      </c>
      <c r="H3" s="19">
        <v>0.85499999999999998</v>
      </c>
    </row>
    <row r="4" spans="2:8" x14ac:dyDescent="0.3">
      <c r="B4" s="6" t="s">
        <v>6</v>
      </c>
      <c r="C4" s="3" t="s">
        <v>7</v>
      </c>
      <c r="D4" s="3" t="s">
        <v>24</v>
      </c>
      <c r="E4" s="25">
        <v>212</v>
      </c>
      <c r="F4" s="29">
        <v>275000</v>
      </c>
      <c r="G4" s="28">
        <v>190000</v>
      </c>
      <c r="H4" s="20">
        <v>0.72499999999999998</v>
      </c>
    </row>
    <row r="5" spans="2:8" x14ac:dyDescent="0.3">
      <c r="B5" s="6" t="s">
        <v>8</v>
      </c>
      <c r="C5" s="3" t="s">
        <v>9</v>
      </c>
      <c r="D5" s="3" t="s">
        <v>21</v>
      </c>
      <c r="E5" s="25">
        <v>125</v>
      </c>
      <c r="F5" s="29">
        <v>250000</v>
      </c>
      <c r="G5" s="28">
        <v>175000</v>
      </c>
      <c r="H5" s="20">
        <v>0.89700000000000002</v>
      </c>
    </row>
    <row r="6" spans="2:8" x14ac:dyDescent="0.3">
      <c r="B6" s="6" t="s">
        <v>13</v>
      </c>
      <c r="C6" s="3" t="s">
        <v>7</v>
      </c>
      <c r="D6" s="3" t="s">
        <v>26</v>
      </c>
      <c r="E6" s="25">
        <v>212</v>
      </c>
      <c r="F6" s="29">
        <v>232000</v>
      </c>
      <c r="G6" s="28">
        <v>160000</v>
      </c>
      <c r="H6" s="20">
        <v>0.81699999999999995</v>
      </c>
    </row>
    <row r="7" spans="2:8" x14ac:dyDescent="0.3">
      <c r="B7" s="6" t="s">
        <v>11</v>
      </c>
      <c r="C7" s="3" t="s">
        <v>5</v>
      </c>
      <c r="D7" s="1" t="s">
        <v>23</v>
      </c>
      <c r="E7" s="25">
        <v>101</v>
      </c>
      <c r="F7" s="29">
        <v>295000</v>
      </c>
      <c r="G7" s="28">
        <v>210000</v>
      </c>
      <c r="H7" s="20">
        <v>0.79400000000000004</v>
      </c>
    </row>
    <row r="8" spans="2:8" x14ac:dyDescent="0.3">
      <c r="B8" s="6" t="s">
        <v>12</v>
      </c>
      <c r="C8" s="3" t="s">
        <v>7</v>
      </c>
      <c r="D8" s="3" t="s">
        <v>28</v>
      </c>
      <c r="E8" s="25">
        <v>353</v>
      </c>
      <c r="F8" s="29">
        <v>254000</v>
      </c>
      <c r="G8" s="28">
        <v>180000</v>
      </c>
      <c r="H8" s="20">
        <v>0.79100000000000004</v>
      </c>
    </row>
    <row r="9" spans="2:8" x14ac:dyDescent="0.3">
      <c r="B9" s="6" t="s">
        <v>10</v>
      </c>
      <c r="C9" s="3" t="s">
        <v>9</v>
      </c>
      <c r="D9" s="3" t="s">
        <v>22</v>
      </c>
      <c r="E9" s="25">
        <v>198</v>
      </c>
      <c r="F9" s="29">
        <v>195000</v>
      </c>
      <c r="G9" s="28">
        <v>130000</v>
      </c>
      <c r="H9" s="20">
        <v>0.81399999999999995</v>
      </c>
    </row>
    <row r="10" spans="2:8" x14ac:dyDescent="0.3">
      <c r="B10" s="9" t="s">
        <v>4</v>
      </c>
      <c r="C10" s="22" t="s">
        <v>5</v>
      </c>
      <c r="D10" s="22" t="s">
        <v>20</v>
      </c>
      <c r="E10" s="26">
        <v>105</v>
      </c>
      <c r="F10" s="28">
        <v>149000</v>
      </c>
      <c r="G10" s="28">
        <v>87000</v>
      </c>
      <c r="H10" s="21">
        <v>0.79400000000000004</v>
      </c>
    </row>
    <row r="11" spans="2:8" x14ac:dyDescent="0.3">
      <c r="B11" s="57" t="s">
        <v>33</v>
      </c>
      <c r="C11" s="57"/>
      <c r="D11" s="57"/>
      <c r="E11" s="57"/>
      <c r="F11" s="57"/>
      <c r="G11" s="57"/>
      <c r="H11" s="30">
        <f>AVERAGE(F3:F10)</f>
        <v>250000</v>
      </c>
    </row>
    <row r="13" spans="2:8" ht="17.25" thickBot="1" x14ac:dyDescent="0.35">
      <c r="B13"/>
      <c r="C13"/>
      <c r="D13"/>
      <c r="E13"/>
    </row>
    <row r="14" spans="2:8" ht="27.75" thickBot="1" x14ac:dyDescent="0.35">
      <c r="B14" s="32" t="s">
        <v>0</v>
      </c>
      <c r="C14" s="33" t="s">
        <v>34</v>
      </c>
      <c r="D14"/>
      <c r="E14"/>
    </row>
    <row r="15" spans="2:8" x14ac:dyDescent="0.3">
      <c r="B15" s="31" t="s">
        <v>35</v>
      </c>
      <c r="C15" s="31"/>
      <c r="D15"/>
      <c r="E15"/>
    </row>
    <row r="16" spans="2:8" x14ac:dyDescent="0.3">
      <c r="B16" s="31"/>
      <c r="C16" s="31" t="s">
        <v>36</v>
      </c>
      <c r="D16"/>
      <c r="E16"/>
    </row>
    <row r="17" spans="2:5" ht="17.25" thickBot="1" x14ac:dyDescent="0.35">
      <c r="B17"/>
      <c r="C17"/>
      <c r="D17"/>
      <c r="E17"/>
    </row>
    <row r="18" spans="2:5" ht="27.75" thickBot="1" x14ac:dyDescent="0.35">
      <c r="B18" s="37" t="s">
        <v>1</v>
      </c>
      <c r="C18" s="37" t="s">
        <v>2</v>
      </c>
      <c r="D18" s="38" t="s">
        <v>34</v>
      </c>
      <c r="E18" s="37" t="s">
        <v>3</v>
      </c>
    </row>
    <row r="19" spans="2:5" x14ac:dyDescent="0.3">
      <c r="B19" s="35" t="s">
        <v>9</v>
      </c>
      <c r="C19" s="41">
        <v>125</v>
      </c>
      <c r="D19" s="44">
        <v>250000</v>
      </c>
      <c r="E19" s="39">
        <v>0.89700000000000002</v>
      </c>
    </row>
    <row r="20" spans="2:5" x14ac:dyDescent="0.3">
      <c r="B20" s="35" t="s">
        <v>7</v>
      </c>
      <c r="C20" s="41">
        <v>212</v>
      </c>
      <c r="D20" s="44">
        <v>232000</v>
      </c>
      <c r="E20" s="39">
        <v>0.81699999999999995</v>
      </c>
    </row>
    <row r="21" spans="2:5" x14ac:dyDescent="0.3">
      <c r="B21" s="35" t="s">
        <v>9</v>
      </c>
      <c r="C21" s="41">
        <v>198</v>
      </c>
      <c r="D21" s="44">
        <v>195000</v>
      </c>
      <c r="E21" s="39">
        <v>0.81399999999999995</v>
      </c>
    </row>
    <row r="22" spans="2:5" x14ac:dyDescent="0.3">
      <c r="B22" s="36" t="s">
        <v>5</v>
      </c>
      <c r="C22" s="42">
        <v>105</v>
      </c>
      <c r="D22" s="43">
        <v>149000</v>
      </c>
      <c r="E22" s="40">
        <v>0.79400000000000004</v>
      </c>
    </row>
  </sheetData>
  <mergeCells count="1">
    <mergeCell ref="B11:G11"/>
  </mergeCells>
  <phoneticPr fontId="2" type="noConversion"/>
  <conditionalFormatting sqref="B3:H10">
    <cfRule type="expression" dxfId="1" priority="1">
      <formula>$F3&gt;=270000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Normal="100" workbookViewId="0">
      <selection activeCell="F28" sqref="F28"/>
    </sheetView>
  </sheetViews>
  <sheetFormatPr defaultRowHeight="16.5" x14ac:dyDescent="0.3"/>
  <cols>
    <col min="1" max="1" width="1.625" customWidth="1"/>
    <col min="2" max="3" width="11.875" customWidth="1"/>
    <col min="4" max="4" width="15.875" customWidth="1"/>
    <col min="5" max="6" width="12.125" customWidth="1"/>
    <col min="7" max="7" width="13.125" customWidth="1"/>
    <col min="8" max="8" width="11.375" customWidth="1"/>
  </cols>
  <sheetData>
    <row r="1" spans="2:8" ht="17.25" thickBot="1" x14ac:dyDescent="0.35"/>
    <row r="2" spans="2:8" ht="27.75" thickBot="1" x14ac:dyDescent="0.35">
      <c r="B2" s="32" t="s">
        <v>0</v>
      </c>
      <c r="C2" s="37" t="s">
        <v>1</v>
      </c>
      <c r="D2" s="38" t="s">
        <v>25</v>
      </c>
      <c r="E2" s="37" t="s">
        <v>2</v>
      </c>
      <c r="F2" s="38" t="s">
        <v>15</v>
      </c>
      <c r="G2" s="38" t="s">
        <v>16</v>
      </c>
      <c r="H2" s="37" t="s">
        <v>3</v>
      </c>
    </row>
    <row r="3" spans="2:8" x14ac:dyDescent="0.3">
      <c r="B3" s="12" t="s">
        <v>6</v>
      </c>
      <c r="C3" s="13" t="s">
        <v>7</v>
      </c>
      <c r="D3" s="13" t="s">
        <v>24</v>
      </c>
      <c r="E3" s="24">
        <v>212</v>
      </c>
      <c r="F3" s="27">
        <v>275000</v>
      </c>
      <c r="G3" s="43">
        <v>190000</v>
      </c>
      <c r="H3" s="19">
        <v>0.72499999999999998</v>
      </c>
    </row>
    <row r="4" spans="2:8" x14ac:dyDescent="0.3">
      <c r="B4" s="6" t="s">
        <v>13</v>
      </c>
      <c r="C4" s="35" t="s">
        <v>7</v>
      </c>
      <c r="D4" s="35" t="s">
        <v>26</v>
      </c>
      <c r="E4" s="41">
        <v>212</v>
      </c>
      <c r="F4" s="44">
        <v>232000</v>
      </c>
      <c r="G4" s="43">
        <v>160000</v>
      </c>
      <c r="H4" s="39">
        <v>0.81699999999999995</v>
      </c>
    </row>
    <row r="5" spans="2:8" x14ac:dyDescent="0.3">
      <c r="B5" s="6" t="s">
        <v>12</v>
      </c>
      <c r="C5" s="35" t="s">
        <v>7</v>
      </c>
      <c r="D5" s="35" t="s">
        <v>28</v>
      </c>
      <c r="E5" s="41">
        <v>353</v>
      </c>
      <c r="F5" s="44">
        <v>254000</v>
      </c>
      <c r="G5" s="43">
        <v>180000</v>
      </c>
      <c r="H5" s="39">
        <v>0.79100000000000004</v>
      </c>
    </row>
    <row r="6" spans="2:8" s="34" customFormat="1" x14ac:dyDescent="0.3">
      <c r="B6" s="6">
        <f>SUBTOTAL(3,B3:B5)</f>
        <v>3</v>
      </c>
      <c r="C6" s="46" t="s">
        <v>41</v>
      </c>
      <c r="D6" s="35"/>
      <c r="E6" s="41"/>
      <c r="F6" s="44"/>
      <c r="G6" s="43"/>
      <c r="H6" s="39"/>
    </row>
    <row r="7" spans="2:8" s="34" customFormat="1" x14ac:dyDescent="0.3">
      <c r="B7" s="6"/>
      <c r="C7" s="46" t="s">
        <v>37</v>
      </c>
      <c r="D7" s="35"/>
      <c r="E7" s="41"/>
      <c r="F7" s="44">
        <f>SUBTOTAL(1,F3:F5)</f>
        <v>253666.66666666666</v>
      </c>
      <c r="G7" s="43"/>
      <c r="H7" s="39"/>
    </row>
    <row r="8" spans="2:8" x14ac:dyDescent="0.3">
      <c r="B8" s="6" t="s">
        <v>11</v>
      </c>
      <c r="C8" s="35" t="s">
        <v>5</v>
      </c>
      <c r="D8" s="35" t="s">
        <v>23</v>
      </c>
      <c r="E8" s="41">
        <v>101</v>
      </c>
      <c r="F8" s="44">
        <v>295000</v>
      </c>
      <c r="G8" s="43">
        <v>210000</v>
      </c>
      <c r="H8" s="39">
        <v>0.79400000000000004</v>
      </c>
    </row>
    <row r="9" spans="2:8" x14ac:dyDescent="0.3">
      <c r="B9" s="6" t="s">
        <v>4</v>
      </c>
      <c r="C9" s="35" t="s">
        <v>5</v>
      </c>
      <c r="D9" s="45" t="s">
        <v>20</v>
      </c>
      <c r="E9" s="41">
        <v>105</v>
      </c>
      <c r="F9" s="44">
        <v>125000</v>
      </c>
      <c r="G9" s="43">
        <v>87000</v>
      </c>
      <c r="H9" s="39">
        <v>0.79400000000000004</v>
      </c>
    </row>
    <row r="10" spans="2:8" s="34" customFormat="1" x14ac:dyDescent="0.3">
      <c r="B10" s="6">
        <f>SUBTOTAL(3,B8:B9)</f>
        <v>2</v>
      </c>
      <c r="C10" s="46" t="s">
        <v>42</v>
      </c>
      <c r="D10" s="45"/>
      <c r="E10" s="41"/>
      <c r="F10" s="44"/>
      <c r="G10" s="43"/>
      <c r="H10" s="39"/>
    </row>
    <row r="11" spans="2:8" s="34" customFormat="1" x14ac:dyDescent="0.3">
      <c r="B11" s="6"/>
      <c r="C11" s="46" t="s">
        <v>38</v>
      </c>
      <c r="D11" s="45"/>
      <c r="E11" s="41"/>
      <c r="F11" s="44">
        <f>SUBTOTAL(1,F8:F9)</f>
        <v>210000</v>
      </c>
      <c r="G11" s="43"/>
      <c r="H11" s="39"/>
    </row>
    <row r="12" spans="2:8" x14ac:dyDescent="0.3">
      <c r="B12" s="6" t="s">
        <v>14</v>
      </c>
      <c r="C12" s="35" t="s">
        <v>9</v>
      </c>
      <c r="D12" s="35" t="s">
        <v>27</v>
      </c>
      <c r="E12" s="41">
        <v>176</v>
      </c>
      <c r="F12" s="44">
        <v>350000</v>
      </c>
      <c r="G12" s="43">
        <v>245000</v>
      </c>
      <c r="H12" s="39">
        <v>0.85499999999999998</v>
      </c>
    </row>
    <row r="13" spans="2:8" x14ac:dyDescent="0.3">
      <c r="B13" s="6" t="s">
        <v>8</v>
      </c>
      <c r="C13" s="35" t="s">
        <v>9</v>
      </c>
      <c r="D13" s="35" t="s">
        <v>21</v>
      </c>
      <c r="E13" s="41">
        <v>125</v>
      </c>
      <c r="F13" s="44">
        <v>250000</v>
      </c>
      <c r="G13" s="43">
        <v>175000</v>
      </c>
      <c r="H13" s="39">
        <v>0.89700000000000002</v>
      </c>
    </row>
    <row r="14" spans="2:8" x14ac:dyDescent="0.3">
      <c r="B14" s="9" t="s">
        <v>10</v>
      </c>
      <c r="C14" s="36" t="s">
        <v>9</v>
      </c>
      <c r="D14" s="36" t="s">
        <v>22</v>
      </c>
      <c r="E14" s="42">
        <v>198</v>
      </c>
      <c r="F14" s="43">
        <v>195000</v>
      </c>
      <c r="G14" s="43">
        <v>130000</v>
      </c>
      <c r="H14" s="40">
        <v>0.81399999999999995</v>
      </c>
    </row>
    <row r="15" spans="2:8" s="34" customFormat="1" x14ac:dyDescent="0.3">
      <c r="B15" s="45">
        <f>SUBTOTAL(3,B12:B14)</f>
        <v>3</v>
      </c>
      <c r="C15" s="50" t="s">
        <v>43</v>
      </c>
      <c r="D15" s="45"/>
      <c r="E15" s="47"/>
      <c r="F15" s="48"/>
      <c r="G15" s="48"/>
      <c r="H15" s="49"/>
    </row>
    <row r="16" spans="2:8" s="34" customFormat="1" x14ac:dyDescent="0.3">
      <c r="B16" s="45"/>
      <c r="C16" s="50" t="s">
        <v>39</v>
      </c>
      <c r="D16" s="45"/>
      <c r="E16" s="47"/>
      <c r="F16" s="48">
        <f>SUBTOTAL(1,F12:F14)</f>
        <v>265000</v>
      </c>
      <c r="G16" s="48"/>
      <c r="H16" s="49"/>
    </row>
    <row r="17" spans="2:8" s="34" customFormat="1" x14ac:dyDescent="0.3">
      <c r="B17" s="45">
        <f>SUBTOTAL(3,B3:B14)</f>
        <v>8</v>
      </c>
      <c r="C17" s="50" t="s">
        <v>44</v>
      </c>
      <c r="D17" s="45"/>
      <c r="E17" s="47"/>
      <c r="F17" s="48"/>
      <c r="G17" s="48"/>
      <c r="H17" s="49"/>
    </row>
    <row r="18" spans="2:8" s="34" customFormat="1" x14ac:dyDescent="0.3">
      <c r="B18" s="45"/>
      <c r="C18" s="50" t="s">
        <v>40</v>
      </c>
      <c r="D18" s="45"/>
      <c r="E18" s="47"/>
      <c r="F18" s="48">
        <f>SUBTOTAL(1,F3:F14)</f>
        <v>247000</v>
      </c>
      <c r="G18" s="48"/>
      <c r="H18" s="49"/>
    </row>
  </sheetData>
  <sortState ref="B3:H10">
    <sortCondition ref="C2"/>
  </sortState>
  <phoneticPr fontId="2" type="noConversion"/>
  <conditionalFormatting sqref="B3:H18">
    <cfRule type="expression" dxfId="0" priority="1">
      <formula>$F3&gt;=270000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예약률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HyungSub Lee</cp:lastModifiedBy>
  <dcterms:created xsi:type="dcterms:W3CDTF">2018-09-27T08:39:38Z</dcterms:created>
  <dcterms:modified xsi:type="dcterms:W3CDTF">2019-01-15T14:15:48Z</dcterms:modified>
</cp:coreProperties>
</file>