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내 드라이브\Genia\Final_pjt2\"/>
    </mc:Choice>
  </mc:AlternateContent>
  <xr:revisionPtr revIDLastSave="0" documentId="13_ncr:1_{8A83A07B-8E63-4815-9E7E-381FFA2CB58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BS" sheetId="1" r:id="rId1"/>
    <sheet name="Sheet1" sheetId="3" r:id="rId2"/>
    <sheet name="Table" sheetId="2" r:id="rId3"/>
  </sheets>
  <definedNames>
    <definedName name="_xlnm._FilterDatabase" localSheetId="2" hidden="1">Table!$C$6:$D$16</definedName>
    <definedName name="_xlnm.Print_Area" localSheetId="2">Table!$A$1:$AI$19</definedName>
    <definedName name="_xlnm.Print_Area" localSheetId="0">WBS!$A$1:$M$27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K16" i="1"/>
  <c r="K17" i="1"/>
  <c r="K18" i="1"/>
  <c r="K19" i="1"/>
  <c r="K20" i="1"/>
  <c r="E19" i="1"/>
  <c r="E16" i="1"/>
  <c r="K10" i="1"/>
  <c r="K11" i="1"/>
  <c r="K12" i="1"/>
  <c r="K13" i="1"/>
  <c r="E18" i="1"/>
  <c r="E10" i="1"/>
  <c r="E12" i="1"/>
  <c r="E13" i="1"/>
  <c r="F7" i="1"/>
  <c r="K25" i="1"/>
  <c r="K26" i="1"/>
  <c r="K24" i="1"/>
  <c r="K22" i="1"/>
  <c r="K15" i="1"/>
  <c r="K9" i="1"/>
  <c r="K8" i="1"/>
  <c r="J23" i="1"/>
  <c r="J21" i="1"/>
  <c r="J14" i="1"/>
  <c r="J7" i="1"/>
  <c r="J2" i="1"/>
  <c r="L8" i="1" s="1"/>
  <c r="E9" i="1"/>
  <c r="E11" i="1"/>
  <c r="E25" i="1"/>
  <c r="G23" i="1"/>
  <c r="F23" i="1"/>
  <c r="G21" i="1"/>
  <c r="F21" i="1"/>
  <c r="G14" i="1"/>
  <c r="F14" i="1"/>
  <c r="G7" i="1"/>
  <c r="E24" i="1"/>
  <c r="E22" i="1"/>
  <c r="E20" i="1"/>
  <c r="E17" i="1"/>
  <c r="E15" i="1"/>
  <c r="E8" i="1"/>
  <c r="L16" i="1" l="1"/>
  <c r="L17" i="1"/>
  <c r="L19" i="1"/>
  <c r="L13" i="1"/>
  <c r="L12" i="1"/>
  <c r="L11" i="1"/>
  <c r="L10" i="1"/>
  <c r="L18" i="1"/>
  <c r="F6" i="1"/>
  <c r="K21" i="1"/>
  <c r="E21" i="1"/>
  <c r="K23" i="1"/>
  <c r="E7" i="1"/>
  <c r="K14" i="1"/>
  <c r="J6" i="1"/>
  <c r="K7" i="1"/>
  <c r="I6" i="1" s="1"/>
  <c r="E14" i="1"/>
  <c r="L25" i="1"/>
  <c r="L23" i="1"/>
  <c r="L22" i="1"/>
  <c r="L26" i="1"/>
  <c r="L24" i="1"/>
  <c r="L20" i="1"/>
  <c r="L9" i="1"/>
  <c r="G6" i="1"/>
  <c r="E23" i="1"/>
  <c r="L21" i="1"/>
  <c r="L14" i="1"/>
  <c r="L7" i="1"/>
  <c r="L15" i="1"/>
  <c r="K6" i="1" l="1"/>
  <c r="L2" i="1" s="1"/>
  <c r="E6" i="1"/>
  <c r="L6" i="1"/>
</calcChain>
</file>

<file path=xl/sharedStrings.xml><?xml version="1.0" encoding="utf-8"?>
<sst xmlns="http://schemas.openxmlformats.org/spreadsheetml/2006/main" count="101" uniqueCount="53">
  <si>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</si>
  <si>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</si>
  <si>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</si>
  <si>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</si>
  <si>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</si>
  <si>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</si>
  <si>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</si>
  <si>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</si>
  <si>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</si>
  <si>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</si>
  <si>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</si>
  <si>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</si>
  <si>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</si>
  <si>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</si>
  <si>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</si>
  <si>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</si>
  <si>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</si>
  <si>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</si>
  <si>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</si>
  <si>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</si>
  <si>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</si>
  <si>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</si>
  <si>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</si>
  <si>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</si>
  <si>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</si>
  <si>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</si>
  <si>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</si>
  <si>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</si>
  <si>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</si>
  <si>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</si>
  <si>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</si>
  <si>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</si>
  <si>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>기능 구현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</si>
  <si>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</si>
  <si>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</si>
  <si>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</si>
  <si>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</si>
  <si>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</si>
  <si>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</si>
  <si>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모델 활용 연구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</si>
  <si>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</si>
  <si>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</si>
  <si>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</si>
  <si>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</si>
  <si>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</si>
  <si>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</si>
  <si>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</si>
  <si>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</si>
  <si>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</si>
  <si>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</si>
  <si>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Local 환경에서 Feature Test </t>
    <phoneticPr fontId="7" type="noConversion"/>
  </si>
  <si>
    <t>코드 병합</t>
    <phoneticPr fontId="7" type="noConversion"/>
  </si>
  <si>
    <t xml:space="preserve">진행율 기준일자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</si>
</sst>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10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0" fillId="13" borderId="64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0" fillId="0" borderId="30" xfId="0" applyFill="1" applyBorder="1">
      <alignment vertical="center"/>
    </xf>
    <xf numFmtId="0" fontId="0" fillId="0" borderId="65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0" xfId="0" applyFill="1">
      <alignment vertical="center"/>
    </xf>
    <xf numFmtId="0" fontId="0" fillId="17" borderId="30" xfId="0" applyFill="1" applyBorder="1">
      <alignment vertical="center"/>
    </xf>
    <xf numFmtId="49" fontId="1" fillId="0" borderId="0" xfId="0" applyNumberFormat="1" applyFont="1" applyBorder="1">
      <alignment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65" xfId="0" applyFill="1" applyBorder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0" fillId="18" borderId="30" xfId="0" applyFill="1" applyBorder="1">
      <alignment vertical="center"/>
    </xf>
    <xf numFmtId="0" fontId="0" fillId="18" borderId="65" xfId="0" applyFill="1" applyBorder="1">
      <alignment vertical="center"/>
    </xf>
    <xf numFmtId="0" fontId="0" fillId="18" borderId="24" xfId="0" applyFill="1" applyBorder="1">
      <alignment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9" borderId="36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left" vertical="center"/>
    </xf>
    <xf numFmtId="49" fontId="1" fillId="0" borderId="66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176" fontId="1" fillId="0" borderId="67" xfId="0" applyNumberFormat="1" applyFont="1" applyBorder="1" applyAlignment="1">
      <alignment horizontal="center" vertical="center"/>
    </xf>
    <xf numFmtId="49" fontId="1" fillId="0" borderId="68" xfId="0" applyNumberFormat="1" applyFont="1" applyBorder="1" applyAlignment="1">
      <alignment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2" fillId="7" borderId="42" xfId="0" applyNumberFormat="1" applyFont="1" applyFill="1" applyBorder="1" applyAlignment="1">
      <alignment vertical="center"/>
    </xf>
    <xf numFmtId="49" fontId="2" fillId="7" borderId="44" xfId="0" applyNumberFormat="1" applyFont="1" applyFill="1" applyBorder="1" applyAlignment="1">
      <alignment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 applyAlignment="1">
      <alignment vertical="center"/>
    </xf>
    <xf numFmtId="49" fontId="4" fillId="0" borderId="79" xfId="0" applyNumberFormat="1" applyFont="1" applyBorder="1" applyAlignment="1">
      <alignment horizontal="center"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49" fontId="6" fillId="0" borderId="80" xfId="0" applyNumberFormat="1" applyFont="1" applyBorder="1" applyAlignment="1">
      <alignment horizontal="center" vertical="center"/>
    </xf>
    <xf numFmtId="49" fontId="6" fillId="0" borderId="81" xfId="0" applyNumberFormat="1" applyFont="1" applyBorder="1" applyAlignment="1">
      <alignment horizontal="center" vertical="center"/>
    </xf>
    <xf numFmtId="49" fontId="1" fillId="0" borderId="81" xfId="0" applyNumberFormat="1" applyFont="1" applyBorder="1">
      <alignment vertical="center"/>
    </xf>
    <xf numFmtId="49" fontId="1" fillId="0" borderId="81" xfId="0" applyNumberFormat="1" applyFont="1" applyBorder="1" applyAlignment="1">
      <alignment vertical="center"/>
    </xf>
    <xf numFmtId="14" fontId="3" fillId="0" borderId="81" xfId="0" applyNumberFormat="1" applyFont="1" applyBorder="1" applyAlignment="1">
      <alignment horizontal="left" vertical="center"/>
    </xf>
    <xf numFmtId="49" fontId="1" fillId="0" borderId="81" xfId="0" applyNumberFormat="1" applyFont="1" applyBorder="1" applyAlignment="1">
      <alignment horizontal="right" vertical="center"/>
    </xf>
    <xf numFmtId="177" fontId="3" fillId="0" borderId="82" xfId="0" applyNumberFormat="1" applyFont="1" applyBorder="1" applyAlignment="1">
      <alignment horizontal="left" vertical="center"/>
    </xf>
  </cellXfs>
  <cellStyles count="1">
    <cellStyle name="표준" xfId="0" builtinId="0"/>
  </cellStyles>
  <dxfs count="53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Light Style 1 - Accent 1" table="0" count="7" xr9:uid="{00000000-0011-0000-FFFF-FFFF01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mruColors>
      <color rgb="FFFFFF69"/>
      <color rgb="FFFF8F8F"/>
      <color rgb="FF33FF8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6"/>
  <sheetViews>
    <sheetView tabSelected="1" zoomScale="115" zoomScaleNormal="115" zoomScaleSheetLayoutView="75" workbookViewId="0">
      <selection activeCell="O27" sqref="O27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1.875" style="2" bestFit="1" customWidth="1"/>
    <col min="4" max="4" width="7.375" style="2" bestFit="1" customWidth="1"/>
    <col min="5" max="7" width="12.5" style="2" bestFit="1" customWidth="1"/>
    <col min="8" max="8" width="7" style="2" customWidth="1"/>
    <col min="9" max="9" width="13.375" style="2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x14ac:dyDescent="0.3">
      <c r="A1" s="161"/>
      <c r="B1" s="90"/>
      <c r="C1" s="161"/>
      <c r="D1" s="161"/>
      <c r="E1" s="161"/>
      <c r="F1" s="161"/>
      <c r="G1" s="161"/>
      <c r="H1" s="161"/>
      <c r="I1" s="161"/>
      <c r="J1" s="161"/>
      <c r="K1" s="161"/>
      <c r="L1" s="162"/>
      <c r="M1" s="163"/>
    </row>
    <row r="2" spans="1:13" ht="42" customHeight="1" thickBot="1" x14ac:dyDescent="0.35">
      <c r="A2" s="117"/>
      <c r="B2" s="168" t="s">
        <v>46</v>
      </c>
      <c r="C2" s="169"/>
      <c r="D2" s="169"/>
      <c r="E2" s="170"/>
      <c r="F2" s="170"/>
      <c r="G2" s="171"/>
      <c r="H2" s="171"/>
      <c r="I2" s="171" t="s">
        <v>52</v>
      </c>
      <c r="J2" s="172">
        <f ca="1">TODAY()</f>
        <v>45253</v>
      </c>
      <c r="K2" s="173" t="s">
        <v>33</v>
      </c>
      <c r="L2" s="174">
        <f>K6</f>
        <v>0</v>
      </c>
      <c r="M2" s="30"/>
    </row>
    <row r="3" spans="1:13" ht="24" customHeight="1" x14ac:dyDescent="0.3">
      <c r="A3" s="164"/>
      <c r="B3" s="53" t="s">
        <v>23</v>
      </c>
      <c r="C3" s="55" t="s">
        <v>30</v>
      </c>
      <c r="D3" s="56" t="s">
        <v>20</v>
      </c>
      <c r="E3" s="47" t="s">
        <v>6</v>
      </c>
      <c r="F3" s="48"/>
      <c r="G3" s="48"/>
      <c r="H3" s="48"/>
      <c r="I3" s="49"/>
      <c r="J3" s="131" t="s">
        <v>1</v>
      </c>
      <c r="K3" s="157" t="s">
        <v>28</v>
      </c>
      <c r="L3" s="60"/>
      <c r="M3" s="30"/>
    </row>
    <row r="4" spans="1:13" x14ac:dyDescent="0.3">
      <c r="A4" s="164"/>
      <c r="B4" s="54"/>
      <c r="C4" s="159"/>
      <c r="D4" s="57"/>
      <c r="E4" s="50"/>
      <c r="F4" s="51"/>
      <c r="G4" s="51"/>
      <c r="H4" s="51"/>
      <c r="I4" s="52"/>
      <c r="J4" s="132"/>
      <c r="K4" s="158"/>
      <c r="L4" s="61"/>
    </row>
    <row r="5" spans="1:13" ht="17.25" thickBot="1" x14ac:dyDescent="0.35">
      <c r="A5" s="164"/>
      <c r="B5" s="165" t="s">
        <v>27</v>
      </c>
      <c r="C5" s="155"/>
      <c r="D5" s="156"/>
      <c r="E5" s="8" t="s">
        <v>15</v>
      </c>
      <c r="F5" s="7" t="s">
        <v>19</v>
      </c>
      <c r="G5" s="7" t="s">
        <v>16</v>
      </c>
      <c r="H5" s="7" t="s">
        <v>3</v>
      </c>
      <c r="I5" s="9" t="s">
        <v>18</v>
      </c>
      <c r="J5" s="133"/>
      <c r="K5" s="160" t="s">
        <v>6</v>
      </c>
      <c r="L5" s="10" t="s">
        <v>9</v>
      </c>
    </row>
    <row r="6" spans="1:13" x14ac:dyDescent="0.3">
      <c r="A6" s="164"/>
      <c r="B6" s="58" t="s">
        <v>31</v>
      </c>
      <c r="C6" s="59"/>
      <c r="D6" s="16"/>
      <c r="E6" s="17" t="str">
        <f>CONCATENATE(NETWORKDAYS(F6,G6),"일")</f>
        <v>30일</v>
      </c>
      <c r="F6" s="18">
        <f>MIN(F7:F26)</f>
        <v>45250</v>
      </c>
      <c r="G6" s="18">
        <f>MAX(G7:G26)</f>
        <v>45289</v>
      </c>
      <c r="H6" s="18" t="s">
        <v>2</v>
      </c>
      <c r="I6" s="19">
        <f>SUM(K7, K14, K21, K23)</f>
        <v>0</v>
      </c>
      <c r="J6" s="134">
        <f>SUM(J7, J14, J21, J23)</f>
        <v>0.99999999999999989</v>
      </c>
      <c r="K6" s="124">
        <f>SUM(K7, K14, K21, K23)</f>
        <v>0</v>
      </c>
      <c r="L6" s="31">
        <f ca="1">IF(G6-$J$2&lt;=0,0,G6-$J$2)</f>
        <v>36</v>
      </c>
    </row>
    <row r="7" spans="1:13" x14ac:dyDescent="0.3">
      <c r="A7" s="164"/>
      <c r="B7" s="167" t="s">
        <v>10</v>
      </c>
      <c r="C7" s="38" t="s">
        <v>14</v>
      </c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135">
        <f>I7</f>
        <v>0.1</v>
      </c>
      <c r="K7" s="125">
        <f>SUM(K8:K11)</f>
        <v>0</v>
      </c>
      <c r="L7" s="32">
        <f ca="1">IF(G7-$J$2&lt;=0,0,G7-$J$2)</f>
        <v>36</v>
      </c>
      <c r="M7" s="36"/>
    </row>
    <row r="8" spans="1:13" x14ac:dyDescent="0.3">
      <c r="A8" s="164"/>
      <c r="B8" s="152" t="s">
        <v>10</v>
      </c>
      <c r="C8" s="116" t="s">
        <v>21</v>
      </c>
      <c r="D8" s="6" t="s">
        <v>11</v>
      </c>
      <c r="E8" s="6" t="str">
        <f t="shared" ref="E8:E22" si="0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136"/>
      <c r="K8" s="126">
        <f>I8*J8</f>
        <v>0</v>
      </c>
      <c r="L8" s="33">
        <f ca="1">IF(G8-$J$2&lt;=0,0,G8-$J$2)</f>
        <v>36</v>
      </c>
    </row>
    <row r="9" spans="1:13" x14ac:dyDescent="0.3">
      <c r="A9" s="164"/>
      <c r="B9" s="153"/>
      <c r="C9" s="3" t="s">
        <v>22</v>
      </c>
      <c r="D9" s="6" t="s">
        <v>34</v>
      </c>
      <c r="E9" s="6" t="str">
        <f t="shared" si="0"/>
        <v>4일</v>
      </c>
      <c r="F9" s="1">
        <v>45250</v>
      </c>
      <c r="G9" s="1">
        <v>45253</v>
      </c>
      <c r="H9" s="4" t="s">
        <v>10</v>
      </c>
      <c r="I9" s="11">
        <v>0.6</v>
      </c>
      <c r="J9" s="136"/>
      <c r="K9" s="126">
        <f t="shared" ref="K9:K13" si="1">I9*J9</f>
        <v>0</v>
      </c>
      <c r="L9" s="33">
        <f ca="1">IF(G9-$J$2&lt;=0,0,G9-$J$2)</f>
        <v>0</v>
      </c>
    </row>
    <row r="10" spans="1:13" x14ac:dyDescent="0.3">
      <c r="A10" s="164"/>
      <c r="B10" s="153"/>
      <c r="C10" s="3" t="s">
        <v>37</v>
      </c>
      <c r="D10" s="6" t="s">
        <v>11</v>
      </c>
      <c r="E10" s="6" t="str">
        <f t="shared" si="0"/>
        <v>4일</v>
      </c>
      <c r="F10" s="1">
        <v>45253</v>
      </c>
      <c r="G10" s="1">
        <v>45258</v>
      </c>
      <c r="H10" s="4" t="s">
        <v>10</v>
      </c>
      <c r="I10" s="11">
        <v>0.3</v>
      </c>
      <c r="J10" s="136"/>
      <c r="K10" s="126">
        <f t="shared" si="1"/>
        <v>0</v>
      </c>
      <c r="L10" s="33">
        <f ca="1">IF(G10-$J$2&lt;=0,0,G10-$J$2)</f>
        <v>5</v>
      </c>
    </row>
    <row r="11" spans="1:13" x14ac:dyDescent="0.3">
      <c r="A11" s="164"/>
      <c r="B11" s="153"/>
      <c r="C11" s="3" t="s">
        <v>44</v>
      </c>
      <c r="D11" s="6" t="s">
        <v>11</v>
      </c>
      <c r="E11" s="6" t="str">
        <f t="shared" si="0"/>
        <v>4일</v>
      </c>
      <c r="F11" s="1">
        <v>45253</v>
      </c>
      <c r="G11" s="1">
        <v>45258</v>
      </c>
      <c r="H11" s="4" t="s">
        <v>10</v>
      </c>
      <c r="I11" s="11">
        <v>0.3</v>
      </c>
      <c r="J11" s="136"/>
      <c r="K11" s="126">
        <f t="shared" si="1"/>
        <v>0</v>
      </c>
      <c r="L11" s="33">
        <f ca="1">IF(G11-$J$2&lt;=0,0,G11-$J$2)</f>
        <v>5</v>
      </c>
    </row>
    <row r="12" spans="1:13" x14ac:dyDescent="0.3">
      <c r="A12" s="164"/>
      <c r="B12" s="153"/>
      <c r="C12" s="3" t="s">
        <v>45</v>
      </c>
      <c r="D12" s="6" t="s">
        <v>11</v>
      </c>
      <c r="E12" s="6" t="str">
        <f t="shared" si="0"/>
        <v>4일</v>
      </c>
      <c r="F12" s="1">
        <v>45253</v>
      </c>
      <c r="G12" s="1">
        <v>45258</v>
      </c>
      <c r="H12" s="4" t="s">
        <v>10</v>
      </c>
      <c r="I12" s="11">
        <v>0</v>
      </c>
      <c r="J12" s="137"/>
      <c r="K12" s="126">
        <f t="shared" si="1"/>
        <v>0</v>
      </c>
      <c r="L12" s="33">
        <f ca="1">IF(G12-$J$2&lt;=0,0,G12-$J$2)</f>
        <v>5</v>
      </c>
    </row>
    <row r="13" spans="1:13" x14ac:dyDescent="0.3">
      <c r="A13" s="164"/>
      <c r="B13" s="154"/>
      <c r="C13" s="115" t="s">
        <v>48</v>
      </c>
      <c r="D13" s="6" t="s">
        <v>11</v>
      </c>
      <c r="E13" s="6" t="str">
        <f t="shared" si="0"/>
        <v>4일</v>
      </c>
      <c r="F13" s="20">
        <v>45253</v>
      </c>
      <c r="G13" s="20">
        <v>45258</v>
      </c>
      <c r="H13" s="4" t="s">
        <v>10</v>
      </c>
      <c r="I13" s="11">
        <v>0</v>
      </c>
      <c r="J13" s="138"/>
      <c r="K13" s="126">
        <f t="shared" si="1"/>
        <v>0</v>
      </c>
      <c r="L13" s="33">
        <f ca="1">IF(G13-$J$2&lt;=0,0,G13-$J$2)</f>
        <v>5</v>
      </c>
    </row>
    <row r="14" spans="1:13" x14ac:dyDescent="0.3">
      <c r="A14" s="164"/>
      <c r="B14" s="167" t="s">
        <v>4</v>
      </c>
      <c r="C14" s="38" t="s">
        <v>32</v>
      </c>
      <c r="D14" s="21"/>
      <c r="E14" s="21" t="str">
        <f>CONCATENATE(NETWORKDAYS(F14,G14),"일")</f>
        <v>13일</v>
      </c>
      <c r="F14" s="22">
        <f>MIN(F15:F20)</f>
        <v>45259</v>
      </c>
      <c r="G14" s="22">
        <f>MAX(G15:G20)</f>
        <v>45275</v>
      </c>
      <c r="H14" s="22"/>
      <c r="I14" s="23">
        <v>0.7</v>
      </c>
      <c r="J14" s="139">
        <f>I14</f>
        <v>0.7</v>
      </c>
      <c r="K14" s="127">
        <f>SUM(K15:K20)</f>
        <v>0</v>
      </c>
      <c r="L14" s="34">
        <f ca="1">IF(G14-$J$2&lt;=0,0,G14-$J$2)</f>
        <v>22</v>
      </c>
    </row>
    <row r="15" spans="1:13" x14ac:dyDescent="0.3">
      <c r="A15" s="164"/>
      <c r="B15" s="152" t="s">
        <v>4</v>
      </c>
      <c r="C15" s="118" t="s">
        <v>50</v>
      </c>
      <c r="D15" s="114" t="s">
        <v>6</v>
      </c>
      <c r="E15" s="5" t="str">
        <f t="shared" si="0"/>
        <v>13일</v>
      </c>
      <c r="F15" s="1">
        <v>45259</v>
      </c>
      <c r="G15" s="1">
        <v>45275</v>
      </c>
      <c r="H15" s="4" t="s">
        <v>40</v>
      </c>
      <c r="I15" s="11">
        <v>0</v>
      </c>
      <c r="J15" s="136"/>
      <c r="K15" s="126">
        <f>I15*J15</f>
        <v>0</v>
      </c>
      <c r="L15" s="33">
        <f ca="1">IF(G15-$J$2&lt;=0,0,G15-$J$2)</f>
        <v>22</v>
      </c>
    </row>
    <row r="16" spans="1:13" x14ac:dyDescent="0.3">
      <c r="A16" s="164"/>
      <c r="B16" s="153"/>
      <c r="C16" s="119"/>
      <c r="D16" s="114" t="s">
        <v>6</v>
      </c>
      <c r="E16" s="5" t="str">
        <f t="shared" si="0"/>
        <v>2일</v>
      </c>
      <c r="F16" s="1">
        <v>45259</v>
      </c>
      <c r="G16" s="1">
        <v>45260</v>
      </c>
      <c r="H16" s="20" t="s">
        <v>12</v>
      </c>
      <c r="I16" s="11">
        <v>0</v>
      </c>
      <c r="J16" s="136"/>
      <c r="K16" s="126">
        <f t="shared" ref="K16:K20" si="2">I16*J16</f>
        <v>0</v>
      </c>
      <c r="L16" s="33">
        <f ca="1">IF(G16-$J$2&lt;=0,0,G16-$J$2)</f>
        <v>7</v>
      </c>
    </row>
    <row r="17" spans="1:12" x14ac:dyDescent="0.3">
      <c r="A17" s="164"/>
      <c r="B17" s="153"/>
      <c r="C17" s="120"/>
      <c r="D17" s="111" t="s">
        <v>6</v>
      </c>
      <c r="E17" s="5" t="str">
        <f t="shared" si="0"/>
        <v>13일</v>
      </c>
      <c r="F17" s="1">
        <v>45259</v>
      </c>
      <c r="G17" s="1">
        <v>45275</v>
      </c>
      <c r="H17" s="20" t="s">
        <v>5</v>
      </c>
      <c r="I17" s="11">
        <v>0</v>
      </c>
      <c r="J17" s="136"/>
      <c r="K17" s="126">
        <f t="shared" si="2"/>
        <v>0</v>
      </c>
      <c r="L17" s="33">
        <f ca="1">IF(G17-$J$2&lt;=0,0,G17-$J$2)</f>
        <v>22</v>
      </c>
    </row>
    <row r="18" spans="1:12" x14ac:dyDescent="0.3">
      <c r="A18" s="164"/>
      <c r="B18" s="153"/>
      <c r="C18" s="121" t="s">
        <v>49</v>
      </c>
      <c r="D18" s="111" t="s">
        <v>6</v>
      </c>
      <c r="E18" s="5" t="str">
        <f t="shared" si="0"/>
        <v>11일</v>
      </c>
      <c r="F18" s="1">
        <v>45259</v>
      </c>
      <c r="G18" s="1">
        <v>45273</v>
      </c>
      <c r="H18" s="1" t="s">
        <v>2</v>
      </c>
      <c r="I18" s="11">
        <v>0</v>
      </c>
      <c r="J18" s="136"/>
      <c r="K18" s="126">
        <f t="shared" si="2"/>
        <v>0</v>
      </c>
      <c r="L18" s="33">
        <f ca="1">IF(G18-$J$2&lt;=0,0,G18-$J$2)</f>
        <v>20</v>
      </c>
    </row>
    <row r="19" spans="1:12" x14ac:dyDescent="0.3">
      <c r="A19" s="164"/>
      <c r="B19" s="153"/>
      <c r="C19" s="120"/>
      <c r="D19" s="6" t="s">
        <v>6</v>
      </c>
      <c r="E19" s="5" t="str">
        <f t="shared" si="0"/>
        <v>13일</v>
      </c>
      <c r="F19" s="1">
        <v>45259</v>
      </c>
      <c r="G19" s="1">
        <v>45275</v>
      </c>
      <c r="H19" s="20" t="s">
        <v>41</v>
      </c>
      <c r="I19" s="11">
        <v>0</v>
      </c>
      <c r="J19" s="136"/>
      <c r="K19" s="126">
        <f t="shared" si="2"/>
        <v>0</v>
      </c>
      <c r="L19" s="33">
        <f ca="1">IF(G19-$J$2&lt;=0,0,G19-$J$2)</f>
        <v>22</v>
      </c>
    </row>
    <row r="20" spans="1:12" x14ac:dyDescent="0.3">
      <c r="A20" s="164"/>
      <c r="B20" s="154"/>
      <c r="C20" s="123" t="s">
        <v>51</v>
      </c>
      <c r="D20" s="6" t="s">
        <v>6</v>
      </c>
      <c r="E20" s="5" t="str">
        <f t="shared" si="0"/>
        <v>3일</v>
      </c>
      <c r="F20" s="1">
        <v>45273</v>
      </c>
      <c r="G20" s="1">
        <v>45275</v>
      </c>
      <c r="H20" s="20" t="s">
        <v>2</v>
      </c>
      <c r="I20" s="11">
        <v>0</v>
      </c>
      <c r="J20" s="136"/>
      <c r="K20" s="126">
        <f t="shared" si="2"/>
        <v>0</v>
      </c>
      <c r="L20" s="33">
        <f ca="1">IF(G20-$J$2&lt;=0,0,G20-$J$2)</f>
        <v>22</v>
      </c>
    </row>
    <row r="21" spans="1:12" x14ac:dyDescent="0.3">
      <c r="A21" s="164"/>
      <c r="B21" s="167" t="s">
        <v>0</v>
      </c>
      <c r="C21" s="38" t="s">
        <v>17</v>
      </c>
      <c r="D21" s="21"/>
      <c r="E21" s="21" t="str">
        <f>CONCATENATE(NETWORKDAYS(F21,G21),"일")</f>
        <v>5일</v>
      </c>
      <c r="F21" s="25">
        <f>MIN(F22:F22)</f>
        <v>45278</v>
      </c>
      <c r="G21" s="22">
        <f>MAX(G22:G22)</f>
        <v>45282</v>
      </c>
      <c r="H21" s="22"/>
      <c r="I21" s="23">
        <v>0.1</v>
      </c>
      <c r="J21" s="139">
        <f>I21</f>
        <v>0.1</v>
      </c>
      <c r="K21" s="127">
        <f>SUM(K22:K22)</f>
        <v>0</v>
      </c>
      <c r="L21" s="34">
        <f ca="1">IF(G21-$J$2&lt;=0,0,G21-$J$2)</f>
        <v>29</v>
      </c>
    </row>
    <row r="22" spans="1:12" ht="16.5" customHeight="1" x14ac:dyDescent="0.3">
      <c r="A22" s="164"/>
      <c r="B22" s="39" t="s">
        <v>47</v>
      </c>
      <c r="C22" s="112" t="s">
        <v>25</v>
      </c>
      <c r="D22" s="6" t="s">
        <v>6</v>
      </c>
      <c r="E22" s="6" t="str">
        <f t="shared" si="0"/>
        <v>5일</v>
      </c>
      <c r="F22" s="1">
        <v>45278</v>
      </c>
      <c r="G22" s="1">
        <v>45282</v>
      </c>
      <c r="H22" s="1" t="s">
        <v>10</v>
      </c>
      <c r="I22" s="12">
        <v>0</v>
      </c>
      <c r="J22" s="140"/>
      <c r="K22" s="128">
        <f t="shared" ref="K22" si="3">I22*J22</f>
        <v>0</v>
      </c>
      <c r="L22" s="35">
        <f ca="1">IF(G22-$J$2&lt;=0,0,G22-$J$2)</f>
        <v>29</v>
      </c>
    </row>
    <row r="23" spans="1:12" x14ac:dyDescent="0.3">
      <c r="A23" s="164"/>
      <c r="B23" s="167" t="s">
        <v>26</v>
      </c>
      <c r="C23" s="38" t="s">
        <v>26</v>
      </c>
      <c r="D23" s="24"/>
      <c r="E23" s="21" t="str">
        <f>CONCATENATE(NETWORKDAYS(F23,G23),"일")</f>
        <v>5일</v>
      </c>
      <c r="F23" s="22">
        <f>MIN(F24:F26)</f>
        <v>45285</v>
      </c>
      <c r="G23" s="22">
        <f>MAX(G24:G26)</f>
        <v>45289</v>
      </c>
      <c r="H23" s="22"/>
      <c r="I23" s="23">
        <v>0.1</v>
      </c>
      <c r="J23" s="139">
        <f>I23</f>
        <v>0.1</v>
      </c>
      <c r="K23" s="127">
        <f>SUM(K24:K26)</f>
        <v>0</v>
      </c>
      <c r="L23" s="34">
        <f ca="1">IF(G23-$J$2&lt;=0,0,G23-$J$2)</f>
        <v>36</v>
      </c>
    </row>
    <row r="24" spans="1:12" x14ac:dyDescent="0.3">
      <c r="A24" s="164"/>
      <c r="B24" s="45" t="s">
        <v>26</v>
      </c>
      <c r="C24" s="112" t="s">
        <v>29</v>
      </c>
      <c r="D24" s="26" t="s">
        <v>6</v>
      </c>
      <c r="E24" s="26" t="str">
        <f>CONCATENATE(NETWORKDAYS(F25,G25),"일")</f>
        <v>5일</v>
      </c>
      <c r="F24" s="122">
        <v>45285</v>
      </c>
      <c r="G24" s="122">
        <v>45289</v>
      </c>
      <c r="H24" s="122" t="s">
        <v>10</v>
      </c>
      <c r="I24" s="29">
        <v>0</v>
      </c>
      <c r="J24" s="141"/>
      <c r="K24" s="129">
        <f>I24*J24</f>
        <v>0</v>
      </c>
      <c r="L24" s="37">
        <f ca="1">IF(G25-$J$2&lt;=0,0,G25-$J$2)</f>
        <v>36</v>
      </c>
    </row>
    <row r="25" spans="1:12" x14ac:dyDescent="0.3">
      <c r="A25" s="164"/>
      <c r="B25" s="46"/>
      <c r="C25" s="113" t="s">
        <v>24</v>
      </c>
      <c r="D25" s="6" t="s">
        <v>6</v>
      </c>
      <c r="E25" s="6" t="str">
        <f>CONCATENATE(NETWORKDAYS(F26,G26),"일")</f>
        <v>1일</v>
      </c>
      <c r="F25" s="1">
        <v>45285</v>
      </c>
      <c r="G25" s="1">
        <v>45289</v>
      </c>
      <c r="H25" s="4" t="s">
        <v>10</v>
      </c>
      <c r="I25" s="12">
        <v>0</v>
      </c>
      <c r="J25" s="142"/>
      <c r="K25" s="130">
        <f t="shared" ref="K25:K26" si="4">I25*J25</f>
        <v>0</v>
      </c>
      <c r="L25" s="33">
        <f ca="1">IF(G26-$J$2&lt;=0,0,G26-$J$2)</f>
        <v>36</v>
      </c>
    </row>
    <row r="26" spans="1:12" ht="17.25" thickBot="1" x14ac:dyDescent="0.35">
      <c r="A26" s="117"/>
      <c r="B26" s="166"/>
      <c r="C26" s="143" t="s">
        <v>7</v>
      </c>
      <c r="D26" s="144" t="s">
        <v>6</v>
      </c>
      <c r="E26" s="145" t="str">
        <f>CONCATENATE(NETWORKDAYS(F26,G26),"일")</f>
        <v>1일</v>
      </c>
      <c r="F26" s="146">
        <v>45289</v>
      </c>
      <c r="G26" s="146">
        <v>45289</v>
      </c>
      <c r="H26" s="147" t="s">
        <v>10</v>
      </c>
      <c r="I26" s="148">
        <v>0</v>
      </c>
      <c r="J26" s="149"/>
      <c r="K26" s="150">
        <f t="shared" si="4"/>
        <v>0</v>
      </c>
      <c r="L26" s="151">
        <f ca="1">IF(G26-$J$2&lt;=0,0,G26-$J$2)</f>
        <v>36</v>
      </c>
    </row>
  </sheetData>
  <mergeCells count="13">
    <mergeCell ref="C15:C17"/>
    <mergeCell ref="C18:C19"/>
    <mergeCell ref="B6:C6"/>
    <mergeCell ref="B2:D2"/>
    <mergeCell ref="J3:J5"/>
    <mergeCell ref="K3:L4"/>
    <mergeCell ref="B15:B20"/>
    <mergeCell ref="B8:B13"/>
    <mergeCell ref="B3:B4"/>
    <mergeCell ref="C3:C4"/>
    <mergeCell ref="D3:D4"/>
    <mergeCell ref="E3:I4"/>
    <mergeCell ref="B24:B26"/>
  </mergeCells>
  <phoneticPr fontId="7" type="noConversion"/>
  <conditionalFormatting sqref="I24:I26 I22 I8:I13 I15:I20">
    <cfRule type="cellIs" dxfId="29" priority="23" operator="between">
      <formula>0.01</formula>
      <formula>0.69</formula>
    </cfRule>
    <cfRule type="cellIs" dxfId="28" priority="24" operator="between">
      <formula>0.7</formula>
      <formula>0.99</formula>
    </cfRule>
    <cfRule type="cellIs" dxfId="27" priority="25" operator="equal">
      <formula>1</formula>
    </cfRule>
  </conditionalFormatting>
  <conditionalFormatting sqref="H6:H26">
    <cfRule type="containsText" dxfId="26" priority="4" operator="containsText" text="공통">
      <formula>NOT(ISERROR(SEARCH("공통",H6)))</formula>
    </cfRule>
    <cfRule type="containsText" dxfId="25" priority="5" operator="containsText" text="김민수">
      <formula>NOT(ISERROR(SEARCH("김민수",H6)))</formula>
    </cfRule>
    <cfRule type="containsText" dxfId="24" priority="6" operator="containsText" text="이찬녕">
      <formula>NOT(ISERROR(SEARCH("이찬녕",H6)))</formula>
    </cfRule>
    <cfRule type="containsText" dxfId="23" priority="7" operator="containsText" text="임유하">
      <formula>NOT(ISERROR(SEARCH("임유하",H6)))</formula>
    </cfRule>
    <cfRule type="containsText" dxfId="22" priority="8" operator="containsText" text="이형석">
      <formula>NOT(ISERROR(SEARCH("이형석",H6)))</formula>
    </cfRule>
    <cfRule type="containsText" dxfId="21" priority="9" operator="containsText" text="전혁선">
      <formula>NOT(ISERROR(SEARCH("전혁선",H6)))</formula>
    </cfRule>
  </conditionalFormatting>
  <conditionalFormatting sqref="D7:D26">
    <cfRule type="containsText" dxfId="20" priority="1" operator="containsText" text="계획">
      <formula>NOT(ISERROR(SEARCH("계획",D7)))</formula>
    </cfRule>
    <cfRule type="containsText" dxfId="19" priority="2" operator="containsText" text="완료">
      <formula>NOT(ISERROR(SEARCH("완료",D7)))</formula>
    </cfRule>
    <cfRule type="containsText" dxfId="18" priority="3" operator="containsText" text="진행">
      <formula>NOT(ISERROR(SEARCH("진행",D7)))</formula>
    </cfRule>
  </conditionalFormatting>
  <dataValidations count="2">
    <dataValidation type="list" operator="equal" allowBlank="1" showInputMessage="1" showErrorMessage="1" sqref="H6:H26" xr:uid="{A15ED28A-F900-44C7-B573-44B919FDAFCD}">
      <formula1>"공통, 김민수, 이찬녕, 이형석, 임유하, 전혁선"</formula1>
    </dataValidation>
    <dataValidation type="list" allowBlank="1" showInputMessage="1" showErrorMessage="1" sqref="D6:D26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BDBD-C958-464B-B4CF-07231AE54B8F}">
  <dimension ref="A1"/>
  <sheetViews>
    <sheetView workbookViewId="0">
      <selection activeCell="B3" sqref="B3:L27"/>
    </sheetView>
  </sheetViews>
  <sheetFormatPr defaultRowHeight="16.5" x14ac:dyDescent="0.3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7"/>
  <sheetViews>
    <sheetView zoomScale="130" zoomScaleNormal="130" zoomScaleSheetLayoutView="100" workbookViewId="0">
      <selection activeCell="C9" sqref="C9:D9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72" t="s">
        <v>13</v>
      </c>
      <c r="C3" s="74" t="s">
        <v>3</v>
      </c>
      <c r="D3" s="74"/>
      <c r="E3" s="77" t="s">
        <v>8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9"/>
    </row>
    <row r="4" spans="2:34" x14ac:dyDescent="0.3">
      <c r="B4" s="73"/>
      <c r="C4" s="75"/>
      <c r="D4" s="76"/>
      <c r="E4" s="80" t="s">
        <v>36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7"/>
    </row>
    <row r="5" spans="2:34" x14ac:dyDescent="0.3">
      <c r="B5" s="69" t="s">
        <v>35</v>
      </c>
      <c r="C5" s="70"/>
      <c r="D5" s="71"/>
      <c r="E5" s="62">
        <v>1</v>
      </c>
      <c r="F5" s="91"/>
      <c r="G5" s="91"/>
      <c r="H5" s="91"/>
      <c r="I5" s="92"/>
      <c r="J5" s="65">
        <v>2</v>
      </c>
      <c r="K5" s="66"/>
      <c r="L5" s="66"/>
      <c r="M5" s="66"/>
      <c r="N5" s="67"/>
      <c r="O5" s="68">
        <v>3</v>
      </c>
      <c r="P5" s="66"/>
      <c r="Q5" s="66"/>
      <c r="R5" s="66"/>
      <c r="S5" s="67"/>
      <c r="T5" s="68">
        <v>4</v>
      </c>
      <c r="U5" s="66"/>
      <c r="V5" s="66"/>
      <c r="W5" s="66"/>
      <c r="X5" s="67"/>
      <c r="Y5" s="68">
        <v>5</v>
      </c>
      <c r="Z5" s="66"/>
      <c r="AA5" s="66"/>
      <c r="AB5" s="66"/>
      <c r="AC5" s="67"/>
      <c r="AD5" s="93">
        <v>6</v>
      </c>
      <c r="AE5" s="91"/>
      <c r="AF5" s="91"/>
      <c r="AG5" s="91"/>
      <c r="AH5" s="92"/>
    </row>
    <row r="6" spans="2:34" x14ac:dyDescent="0.3">
      <c r="B6" s="42" t="s">
        <v>21</v>
      </c>
      <c r="C6" s="97" t="s">
        <v>5</v>
      </c>
      <c r="D6" s="98"/>
      <c r="E6" s="103"/>
      <c r="F6" s="103"/>
      <c r="G6" s="103"/>
      <c r="H6" s="103"/>
      <c r="I6" s="104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41"/>
      <c r="Y6" s="40"/>
      <c r="Z6" s="27"/>
      <c r="AA6" s="27"/>
      <c r="AB6" s="27"/>
      <c r="AC6" s="41"/>
      <c r="AD6" s="40"/>
      <c r="AE6" s="27"/>
      <c r="AF6" s="27"/>
      <c r="AG6" s="27"/>
      <c r="AH6" s="27"/>
    </row>
    <row r="7" spans="2:34" x14ac:dyDescent="0.3">
      <c r="B7" s="43" t="s">
        <v>22</v>
      </c>
      <c r="C7" s="97" t="s">
        <v>10</v>
      </c>
      <c r="D7" s="98"/>
      <c r="E7" s="103"/>
      <c r="F7" s="103"/>
      <c r="G7" s="103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41"/>
      <c r="Y7" s="40"/>
      <c r="Z7" s="27"/>
      <c r="AA7" s="27"/>
      <c r="AB7" s="27"/>
      <c r="AC7" s="41"/>
      <c r="AD7" s="40"/>
      <c r="AE7" s="27"/>
      <c r="AF7" s="27"/>
      <c r="AG7" s="27"/>
      <c r="AH7" s="27"/>
    </row>
    <row r="8" spans="2:34" x14ac:dyDescent="0.3">
      <c r="B8" s="44" t="s">
        <v>37</v>
      </c>
      <c r="C8" s="97" t="s">
        <v>10</v>
      </c>
      <c r="D8" s="98"/>
      <c r="E8" s="85"/>
      <c r="F8" s="85"/>
      <c r="G8" s="103"/>
      <c r="H8" s="103"/>
      <c r="I8" s="104"/>
      <c r="J8" s="105"/>
      <c r="K8" s="103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41"/>
      <c r="Y8" s="40"/>
      <c r="Z8" s="27"/>
      <c r="AA8" s="27"/>
      <c r="AB8" s="27"/>
      <c r="AC8" s="41"/>
      <c r="AD8" s="40"/>
      <c r="AE8" s="27"/>
      <c r="AF8" s="27"/>
      <c r="AG8" s="27"/>
      <c r="AH8" s="27"/>
    </row>
    <row r="9" spans="2:34" x14ac:dyDescent="0.3">
      <c r="B9" s="102" t="s">
        <v>42</v>
      </c>
      <c r="C9" s="97" t="s">
        <v>10</v>
      </c>
      <c r="D9" s="98"/>
      <c r="E9" s="85"/>
      <c r="F9" s="85"/>
      <c r="G9" s="103"/>
      <c r="H9" s="103"/>
      <c r="I9" s="104"/>
      <c r="J9" s="105"/>
      <c r="K9" s="103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41"/>
      <c r="Y9" s="40"/>
      <c r="Z9" s="27"/>
      <c r="AA9" s="27"/>
      <c r="AB9" s="27"/>
      <c r="AC9" s="41"/>
      <c r="AD9" s="40"/>
      <c r="AE9" s="27"/>
      <c r="AF9" s="27"/>
      <c r="AG9" s="27"/>
      <c r="AH9" s="27"/>
    </row>
    <row r="10" spans="2:34" x14ac:dyDescent="0.3">
      <c r="B10" s="96" t="s">
        <v>39</v>
      </c>
      <c r="C10" s="106" t="s">
        <v>40</v>
      </c>
      <c r="D10" s="107"/>
      <c r="E10" s="85"/>
      <c r="F10" s="85"/>
      <c r="G10" s="85"/>
      <c r="H10" s="89"/>
      <c r="I10" s="95"/>
      <c r="J10" s="94"/>
      <c r="K10" s="89"/>
      <c r="L10" s="89"/>
      <c r="M10" s="89"/>
      <c r="N10" s="95"/>
      <c r="O10" s="89"/>
      <c r="P10" s="89"/>
      <c r="Q10" s="89"/>
      <c r="R10" s="89"/>
      <c r="S10" s="95"/>
      <c r="T10" s="94"/>
      <c r="U10" s="89"/>
      <c r="V10" s="89"/>
      <c r="W10" s="89"/>
      <c r="X10" s="95"/>
      <c r="Y10" s="85"/>
      <c r="Z10" s="85"/>
      <c r="AA10" s="85"/>
      <c r="AB10" s="85"/>
      <c r="AC10" s="86"/>
      <c r="AD10" s="85"/>
      <c r="AE10" s="85"/>
      <c r="AF10" s="85"/>
      <c r="AG10" s="85"/>
      <c r="AH10" s="85"/>
    </row>
    <row r="11" spans="2:34" x14ac:dyDescent="0.3">
      <c r="B11" s="81"/>
      <c r="C11" s="62" t="s">
        <v>12</v>
      </c>
      <c r="D11" s="63"/>
      <c r="E11" s="85"/>
      <c r="F11" s="85"/>
      <c r="G11" s="85"/>
      <c r="H11" s="89"/>
      <c r="I11" s="95"/>
      <c r="J11" s="94"/>
      <c r="K11" s="89"/>
      <c r="L11" s="89"/>
      <c r="M11" s="89"/>
      <c r="N11" s="86"/>
      <c r="O11" s="85"/>
      <c r="P11" s="85"/>
      <c r="Q11" s="85"/>
      <c r="R11" s="85"/>
      <c r="S11" s="86"/>
      <c r="T11" s="87"/>
      <c r="U11" s="85"/>
      <c r="V11" s="85"/>
      <c r="W11" s="85"/>
      <c r="X11" s="86"/>
      <c r="Y11" s="85"/>
      <c r="Z11" s="85"/>
      <c r="AA11" s="85"/>
      <c r="AB11" s="85"/>
      <c r="AC11" s="86"/>
      <c r="AD11" s="85"/>
      <c r="AE11" s="85"/>
      <c r="AF11" s="85"/>
      <c r="AG11" s="85"/>
      <c r="AH11" s="85"/>
    </row>
    <row r="12" spans="2:34" x14ac:dyDescent="0.3">
      <c r="B12" s="82"/>
      <c r="C12" s="108" t="s">
        <v>5</v>
      </c>
      <c r="D12" s="109"/>
      <c r="E12" s="85"/>
      <c r="F12" s="88"/>
      <c r="G12" s="85"/>
      <c r="H12" s="89"/>
      <c r="I12" s="95"/>
      <c r="J12" s="94"/>
      <c r="K12" s="89"/>
      <c r="L12" s="89"/>
      <c r="M12" s="89"/>
      <c r="N12" s="95"/>
      <c r="O12" s="94"/>
      <c r="P12" s="89"/>
      <c r="Q12" s="89"/>
      <c r="R12" s="89"/>
      <c r="S12" s="95"/>
      <c r="T12" s="94"/>
      <c r="U12" s="89"/>
      <c r="V12" s="89"/>
      <c r="W12" s="89"/>
      <c r="X12" s="95"/>
      <c r="Y12" s="87"/>
      <c r="Z12" s="85"/>
      <c r="AA12" s="85"/>
      <c r="AB12" s="85"/>
      <c r="AC12" s="86"/>
      <c r="AD12" s="87"/>
      <c r="AE12" s="85"/>
      <c r="AF12" s="85"/>
      <c r="AG12" s="85"/>
      <c r="AH12" s="85"/>
    </row>
    <row r="13" spans="2:34" x14ac:dyDescent="0.3">
      <c r="B13" s="96" t="s">
        <v>38</v>
      </c>
      <c r="C13" s="64" t="s">
        <v>2</v>
      </c>
      <c r="D13" s="110"/>
      <c r="E13" s="85"/>
      <c r="F13" s="85"/>
      <c r="G13" s="85"/>
      <c r="H13" s="89"/>
      <c r="I13" s="95"/>
      <c r="J13" s="94"/>
      <c r="K13" s="89"/>
      <c r="L13" s="89"/>
      <c r="M13" s="89"/>
      <c r="N13" s="95"/>
      <c r="O13" s="89"/>
      <c r="P13" s="89"/>
      <c r="Q13" s="89"/>
      <c r="R13" s="89"/>
      <c r="S13" s="95"/>
      <c r="T13" s="94"/>
      <c r="U13" s="89"/>
      <c r="V13" s="89"/>
      <c r="W13" s="89"/>
      <c r="X13" s="95"/>
      <c r="Y13" s="85"/>
      <c r="Z13" s="85"/>
      <c r="AA13" s="85"/>
      <c r="AB13" s="85"/>
      <c r="AC13" s="86"/>
      <c r="AD13" s="85"/>
      <c r="AE13" s="85"/>
      <c r="AF13" s="85"/>
      <c r="AG13" s="85"/>
      <c r="AH13" s="85"/>
    </row>
    <row r="14" spans="2:34" x14ac:dyDescent="0.3">
      <c r="B14" s="101"/>
      <c r="C14" s="83" t="s">
        <v>41</v>
      </c>
      <c r="D14" s="84"/>
      <c r="E14" s="85"/>
      <c r="F14" s="85"/>
      <c r="G14" s="85"/>
      <c r="H14" s="89"/>
      <c r="I14" s="95"/>
      <c r="J14" s="94"/>
      <c r="K14" s="89"/>
      <c r="L14" s="89"/>
      <c r="M14" s="89"/>
      <c r="N14" s="95"/>
      <c r="O14" s="89"/>
      <c r="P14" s="89"/>
      <c r="Q14" s="89"/>
      <c r="R14" s="89"/>
      <c r="S14" s="95"/>
      <c r="T14" s="94"/>
      <c r="U14" s="89"/>
      <c r="V14" s="89"/>
      <c r="W14" s="89"/>
      <c r="X14" s="95"/>
      <c r="Y14" s="85"/>
      <c r="Z14" s="85"/>
      <c r="AA14" s="85"/>
      <c r="AB14" s="85"/>
      <c r="AC14" s="86"/>
      <c r="AD14" s="85"/>
      <c r="AE14" s="85"/>
      <c r="AF14" s="85"/>
      <c r="AG14" s="85"/>
      <c r="AH14" s="85"/>
    </row>
    <row r="15" spans="2:34" x14ac:dyDescent="0.3">
      <c r="B15" s="43" t="s">
        <v>25</v>
      </c>
      <c r="C15" s="97" t="s">
        <v>10</v>
      </c>
      <c r="D15" s="98"/>
      <c r="E15" s="85"/>
      <c r="F15" s="85"/>
      <c r="G15" s="85"/>
      <c r="H15" s="85"/>
      <c r="I15" s="86"/>
      <c r="J15" s="87"/>
      <c r="K15" s="85"/>
      <c r="L15" s="85"/>
      <c r="M15" s="85"/>
      <c r="N15" s="86"/>
      <c r="O15" s="87"/>
      <c r="P15" s="85"/>
      <c r="Q15" s="85"/>
      <c r="R15" s="85"/>
      <c r="S15" s="86"/>
      <c r="T15" s="87"/>
      <c r="U15" s="85"/>
      <c r="V15" s="85"/>
      <c r="W15" s="85"/>
      <c r="X15" s="86"/>
      <c r="Y15" s="105"/>
      <c r="Z15" s="103"/>
      <c r="AA15" s="103"/>
      <c r="AB15" s="103"/>
      <c r="AC15" s="104"/>
      <c r="AD15" s="87"/>
      <c r="AE15" s="85"/>
      <c r="AF15" s="85"/>
      <c r="AG15" s="85"/>
      <c r="AH15" s="85"/>
    </row>
    <row r="16" spans="2:34" x14ac:dyDescent="0.3">
      <c r="B16" s="44" t="s">
        <v>43</v>
      </c>
      <c r="C16" s="99" t="s">
        <v>10</v>
      </c>
      <c r="D16" s="100"/>
      <c r="E16" s="85"/>
      <c r="F16" s="85"/>
      <c r="G16" s="85"/>
      <c r="H16" s="85"/>
      <c r="I16" s="86"/>
      <c r="J16" s="87"/>
      <c r="K16" s="85"/>
      <c r="L16" s="85"/>
      <c r="M16" s="85"/>
      <c r="N16" s="86"/>
      <c r="O16" s="87"/>
      <c r="P16" s="85"/>
      <c r="Q16" s="85"/>
      <c r="R16" s="85"/>
      <c r="S16" s="86"/>
      <c r="T16" s="87"/>
      <c r="U16" s="85"/>
      <c r="V16" s="85"/>
      <c r="W16" s="85"/>
      <c r="X16" s="86"/>
      <c r="Y16" s="87"/>
      <c r="Z16" s="85"/>
      <c r="AA16" s="85"/>
      <c r="AB16" s="85"/>
      <c r="AC16" s="86"/>
      <c r="AD16" s="105"/>
      <c r="AE16" s="103"/>
      <c r="AF16" s="103"/>
      <c r="AG16" s="103"/>
      <c r="AH16" s="103"/>
    </row>
    <row r="17" spans="3:4" x14ac:dyDescent="0.3">
      <c r="C17" s="28"/>
      <c r="D17" s="28"/>
    </row>
  </sheetData>
  <mergeCells count="24">
    <mergeCell ref="AD5:AH5"/>
    <mergeCell ref="C8:D8"/>
    <mergeCell ref="B13:B14"/>
    <mergeCell ref="C13:D13"/>
    <mergeCell ref="C14:D14"/>
    <mergeCell ref="C9:D9"/>
    <mergeCell ref="C16:D16"/>
    <mergeCell ref="B3:B4"/>
    <mergeCell ref="C3:D4"/>
    <mergeCell ref="C6:D6"/>
    <mergeCell ref="C7:D7"/>
    <mergeCell ref="C15:D15"/>
    <mergeCell ref="B10:B12"/>
    <mergeCell ref="C10:D10"/>
    <mergeCell ref="C11:D11"/>
    <mergeCell ref="C12:D12"/>
    <mergeCell ref="E3:AH3"/>
    <mergeCell ref="E4:AH4"/>
    <mergeCell ref="T5:X5"/>
    <mergeCell ref="Y5:AC5"/>
    <mergeCell ref="E5:I5"/>
    <mergeCell ref="J5:N5"/>
    <mergeCell ref="O5:S5"/>
    <mergeCell ref="B5:D5"/>
  </mergeCells>
  <phoneticPr fontId="7" type="noConversion"/>
  <conditionalFormatting sqref="C6:D16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17:D17" xr:uid="{00000000-0002-0000-0100-000000000000}">
      <formula1>$V$6:$V$14</formula1>
    </dataValidation>
    <dataValidation type="list" operator="equal" allowBlank="1" showInputMessage="1" showErrorMessage="1" sqref="D6:D7 D10:D12 D15:D16 C6:C16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WBS</vt:lpstr>
      <vt:lpstr>Sheet1</vt:lpstr>
      <vt:lpstr>Table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2023-11-23T06:46:54Z</cp:lastPrinted>
  <dcterms:created xsi:type="dcterms:W3CDTF">2015-11-09T07:39:26Z</dcterms:created>
  <dcterms:modified xsi:type="dcterms:W3CDTF">2023-11-23T10:07:57Z</dcterms:modified>
  <cp:version>1200.0100.01</cp:version>
</cp:coreProperties>
</file>