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l\Desktop\Github\Genia_private\2310_Image\"/>
    </mc:Choice>
  </mc:AlternateContent>
  <bookViews>
    <workbookView xWindow="0" yWindow="0" windowWidth="22440" windowHeight="16710" activeTab="1"/>
  </bookViews>
  <sheets>
    <sheet name="Sheet1" sheetId="1" r:id="rId1"/>
    <sheet name="이형석_WBS" sheetId="2" r:id="rId2"/>
  </sheets>
  <calcPr calcId="162913"/>
</workbook>
</file>

<file path=xl/calcChain.xml><?xml version="1.0" encoding="utf-8"?>
<calcChain xmlns="http://schemas.openxmlformats.org/spreadsheetml/2006/main">
  <c r="N15" i="2" l="1"/>
  <c r="P15" i="2" s="1"/>
  <c r="M15" i="2"/>
  <c r="D15" i="2"/>
  <c r="P14" i="2"/>
  <c r="N14" i="2"/>
  <c r="M14" i="2"/>
  <c r="D14" i="2"/>
  <c r="K13" i="2"/>
  <c r="N13" i="2" s="1"/>
  <c r="J13" i="2"/>
  <c r="I13" i="2"/>
  <c r="H13" i="2"/>
  <c r="M13" i="2" s="1"/>
  <c r="F13" i="2"/>
  <c r="D13" i="2" s="1"/>
  <c r="E13" i="2"/>
  <c r="N12" i="2"/>
  <c r="M12" i="2"/>
  <c r="H11" i="2" s="1"/>
  <c r="M11" i="2" s="1"/>
  <c r="D12" i="2"/>
  <c r="J11" i="2"/>
  <c r="I11" i="2"/>
  <c r="F11" i="2"/>
  <c r="D11" i="2" s="1"/>
  <c r="E11" i="2"/>
  <c r="N10" i="2"/>
  <c r="M10" i="2"/>
  <c r="P10" i="2" s="1"/>
  <c r="D10" i="2"/>
  <c r="N9" i="2"/>
  <c r="K8" i="2" s="1"/>
  <c r="N8" i="2" s="1"/>
  <c r="M9" i="2"/>
  <c r="H8" i="2" s="1"/>
  <c r="M8" i="2" s="1"/>
  <c r="D9" i="2"/>
  <c r="J8" i="2"/>
  <c r="I8" i="2"/>
  <c r="F8" i="2"/>
  <c r="E8" i="2"/>
  <c r="D8" i="2"/>
  <c r="N7" i="2"/>
  <c r="M7" i="2"/>
  <c r="H6" i="2" s="1"/>
  <c r="M6" i="2" s="1"/>
  <c r="D7" i="2"/>
  <c r="J6" i="2"/>
  <c r="I6" i="2"/>
  <c r="F6" i="2"/>
  <c r="E6" i="2"/>
  <c r="D6" i="2"/>
  <c r="L5" i="2"/>
  <c r="I1" i="2"/>
  <c r="O14" i="2" s="1"/>
  <c r="P28" i="1"/>
  <c r="N28" i="1"/>
  <c r="M28" i="1"/>
  <c r="D28" i="1"/>
  <c r="P27" i="1"/>
  <c r="N27" i="1"/>
  <c r="M27" i="1"/>
  <c r="D27" i="1"/>
  <c r="P26" i="1"/>
  <c r="N26" i="1"/>
  <c r="K25" i="1" s="1"/>
  <c r="N25" i="1" s="1"/>
  <c r="M26" i="1"/>
  <c r="H25" i="1" s="1"/>
  <c r="M25" i="1" s="1"/>
  <c r="D26" i="1"/>
  <c r="J25" i="1"/>
  <c r="I25" i="1"/>
  <c r="F25" i="1"/>
  <c r="F5" i="1" s="1"/>
  <c r="E25" i="1"/>
  <c r="P24" i="1"/>
  <c r="N24" i="1"/>
  <c r="M24" i="1"/>
  <c r="D24" i="1"/>
  <c r="P23" i="1"/>
  <c r="N23" i="1"/>
  <c r="M23" i="1"/>
  <c r="D23" i="1"/>
  <c r="N22" i="1"/>
  <c r="M22" i="1"/>
  <c r="P22" i="1" s="1"/>
  <c r="D22" i="1"/>
  <c r="K21" i="1"/>
  <c r="N21" i="1" s="1"/>
  <c r="J21" i="1"/>
  <c r="I21" i="1"/>
  <c r="F21" i="1"/>
  <c r="E21" i="1"/>
  <c r="D21" i="1" s="1"/>
  <c r="N20" i="1"/>
  <c r="M20" i="1"/>
  <c r="P20" i="1" s="1"/>
  <c r="D20" i="1"/>
  <c r="P19" i="1"/>
  <c r="N19" i="1"/>
  <c r="M19" i="1"/>
  <c r="D19" i="1"/>
  <c r="N18" i="1"/>
  <c r="P18" i="1" s="1"/>
  <c r="M18" i="1"/>
  <c r="D18" i="1"/>
  <c r="K17" i="1"/>
  <c r="N17" i="1" s="1"/>
  <c r="J17" i="1"/>
  <c r="I17" i="1"/>
  <c r="F17" i="1"/>
  <c r="E17" i="1"/>
  <c r="D17" i="1"/>
  <c r="N16" i="1"/>
  <c r="P16" i="1" s="1"/>
  <c r="M16" i="1"/>
  <c r="D16" i="1"/>
  <c r="P15" i="1"/>
  <c r="N15" i="1"/>
  <c r="M15" i="1"/>
  <c r="D15" i="1"/>
  <c r="N14" i="1"/>
  <c r="P14" i="1" s="1"/>
  <c r="M14" i="1"/>
  <c r="D14" i="1"/>
  <c r="N13" i="1"/>
  <c r="P13" i="1" s="1"/>
  <c r="M13" i="1"/>
  <c r="D13" i="1"/>
  <c r="P12" i="1"/>
  <c r="N12" i="1"/>
  <c r="M12" i="1"/>
  <c r="D12" i="1"/>
  <c r="P11" i="1"/>
  <c r="N11" i="1"/>
  <c r="M11" i="1"/>
  <c r="D11" i="1"/>
  <c r="N10" i="1"/>
  <c r="P10" i="1" s="1"/>
  <c r="M10" i="1"/>
  <c r="D10" i="1"/>
  <c r="P9" i="1"/>
  <c r="N9" i="1"/>
  <c r="M9" i="1"/>
  <c r="D9" i="1"/>
  <c r="P8" i="1"/>
  <c r="N8" i="1"/>
  <c r="M8" i="1"/>
  <c r="D8" i="1"/>
  <c r="N7" i="1"/>
  <c r="K6" i="1" s="1"/>
  <c r="N6" i="1" s="1"/>
  <c r="M7" i="1"/>
  <c r="D7" i="1"/>
  <c r="J6" i="1"/>
  <c r="J5" i="1" s="1"/>
  <c r="I6" i="1"/>
  <c r="I5" i="1" s="1"/>
  <c r="H6" i="1"/>
  <c r="M6" i="1" s="1"/>
  <c r="F6" i="1"/>
  <c r="E6" i="1"/>
  <c r="D6" i="1"/>
  <c r="L5" i="1"/>
  <c r="E5" i="1"/>
  <c r="D5" i="1" s="1"/>
  <c r="I1" i="1"/>
  <c r="O13" i="1" s="1"/>
  <c r="O15" i="2" l="1"/>
  <c r="P7" i="2"/>
  <c r="P12" i="2"/>
  <c r="F5" i="2"/>
  <c r="I5" i="2"/>
  <c r="J5" i="2"/>
  <c r="K6" i="2"/>
  <c r="N6" i="2" s="1"/>
  <c r="E5" i="2"/>
  <c r="O19" i="1"/>
  <c r="O13" i="2"/>
  <c r="O22" i="1"/>
  <c r="O18" i="1"/>
  <c r="O11" i="2"/>
  <c r="P9" i="2"/>
  <c r="P13" i="2"/>
  <c r="K11" i="2"/>
  <c r="N11" i="2" s="1"/>
  <c r="P11" i="2" s="1"/>
  <c r="O8" i="1"/>
  <c r="O12" i="1"/>
  <c r="O20" i="1"/>
  <c r="O23" i="1"/>
  <c r="O9" i="1"/>
  <c r="O5" i="1"/>
  <c r="O16" i="1"/>
  <c r="O6" i="1"/>
  <c r="O10" i="1"/>
  <c r="O21" i="1"/>
  <c r="P25" i="1"/>
  <c r="P6" i="2"/>
  <c r="O5" i="2"/>
  <c r="D5" i="2"/>
  <c r="P6" i="1"/>
  <c r="K5" i="1"/>
  <c r="N5" i="1" s="1"/>
  <c r="H5" i="2"/>
  <c r="M5" i="2" s="1"/>
  <c r="P8" i="2"/>
  <c r="H21" i="1"/>
  <c r="M21" i="1" s="1"/>
  <c r="P21" i="1" s="1"/>
  <c r="O25" i="1"/>
  <c r="O7" i="1"/>
  <c r="P7" i="1"/>
  <c r="O24" i="1"/>
  <c r="O26" i="1"/>
  <c r="H17" i="1"/>
  <c r="M17" i="1" s="1"/>
  <c r="P17" i="1" s="1"/>
  <c r="O14" i="1"/>
  <c r="D25" i="1"/>
  <c r="O11" i="1"/>
  <c r="O6" i="2"/>
  <c r="O8" i="2"/>
  <c r="O27" i="1"/>
  <c r="O15" i="1"/>
  <c r="O17" i="1"/>
  <c r="O7" i="2"/>
  <c r="O9" i="2"/>
  <c r="O28" i="1"/>
  <c r="O10" i="2"/>
  <c r="O12" i="2"/>
  <c r="K5" i="2" l="1"/>
  <c r="N5" i="2" s="1"/>
  <c r="M1" i="2" s="1"/>
  <c r="H5" i="1"/>
  <c r="M5" i="1" s="1"/>
  <c r="M1" i="1" s="1"/>
  <c r="P5" i="2"/>
  <c r="P5" i="1"/>
</calcChain>
</file>

<file path=xl/sharedStrings.xml><?xml version="1.0" encoding="utf-8"?>
<sst xmlns="http://schemas.openxmlformats.org/spreadsheetml/2006/main" count="163" uniqueCount="59">
  <si>
    <t>Implant Chart</t>
  </si>
  <si>
    <t>이형석</t>
  </si>
  <si>
    <t>Web</t>
  </si>
  <si>
    <t>보고서 작성</t>
  </si>
  <si>
    <t>Perio Chart 테이블 수정</t>
  </si>
  <si>
    <t>LAB Chart 테이블 생성</t>
  </si>
  <si>
    <t>Perio Chart API 수정</t>
  </si>
  <si>
    <t>LAB Chart API 생성</t>
  </si>
  <si>
    <t>카테고리 구분</t>
  </si>
  <si>
    <t>작업 상세</t>
  </si>
  <si>
    <t>작업일정</t>
  </si>
  <si>
    <t>구성진행비율</t>
  </si>
  <si>
    <t>공통/DB</t>
  </si>
  <si>
    <t>전체공정</t>
  </si>
  <si>
    <t xml:space="preserve">진행비율 : </t>
  </si>
  <si>
    <t>API 연동</t>
  </si>
  <si>
    <t>시연 테스트</t>
  </si>
  <si>
    <t>화면 기획</t>
  </si>
  <si>
    <t>데이터</t>
  </si>
  <si>
    <t>-</t>
  </si>
  <si>
    <t>기간</t>
  </si>
  <si>
    <t>박문철</t>
  </si>
  <si>
    <t>시작일</t>
  </si>
  <si>
    <t>진행율</t>
  </si>
  <si>
    <t>상태</t>
  </si>
  <si>
    <t>진행</t>
  </si>
  <si>
    <t>종료일</t>
  </si>
  <si>
    <t>허세연</t>
  </si>
  <si>
    <t>잔여일</t>
  </si>
  <si>
    <t>장윤경</t>
  </si>
  <si>
    <t>김형석</t>
  </si>
  <si>
    <t>공통</t>
  </si>
  <si>
    <t>정선제</t>
  </si>
  <si>
    <t>계획</t>
  </si>
  <si>
    <t>담당자</t>
  </si>
  <si>
    <t>구성비</t>
  </si>
  <si>
    <t>실적</t>
  </si>
  <si>
    <t>차</t>
  </si>
  <si>
    <t>결과물 정리</t>
  </si>
  <si>
    <t>진행율 기준일자 :</t>
  </si>
  <si>
    <t>명령어 함수 적용</t>
  </si>
  <si>
    <t>명령어 유사어 수집</t>
  </si>
  <si>
    <t>차트 화면 구성</t>
  </si>
  <si>
    <t>LAB Chart</t>
  </si>
  <si>
    <t>명령어 데이터셋 구성</t>
  </si>
  <si>
    <t>시연용 시나리오 정립</t>
  </si>
  <si>
    <t>시나리오 테스트</t>
  </si>
  <si>
    <t>D-Voice Chart ERD 생성</t>
  </si>
  <si>
    <t>Implant Chart API 생성</t>
  </si>
  <si>
    <t>Implant Chart 테이블 생성</t>
  </si>
  <si>
    <t>Abutment Selection 확정</t>
  </si>
  <si>
    <t>기능 테스트</t>
  </si>
  <si>
    <t>Project Name: 서울대학교 의료영상분석</t>
  </si>
  <si>
    <t>번호판 인식 기능 구현</t>
  </si>
  <si>
    <t>Project Name: 자동차 번호판 인식 웹 서비스</t>
  </si>
  <si>
    <t>기능 구현</t>
  </si>
  <si>
    <t>데이터 수집</t>
  </si>
  <si>
    <t>github html 작성</t>
  </si>
  <si>
    <t>발표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</si>
</sst>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/mm\/dd\(aaa\)"/>
    <numFmt numFmtId="177" formatCode="0.0%"/>
  </numFmts>
  <fonts count="7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DDD9C3"/>
        <bgColor indexed="64"/>
      </patternFill>
    </fill>
  </fills>
  <borders count="7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 applyNumberFormat="1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>
      <alignment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3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>
      <alignment vertical="center"/>
    </xf>
    <xf numFmtId="49" fontId="1" fillId="0" borderId="8" xfId="0" applyNumberFormat="1" applyFont="1" applyBorder="1">
      <alignment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49" fontId="2" fillId="2" borderId="17" xfId="0" applyNumberFormat="1" applyFont="1" applyFill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left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0" fontId="1" fillId="3" borderId="23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10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10" fontId="1" fillId="3" borderId="27" xfId="0" applyNumberFormat="1" applyFont="1" applyFill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0" fontId="1" fillId="0" borderId="29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30" xfId="0" applyNumberFormat="1" applyFont="1" applyBorder="1" applyAlignment="1">
      <alignment horizontal="center" vertical="center"/>
    </xf>
    <xf numFmtId="49" fontId="1" fillId="4" borderId="31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0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23" xfId="0" applyNumberFormat="1" applyFont="1" applyFill="1" applyBorder="1" applyAlignment="1">
      <alignment horizontal="center" vertical="center"/>
    </xf>
    <xf numFmtId="9" fontId="1" fillId="4" borderId="27" xfId="0" applyNumberFormat="1" applyFont="1" applyFill="1" applyBorder="1" applyAlignment="1">
      <alignment horizontal="center" vertical="center"/>
    </xf>
    <xf numFmtId="10" fontId="1" fillId="4" borderId="23" xfId="0" applyNumberFormat="1" applyFont="1" applyFill="1" applyBorder="1" applyAlignment="1">
      <alignment horizontal="center" vertical="center"/>
    </xf>
    <xf numFmtId="0" fontId="1" fillId="4" borderId="31" xfId="0" applyNumberFormat="1" applyFont="1" applyFill="1" applyBorder="1" applyAlignment="1">
      <alignment horizontal="center" vertical="center"/>
    </xf>
    <xf numFmtId="10" fontId="1" fillId="4" borderId="32" xfId="0" applyNumberFormat="1" applyFont="1" applyFill="1" applyBorder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33" xfId="0" applyNumberFormat="1" applyFont="1" applyBorder="1" applyAlignment="1">
      <alignment horizontal="left" vertical="center"/>
    </xf>
    <xf numFmtId="176" fontId="1" fillId="0" borderId="10" xfId="0" applyNumberFormat="1" applyFont="1" applyBorder="1" applyAlignment="1">
      <alignment horizontal="center" vertical="center"/>
    </xf>
    <xf numFmtId="49" fontId="1" fillId="0" borderId="34" xfId="0" applyNumberFormat="1" applyFont="1" applyBorder="1">
      <alignment vertical="center"/>
    </xf>
    <xf numFmtId="176" fontId="1" fillId="0" borderId="22" xfId="0" applyNumberFormat="1" applyFont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0" fontId="1" fillId="0" borderId="38" xfId="0" applyNumberFormat="1" applyFon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 vertical="center"/>
    </xf>
    <xf numFmtId="10" fontId="1" fillId="0" borderId="37" xfId="0" applyNumberFormat="1" applyFont="1" applyBorder="1" applyAlignment="1">
      <alignment horizontal="center" vertical="center"/>
    </xf>
    <xf numFmtId="0" fontId="1" fillId="0" borderId="37" xfId="0" applyNumberFormat="1" applyFont="1" applyBorder="1" applyAlignment="1">
      <alignment horizontal="center" vertical="center"/>
    </xf>
    <xf numFmtId="10" fontId="1" fillId="0" borderId="39" xfId="0" applyNumberFormat="1" applyFont="1" applyBorder="1" applyAlignment="1">
      <alignment horizontal="center" vertical="center"/>
    </xf>
    <xf numFmtId="0" fontId="1" fillId="3" borderId="40" xfId="0" applyNumberFormat="1" applyFont="1" applyFill="1" applyBorder="1" applyAlignment="1">
      <alignment horizontal="center" vertical="center"/>
    </xf>
    <xf numFmtId="176" fontId="1" fillId="3" borderId="41" xfId="0" applyNumberFormat="1" applyFont="1" applyFill="1" applyBorder="1" applyAlignment="1">
      <alignment horizontal="center" vertical="center"/>
    </xf>
    <xf numFmtId="10" fontId="1" fillId="3" borderId="42" xfId="0" applyNumberFormat="1" applyFont="1" applyFill="1" applyBorder="1" applyAlignment="1">
      <alignment horizontal="center" vertical="center"/>
    </xf>
    <xf numFmtId="176" fontId="1" fillId="3" borderId="43" xfId="0" applyNumberFormat="1" applyFont="1" applyFill="1" applyBorder="1" applyAlignment="1">
      <alignment horizontal="center" vertical="center"/>
    </xf>
    <xf numFmtId="10" fontId="1" fillId="3" borderId="44" xfId="0" applyNumberFormat="1" applyFont="1" applyFill="1" applyBorder="1" applyAlignment="1">
      <alignment horizontal="center" vertical="center"/>
    </xf>
    <xf numFmtId="10" fontId="1" fillId="3" borderId="45" xfId="0" applyNumberFormat="1" applyFont="1" applyFill="1" applyBorder="1" applyAlignment="1">
      <alignment horizontal="center" vertical="center"/>
    </xf>
    <xf numFmtId="10" fontId="1" fillId="3" borderId="41" xfId="0" applyNumberFormat="1" applyFont="1" applyFill="1" applyBorder="1" applyAlignment="1">
      <alignment horizontal="center" vertical="center"/>
    </xf>
    <xf numFmtId="0" fontId="1" fillId="3" borderId="41" xfId="0" applyNumberFormat="1" applyFont="1" applyFill="1" applyBorder="1" applyAlignment="1">
      <alignment horizontal="center" vertical="center"/>
    </xf>
    <xf numFmtId="176" fontId="1" fillId="3" borderId="40" xfId="0" applyNumberFormat="1" applyFont="1" applyFill="1" applyBorder="1" applyAlignment="1">
      <alignment horizontal="center" vertical="center"/>
    </xf>
    <xf numFmtId="10" fontId="1" fillId="0" borderId="46" xfId="0" applyNumberFormat="1" applyFont="1" applyBorder="1" applyAlignment="1">
      <alignment horizontal="center" vertical="center"/>
    </xf>
    <xf numFmtId="49" fontId="1" fillId="5" borderId="2" xfId="0" applyNumberFormat="1" applyFont="1" applyFill="1" applyBorder="1">
      <alignment vertical="center"/>
    </xf>
    <xf numFmtId="49" fontId="1" fillId="5" borderId="47" xfId="0" applyNumberFormat="1" applyFont="1" applyFill="1" applyBorder="1">
      <alignment vertical="center"/>
    </xf>
    <xf numFmtId="49" fontId="1" fillId="6" borderId="47" xfId="0" applyNumberFormat="1" applyFont="1" applyFill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>
      <alignment vertical="center"/>
    </xf>
    <xf numFmtId="49" fontId="4" fillId="0" borderId="48" xfId="0" applyNumberFormat="1" applyFont="1" applyBorder="1" applyAlignment="1">
      <alignment horizontal="center" vertical="center"/>
    </xf>
    <xf numFmtId="49" fontId="1" fillId="0" borderId="47" xfId="0" applyNumberFormat="1" applyFont="1" applyFill="1" applyBorder="1">
      <alignment vertical="center"/>
    </xf>
    <xf numFmtId="49" fontId="4" fillId="0" borderId="48" xfId="0" applyNumberFormat="1" applyFont="1" applyBorder="1" applyAlignment="1">
      <alignment horizontal="center" vertical="center" wrapText="1"/>
    </xf>
    <xf numFmtId="0" fontId="1" fillId="0" borderId="74" xfId="0" applyNumberFormat="1" applyFont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/>
    </xf>
    <xf numFmtId="49" fontId="4" fillId="0" borderId="49" xfId="0" applyNumberFormat="1" applyFont="1" applyBorder="1" applyAlignment="1">
      <alignment horizontal="center" vertical="center"/>
    </xf>
    <xf numFmtId="49" fontId="4" fillId="3" borderId="50" xfId="0" applyNumberFormat="1" applyFont="1" applyFill="1" applyBorder="1" applyAlignment="1">
      <alignment horizontal="center" vertical="center" wrapText="1"/>
    </xf>
    <xf numFmtId="49" fontId="4" fillId="3" borderId="41" xfId="0" applyNumberFormat="1" applyFont="1" applyFill="1" applyBorder="1" applyAlignment="1">
      <alignment horizontal="center" vertical="center" wrapText="1"/>
    </xf>
    <xf numFmtId="49" fontId="4" fillId="0" borderId="51" xfId="0" applyNumberFormat="1" applyFont="1" applyBorder="1" applyAlignment="1">
      <alignment horizontal="center" vertical="center"/>
    </xf>
    <xf numFmtId="49" fontId="4" fillId="7" borderId="52" xfId="0" applyNumberFormat="1" applyFont="1" applyFill="1" applyBorder="1" applyAlignment="1">
      <alignment horizontal="center" vertical="center" wrapText="1"/>
    </xf>
    <xf numFmtId="49" fontId="4" fillId="7" borderId="53" xfId="0" applyNumberFormat="1" applyFont="1" applyFill="1" applyBorder="1" applyAlignment="1">
      <alignment horizontal="center" vertical="center" wrapText="1"/>
    </xf>
    <xf numFmtId="49" fontId="4" fillId="7" borderId="54" xfId="0" applyNumberFormat="1" applyFont="1" applyFill="1" applyBorder="1" applyAlignment="1">
      <alignment horizontal="center" vertical="center" wrapText="1"/>
    </xf>
    <xf numFmtId="49" fontId="4" fillId="8" borderId="55" xfId="0" applyNumberFormat="1" applyFont="1" applyFill="1" applyBorder="1" applyAlignment="1">
      <alignment horizontal="center" vertical="center" wrapText="1"/>
    </xf>
    <xf numFmtId="49" fontId="4" fillId="8" borderId="56" xfId="0" applyNumberFormat="1" applyFont="1" applyFill="1" applyBorder="1" applyAlignment="1">
      <alignment horizontal="center" vertical="center" wrapText="1"/>
    </xf>
    <xf numFmtId="49" fontId="4" fillId="8" borderId="57" xfId="0" applyNumberFormat="1" applyFont="1" applyFill="1" applyBorder="1" applyAlignment="1">
      <alignment horizontal="center" vertical="center" wrapText="1"/>
    </xf>
    <xf numFmtId="49" fontId="4" fillId="8" borderId="58" xfId="0" applyNumberFormat="1" applyFont="1" applyFill="1" applyBorder="1" applyAlignment="1">
      <alignment horizontal="center" vertical="center" wrapText="1"/>
    </xf>
    <xf numFmtId="49" fontId="4" fillId="8" borderId="59" xfId="0" applyNumberFormat="1" applyFont="1" applyFill="1" applyBorder="1" applyAlignment="1">
      <alignment horizontal="center" vertical="center" wrapText="1"/>
    </xf>
    <xf numFmtId="49" fontId="4" fillId="8" borderId="21" xfId="0" applyNumberFormat="1" applyFont="1" applyFill="1" applyBorder="1" applyAlignment="1">
      <alignment horizontal="center" vertical="center" wrapText="1"/>
    </xf>
    <xf numFmtId="49" fontId="1" fillId="0" borderId="60" xfId="0" applyNumberFormat="1" applyFont="1" applyBorder="1" applyAlignment="1">
      <alignment horizontal="right" vertical="center"/>
    </xf>
    <xf numFmtId="49" fontId="2" fillId="9" borderId="61" xfId="0" applyNumberFormat="1" applyFont="1" applyFill="1" applyBorder="1" applyAlignment="1">
      <alignment horizontal="center" vertical="center"/>
    </xf>
    <xf numFmtId="49" fontId="2" fillId="9" borderId="60" xfId="0" applyNumberFormat="1" applyFont="1" applyFill="1" applyBorder="1" applyAlignment="1">
      <alignment horizontal="center" vertical="center"/>
    </xf>
    <xf numFmtId="49" fontId="2" fillId="9" borderId="62" xfId="0" applyNumberFormat="1" applyFont="1" applyFill="1" applyBorder="1" applyAlignment="1">
      <alignment horizontal="center" vertical="center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10" borderId="63" xfId="0" applyNumberFormat="1" applyFont="1" applyFill="1" applyBorder="1" applyAlignment="1">
      <alignment horizontal="center" vertical="center" wrapText="1"/>
    </xf>
    <xf numFmtId="49" fontId="4" fillId="10" borderId="58" xfId="0" applyNumberFormat="1" applyFont="1" applyFill="1" applyBorder="1" applyAlignment="1">
      <alignment horizontal="center" vertical="center" wrapText="1"/>
    </xf>
    <xf numFmtId="49" fontId="4" fillId="10" borderId="59" xfId="0" applyNumberFormat="1" applyFont="1" applyFill="1" applyBorder="1" applyAlignment="1">
      <alignment horizontal="center" vertical="center" wrapText="1"/>
    </xf>
    <xf numFmtId="49" fontId="4" fillId="10" borderId="64" xfId="0" applyNumberFormat="1" applyFont="1" applyFill="1" applyBorder="1" applyAlignment="1">
      <alignment horizontal="center" vertical="center" wrapText="1"/>
    </xf>
    <xf numFmtId="49" fontId="4" fillId="11" borderId="65" xfId="0" applyNumberFormat="1" applyFont="1" applyFill="1" applyBorder="1" applyAlignment="1">
      <alignment horizontal="center" vertical="center" wrapText="1"/>
    </xf>
    <xf numFmtId="49" fontId="4" fillId="11" borderId="56" xfId="0" applyNumberFormat="1" applyFont="1" applyFill="1" applyBorder="1" applyAlignment="1">
      <alignment horizontal="center" vertical="center" wrapText="1"/>
    </xf>
    <xf numFmtId="49" fontId="4" fillId="11" borderId="63" xfId="0" applyNumberFormat="1" applyFont="1" applyFill="1" applyBorder="1" applyAlignment="1">
      <alignment horizontal="center" vertical="center" wrapText="1"/>
    </xf>
    <xf numFmtId="49" fontId="4" fillId="11" borderId="66" xfId="0" applyNumberFormat="1" applyFont="1" applyFill="1" applyBorder="1" applyAlignment="1">
      <alignment horizontal="center" vertical="center" wrapText="1"/>
    </xf>
    <xf numFmtId="49" fontId="4" fillId="11" borderId="5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2" borderId="67" xfId="0" applyNumberFormat="1" applyFont="1" applyFill="1" applyBorder="1" applyAlignment="1">
      <alignment horizontal="center" vertical="center"/>
    </xf>
    <xf numFmtId="49" fontId="4" fillId="12" borderId="68" xfId="0" applyNumberFormat="1" applyFont="1" applyFill="1" applyBorder="1" applyAlignment="1">
      <alignment horizontal="center" vertical="center"/>
    </xf>
    <xf numFmtId="49" fontId="4" fillId="8" borderId="69" xfId="0" applyNumberFormat="1" applyFont="1" applyFill="1" applyBorder="1" applyAlignment="1">
      <alignment horizontal="center" vertical="center" wrapText="1"/>
    </xf>
    <xf numFmtId="49" fontId="4" fillId="8" borderId="3" xfId="0" applyNumberFormat="1" applyFont="1" applyFill="1" applyBorder="1" applyAlignment="1">
      <alignment horizontal="center" vertical="center"/>
    </xf>
    <xf numFmtId="49" fontId="4" fillId="8" borderId="70" xfId="0" applyNumberFormat="1" applyFont="1" applyFill="1" applyBorder="1" applyAlignment="1">
      <alignment horizontal="center" vertical="center" wrapText="1"/>
    </xf>
    <xf numFmtId="49" fontId="4" fillId="8" borderId="71" xfId="0" applyNumberFormat="1" applyFont="1" applyFill="1" applyBorder="1" applyAlignment="1">
      <alignment horizontal="center" vertical="center" wrapText="1"/>
    </xf>
    <xf numFmtId="49" fontId="4" fillId="4" borderId="72" xfId="0" applyNumberFormat="1" applyFont="1" applyFill="1" applyBorder="1" applyAlignment="1">
      <alignment horizontal="center" vertical="center" wrapText="1"/>
    </xf>
    <xf numFmtId="49" fontId="4" fillId="4" borderId="73" xfId="0" applyNumberFormat="1" applyFont="1" applyFill="1" applyBorder="1" applyAlignment="1">
      <alignment horizontal="center" vertical="center" wrapText="1"/>
    </xf>
    <xf numFmtId="49" fontId="4" fillId="0" borderId="49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35" xfId="0" applyNumberFormat="1" applyFont="1" applyBorder="1" applyAlignment="1">
      <alignment horizontal="center" vertical="center"/>
    </xf>
    <xf numFmtId="49" fontId="4" fillId="0" borderId="48" xfId="0" applyNumberFormat="1" applyFont="1" applyFill="1" applyBorder="1" applyAlignment="1">
      <alignment horizontal="center" vertical="center"/>
    </xf>
    <xf numFmtId="49" fontId="4" fillId="0" borderId="75" xfId="0" applyNumberFormat="1" applyFont="1" applyFill="1" applyBorder="1" applyAlignment="1">
      <alignment horizontal="center" vertical="center"/>
    </xf>
    <xf numFmtId="49" fontId="1" fillId="0" borderId="77" xfId="0" applyNumberFormat="1" applyFont="1" applyFill="1" applyBorder="1" applyAlignment="1">
      <alignment horizontal="left" vertical="center"/>
    </xf>
    <xf numFmtId="49" fontId="1" fillId="0" borderId="76" xfId="0" applyNumberFormat="1" applyFont="1" applyFill="1" applyBorder="1" applyAlignment="1">
      <alignment horizontal="left" vertical="center"/>
    </xf>
    <xf numFmtId="0" fontId="1" fillId="0" borderId="23" xfId="0" applyNumberFormat="1" applyFont="1" applyFill="1" applyBorder="1" applyAlignment="1">
      <alignment horizontal="center" vertical="center"/>
    </xf>
    <xf numFmtId="176" fontId="1" fillId="0" borderId="31" xfId="0" applyNumberFormat="1" applyFont="1" applyFill="1" applyBorder="1" applyAlignment="1">
      <alignment horizontal="center" vertical="center"/>
    </xf>
    <xf numFmtId="176" fontId="1" fillId="0" borderId="23" xfId="0" applyNumberFormat="1" applyFont="1" applyFill="1" applyBorder="1" applyAlignment="1">
      <alignment horizontal="center" vertical="center"/>
    </xf>
    <xf numFmtId="10" fontId="1" fillId="0" borderId="24" xfId="0" applyNumberFormat="1" applyFont="1" applyFill="1" applyBorder="1" applyAlignment="1">
      <alignment horizontal="center" vertical="center"/>
    </xf>
    <xf numFmtId="9" fontId="1" fillId="0" borderId="27" xfId="0" applyNumberFormat="1" applyFont="1" applyFill="1" applyBorder="1" applyAlignment="1">
      <alignment horizontal="center" vertical="center"/>
    </xf>
    <xf numFmtId="10" fontId="1" fillId="0" borderId="23" xfId="0" applyNumberFormat="1" applyFont="1" applyFill="1" applyBorder="1" applyAlignment="1">
      <alignment horizontal="center" vertical="center"/>
    </xf>
    <xf numFmtId="10" fontId="1" fillId="0" borderId="27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28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9" fontId="1" fillId="0" borderId="30" xfId="0" applyNumberFormat="1" applyFont="1" applyFill="1" applyBorder="1" applyAlignment="1">
      <alignment horizontal="center" vertical="center"/>
    </xf>
    <xf numFmtId="10" fontId="1" fillId="0" borderId="28" xfId="0" applyNumberFormat="1" applyFont="1" applyFill="1" applyBorder="1" applyAlignment="1">
      <alignment horizontal="center" vertical="center"/>
    </xf>
    <xf numFmtId="10" fontId="1" fillId="0" borderId="3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Light Style 1 - Accent 1" table="0" count="8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9"/>
  <sheetViews>
    <sheetView zoomScale="90" zoomScaleNormal="90" zoomScaleSheetLayoutView="75" workbookViewId="0">
      <pane xSplit="3" topLeftCell="D1" activePane="topRight" state="frozen"/>
      <selection pane="topRight" activeCell="B39" sqref="B39"/>
    </sheetView>
  </sheetViews>
  <sheetFormatPr defaultColWidth="9" defaultRowHeight="16.5" x14ac:dyDescent="0.3"/>
  <cols>
    <col min="1" max="1" width="15.625" style="3" bestFit="1" customWidth="1"/>
    <col min="2" max="2" width="83.875" style="7" bestFit="1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6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bestFit="1" customWidth="1"/>
    <col min="13" max="13" width="11.125" bestFit="1" customWidth="1"/>
  </cols>
  <sheetData>
    <row r="1" spans="1:16" ht="43.5" customHeight="1" x14ac:dyDescent="0.3">
      <c r="A1" s="130" t="s">
        <v>52</v>
      </c>
      <c r="B1" s="131"/>
      <c r="C1" s="132"/>
      <c r="D1" s="14"/>
      <c r="E1" s="15"/>
      <c r="F1" s="105" t="s">
        <v>39</v>
      </c>
      <c r="G1" s="105"/>
      <c r="H1" s="105"/>
      <c r="I1" s="32">
        <f ca="1">TODAY()</f>
        <v>45223</v>
      </c>
      <c r="J1" s="13"/>
      <c r="K1" s="13"/>
      <c r="L1" s="23" t="s">
        <v>14</v>
      </c>
      <c r="M1" s="59">
        <f>IFERROR(N5/M5,0)</f>
        <v>1.0833333333333335</v>
      </c>
    </row>
    <row r="2" spans="1:16" ht="19.5" customHeight="1" x14ac:dyDescent="0.3">
      <c r="A2" s="121" t="s">
        <v>8</v>
      </c>
      <c r="B2" s="123" t="s">
        <v>9</v>
      </c>
      <c r="C2" s="125" t="s">
        <v>24</v>
      </c>
      <c r="D2" s="109" t="s">
        <v>33</v>
      </c>
      <c r="E2" s="110"/>
      <c r="F2" s="110"/>
      <c r="G2" s="110"/>
      <c r="H2" s="111"/>
      <c r="I2" s="115" t="s">
        <v>36</v>
      </c>
      <c r="J2" s="116"/>
      <c r="K2" s="117"/>
      <c r="L2" s="96" t="s">
        <v>35</v>
      </c>
      <c r="M2" s="99" t="s">
        <v>11</v>
      </c>
      <c r="N2" s="100"/>
      <c r="O2" s="100"/>
      <c r="P2" s="101"/>
    </row>
    <row r="3" spans="1:16" ht="19.5" customHeight="1" x14ac:dyDescent="0.3">
      <c r="A3" s="122"/>
      <c r="B3" s="124"/>
      <c r="C3" s="126"/>
      <c r="D3" s="112"/>
      <c r="E3" s="113"/>
      <c r="F3" s="113"/>
      <c r="G3" s="113"/>
      <c r="H3" s="114"/>
      <c r="I3" s="118"/>
      <c r="J3" s="119"/>
      <c r="K3" s="120"/>
      <c r="L3" s="97"/>
      <c r="M3" s="102"/>
      <c r="N3" s="103"/>
      <c r="O3" s="103"/>
      <c r="P3" s="104"/>
    </row>
    <row r="4" spans="1:16" ht="19.5" customHeight="1" x14ac:dyDescent="0.3">
      <c r="A4" s="106" t="s">
        <v>10</v>
      </c>
      <c r="B4" s="107"/>
      <c r="C4" s="108"/>
      <c r="D4" s="17" t="s">
        <v>20</v>
      </c>
      <c r="E4" s="16" t="s">
        <v>22</v>
      </c>
      <c r="F4" s="16" t="s">
        <v>26</v>
      </c>
      <c r="G4" s="16" t="s">
        <v>34</v>
      </c>
      <c r="H4" s="18" t="s">
        <v>23</v>
      </c>
      <c r="I4" s="24" t="s">
        <v>22</v>
      </c>
      <c r="J4" s="16" t="s">
        <v>26</v>
      </c>
      <c r="K4" s="18" t="s">
        <v>23</v>
      </c>
      <c r="L4" s="98"/>
      <c r="M4" s="20" t="s">
        <v>33</v>
      </c>
      <c r="N4" s="21" t="s">
        <v>36</v>
      </c>
      <c r="O4" s="21" t="s">
        <v>28</v>
      </c>
      <c r="P4" s="22" t="s">
        <v>37</v>
      </c>
    </row>
    <row r="5" spans="1:16" ht="19.5" customHeight="1" x14ac:dyDescent="0.3">
      <c r="A5" s="127" t="s">
        <v>13</v>
      </c>
      <c r="B5" s="128"/>
      <c r="C5" s="49" t="s">
        <v>25</v>
      </c>
      <c r="D5" s="50" t="str">
        <f>CONCATENATE(NETWORKDAYS(E5,F5),"일")</f>
        <v>15일</v>
      </c>
      <c r="E5" s="51">
        <f>MIN(E6:E28)</f>
        <v>44510</v>
      </c>
      <c r="F5" s="51">
        <f>MAX(F6:F28)</f>
        <v>44530</v>
      </c>
      <c r="G5" s="51" t="s">
        <v>19</v>
      </c>
      <c r="H5" s="52">
        <f>SUM(M6,M17,M21)</f>
        <v>6.0000000000000012E-2</v>
      </c>
      <c r="I5" s="53">
        <f>MIN(I6:I24)</f>
        <v>44510</v>
      </c>
      <c r="J5" s="54">
        <f>MAX(J6:J24)</f>
        <v>44526</v>
      </c>
      <c r="K5" s="52">
        <f>SUM(N6,N17,N21)</f>
        <v>6.5000000000000016E-2</v>
      </c>
      <c r="L5" s="55">
        <f>SUM(L6,L17,L21,L25)</f>
        <v>1</v>
      </c>
      <c r="M5" s="56">
        <f t="shared" ref="M5:M28" si="0">H5*L5</f>
        <v>6.0000000000000012E-2</v>
      </c>
      <c r="N5" s="56">
        <f t="shared" ref="N5:N28" si="1">K5*L5</f>
        <v>6.5000000000000016E-2</v>
      </c>
      <c r="O5" s="57">
        <f t="shared" ref="O5:O28" ca="1" si="2">IF(F5-$I$1&lt;=0,0,F5-$I$1)</f>
        <v>0</v>
      </c>
      <c r="P5" s="58">
        <f t="shared" ref="P5:P28" si="3">IF(COUNTBLANK(L5)&gt;0,"-",(N5-M5)/L5)</f>
        <v>5.0000000000000044E-3</v>
      </c>
    </row>
    <row r="6" spans="1:16" ht="19.5" customHeight="1" x14ac:dyDescent="0.3">
      <c r="A6" s="93" t="s">
        <v>12</v>
      </c>
      <c r="B6" s="94"/>
      <c r="C6" s="35" t="s">
        <v>25</v>
      </c>
      <c r="D6" s="35" t="str">
        <f>CONCATENATE(NETWORKDAYS(E6,F6),"일")</f>
        <v>7일</v>
      </c>
      <c r="E6" s="36">
        <f>MIN(E7:E16)</f>
        <v>44510</v>
      </c>
      <c r="F6" s="36">
        <f>MAX(F7:F16)</f>
        <v>44518</v>
      </c>
      <c r="G6" s="36" t="s">
        <v>30</v>
      </c>
      <c r="H6" s="37">
        <f>SUM(M7:M16)</f>
        <v>0.30000000000000004</v>
      </c>
      <c r="I6" s="38">
        <f>MIN(I7:I16)</f>
        <v>44510</v>
      </c>
      <c r="J6" s="36">
        <f>MAX(J7:J16)</f>
        <v>44518</v>
      </c>
      <c r="K6" s="39">
        <f>SUM(N7:N16)</f>
        <v>0.32500000000000007</v>
      </c>
      <c r="L6" s="41">
        <v>0.2</v>
      </c>
      <c r="M6" s="40">
        <f t="shared" si="0"/>
        <v>6.0000000000000012E-2</v>
      </c>
      <c r="N6" s="40">
        <f t="shared" si="1"/>
        <v>6.5000000000000016E-2</v>
      </c>
      <c r="O6" s="35">
        <f t="shared" ca="1" si="2"/>
        <v>0</v>
      </c>
      <c r="P6" s="41">
        <f t="shared" si="3"/>
        <v>2.5000000000000022E-2</v>
      </c>
    </row>
    <row r="7" spans="1:16" ht="19.5" customHeight="1" x14ac:dyDescent="0.3">
      <c r="A7" s="129" t="s">
        <v>12</v>
      </c>
      <c r="B7" s="82" t="s">
        <v>50</v>
      </c>
      <c r="C7" s="11" t="s">
        <v>25</v>
      </c>
      <c r="D7" s="11" t="str">
        <f t="shared" ref="D7:D23" si="4">CONCATENATE(NETWORKDAYS(E7,F7),"일")</f>
        <v>3일</v>
      </c>
      <c r="E7" s="1">
        <v>44510</v>
      </c>
      <c r="F7" s="9">
        <v>44512</v>
      </c>
      <c r="G7" s="9" t="s">
        <v>32</v>
      </c>
      <c r="H7" s="25">
        <v>1</v>
      </c>
      <c r="I7" s="1">
        <v>44510</v>
      </c>
      <c r="J7" s="9">
        <v>44512</v>
      </c>
      <c r="K7" s="26">
        <v>1</v>
      </c>
      <c r="L7" s="29">
        <v>0.1</v>
      </c>
      <c r="M7" s="30">
        <f t="shared" si="0"/>
        <v>0.1</v>
      </c>
      <c r="N7" s="30">
        <f t="shared" si="1"/>
        <v>0.1</v>
      </c>
      <c r="O7" s="10">
        <f t="shared" ca="1" si="2"/>
        <v>0</v>
      </c>
      <c r="P7" s="28">
        <f t="shared" si="3"/>
        <v>0</v>
      </c>
    </row>
    <row r="8" spans="1:16" ht="19.5" customHeight="1" x14ac:dyDescent="0.3">
      <c r="A8" s="129"/>
      <c r="B8" s="83" t="s">
        <v>17</v>
      </c>
      <c r="C8" s="11" t="s">
        <v>25</v>
      </c>
      <c r="D8" s="11" t="str">
        <f>CONCATENATE(NETWORKDAYS(E8,F8),"일")</f>
        <v>5일</v>
      </c>
      <c r="E8" s="1">
        <v>44510</v>
      </c>
      <c r="F8" s="9">
        <v>44516</v>
      </c>
      <c r="G8" s="9" t="s">
        <v>32</v>
      </c>
      <c r="H8" s="25">
        <v>1</v>
      </c>
      <c r="I8" s="1">
        <v>44510</v>
      </c>
      <c r="J8" s="9">
        <v>44515</v>
      </c>
      <c r="K8" s="26">
        <v>1</v>
      </c>
      <c r="L8" s="29">
        <v>0.2</v>
      </c>
      <c r="M8" s="30">
        <f t="shared" si="0"/>
        <v>0.2</v>
      </c>
      <c r="N8" s="30">
        <f t="shared" si="1"/>
        <v>0.2</v>
      </c>
      <c r="O8" s="10">
        <f t="shared" ca="1" si="2"/>
        <v>0</v>
      </c>
      <c r="P8" s="28">
        <f t="shared" si="3"/>
        <v>0</v>
      </c>
    </row>
    <row r="9" spans="1:16" ht="19.5" customHeight="1" x14ac:dyDescent="0.3">
      <c r="A9" s="129"/>
      <c r="B9" s="83" t="s">
        <v>44</v>
      </c>
      <c r="C9" s="11" t="s">
        <v>33</v>
      </c>
      <c r="D9" s="11" t="str">
        <f>CONCATENATE(NETWORKDAYS(E9,F9),"일")</f>
        <v>3일</v>
      </c>
      <c r="E9" s="1">
        <v>44510</v>
      </c>
      <c r="F9" s="9">
        <v>44512</v>
      </c>
      <c r="G9" s="9" t="s">
        <v>32</v>
      </c>
      <c r="H9" s="25">
        <v>0</v>
      </c>
      <c r="I9" s="9">
        <v>44515</v>
      </c>
      <c r="J9" s="1">
        <v>44516</v>
      </c>
      <c r="K9" s="26">
        <v>0.5</v>
      </c>
      <c r="L9" s="29">
        <v>0.05</v>
      </c>
      <c r="M9" s="30">
        <f t="shared" si="0"/>
        <v>0</v>
      </c>
      <c r="N9" s="30">
        <f t="shared" si="1"/>
        <v>2.5000000000000001E-2</v>
      </c>
      <c r="O9" s="10">
        <f t="shared" ca="1" si="2"/>
        <v>0</v>
      </c>
      <c r="P9" s="28">
        <f t="shared" si="3"/>
        <v>0.5</v>
      </c>
    </row>
    <row r="10" spans="1:16" ht="19.5" customHeight="1" x14ac:dyDescent="0.3">
      <c r="A10" s="129"/>
      <c r="B10" s="83" t="s">
        <v>47</v>
      </c>
      <c r="C10" s="11" t="s">
        <v>25</v>
      </c>
      <c r="D10" s="11" t="str">
        <f t="shared" si="4"/>
        <v>3일</v>
      </c>
      <c r="E10" s="1">
        <v>44510</v>
      </c>
      <c r="F10" s="1">
        <v>44512</v>
      </c>
      <c r="G10" s="9" t="s">
        <v>21</v>
      </c>
      <c r="H10" s="25">
        <v>0</v>
      </c>
      <c r="I10" s="1">
        <v>44510</v>
      </c>
      <c r="J10" s="1">
        <v>44512</v>
      </c>
      <c r="K10" s="26">
        <v>0</v>
      </c>
      <c r="L10" s="29">
        <v>0.15</v>
      </c>
      <c r="M10" s="30">
        <f t="shared" si="0"/>
        <v>0</v>
      </c>
      <c r="N10" s="30">
        <f t="shared" si="1"/>
        <v>0</v>
      </c>
      <c r="O10" s="10">
        <f t="shared" ca="1" si="2"/>
        <v>0</v>
      </c>
      <c r="P10" s="28">
        <f t="shared" si="3"/>
        <v>0</v>
      </c>
    </row>
    <row r="11" spans="1:16" ht="19.5" customHeight="1" x14ac:dyDescent="0.3">
      <c r="A11" s="129"/>
      <c r="B11" s="83" t="s">
        <v>4</v>
      </c>
      <c r="C11" s="11" t="s">
        <v>33</v>
      </c>
      <c r="D11" s="11" t="str">
        <f>CONCATENATE(NETWORKDAYS(E11,F11),"일")</f>
        <v>3일</v>
      </c>
      <c r="E11" s="1">
        <v>44510</v>
      </c>
      <c r="F11" s="1">
        <v>44512</v>
      </c>
      <c r="G11" s="9" t="s">
        <v>21</v>
      </c>
      <c r="H11" s="25">
        <v>0</v>
      </c>
      <c r="I11" s="1">
        <v>44510</v>
      </c>
      <c r="J11" s="1">
        <v>44512</v>
      </c>
      <c r="K11" s="26">
        <v>0</v>
      </c>
      <c r="L11" s="29">
        <v>0.1</v>
      </c>
      <c r="M11" s="30">
        <f t="shared" si="0"/>
        <v>0</v>
      </c>
      <c r="N11" s="30">
        <f t="shared" si="1"/>
        <v>0</v>
      </c>
      <c r="O11" s="10">
        <f t="shared" ca="1" si="2"/>
        <v>0</v>
      </c>
      <c r="P11" s="28">
        <f t="shared" si="3"/>
        <v>0</v>
      </c>
    </row>
    <row r="12" spans="1:16" ht="19.5" customHeight="1" x14ac:dyDescent="0.3">
      <c r="A12" s="129"/>
      <c r="B12" s="82" t="s">
        <v>49</v>
      </c>
      <c r="C12" s="11" t="s">
        <v>33</v>
      </c>
      <c r="D12" s="11" t="str">
        <f t="shared" si="4"/>
        <v>1일</v>
      </c>
      <c r="E12" s="1">
        <v>44515</v>
      </c>
      <c r="F12" s="1">
        <v>44515</v>
      </c>
      <c r="G12" s="9" t="s">
        <v>21</v>
      </c>
      <c r="H12" s="25">
        <v>0</v>
      </c>
      <c r="I12" s="1">
        <v>44515</v>
      </c>
      <c r="J12" s="1">
        <v>44515</v>
      </c>
      <c r="K12" s="26">
        <v>0</v>
      </c>
      <c r="L12" s="29">
        <v>0.05</v>
      </c>
      <c r="M12" s="30">
        <f t="shared" si="0"/>
        <v>0</v>
      </c>
      <c r="N12" s="30">
        <f t="shared" si="1"/>
        <v>0</v>
      </c>
      <c r="O12" s="10">
        <f t="shared" ca="1" si="2"/>
        <v>0</v>
      </c>
      <c r="P12" s="28">
        <f t="shared" si="3"/>
        <v>0</v>
      </c>
    </row>
    <row r="13" spans="1:16" ht="19.5" customHeight="1" x14ac:dyDescent="0.3">
      <c r="A13" s="129"/>
      <c r="B13" s="2" t="s">
        <v>5</v>
      </c>
      <c r="C13" s="11" t="s">
        <v>33</v>
      </c>
      <c r="D13" s="11" t="str">
        <f t="shared" si="4"/>
        <v>1일</v>
      </c>
      <c r="E13" s="1">
        <v>44516</v>
      </c>
      <c r="F13" s="1">
        <v>44516</v>
      </c>
      <c r="G13" s="9" t="s">
        <v>21</v>
      </c>
      <c r="H13" s="25">
        <v>0</v>
      </c>
      <c r="I13" s="1">
        <v>44516</v>
      </c>
      <c r="J13" s="1">
        <v>44516</v>
      </c>
      <c r="K13" s="26">
        <v>0</v>
      </c>
      <c r="L13" s="29">
        <v>0.05</v>
      </c>
      <c r="M13" s="30">
        <f t="shared" si="0"/>
        <v>0</v>
      </c>
      <c r="N13" s="30">
        <f t="shared" si="1"/>
        <v>0</v>
      </c>
      <c r="O13" s="10">
        <f t="shared" ca="1" si="2"/>
        <v>0</v>
      </c>
      <c r="P13" s="28">
        <f t="shared" si="3"/>
        <v>0</v>
      </c>
    </row>
    <row r="14" spans="1:16" ht="19.5" customHeight="1" x14ac:dyDescent="0.3">
      <c r="A14" s="129"/>
      <c r="B14" s="82" t="s">
        <v>6</v>
      </c>
      <c r="C14" s="11" t="s">
        <v>33</v>
      </c>
      <c r="D14" s="11" t="str">
        <f t="shared" si="4"/>
        <v>2일</v>
      </c>
      <c r="E14" s="1">
        <v>44515</v>
      </c>
      <c r="F14" s="1">
        <v>44516</v>
      </c>
      <c r="G14" s="9" t="s">
        <v>30</v>
      </c>
      <c r="H14" s="25">
        <v>0</v>
      </c>
      <c r="I14" s="1">
        <v>44515</v>
      </c>
      <c r="J14" s="1">
        <v>44516</v>
      </c>
      <c r="K14" s="26">
        <v>0</v>
      </c>
      <c r="L14" s="29">
        <v>0.1</v>
      </c>
      <c r="M14" s="30">
        <f t="shared" si="0"/>
        <v>0</v>
      </c>
      <c r="N14" s="30">
        <f t="shared" si="1"/>
        <v>0</v>
      </c>
      <c r="O14" s="10">
        <f t="shared" ca="1" si="2"/>
        <v>0</v>
      </c>
      <c r="P14" s="28">
        <f t="shared" si="3"/>
        <v>0</v>
      </c>
    </row>
    <row r="15" spans="1:16" ht="19.5" customHeight="1" x14ac:dyDescent="0.3">
      <c r="A15" s="129"/>
      <c r="B15" s="82" t="s">
        <v>48</v>
      </c>
      <c r="C15" s="11" t="s">
        <v>33</v>
      </c>
      <c r="D15" s="11" t="str">
        <f t="shared" si="4"/>
        <v>2일</v>
      </c>
      <c r="E15" s="1">
        <v>44516</v>
      </c>
      <c r="F15" s="1">
        <v>44517</v>
      </c>
      <c r="G15" s="9" t="s">
        <v>30</v>
      </c>
      <c r="H15" s="25">
        <v>0</v>
      </c>
      <c r="I15" s="1">
        <v>44516</v>
      </c>
      <c r="J15" s="1">
        <v>44517</v>
      </c>
      <c r="K15" s="26">
        <v>0</v>
      </c>
      <c r="L15" s="29">
        <v>0.1</v>
      </c>
      <c r="M15" s="30">
        <f t="shared" si="0"/>
        <v>0</v>
      </c>
      <c r="N15" s="30">
        <f t="shared" si="1"/>
        <v>0</v>
      </c>
      <c r="O15" s="10">
        <f t="shared" ca="1" si="2"/>
        <v>0</v>
      </c>
      <c r="P15" s="28">
        <f t="shared" si="3"/>
        <v>0</v>
      </c>
    </row>
    <row r="16" spans="1:16" ht="19.5" customHeight="1" x14ac:dyDescent="0.3">
      <c r="A16" s="129"/>
      <c r="B16" s="2" t="s">
        <v>7</v>
      </c>
      <c r="C16" s="12" t="s">
        <v>33</v>
      </c>
      <c r="D16" s="64" t="str">
        <f t="shared" si="4"/>
        <v>2일</v>
      </c>
      <c r="E16" s="65">
        <v>44517</v>
      </c>
      <c r="F16" s="65">
        <v>44518</v>
      </c>
      <c r="G16" s="66" t="s">
        <v>30</v>
      </c>
      <c r="H16" s="67">
        <v>0</v>
      </c>
      <c r="I16" s="65">
        <v>44517</v>
      </c>
      <c r="J16" s="65">
        <v>44518</v>
      </c>
      <c r="K16" s="81">
        <v>0</v>
      </c>
      <c r="L16" s="68">
        <v>0.1</v>
      </c>
      <c r="M16" s="69">
        <f t="shared" si="0"/>
        <v>0</v>
      </c>
      <c r="N16" s="69">
        <f t="shared" si="1"/>
        <v>0</v>
      </c>
      <c r="O16" s="70">
        <f t="shared" ca="1" si="2"/>
        <v>0</v>
      </c>
      <c r="P16" s="71">
        <f t="shared" si="3"/>
        <v>0</v>
      </c>
    </row>
    <row r="17" spans="1:16" ht="19.5" customHeight="1" x14ac:dyDescent="0.3">
      <c r="A17" s="93" t="s">
        <v>0</v>
      </c>
      <c r="B17" s="94"/>
      <c r="C17" s="35" t="s">
        <v>25</v>
      </c>
      <c r="D17" s="72" t="str">
        <f>CONCATENATE(NETWORKDAYS(E17,F17),"일")</f>
        <v>13일</v>
      </c>
      <c r="E17" s="73">
        <f>MIN(E18:E20)</f>
        <v>44510</v>
      </c>
      <c r="F17" s="73">
        <f>MAX(F18:F20)</f>
        <v>44526</v>
      </c>
      <c r="G17" s="73" t="s">
        <v>30</v>
      </c>
      <c r="H17" s="74">
        <f>SUM(M18:M20)</f>
        <v>0</v>
      </c>
      <c r="I17" s="75">
        <f>MIN(I18:I20)</f>
        <v>44510</v>
      </c>
      <c r="J17" s="73">
        <f>MAX(J18:J20)</f>
        <v>44526</v>
      </c>
      <c r="K17" s="76">
        <f>SUM(N18:N20)</f>
        <v>0</v>
      </c>
      <c r="L17" s="77">
        <v>0.3</v>
      </c>
      <c r="M17" s="78">
        <f t="shared" si="0"/>
        <v>0</v>
      </c>
      <c r="N17" s="78">
        <f t="shared" si="1"/>
        <v>0</v>
      </c>
      <c r="O17" s="79">
        <f t="shared" ca="1" si="2"/>
        <v>0</v>
      </c>
      <c r="P17" s="77">
        <f t="shared" si="3"/>
        <v>0</v>
      </c>
    </row>
    <row r="18" spans="1:16" ht="19.5" customHeight="1" x14ac:dyDescent="0.3">
      <c r="A18" s="129" t="s">
        <v>0</v>
      </c>
      <c r="B18" s="84" t="s">
        <v>42</v>
      </c>
      <c r="C18" s="43" t="s">
        <v>33</v>
      </c>
      <c r="D18" s="10" t="str">
        <f t="shared" si="4"/>
        <v>8일</v>
      </c>
      <c r="E18" s="5">
        <v>44510</v>
      </c>
      <c r="F18" s="44">
        <v>44519</v>
      </c>
      <c r="G18" s="9" t="s">
        <v>29</v>
      </c>
      <c r="H18" s="25">
        <v>0</v>
      </c>
      <c r="I18" s="5">
        <v>44510</v>
      </c>
      <c r="J18" s="44">
        <v>44519</v>
      </c>
      <c r="K18" s="25">
        <v>0</v>
      </c>
      <c r="L18" s="29">
        <v>0.4</v>
      </c>
      <c r="M18" s="30">
        <f t="shared" si="0"/>
        <v>0</v>
      </c>
      <c r="N18" s="30">
        <f t="shared" si="1"/>
        <v>0</v>
      </c>
      <c r="O18" s="10">
        <f t="shared" ca="1" si="2"/>
        <v>0</v>
      </c>
      <c r="P18" s="28">
        <f t="shared" si="3"/>
        <v>0</v>
      </c>
    </row>
    <row r="19" spans="1:16" ht="19.5" customHeight="1" x14ac:dyDescent="0.3">
      <c r="A19" s="129"/>
      <c r="B19" s="2" t="s">
        <v>40</v>
      </c>
      <c r="C19" s="11" t="s">
        <v>33</v>
      </c>
      <c r="D19" s="11" t="str">
        <f t="shared" si="4"/>
        <v>5일</v>
      </c>
      <c r="E19" s="6">
        <v>44515</v>
      </c>
      <c r="F19" s="6">
        <v>44519</v>
      </c>
      <c r="G19" s="9" t="s">
        <v>27</v>
      </c>
      <c r="H19" s="25">
        <v>0</v>
      </c>
      <c r="I19" s="6">
        <v>44515</v>
      </c>
      <c r="J19" s="6">
        <v>44519</v>
      </c>
      <c r="K19" s="25">
        <v>0</v>
      </c>
      <c r="L19" s="29">
        <v>0.4</v>
      </c>
      <c r="M19" s="30">
        <f t="shared" si="0"/>
        <v>0</v>
      </c>
      <c r="N19" s="30">
        <f t="shared" si="1"/>
        <v>0</v>
      </c>
      <c r="O19" s="10">
        <f t="shared" ca="1" si="2"/>
        <v>0</v>
      </c>
      <c r="P19" s="28">
        <f t="shared" si="3"/>
        <v>0</v>
      </c>
    </row>
    <row r="20" spans="1:16" ht="19.5" customHeight="1" x14ac:dyDescent="0.3">
      <c r="A20" s="129"/>
      <c r="B20" s="2" t="s">
        <v>15</v>
      </c>
      <c r="C20" s="12" t="s">
        <v>33</v>
      </c>
      <c r="D20" s="64" t="str">
        <f>CONCATENATE(NETWORKDAYS(E20,F20),"일")</f>
        <v>5일</v>
      </c>
      <c r="E20" s="1">
        <v>44522</v>
      </c>
      <c r="F20" s="65">
        <v>44526</v>
      </c>
      <c r="G20" s="66" t="s">
        <v>31</v>
      </c>
      <c r="H20" s="67">
        <v>0</v>
      </c>
      <c r="I20" s="1">
        <v>44522</v>
      </c>
      <c r="J20" s="65">
        <v>44526</v>
      </c>
      <c r="K20" s="67">
        <v>0</v>
      </c>
      <c r="L20" s="68">
        <v>0.2</v>
      </c>
      <c r="M20" s="69">
        <f t="shared" si="0"/>
        <v>0</v>
      </c>
      <c r="N20" s="69">
        <f t="shared" si="1"/>
        <v>0</v>
      </c>
      <c r="O20" s="70">
        <f t="shared" ca="1" si="2"/>
        <v>0</v>
      </c>
      <c r="P20" s="71">
        <f t="shared" si="3"/>
        <v>0</v>
      </c>
    </row>
    <row r="21" spans="1:16" ht="19.5" customHeight="1" x14ac:dyDescent="0.3">
      <c r="A21" s="93" t="s">
        <v>43</v>
      </c>
      <c r="B21" s="94"/>
      <c r="C21" s="35" t="s">
        <v>25</v>
      </c>
      <c r="D21" s="72" t="str">
        <f>CONCATENATE(NETWORKDAYS(E21,F21),"일")</f>
        <v>13일</v>
      </c>
      <c r="E21" s="80">
        <f>MIN(E22:E24)</f>
        <v>44510</v>
      </c>
      <c r="F21" s="73">
        <f>MAX(F22:F24)</f>
        <v>44526</v>
      </c>
      <c r="G21" s="73" t="s">
        <v>30</v>
      </c>
      <c r="H21" s="74">
        <f>SUM(M22:M24)</f>
        <v>0</v>
      </c>
      <c r="I21" s="75">
        <f>MIN(I22:I24)</f>
        <v>44510</v>
      </c>
      <c r="J21" s="73">
        <f>MAX(J22:J24)</f>
        <v>44526</v>
      </c>
      <c r="K21" s="76">
        <f>SUM(N22:N24)</f>
        <v>0</v>
      </c>
      <c r="L21" s="77">
        <v>0.2</v>
      </c>
      <c r="M21" s="78">
        <f t="shared" si="0"/>
        <v>0</v>
      </c>
      <c r="N21" s="78">
        <f t="shared" si="1"/>
        <v>0</v>
      </c>
      <c r="O21" s="79">
        <f t="shared" ca="1" si="2"/>
        <v>0</v>
      </c>
      <c r="P21" s="77">
        <f t="shared" si="3"/>
        <v>0</v>
      </c>
    </row>
    <row r="22" spans="1:16" ht="19.5" customHeight="1" x14ac:dyDescent="0.3">
      <c r="A22" s="91" t="s">
        <v>43</v>
      </c>
      <c r="B22" s="60" t="s">
        <v>42</v>
      </c>
      <c r="C22" s="43" t="s">
        <v>33</v>
      </c>
      <c r="D22" s="43" t="str">
        <f t="shared" si="4"/>
        <v>8일</v>
      </c>
      <c r="E22" s="5">
        <v>44510</v>
      </c>
      <c r="F22" s="44">
        <v>44519</v>
      </c>
      <c r="G22" s="44" t="s">
        <v>29</v>
      </c>
      <c r="H22" s="45">
        <v>0</v>
      </c>
      <c r="I22" s="5">
        <v>44510</v>
      </c>
      <c r="J22" s="44">
        <v>44519</v>
      </c>
      <c r="K22" s="45">
        <v>0</v>
      </c>
      <c r="L22" s="46">
        <v>0.4</v>
      </c>
      <c r="M22" s="47">
        <f t="shared" si="0"/>
        <v>0</v>
      </c>
      <c r="N22" s="47">
        <f t="shared" si="1"/>
        <v>0</v>
      </c>
      <c r="O22" s="43">
        <f t="shared" ca="1" si="2"/>
        <v>0</v>
      </c>
      <c r="P22" s="48">
        <f t="shared" si="3"/>
        <v>0</v>
      </c>
    </row>
    <row r="23" spans="1:16" ht="19.5" customHeight="1" x14ac:dyDescent="0.3">
      <c r="A23" s="92"/>
      <c r="B23" s="2" t="s">
        <v>40</v>
      </c>
      <c r="C23" s="11" t="s">
        <v>33</v>
      </c>
      <c r="D23" s="11" t="str">
        <f t="shared" si="4"/>
        <v>5일</v>
      </c>
      <c r="E23" s="6">
        <v>44515</v>
      </c>
      <c r="F23" s="6">
        <v>44519</v>
      </c>
      <c r="G23" s="9" t="s">
        <v>27</v>
      </c>
      <c r="H23" s="25">
        <v>0</v>
      </c>
      <c r="I23" s="6">
        <v>44515</v>
      </c>
      <c r="J23" s="6">
        <v>44519</v>
      </c>
      <c r="K23" s="25">
        <v>0</v>
      </c>
      <c r="L23" s="29">
        <v>0.4</v>
      </c>
      <c r="M23" s="30">
        <f t="shared" si="0"/>
        <v>0</v>
      </c>
      <c r="N23" s="30">
        <f t="shared" si="1"/>
        <v>0</v>
      </c>
      <c r="O23" s="10">
        <f t="shared" ca="1" si="2"/>
        <v>0</v>
      </c>
      <c r="P23" s="28">
        <f t="shared" si="3"/>
        <v>0</v>
      </c>
    </row>
    <row r="24" spans="1:16" ht="19.5" customHeight="1" x14ac:dyDescent="0.3">
      <c r="A24" s="92"/>
      <c r="B24" s="2" t="s">
        <v>15</v>
      </c>
      <c r="C24" s="12" t="s">
        <v>33</v>
      </c>
      <c r="D24" s="64" t="str">
        <f>CONCATENATE(NETWORKDAYS(E24,F24),"일")</f>
        <v>5일</v>
      </c>
      <c r="E24" s="1">
        <v>44522</v>
      </c>
      <c r="F24" s="65">
        <v>44526</v>
      </c>
      <c r="G24" s="66" t="s">
        <v>31</v>
      </c>
      <c r="H24" s="67">
        <v>0</v>
      </c>
      <c r="I24" s="1">
        <v>44522</v>
      </c>
      <c r="J24" s="65">
        <v>44526</v>
      </c>
      <c r="K24" s="67">
        <v>0</v>
      </c>
      <c r="L24" s="68">
        <v>0.2</v>
      </c>
      <c r="M24" s="69">
        <f t="shared" si="0"/>
        <v>0</v>
      </c>
      <c r="N24" s="69">
        <f t="shared" si="1"/>
        <v>0</v>
      </c>
      <c r="O24" s="70">
        <f t="shared" ca="1" si="2"/>
        <v>0</v>
      </c>
      <c r="P24" s="71">
        <f t="shared" si="3"/>
        <v>0</v>
      </c>
    </row>
    <row r="25" spans="1:16" ht="16.5" customHeight="1" x14ac:dyDescent="0.3">
      <c r="A25" s="93" t="s">
        <v>16</v>
      </c>
      <c r="B25" s="94"/>
      <c r="C25" s="35" t="s">
        <v>25</v>
      </c>
      <c r="D25" s="72" t="str">
        <f>CONCATENATE(NETWORKDAYS(E25,F25),"일")</f>
        <v>12일</v>
      </c>
      <c r="E25" s="73">
        <f>MIN(E26:E28)</f>
        <v>44515</v>
      </c>
      <c r="F25" s="73">
        <f>MAX(F26:F28)</f>
        <v>44530</v>
      </c>
      <c r="G25" s="73" t="s">
        <v>30</v>
      </c>
      <c r="H25" s="74">
        <f>SUM(M26:M28)</f>
        <v>0.18000000000000002</v>
      </c>
      <c r="I25" s="75">
        <f>MIN(I26:I28)</f>
        <v>44515</v>
      </c>
      <c r="J25" s="73">
        <f>MAX(J26:J28)</f>
        <v>44530</v>
      </c>
      <c r="K25" s="76">
        <f>SUM(N26:N28)</f>
        <v>0.18000000000000002</v>
      </c>
      <c r="L25" s="77">
        <v>0.3</v>
      </c>
      <c r="M25" s="78">
        <f t="shared" si="0"/>
        <v>5.4000000000000006E-2</v>
      </c>
      <c r="N25" s="78">
        <f t="shared" si="1"/>
        <v>5.4000000000000006E-2</v>
      </c>
      <c r="O25" s="79">
        <f t="shared" ca="1" si="2"/>
        <v>0</v>
      </c>
      <c r="P25" s="77">
        <f t="shared" si="3"/>
        <v>0</v>
      </c>
    </row>
    <row r="26" spans="1:16" x14ac:dyDescent="0.3">
      <c r="A26" s="91" t="s">
        <v>16</v>
      </c>
      <c r="B26" s="60" t="s">
        <v>45</v>
      </c>
      <c r="C26" s="43" t="s">
        <v>33</v>
      </c>
      <c r="D26" s="43" t="str">
        <f t="shared" ref="D26:D28" si="5">CONCATENATE(NETWORKDAYS(E26,F26),"일")</f>
        <v>5일</v>
      </c>
      <c r="E26" s="5">
        <v>44515</v>
      </c>
      <c r="F26" s="5">
        <v>44519</v>
      </c>
      <c r="G26" s="44" t="s">
        <v>32</v>
      </c>
      <c r="H26" s="45">
        <v>0.9</v>
      </c>
      <c r="I26" s="5">
        <v>44515</v>
      </c>
      <c r="J26" s="5">
        <v>44519</v>
      </c>
      <c r="K26" s="45">
        <v>0.9</v>
      </c>
      <c r="L26" s="46">
        <v>0.2</v>
      </c>
      <c r="M26" s="47">
        <f t="shared" si="0"/>
        <v>0.18000000000000002</v>
      </c>
      <c r="N26" s="47">
        <f t="shared" si="1"/>
        <v>0.18000000000000002</v>
      </c>
      <c r="O26" s="43">
        <f t="shared" ca="1" si="2"/>
        <v>0</v>
      </c>
      <c r="P26" s="48">
        <f t="shared" si="3"/>
        <v>0</v>
      </c>
    </row>
    <row r="27" spans="1:16" x14ac:dyDescent="0.3">
      <c r="A27" s="92"/>
      <c r="B27" s="2" t="s">
        <v>41</v>
      </c>
      <c r="C27" s="11" t="s">
        <v>33</v>
      </c>
      <c r="D27" s="11" t="str">
        <f t="shared" si="5"/>
        <v>5일</v>
      </c>
      <c r="E27" s="1">
        <v>44522</v>
      </c>
      <c r="F27" s="1">
        <v>44526</v>
      </c>
      <c r="G27" s="9" t="s">
        <v>30</v>
      </c>
      <c r="H27" s="25">
        <v>0</v>
      </c>
      <c r="I27" s="1">
        <v>44522</v>
      </c>
      <c r="J27" s="1">
        <v>44526</v>
      </c>
      <c r="K27" s="25">
        <v>0</v>
      </c>
      <c r="L27" s="29">
        <v>0.4</v>
      </c>
      <c r="M27" s="30">
        <f t="shared" si="0"/>
        <v>0</v>
      </c>
      <c r="N27" s="30">
        <f t="shared" si="1"/>
        <v>0</v>
      </c>
      <c r="O27" s="10">
        <f t="shared" ca="1" si="2"/>
        <v>0</v>
      </c>
      <c r="P27" s="28">
        <f t="shared" si="3"/>
        <v>0</v>
      </c>
    </row>
    <row r="28" spans="1:16" x14ac:dyDescent="0.3">
      <c r="A28" s="95"/>
      <c r="B28" s="62" t="s">
        <v>46</v>
      </c>
      <c r="C28" s="19" t="s">
        <v>33</v>
      </c>
      <c r="D28" s="19" t="str">
        <f t="shared" si="5"/>
        <v>7일</v>
      </c>
      <c r="E28" s="61">
        <v>44522</v>
      </c>
      <c r="F28" s="61">
        <v>44530</v>
      </c>
      <c r="G28" s="63" t="s">
        <v>30</v>
      </c>
      <c r="H28" s="27">
        <v>0</v>
      </c>
      <c r="I28" s="61">
        <v>44522</v>
      </c>
      <c r="J28" s="61">
        <v>44530</v>
      </c>
      <c r="K28" s="27">
        <v>0</v>
      </c>
      <c r="L28" s="42">
        <v>0.4</v>
      </c>
      <c r="M28" s="33">
        <f t="shared" si="0"/>
        <v>0</v>
      </c>
      <c r="N28" s="33">
        <f t="shared" si="1"/>
        <v>0</v>
      </c>
      <c r="O28" s="31">
        <f t="shared" ca="1" si="2"/>
        <v>0</v>
      </c>
      <c r="P28" s="34">
        <f t="shared" si="3"/>
        <v>0</v>
      </c>
    </row>
    <row r="29" spans="1:16" x14ac:dyDescent="0.3">
      <c r="A29" s="8"/>
      <c r="B29" s="4"/>
      <c r="C29" s="8"/>
      <c r="D29" s="8"/>
      <c r="E29" s="8"/>
      <c r="F29" s="8"/>
      <c r="G29" s="8"/>
      <c r="H29" s="8"/>
      <c r="I29" s="8"/>
      <c r="J29" s="8"/>
      <c r="K29" s="8"/>
    </row>
  </sheetData>
  <mergeCells count="19">
    <mergeCell ref="A5:B5"/>
    <mergeCell ref="A6:B6"/>
    <mergeCell ref="A7:A16"/>
    <mergeCell ref="A18:A20"/>
    <mergeCell ref="A1:C1"/>
    <mergeCell ref="L2:L4"/>
    <mergeCell ref="M2:P3"/>
    <mergeCell ref="F1:H1"/>
    <mergeCell ref="A4:C4"/>
    <mergeCell ref="D2:H3"/>
    <mergeCell ref="I2:K3"/>
    <mergeCell ref="A2:A3"/>
    <mergeCell ref="B2:B3"/>
    <mergeCell ref="C2:C3"/>
    <mergeCell ref="A22:A24"/>
    <mergeCell ref="A17:B17"/>
    <mergeCell ref="A21:B21"/>
    <mergeCell ref="A25:B25"/>
    <mergeCell ref="A26:A28"/>
  </mergeCells>
  <phoneticPr fontId="6" type="noConversion"/>
  <conditionalFormatting sqref="G7:G8">
    <cfRule type="cellIs" dxfId="55" priority="14" operator="equal">
      <formula>"장윤경"</formula>
    </cfRule>
  </conditionalFormatting>
  <conditionalFormatting sqref="G7:G16">
    <cfRule type="cellIs" dxfId="54" priority="1" operator="equal">
      <formula>"김나현"</formula>
    </cfRule>
    <cfRule type="cellIs" dxfId="53" priority="2" operator="equal">
      <formula>"허세연"</formula>
    </cfRule>
    <cfRule type="cellIs" dxfId="52" priority="7" operator="equal">
      <formula>"정선제"</formula>
    </cfRule>
    <cfRule type="cellIs" dxfId="51" priority="8" operator="equal">
      <formula>"공통"</formula>
    </cfRule>
    <cfRule type="cellIs" dxfId="50" priority="9" operator="equal">
      <formula>"박문철"</formula>
    </cfRule>
    <cfRule type="cellIs" dxfId="49" priority="10" operator="equal">
      <formula>"김형석"</formula>
    </cfRule>
  </conditionalFormatting>
  <conditionalFormatting sqref="G10:G16">
    <cfRule type="cellIs" dxfId="48" priority="3" operator="equal">
      <formula>"장윤경"</formula>
    </cfRule>
  </conditionalFormatting>
  <conditionalFormatting sqref="G18:G19 G22:G23">
    <cfRule type="cellIs" dxfId="47" priority="64" operator="equal">
      <formula>"장윤경"</formula>
    </cfRule>
  </conditionalFormatting>
  <conditionalFormatting sqref="G18:G20 G22:G24">
    <cfRule type="cellIs" dxfId="46" priority="34" operator="equal">
      <formula>"김나현"</formula>
    </cfRule>
    <cfRule type="cellIs" dxfId="45" priority="35" operator="equal">
      <formula>"허세연"</formula>
    </cfRule>
    <cfRule type="cellIs" dxfId="44" priority="68" operator="equal">
      <formula>"정선제"</formula>
    </cfRule>
    <cfRule type="cellIs" dxfId="43" priority="69" operator="equal">
      <formula>"공통"</formula>
    </cfRule>
    <cfRule type="cellIs" dxfId="42" priority="70" operator="equal">
      <formula>"박문철"</formula>
    </cfRule>
    <cfRule type="cellIs" dxfId="41" priority="71" operator="equal">
      <formula>"김형석"</formula>
    </cfRule>
  </conditionalFormatting>
  <conditionalFormatting sqref="G26:G27">
    <cfRule type="cellIs" dxfId="40" priority="25" operator="equal">
      <formula>"장윤경"</formula>
    </cfRule>
  </conditionalFormatting>
  <conditionalFormatting sqref="G26:G28">
    <cfRule type="cellIs" dxfId="39" priority="23" operator="equal">
      <formula>"김나현"</formula>
    </cfRule>
    <cfRule type="cellIs" dxfId="38" priority="24" operator="equal">
      <formula>"허세연"</formula>
    </cfRule>
    <cfRule type="cellIs" dxfId="37" priority="29" operator="equal">
      <formula>"정선제"</formula>
    </cfRule>
    <cfRule type="cellIs" dxfId="36" priority="30" operator="equal">
      <formula>"공통"</formula>
    </cfRule>
    <cfRule type="cellIs" dxfId="35" priority="31" operator="equal">
      <formula>"박문철"</formula>
    </cfRule>
    <cfRule type="cellIs" dxfId="34" priority="32" operator="equal">
      <formula>"김형석"</formula>
    </cfRule>
  </conditionalFormatting>
  <conditionalFormatting sqref="H7:H16 K7:K16">
    <cfRule type="cellIs" dxfId="33" priority="4" operator="between">
      <formula>0.01</formula>
      <formula>0.69</formula>
    </cfRule>
    <cfRule type="cellIs" dxfId="32" priority="5" operator="between">
      <formula>0.7</formula>
      <formula>0.99</formula>
    </cfRule>
    <cfRule type="cellIs" dxfId="31" priority="6" operator="equal">
      <formula>1</formula>
    </cfRule>
  </conditionalFormatting>
  <conditionalFormatting sqref="H18:H20 K18:K20 H22:H24 K22:K24">
    <cfRule type="cellIs" dxfId="30" priority="65" operator="between">
      <formula>0.01</formula>
      <formula>0.69</formula>
    </cfRule>
    <cfRule type="cellIs" dxfId="29" priority="66" operator="between">
      <formula>0.7</formula>
      <formula>0.99</formula>
    </cfRule>
    <cfRule type="cellIs" dxfId="28" priority="67" operator="equal">
      <formula>1</formula>
    </cfRule>
  </conditionalFormatting>
  <conditionalFormatting sqref="H26:H28 K26:K28">
    <cfRule type="cellIs" dxfId="27" priority="26" operator="between">
      <formula>0.01</formula>
      <formula>0.69</formula>
    </cfRule>
    <cfRule type="cellIs" dxfId="26" priority="27" operator="between">
      <formula>0.7</formula>
      <formula>0.99</formula>
    </cfRule>
    <cfRule type="cellIs" dxfId="25" priority="28" operator="equal">
      <formula>1</formula>
    </cfRule>
  </conditionalFormatting>
  <conditionalFormatting sqref="P7:P16">
    <cfRule type="cellIs" dxfId="24" priority="11" operator="lessThan">
      <formula>0</formula>
    </cfRule>
  </conditionalFormatting>
  <conditionalFormatting sqref="P18:P20 P22:P24">
    <cfRule type="cellIs" dxfId="23" priority="72" operator="lessThan">
      <formula>0</formula>
    </cfRule>
  </conditionalFormatting>
  <conditionalFormatting sqref="P26:P28">
    <cfRule type="cellIs" dxfId="22" priority="33" operator="lessThan">
      <formula>0</formula>
    </cfRule>
  </conditionalFormatting>
  <dataValidations count="2">
    <dataValidation type="list" allowBlank="1" showInputMessage="1" showErrorMessage="1" sqref="G18:G20 G22:G24 G26:G28 G7:G16">
      <formula1>"김형석,정선제,박문철,허세연,장윤경,김나현,공통"</formula1>
    </dataValidation>
    <dataValidation type="list" allowBlank="1" showInputMessage="1" showErrorMessage="1" sqref="C5:C28">
      <formula1>"계획,진행,완료"</formula1>
    </dataValidation>
  </dataValidations>
  <pageMargins left="0.69999998807907104" right="0.69999998807907104" top="0.75" bottom="0.75" header="0.30000001192092896" footer="0.30000001192092896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5"/>
  <sheetViews>
    <sheetView tabSelected="1" zoomScale="90" zoomScaleNormal="90" zoomScaleSheetLayoutView="75" workbookViewId="0">
      <selection activeCell="H19" sqref="H19"/>
    </sheetView>
  </sheetViews>
  <sheetFormatPr defaultColWidth="9" defaultRowHeight="16.5" x14ac:dyDescent="0.3"/>
  <cols>
    <col min="1" max="1" width="15.625" style="3" bestFit="1" customWidth="1"/>
    <col min="2" max="2" width="51" style="7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6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style="85" bestFit="1" customWidth="1"/>
    <col min="13" max="13" width="11.125" style="85" bestFit="1" customWidth="1"/>
    <col min="14" max="16384" width="9" style="85"/>
  </cols>
  <sheetData>
    <row r="1" spans="1:16" ht="43.5" customHeight="1" x14ac:dyDescent="0.3">
      <c r="A1" s="130" t="s">
        <v>54</v>
      </c>
      <c r="B1" s="131"/>
      <c r="C1" s="132"/>
      <c r="D1" s="14"/>
      <c r="E1" s="15"/>
      <c r="F1" s="105" t="s">
        <v>39</v>
      </c>
      <c r="G1" s="105"/>
      <c r="H1" s="105"/>
      <c r="I1" s="32">
        <f ca="1">TODAY()</f>
        <v>45223</v>
      </c>
      <c r="J1" s="13"/>
      <c r="K1" s="13"/>
      <c r="L1" s="23" t="s">
        <v>14</v>
      </c>
      <c r="M1" s="59">
        <f>IFERROR(N5/M5,0)</f>
        <v>1</v>
      </c>
    </row>
    <row r="2" spans="1:16" ht="19.5" customHeight="1" x14ac:dyDescent="0.3">
      <c r="A2" s="121" t="s">
        <v>8</v>
      </c>
      <c r="B2" s="123" t="s">
        <v>9</v>
      </c>
      <c r="C2" s="125" t="s">
        <v>24</v>
      </c>
      <c r="D2" s="109" t="s">
        <v>33</v>
      </c>
      <c r="E2" s="110"/>
      <c r="F2" s="110"/>
      <c r="G2" s="110"/>
      <c r="H2" s="111"/>
      <c r="I2" s="115" t="s">
        <v>36</v>
      </c>
      <c r="J2" s="116"/>
      <c r="K2" s="117"/>
      <c r="L2" s="96" t="s">
        <v>35</v>
      </c>
      <c r="M2" s="99" t="s">
        <v>11</v>
      </c>
      <c r="N2" s="100"/>
      <c r="O2" s="100"/>
      <c r="P2" s="101"/>
    </row>
    <row r="3" spans="1:16" ht="19.5" customHeight="1" x14ac:dyDescent="0.3">
      <c r="A3" s="122"/>
      <c r="B3" s="124"/>
      <c r="C3" s="126"/>
      <c r="D3" s="112"/>
      <c r="E3" s="113"/>
      <c r="F3" s="113"/>
      <c r="G3" s="113"/>
      <c r="H3" s="114"/>
      <c r="I3" s="118"/>
      <c r="J3" s="119"/>
      <c r="K3" s="120"/>
      <c r="L3" s="97"/>
      <c r="M3" s="102"/>
      <c r="N3" s="103"/>
      <c r="O3" s="103"/>
      <c r="P3" s="104"/>
    </row>
    <row r="4" spans="1:16" ht="19.5" customHeight="1" x14ac:dyDescent="0.3">
      <c r="A4" s="106" t="s">
        <v>10</v>
      </c>
      <c r="B4" s="107"/>
      <c r="C4" s="108"/>
      <c r="D4" s="17" t="s">
        <v>20</v>
      </c>
      <c r="E4" s="16" t="s">
        <v>22</v>
      </c>
      <c r="F4" s="16" t="s">
        <v>26</v>
      </c>
      <c r="G4" s="16" t="s">
        <v>34</v>
      </c>
      <c r="H4" s="18" t="s">
        <v>23</v>
      </c>
      <c r="I4" s="24" t="s">
        <v>22</v>
      </c>
      <c r="J4" s="16" t="s">
        <v>26</v>
      </c>
      <c r="K4" s="18" t="s">
        <v>23</v>
      </c>
      <c r="L4" s="98"/>
      <c r="M4" s="20" t="s">
        <v>33</v>
      </c>
      <c r="N4" s="21" t="s">
        <v>36</v>
      </c>
      <c r="O4" s="21" t="s">
        <v>28</v>
      </c>
      <c r="P4" s="22" t="s">
        <v>37</v>
      </c>
    </row>
    <row r="5" spans="1:16" ht="19.5" customHeight="1" x14ac:dyDescent="0.3">
      <c r="A5" s="127" t="s">
        <v>13</v>
      </c>
      <c r="B5" s="128"/>
      <c r="C5" s="49" t="s">
        <v>25</v>
      </c>
      <c r="D5" s="50" t="str">
        <f>CONCATENATE(NETWORKDAYS(E5,F5),"일")</f>
        <v>4일</v>
      </c>
      <c r="E5" s="51">
        <f>MIN(E6:E14)</f>
        <v>45223</v>
      </c>
      <c r="F5" s="51">
        <f>MAX(F6:F14)</f>
        <v>45226</v>
      </c>
      <c r="G5" s="51" t="s">
        <v>19</v>
      </c>
      <c r="H5" s="52">
        <f>SUM(M6,M8,M11)</f>
        <v>4.0000000000000008E-2</v>
      </c>
      <c r="I5" s="53">
        <f>MIN(I6:I12)</f>
        <v>45223</v>
      </c>
      <c r="J5" s="54">
        <f>MAX(J6:J12)</f>
        <v>45224</v>
      </c>
      <c r="K5" s="52">
        <f>SUM(N6,N8,N11)</f>
        <v>4.0000000000000008E-2</v>
      </c>
      <c r="L5" s="55">
        <f>SUM(L6,L8,L11,L13)</f>
        <v>1</v>
      </c>
      <c r="M5" s="56">
        <f t="shared" ref="M5:M14" si="0">H5*L5</f>
        <v>4.0000000000000008E-2</v>
      </c>
      <c r="N5" s="56">
        <f t="shared" ref="N5:N14" si="1">K5*L5</f>
        <v>4.0000000000000008E-2</v>
      </c>
      <c r="O5" s="57">
        <f t="shared" ref="O5:O14" ca="1" si="2">IF(F5-$I$1&lt;=0,0,F5-$I$1)</f>
        <v>3</v>
      </c>
      <c r="P5" s="58">
        <f t="shared" ref="P5:P14" si="3">IF(COUNTBLANK(L5)&gt;0,"-",(N5-M5)/L5)</f>
        <v>0</v>
      </c>
    </row>
    <row r="6" spans="1:16" ht="19.5" customHeight="1" x14ac:dyDescent="0.3">
      <c r="A6" s="93" t="s">
        <v>18</v>
      </c>
      <c r="B6" s="94" t="s">
        <v>18</v>
      </c>
      <c r="C6" s="35" t="s">
        <v>25</v>
      </c>
      <c r="D6" s="35" t="str">
        <f>CONCATENATE(NETWORKDAYS(E6,F6),"일")</f>
        <v>1일</v>
      </c>
      <c r="E6" s="36">
        <f>MIN(E7:E7)</f>
        <v>45223</v>
      </c>
      <c r="F6" s="36">
        <f>MAX(F7:F7)</f>
        <v>45223</v>
      </c>
      <c r="G6" s="36" t="s">
        <v>1</v>
      </c>
      <c r="H6" s="37">
        <f>SUM(M7:M7)</f>
        <v>0.2</v>
      </c>
      <c r="I6" s="38">
        <f>MIN(I7:I7)</f>
        <v>45223</v>
      </c>
      <c r="J6" s="36">
        <f>MAX(J7:J7)</f>
        <v>45223</v>
      </c>
      <c r="K6" s="39">
        <f>SUM(N7:N7)</f>
        <v>0.2</v>
      </c>
      <c r="L6" s="41">
        <v>0.2</v>
      </c>
      <c r="M6" s="40">
        <f t="shared" si="0"/>
        <v>4.0000000000000008E-2</v>
      </c>
      <c r="N6" s="40">
        <f t="shared" si="1"/>
        <v>4.0000000000000008E-2</v>
      </c>
      <c r="O6" s="35">
        <f t="shared" ca="1" si="2"/>
        <v>0</v>
      </c>
      <c r="P6" s="41">
        <f t="shared" si="3"/>
        <v>0</v>
      </c>
    </row>
    <row r="7" spans="1:16" ht="19.5" customHeight="1" x14ac:dyDescent="0.3">
      <c r="A7" s="89" t="s">
        <v>18</v>
      </c>
      <c r="B7" s="86" t="s">
        <v>56</v>
      </c>
      <c r="C7" s="11" t="s">
        <v>25</v>
      </c>
      <c r="D7" s="11" t="str">
        <f t="shared" ref="D7:D12" si="4">CONCATENATE(NETWORKDAYS(E7,F7),"일")</f>
        <v>1일</v>
      </c>
      <c r="E7" s="1">
        <v>45223</v>
      </c>
      <c r="F7" s="1">
        <v>45223</v>
      </c>
      <c r="G7" s="9" t="s">
        <v>1</v>
      </c>
      <c r="H7" s="25">
        <v>1</v>
      </c>
      <c r="I7" s="1">
        <v>45223</v>
      </c>
      <c r="J7" s="1">
        <v>45223</v>
      </c>
      <c r="K7" s="26">
        <v>1</v>
      </c>
      <c r="L7" s="29">
        <v>0.2</v>
      </c>
      <c r="M7" s="30">
        <f t="shared" si="0"/>
        <v>0.2</v>
      </c>
      <c r="N7" s="30">
        <f t="shared" si="1"/>
        <v>0.2</v>
      </c>
      <c r="O7" s="10">
        <f t="shared" ca="1" si="2"/>
        <v>0</v>
      </c>
      <c r="P7" s="28">
        <f t="shared" si="3"/>
        <v>0</v>
      </c>
    </row>
    <row r="8" spans="1:16" ht="19.5" customHeight="1" x14ac:dyDescent="0.3">
      <c r="A8" s="93" t="s">
        <v>55</v>
      </c>
      <c r="B8" s="94" t="s">
        <v>55</v>
      </c>
      <c r="C8" s="79" t="s">
        <v>25</v>
      </c>
      <c r="D8" s="72" t="str">
        <f>CONCATENATE(NETWORKDAYS(E8,F8),"일")</f>
        <v>1일</v>
      </c>
      <c r="E8" s="73">
        <f>MIN(E9:E10)</f>
        <v>45224</v>
      </c>
      <c r="F8" s="73">
        <f>MAX(F9:F10)</f>
        <v>45224</v>
      </c>
      <c r="G8" s="73" t="s">
        <v>1</v>
      </c>
      <c r="H8" s="74">
        <f>SUM(M9:M10)</f>
        <v>0</v>
      </c>
      <c r="I8" s="75">
        <f>MIN(I9:I10)</f>
        <v>45224</v>
      </c>
      <c r="J8" s="73">
        <f>MAX(J9:J10)</f>
        <v>45224</v>
      </c>
      <c r="K8" s="76">
        <f>SUM(N9:N10)</f>
        <v>0</v>
      </c>
      <c r="L8" s="77">
        <v>0.4</v>
      </c>
      <c r="M8" s="78">
        <f t="shared" si="0"/>
        <v>0</v>
      </c>
      <c r="N8" s="78">
        <f t="shared" si="1"/>
        <v>0</v>
      </c>
      <c r="O8" s="79">
        <f t="shared" ca="1" si="2"/>
        <v>1</v>
      </c>
      <c r="P8" s="77">
        <f t="shared" si="3"/>
        <v>0</v>
      </c>
    </row>
    <row r="9" spans="1:16" ht="19.5" customHeight="1" x14ac:dyDescent="0.3">
      <c r="A9" s="129" t="s">
        <v>55</v>
      </c>
      <c r="B9" s="88" t="s">
        <v>53</v>
      </c>
      <c r="C9" s="43" t="s">
        <v>33</v>
      </c>
      <c r="D9" s="10" t="str">
        <f t="shared" si="4"/>
        <v>1일</v>
      </c>
      <c r="E9" s="1">
        <v>45224</v>
      </c>
      <c r="F9" s="1">
        <v>45224</v>
      </c>
      <c r="G9" s="9" t="s">
        <v>1</v>
      </c>
      <c r="H9" s="25">
        <v>0</v>
      </c>
      <c r="I9" s="1">
        <v>45224</v>
      </c>
      <c r="J9" s="1">
        <v>45224</v>
      </c>
      <c r="K9" s="25">
        <v>0</v>
      </c>
      <c r="L9" s="29">
        <v>0.3</v>
      </c>
      <c r="M9" s="30">
        <f t="shared" si="0"/>
        <v>0</v>
      </c>
      <c r="N9" s="30">
        <f t="shared" si="1"/>
        <v>0</v>
      </c>
      <c r="O9" s="10">
        <f t="shared" ca="1" si="2"/>
        <v>1</v>
      </c>
      <c r="P9" s="28">
        <f t="shared" si="3"/>
        <v>0</v>
      </c>
    </row>
    <row r="10" spans="1:16" ht="19.5" customHeight="1" x14ac:dyDescent="0.3">
      <c r="A10" s="129"/>
      <c r="B10" s="2" t="s">
        <v>51</v>
      </c>
      <c r="C10" s="12" t="s">
        <v>33</v>
      </c>
      <c r="D10" s="64" t="str">
        <f>CONCATENATE(NETWORKDAYS(E10,F10),"일")</f>
        <v>1일</v>
      </c>
      <c r="E10" s="1">
        <v>45224</v>
      </c>
      <c r="F10" s="1">
        <v>45224</v>
      </c>
      <c r="G10" s="66" t="s">
        <v>1</v>
      </c>
      <c r="H10" s="67">
        <v>0</v>
      </c>
      <c r="I10" s="1">
        <v>45224</v>
      </c>
      <c r="J10" s="1">
        <v>45224</v>
      </c>
      <c r="K10" s="67">
        <v>0</v>
      </c>
      <c r="L10" s="68">
        <v>0.1</v>
      </c>
      <c r="M10" s="69">
        <f t="shared" si="0"/>
        <v>0</v>
      </c>
      <c r="N10" s="69">
        <f t="shared" si="1"/>
        <v>0</v>
      </c>
      <c r="O10" s="70">
        <f t="shared" ca="1" si="2"/>
        <v>1</v>
      </c>
      <c r="P10" s="71">
        <f t="shared" si="3"/>
        <v>0</v>
      </c>
    </row>
    <row r="11" spans="1:16" ht="19.5" customHeight="1" x14ac:dyDescent="0.3">
      <c r="A11" s="93" t="s">
        <v>2</v>
      </c>
      <c r="B11" s="94" t="s">
        <v>2</v>
      </c>
      <c r="C11" s="35" t="s">
        <v>25</v>
      </c>
      <c r="D11" s="72" t="str">
        <f>CONCATENATE(NETWORKDAYS(E11,F11),"일")</f>
        <v>1일</v>
      </c>
      <c r="E11" s="80">
        <f>MIN(E12:E12)</f>
        <v>45225</v>
      </c>
      <c r="F11" s="73">
        <f>MAX(F12:F12)</f>
        <v>45225</v>
      </c>
      <c r="G11" s="73" t="s">
        <v>1</v>
      </c>
      <c r="H11" s="74">
        <f>SUM(M12:M12)</f>
        <v>0</v>
      </c>
      <c r="I11" s="75">
        <f>MIN(I12:I12)</f>
        <v>45223</v>
      </c>
      <c r="J11" s="73">
        <f>MAX(J12:J12)</f>
        <v>45223</v>
      </c>
      <c r="K11" s="76">
        <f>SUM(N12:N12)</f>
        <v>0</v>
      </c>
      <c r="L11" s="77">
        <v>0.1</v>
      </c>
      <c r="M11" s="78">
        <f t="shared" si="0"/>
        <v>0</v>
      </c>
      <c r="N11" s="78">
        <f t="shared" si="1"/>
        <v>0</v>
      </c>
      <c r="O11" s="79">
        <f t="shared" ca="1" si="2"/>
        <v>2</v>
      </c>
      <c r="P11" s="77">
        <f t="shared" si="3"/>
        <v>0</v>
      </c>
    </row>
    <row r="12" spans="1:16" ht="19.5" customHeight="1" x14ac:dyDescent="0.3">
      <c r="A12" s="87" t="s">
        <v>2</v>
      </c>
      <c r="B12" s="60" t="s">
        <v>57</v>
      </c>
      <c r="C12" s="90" t="s">
        <v>33</v>
      </c>
      <c r="D12" s="43" t="str">
        <f t="shared" si="4"/>
        <v>1일</v>
      </c>
      <c r="E12" s="1">
        <v>45225</v>
      </c>
      <c r="F12" s="1">
        <v>45225</v>
      </c>
      <c r="G12" s="44" t="s">
        <v>1</v>
      </c>
      <c r="H12" s="45">
        <v>0</v>
      </c>
      <c r="I12" s="1">
        <v>45223</v>
      </c>
      <c r="J12" s="1">
        <v>45223</v>
      </c>
      <c r="K12" s="45">
        <v>0</v>
      </c>
      <c r="L12" s="46">
        <v>0.4</v>
      </c>
      <c r="M12" s="47">
        <f t="shared" si="0"/>
        <v>0</v>
      </c>
      <c r="N12" s="47">
        <f t="shared" si="1"/>
        <v>0</v>
      </c>
      <c r="O12" s="43">
        <f t="shared" ca="1" si="2"/>
        <v>2</v>
      </c>
      <c r="P12" s="48">
        <f t="shared" si="3"/>
        <v>0</v>
      </c>
    </row>
    <row r="13" spans="1:16" ht="16.5" customHeight="1" x14ac:dyDescent="0.3">
      <c r="A13" s="93" t="s">
        <v>38</v>
      </c>
      <c r="B13" s="94" t="s">
        <v>38</v>
      </c>
      <c r="C13" s="79" t="s">
        <v>25</v>
      </c>
      <c r="D13" s="72" t="str">
        <f>CONCATENATE(NETWORKDAYS(E13,F13),"일")</f>
        <v>1일</v>
      </c>
      <c r="E13" s="73">
        <f>MIN(E14:E14)</f>
        <v>45226</v>
      </c>
      <c r="F13" s="73">
        <f>MAX(F14:F14)</f>
        <v>45226</v>
      </c>
      <c r="G13" s="73" t="s">
        <v>1</v>
      </c>
      <c r="H13" s="74">
        <f>SUM(M14:M14)</f>
        <v>0</v>
      </c>
      <c r="I13" s="75">
        <f>MIN(I14:I14)</f>
        <v>45223</v>
      </c>
      <c r="J13" s="73">
        <f>MAX(J14:J14)</f>
        <v>45223</v>
      </c>
      <c r="K13" s="76">
        <f>SUM(N14:N14)</f>
        <v>0</v>
      </c>
      <c r="L13" s="77">
        <v>0.3</v>
      </c>
      <c r="M13" s="78">
        <f t="shared" si="0"/>
        <v>0</v>
      </c>
      <c r="N13" s="78">
        <f t="shared" si="1"/>
        <v>0</v>
      </c>
      <c r="O13" s="79">
        <f t="shared" ca="1" si="2"/>
        <v>3</v>
      </c>
      <c r="P13" s="77">
        <f t="shared" si="3"/>
        <v>0</v>
      </c>
    </row>
    <row r="14" spans="1:16" x14ac:dyDescent="0.3">
      <c r="A14" s="133" t="s">
        <v>38</v>
      </c>
      <c r="B14" s="136" t="s">
        <v>3</v>
      </c>
      <c r="C14" s="144" t="s">
        <v>33</v>
      </c>
      <c r="D14" s="144" t="str">
        <f>CONCATENATE(NETWORKDAYS(E14,F14),"일")</f>
        <v>1일</v>
      </c>
      <c r="E14" s="145">
        <v>45226</v>
      </c>
      <c r="F14" s="145">
        <v>45226</v>
      </c>
      <c r="G14" s="146" t="s">
        <v>1</v>
      </c>
      <c r="H14" s="147">
        <v>0</v>
      </c>
      <c r="I14" s="145">
        <v>45223</v>
      </c>
      <c r="J14" s="145">
        <v>45223</v>
      </c>
      <c r="K14" s="147">
        <v>0</v>
      </c>
      <c r="L14" s="148">
        <v>0.2</v>
      </c>
      <c r="M14" s="149">
        <f t="shared" si="0"/>
        <v>0</v>
      </c>
      <c r="N14" s="149">
        <f t="shared" si="1"/>
        <v>0</v>
      </c>
      <c r="O14" s="144">
        <f t="shared" ca="1" si="2"/>
        <v>3</v>
      </c>
      <c r="P14" s="150">
        <f t="shared" si="3"/>
        <v>0</v>
      </c>
    </row>
    <row r="15" spans="1:16" x14ac:dyDescent="0.3">
      <c r="A15" s="134"/>
      <c r="B15" s="135" t="s">
        <v>58</v>
      </c>
      <c r="C15" s="137" t="s">
        <v>33</v>
      </c>
      <c r="D15" s="137" t="str">
        <f>CONCATENATE(NETWORKDAYS(E15,F15),"일")</f>
        <v>1일</v>
      </c>
      <c r="E15" s="138">
        <v>45226</v>
      </c>
      <c r="F15" s="138">
        <v>45226</v>
      </c>
      <c r="G15" s="139" t="s">
        <v>1</v>
      </c>
      <c r="H15" s="140">
        <v>0</v>
      </c>
      <c r="I15" s="138">
        <v>45223</v>
      </c>
      <c r="J15" s="138">
        <v>45223</v>
      </c>
      <c r="K15" s="140">
        <v>0</v>
      </c>
      <c r="L15" s="141">
        <v>0.2</v>
      </c>
      <c r="M15" s="142">
        <f t="shared" ref="M15" si="5">H15*L15</f>
        <v>0</v>
      </c>
      <c r="N15" s="142">
        <f t="shared" ref="N15" si="6">K15*L15</f>
        <v>0</v>
      </c>
      <c r="O15" s="137">
        <f t="shared" ref="O15" ca="1" si="7">IF(F15-$I$1&lt;=0,0,F15-$I$1)</f>
        <v>3</v>
      </c>
      <c r="P15" s="143">
        <f t="shared" ref="P15" si="8">IF(COUNTBLANK(L15)&gt;0,"-",(N15-M15)/L15)</f>
        <v>0</v>
      </c>
    </row>
  </sheetData>
  <mergeCells count="17">
    <mergeCell ref="A14:A15"/>
    <mergeCell ref="F1:H1"/>
    <mergeCell ref="A4:C4"/>
    <mergeCell ref="D2:H3"/>
    <mergeCell ref="I2:K3"/>
    <mergeCell ref="A2:A3"/>
    <mergeCell ref="B2:B3"/>
    <mergeCell ref="C2:C3"/>
    <mergeCell ref="A1:C1"/>
    <mergeCell ref="A8:B8"/>
    <mergeCell ref="A11:B11"/>
    <mergeCell ref="A13:B13"/>
    <mergeCell ref="L2:L4"/>
    <mergeCell ref="M2:P3"/>
    <mergeCell ref="A5:B5"/>
    <mergeCell ref="A6:B6"/>
    <mergeCell ref="A9:A10"/>
  </mergeCells>
  <phoneticPr fontId="6" type="noConversion"/>
  <conditionalFormatting sqref="P14 P7 P9:P10 P12">
    <cfRule type="cellIs" dxfId="21" priority="21" operator="lessThan">
      <formula>0</formula>
    </cfRule>
  </conditionalFormatting>
  <conditionalFormatting sqref="G14 G9 G12 G7">
    <cfRule type="cellIs" dxfId="20" priority="22" operator="equal">
      <formula>"장윤경"</formula>
    </cfRule>
  </conditionalFormatting>
  <conditionalFormatting sqref="G14 G9:G10 G12 G7">
    <cfRule type="cellIs" dxfId="19" priority="12" operator="equal">
      <formula>"김나현"</formula>
    </cfRule>
    <cfRule type="cellIs" dxfId="18" priority="13" operator="equal">
      <formula>"허세연"</formula>
    </cfRule>
    <cfRule type="cellIs" dxfId="17" priority="17" operator="equal">
      <formula>"정선제"</formula>
    </cfRule>
    <cfRule type="cellIs" dxfId="16" priority="18" operator="equal">
      <formula>"공통"</formula>
    </cfRule>
    <cfRule type="cellIs" dxfId="15" priority="19" operator="equal">
      <formula>"박문철"</formula>
    </cfRule>
    <cfRule type="cellIs" dxfId="14" priority="20" operator="equal">
      <formula>"김형석"</formula>
    </cfRule>
  </conditionalFormatting>
  <conditionalFormatting sqref="H14 H7 H9:H10 H12 K14 K7 K9:K10 K12">
    <cfRule type="cellIs" dxfId="13" priority="14" operator="between">
      <formula>0.01</formula>
      <formula>0.69</formula>
    </cfRule>
    <cfRule type="cellIs" dxfId="12" priority="15" operator="between">
      <formula>0.7</formula>
      <formula>0.99</formula>
    </cfRule>
    <cfRule type="cellIs" dxfId="11" priority="16" operator="equal">
      <formula>1</formula>
    </cfRule>
  </conditionalFormatting>
  <conditionalFormatting sqref="P15">
    <cfRule type="cellIs" dxfId="10" priority="10" operator="lessThan">
      <formula>0</formula>
    </cfRule>
  </conditionalFormatting>
  <conditionalFormatting sqref="G15">
    <cfRule type="cellIs" dxfId="9" priority="11" operator="equal">
      <formula>"장윤경"</formula>
    </cfRule>
  </conditionalFormatting>
  <conditionalFormatting sqref="G15">
    <cfRule type="cellIs" dxfId="8" priority="1" operator="equal">
      <formula>"김나현"</formula>
    </cfRule>
    <cfRule type="cellIs" dxfId="7" priority="2" operator="equal">
      <formula>"허세연"</formula>
    </cfRule>
    <cfRule type="cellIs" dxfId="6" priority="6" operator="equal">
      <formula>"정선제"</formula>
    </cfRule>
    <cfRule type="cellIs" dxfId="5" priority="7" operator="equal">
      <formula>"공통"</formula>
    </cfRule>
    <cfRule type="cellIs" dxfId="4" priority="8" operator="equal">
      <formula>"박문철"</formula>
    </cfRule>
    <cfRule type="cellIs" dxfId="3" priority="9" operator="equal">
      <formula>"김형석"</formula>
    </cfRule>
  </conditionalFormatting>
  <conditionalFormatting sqref="H15 K15">
    <cfRule type="cellIs" dxfId="2" priority="3" operator="between">
      <formula>0.01</formula>
      <formula>0.69</formula>
    </cfRule>
    <cfRule type="cellIs" dxfId="1" priority="4" operator="between">
      <formula>0.7</formula>
      <formula>0.99</formula>
    </cfRule>
    <cfRule type="cellIs" dxfId="0" priority="5" operator="equal">
      <formula>1</formula>
    </cfRule>
  </conditionalFormatting>
  <dataValidations count="1">
    <dataValidation type="list" allowBlank="1" showInputMessage="1" showErrorMessage="1" sqref="C5:C15">
      <formula1>"계획,진행,완료"</formula1>
    </dataValidation>
  </dataValidations>
  <pageMargins left="0.74805557727813721" right="0.74805557727813721" top="0.98430556058883667" bottom="0.98430556058883667" header="0.51180553436279297" footer="0.51180553436279297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이형석_WBS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hsl</cp:lastModifiedBy>
  <cp:revision>9</cp:revision>
  <dcterms:created xsi:type="dcterms:W3CDTF">2015-11-09T07:39:26Z</dcterms:created>
  <dcterms:modified xsi:type="dcterms:W3CDTF">2023-10-24T14:37:31Z</dcterms:modified>
  <cp:version>1200.0100.01</cp:version>
</cp:coreProperties>
</file>