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sl\Desktop\Github\Genia\Final_pjt1\"/>
    </mc:Choice>
  </mc:AlternateContent>
  <bookViews>
    <workbookView xWindow="5070" yWindow="5070" windowWidth="23325" windowHeight="15345"/>
  </bookViews>
  <sheets>
    <sheet name="WBS" sheetId="1" r:id="rId1"/>
    <sheet name="Table" sheetId="2" r:id="rId2"/>
  </sheets>
  <definedNames>
    <definedName name="_xlnm.Print_Area" localSheetId="1">Table!$A$1:$T$20</definedName>
    <definedName name="_xlnm.Print_Area" localSheetId="0">WBS!$A$1:$M$34</definedName>
  </definedNames>
  <calcPr calcId="162913"/>
</workbook>
</file>

<file path=xl/calcChain.xml><?xml version="1.0" encoding="utf-8"?>
<calcChain xmlns="http://schemas.openxmlformats.org/spreadsheetml/2006/main">
  <c r="J2" i="1" l="1"/>
  <c r="K10" i="1" l="1"/>
  <c r="K9" i="1"/>
  <c r="E10" i="1"/>
  <c r="E19" i="1"/>
  <c r="E20" i="1"/>
  <c r="E25" i="1"/>
  <c r="K33" i="1" l="1"/>
  <c r="E33" i="1"/>
  <c r="K32" i="1"/>
  <c r="E32" i="1"/>
  <c r="K31" i="1"/>
  <c r="E31" i="1"/>
  <c r="K30" i="1"/>
  <c r="J30" i="1"/>
  <c r="G30" i="1"/>
  <c r="F30" i="1"/>
  <c r="E30" i="1" s="1"/>
  <c r="K29" i="1"/>
  <c r="E29" i="1"/>
  <c r="K28" i="1"/>
  <c r="E28" i="1"/>
  <c r="K27" i="1"/>
  <c r="K26" i="1" s="1"/>
  <c r="E27" i="1"/>
  <c r="J26" i="1"/>
  <c r="G26" i="1"/>
  <c r="F26" i="1"/>
  <c r="E26" i="1" s="1"/>
  <c r="E24" i="1"/>
  <c r="E23" i="1"/>
  <c r="E22" i="1"/>
  <c r="E21" i="1"/>
  <c r="E18" i="1"/>
  <c r="E17" i="1"/>
  <c r="E16" i="1"/>
  <c r="E15" i="1"/>
  <c r="E14" i="1"/>
  <c r="E13" i="1"/>
  <c r="J12" i="1"/>
  <c r="G12" i="1"/>
  <c r="G6" i="1" s="1"/>
  <c r="F12" i="1"/>
  <c r="F6" i="1" s="1"/>
  <c r="E11" i="1"/>
  <c r="E9" i="1"/>
  <c r="K8" i="1"/>
  <c r="E8" i="1"/>
  <c r="J7" i="1"/>
  <c r="G7" i="1"/>
  <c r="F7" i="1"/>
  <c r="E7" i="1" s="1"/>
  <c r="L10" i="1"/>
  <c r="J13" i="1" l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3" i="1"/>
  <c r="K23" i="1" s="1"/>
  <c r="J24" i="1"/>
  <c r="K24" i="1" s="1"/>
  <c r="J22" i="1"/>
  <c r="K22" i="1" s="1"/>
  <c r="J25" i="1"/>
  <c r="J14" i="1"/>
  <c r="K14" i="1" s="1"/>
  <c r="K12" i="1" s="1"/>
  <c r="J6" i="1"/>
  <c r="J10" i="1"/>
  <c r="K7" i="1" s="1"/>
  <c r="J11" i="1"/>
  <c r="K11" i="1" s="1"/>
  <c r="E12" i="1"/>
  <c r="L19" i="1"/>
  <c r="L20" i="1"/>
  <c r="E6" i="1"/>
  <c r="L33" i="1"/>
  <c r="L25" i="1"/>
  <c r="L30" i="1"/>
  <c r="L27" i="1"/>
  <c r="L22" i="1"/>
  <c r="L8" i="1"/>
  <c r="L15" i="1"/>
  <c r="L32" i="1"/>
  <c r="L11" i="1"/>
  <c r="L28" i="1"/>
  <c r="L29" i="1"/>
  <c r="L12" i="1"/>
  <c r="L13" i="1"/>
  <c r="L26" i="1"/>
  <c r="L14" i="1"/>
  <c r="L31" i="1"/>
  <c r="L23" i="1"/>
  <c r="L24" i="1"/>
  <c r="L17" i="1"/>
  <c r="L7" i="1"/>
  <c r="L18" i="1"/>
  <c r="L21" i="1"/>
  <c r="L9" i="1"/>
  <c r="L6" i="1"/>
  <c r="L16" i="1"/>
  <c r="K13" i="1"/>
  <c r="I6" i="1" l="1"/>
  <c r="K6" i="1"/>
  <c r="L2" i="1" s="1"/>
</calcChain>
</file>

<file path=xl/sharedStrings.xml><?xml version="1.0" encoding="utf-8"?>
<sst xmlns="http://schemas.openxmlformats.org/spreadsheetml/2006/main" count="127" uniqueCount="68">
  <si>
    <t>23.10.30 ~ 23.11.17</t>
  </si>
  <si>
    <t>Project Name: 이미지 모델을 활용한 코딩 교구 제작</t>
  </si>
  <si>
    <t>테스트</t>
  </si>
  <si>
    <t>이형석</t>
  </si>
  <si>
    <t>담당자</t>
  </si>
  <si>
    <t>박준식</t>
  </si>
  <si>
    <t>개발</t>
  </si>
  <si>
    <t>임유하</t>
  </si>
  <si>
    <t>계획</t>
  </si>
  <si>
    <t>발표</t>
  </si>
  <si>
    <t>일정</t>
  </si>
  <si>
    <t>잔여일</t>
  </si>
  <si>
    <t>공통</t>
  </si>
  <si>
    <t>이찬녕</t>
  </si>
  <si>
    <t>업무</t>
  </si>
  <si>
    <t>데이터</t>
  </si>
  <si>
    <t>디버깅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</si>
  <si>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</si>
  <si>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</si>
  <si>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</si>
  <si>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</si>
  <si>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</si>
  <si>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</si>
  <si>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</si>
  <si>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레퍼런스 모델 연구</t>
  </si>
  <si>
    <t>기획 및 역할 분담</t>
  </si>
  <si>
    <t>프로토타입 완성</t>
  </si>
  <si>
    <t>프로토타입 테스트</t>
  </si>
  <si>
    <t>이미지 데이터 제작</t>
  </si>
  <si>
    <t>카테고리 구분</t>
  </si>
  <si>
    <t>PPT 제작</t>
  </si>
  <si>
    <t>코드 병합</t>
  </si>
  <si>
    <t>시스템 테스트</t>
  </si>
  <si>
    <t>결과물 정리</t>
  </si>
  <si>
    <t>작업일정</t>
  </si>
  <si>
    <t>최종 정리</t>
  </si>
  <si>
    <t>기술 탐구</t>
  </si>
  <si>
    <t>구성진행비율</t>
  </si>
  <si>
    <t>보고서 작성</t>
  </si>
  <si>
    <t>작업 상세</t>
  </si>
  <si>
    <t xml:space="preserve">진행비율 : </t>
    <phoneticPr fontId="7" type="noConversion"/>
  </si>
  <si>
    <t xml:space="preserve">진행율 기준일자 : </t>
    <phoneticPr fontId="7" type="noConversion"/>
  </si>
  <si>
    <t>완료</t>
  </si>
  <si>
    <t>웹 프레임워크 탐구 및 실험</t>
    <phoneticPr fontId="7" type="noConversion"/>
  </si>
  <si>
    <t>카메라 인식 기술 실험</t>
    <phoneticPr fontId="7" type="noConversion"/>
  </si>
  <si>
    <t>레퍼런스 모델 연구</t>
    <phoneticPr fontId="7" type="noConversion"/>
  </si>
  <si>
    <t>YOLO 모델 연구 및 API 제작</t>
    <phoneticPr fontId="7" type="noConversion"/>
  </si>
  <si>
    <t>AWS 서버 구축</t>
    <phoneticPr fontId="7" type="noConversion"/>
  </si>
  <si>
    <t>모바일 앱 프레임워크 탐구 및 실험</t>
    <phoneticPr fontId="7" type="noConversion"/>
  </si>
  <si>
    <t>모델 개발</t>
    <phoneticPr fontId="7" type="noConversion"/>
  </si>
  <si>
    <t>프로토타입 고도화</t>
    <phoneticPr fontId="7" type="noConversion"/>
  </si>
  <si>
    <t xml:space="preserve">콘텐츠 개발 </t>
    <phoneticPr fontId="7" type="noConversion"/>
  </si>
  <si>
    <t>이찬녕</t>
    <phoneticPr fontId="7" type="noConversion"/>
  </si>
  <si>
    <t>임유하</t>
    <phoneticPr fontId="7" type="noConversion"/>
  </si>
  <si>
    <t>이형석</t>
    <phoneticPr fontId="7" type="noConversion"/>
  </si>
  <si>
    <t>박준식</t>
    <phoneticPr fontId="7" type="noConversion"/>
  </si>
  <si>
    <t>Server 및 API 배포</t>
    <phoneticPr fontId="7" type="noConversion"/>
  </si>
  <si>
    <t>어플리케이션 개발</t>
    <phoneticPr fontId="7" type="noConversion"/>
  </si>
  <si>
    <t>API 연동</t>
  </si>
  <si>
    <t>WEEK</t>
    <phoneticPr fontId="7" type="noConversion"/>
  </si>
  <si>
    <t>DB 연동</t>
    <phoneticPr fontId="7" type="noConversion"/>
  </si>
  <si>
    <t>문서 작업</t>
    <phoneticPr fontId="7" type="noConversion"/>
  </si>
  <si>
    <t>Firebase DB 구축</t>
    <phoneticPr fontId="7" type="noConversion"/>
  </si>
  <si>
    <t>기능 구현</t>
    <phoneticPr fontId="7" type="noConversion"/>
  </si>
  <si>
    <t>전체 공정</t>
    <phoneticPr fontId="7" type="noConversion"/>
  </si>
  <si>
    <t>모바일 앱 개발</t>
    <phoneticPr fontId="7" type="noConversion"/>
  </si>
  <si>
    <t>구성비</t>
    <phoneticPr fontId="7" type="noConversion"/>
  </si>
  <si>
    <t>진행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</si>
</sst>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/mm\/dd\(aaa\)"/>
    <numFmt numFmtId="177" formatCode="0.0%"/>
  </numFmts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0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0" fontId="1" fillId="3" borderId="14" xfId="0" applyNumberFormat="1" applyFont="1" applyFill="1" applyBorder="1" applyAlignment="1">
      <alignment horizontal="center" vertical="center"/>
    </xf>
    <xf numFmtId="10" fontId="1" fillId="3" borderId="16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49" fontId="1" fillId="4" borderId="19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176" fontId="1" fillId="4" borderId="19" xfId="0" applyNumberFormat="1" applyFont="1" applyFill="1" applyBorder="1" applyAlignment="1">
      <alignment horizontal="center" vertical="center"/>
    </xf>
    <xf numFmtId="10" fontId="1" fillId="4" borderId="14" xfId="0" applyNumberFormat="1" applyFont="1" applyFill="1" applyBorder="1" applyAlignment="1">
      <alignment horizontal="center" vertical="center"/>
    </xf>
    <xf numFmtId="9" fontId="1" fillId="4" borderId="16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10" fontId="1" fillId="3" borderId="24" xfId="0" applyNumberFormat="1" applyFont="1" applyFill="1" applyBorder="1" applyAlignment="1">
      <alignment horizontal="center" vertical="center"/>
    </xf>
    <xf numFmtId="10" fontId="1" fillId="3" borderId="26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0" fillId="5" borderId="31" xfId="0" applyFill="1" applyBorder="1">
      <alignment vertical="center"/>
    </xf>
    <xf numFmtId="0" fontId="0" fillId="0" borderId="31" xfId="0" applyBorder="1">
      <alignment vertical="center"/>
    </xf>
    <xf numFmtId="0" fontId="0" fillId="0" borderId="0" xfId="0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9" fontId="1" fillId="0" borderId="35" xfId="0" applyNumberFormat="1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vertical="center" wrapText="1"/>
    </xf>
    <xf numFmtId="10" fontId="1" fillId="4" borderId="43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10" fontId="1" fillId="3" borderId="43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0" fontId="1" fillId="3" borderId="66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49" fontId="1" fillId="0" borderId="56" xfId="0" applyNumberFormat="1" applyFont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49" fontId="1" fillId="0" borderId="72" xfId="0" applyNumberFormat="1" applyFont="1" applyBorder="1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73" xfId="0" applyNumberFormat="1" applyFont="1" applyBorder="1" applyAlignment="1">
      <alignment horizontal="center" vertical="center"/>
    </xf>
    <xf numFmtId="10" fontId="1" fillId="0" borderId="42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0" fillId="5" borderId="25" xfId="0" applyFill="1" applyBorder="1">
      <alignment vertical="center"/>
    </xf>
    <xf numFmtId="0" fontId="0" fillId="0" borderId="75" xfId="0" applyBorder="1">
      <alignment vertical="center"/>
    </xf>
    <xf numFmtId="0" fontId="0" fillId="5" borderId="75" xfId="0" applyFill="1" applyBorder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72" xfId="0" applyNumberFormat="1" applyFont="1" applyBorder="1" applyAlignment="1">
      <alignment horizontal="center" vertical="center"/>
    </xf>
    <xf numFmtId="14" fontId="3" fillId="0" borderId="80" xfId="0" applyNumberFormat="1" applyFont="1" applyBorder="1" applyAlignment="1">
      <alignment horizontal="left" vertical="center"/>
    </xf>
    <xf numFmtId="49" fontId="1" fillId="0" borderId="80" xfId="0" applyNumberFormat="1" applyFont="1" applyBorder="1" applyAlignment="1">
      <alignment horizontal="right" vertical="center"/>
    </xf>
    <xf numFmtId="177" fontId="3" fillId="0" borderId="81" xfId="0" applyNumberFormat="1" applyFont="1" applyBorder="1" applyAlignment="1">
      <alignment horizontal="left" vertical="center"/>
    </xf>
    <xf numFmtId="49" fontId="1" fillId="13" borderId="1" xfId="0" applyNumberFormat="1" applyFont="1" applyFill="1" applyBorder="1">
      <alignment vertical="center"/>
    </xf>
    <xf numFmtId="49" fontId="1" fillId="0" borderId="82" xfId="0" applyNumberFormat="1" applyFont="1" applyBorder="1">
      <alignment vertical="center"/>
    </xf>
    <xf numFmtId="49" fontId="1" fillId="0" borderId="56" xfId="0" applyNumberFormat="1" applyFont="1" applyBorder="1">
      <alignment vertical="center"/>
    </xf>
    <xf numFmtId="0" fontId="1" fillId="0" borderId="21" xfId="0" applyFont="1" applyBorder="1">
      <alignment vertical="center"/>
    </xf>
    <xf numFmtId="49" fontId="1" fillId="0" borderId="4" xfId="0" applyNumberFormat="1" applyFont="1" applyBorder="1">
      <alignment vertical="center"/>
    </xf>
    <xf numFmtId="49" fontId="1" fillId="0" borderId="21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76" xfId="0" applyNumberFormat="1" applyFont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176" fontId="1" fillId="0" borderId="85" xfId="0" applyNumberFormat="1" applyFont="1" applyBorder="1" applyAlignment="1">
      <alignment horizontal="center" vertical="center"/>
    </xf>
    <xf numFmtId="176" fontId="1" fillId="0" borderId="8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10" fontId="1" fillId="0" borderId="8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15" borderId="91" xfId="0" applyFill="1" applyBorder="1" applyAlignment="1">
      <alignment horizontal="center" vertical="center"/>
    </xf>
    <xf numFmtId="0" fontId="0" fillId="0" borderId="92" xfId="0" applyBorder="1">
      <alignment vertical="center"/>
    </xf>
    <xf numFmtId="0" fontId="0" fillId="15" borderId="30" xfId="0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8" fillId="15" borderId="90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0" fillId="15" borderId="91" xfId="0" applyFont="1" applyFill="1" applyBorder="1" applyAlignment="1">
      <alignment horizontal="center" vertical="center"/>
    </xf>
    <xf numFmtId="0" fontId="8" fillId="15" borderId="91" xfId="0" applyFont="1" applyFill="1" applyBorder="1" applyAlignment="1">
      <alignment horizontal="center" vertical="center"/>
    </xf>
    <xf numFmtId="0" fontId="0" fillId="15" borderId="95" xfId="0" applyFill="1" applyBorder="1" applyAlignment="1">
      <alignment horizontal="center" vertical="center"/>
    </xf>
    <xf numFmtId="0" fontId="0" fillId="0" borderId="77" xfId="0" applyBorder="1">
      <alignment vertical="center"/>
    </xf>
    <xf numFmtId="0" fontId="0" fillId="0" borderId="98" xfId="0" applyBorder="1">
      <alignment vertical="center"/>
    </xf>
    <xf numFmtId="0" fontId="0" fillId="0" borderId="78" xfId="0" applyBorder="1">
      <alignment vertical="center"/>
    </xf>
    <xf numFmtId="0" fontId="0" fillId="0" borderId="77" xfId="0" applyFill="1" applyBorder="1">
      <alignment vertical="center"/>
    </xf>
    <xf numFmtId="0" fontId="0" fillId="5" borderId="77" xfId="0" applyFill="1" applyBorder="1">
      <alignment vertical="center"/>
    </xf>
    <xf numFmtId="0" fontId="0" fillId="5" borderId="99" xfId="0" applyFill="1" applyBorder="1">
      <alignment vertical="center"/>
    </xf>
    <xf numFmtId="49" fontId="1" fillId="0" borderId="80" xfId="0" applyNumberFormat="1" applyFont="1" applyBorder="1" applyAlignment="1">
      <alignment horizontal="right" vertical="center"/>
    </xf>
    <xf numFmtId="49" fontId="4" fillId="10" borderId="53" xfId="0" applyNumberFormat="1" applyFont="1" applyFill="1" applyBorder="1" applyAlignment="1">
      <alignment horizontal="center" vertical="center"/>
    </xf>
    <xf numFmtId="49" fontId="4" fillId="10" borderId="54" xfId="0" applyNumberFormat="1" applyFont="1" applyFill="1" applyBorder="1" applyAlignment="1">
      <alignment horizontal="center" vertical="center"/>
    </xf>
    <xf numFmtId="49" fontId="4" fillId="11" borderId="55" xfId="0" applyNumberFormat="1" applyFont="1" applyFill="1" applyBorder="1" applyAlignment="1">
      <alignment horizontal="center" vertical="center" wrapText="1"/>
    </xf>
    <xf numFmtId="49" fontId="4" fillId="11" borderId="56" xfId="0" applyNumberFormat="1" applyFont="1" applyFill="1" applyBorder="1" applyAlignment="1">
      <alignment horizontal="center" vertical="center" wrapText="1"/>
    </xf>
    <xf numFmtId="49" fontId="4" fillId="11" borderId="57" xfId="0" applyNumberFormat="1" applyFont="1" applyFill="1" applyBorder="1" applyAlignment="1">
      <alignment horizontal="center" vertical="center" wrapText="1"/>
    </xf>
    <xf numFmtId="49" fontId="4" fillId="11" borderId="58" xfId="0" applyNumberFormat="1" applyFont="1" applyFill="1" applyBorder="1" applyAlignment="1">
      <alignment horizontal="center" vertical="center" wrapText="1"/>
    </xf>
    <xf numFmtId="49" fontId="2" fillId="8" borderId="45" xfId="0" applyNumberFormat="1" applyFon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 vertical="center"/>
    </xf>
    <xf numFmtId="49" fontId="2" fillId="8" borderId="46" xfId="0" applyNumberFormat="1" applyFont="1" applyFill="1" applyBorder="1" applyAlignment="1">
      <alignment horizontal="center" vertical="center"/>
    </xf>
    <xf numFmtId="49" fontId="6" fillId="0" borderId="79" xfId="0" applyNumberFormat="1" applyFont="1" applyBorder="1" applyAlignment="1">
      <alignment horizontal="center" vertical="center"/>
    </xf>
    <xf numFmtId="49" fontId="6" fillId="0" borderId="80" xfId="0" applyNumberFormat="1" applyFont="1" applyBorder="1" applyAlignment="1">
      <alignment horizontal="center" vertical="center"/>
    </xf>
    <xf numFmtId="49" fontId="4" fillId="0" borderId="3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49" fontId="4" fillId="0" borderId="68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49" fontId="4" fillId="0" borderId="83" xfId="0" applyNumberFormat="1" applyFont="1" applyBorder="1" applyAlignment="1">
      <alignment horizontal="center" vertical="center"/>
    </xf>
    <xf numFmtId="49" fontId="4" fillId="11" borderId="47" xfId="0" applyNumberFormat="1" applyFont="1" applyFill="1" applyBorder="1" applyAlignment="1">
      <alignment horizontal="center" vertical="center" wrapText="1"/>
    </xf>
    <xf numFmtId="49" fontId="4" fillId="11" borderId="63" xfId="0" applyNumberFormat="1" applyFont="1" applyFill="1" applyBorder="1" applyAlignment="1">
      <alignment horizontal="center" vertical="center" wrapText="1"/>
    </xf>
    <xf numFmtId="49" fontId="4" fillId="11" borderId="50" xfId="0" applyNumberFormat="1" applyFont="1" applyFill="1" applyBorder="1" applyAlignment="1">
      <alignment horizontal="center" vertical="center" wrapText="1"/>
    </xf>
    <xf numFmtId="49" fontId="4" fillId="11" borderId="12" xfId="0" applyNumberFormat="1" applyFont="1" applyFill="1" applyBorder="1" applyAlignment="1">
      <alignment horizontal="center" vertical="center" wrapText="1"/>
    </xf>
    <xf numFmtId="49" fontId="4" fillId="12" borderId="60" xfId="0" applyNumberFormat="1" applyFont="1" applyFill="1" applyBorder="1" applyAlignment="1">
      <alignment horizontal="center" vertical="center" wrapText="1"/>
    </xf>
    <xf numFmtId="49" fontId="4" fillId="12" borderId="61" xfId="0" applyNumberFormat="1" applyFont="1" applyFill="1" applyBorder="1" applyAlignment="1">
      <alignment horizontal="center" vertical="center" wrapText="1"/>
    </xf>
    <xf numFmtId="49" fontId="4" fillId="12" borderId="62" xfId="0" applyNumberFormat="1" applyFont="1" applyFill="1" applyBorder="1" applyAlignment="1">
      <alignment horizontal="center" vertical="center" wrapText="1"/>
    </xf>
    <xf numFmtId="49" fontId="4" fillId="9" borderId="47" xfId="0" applyNumberFormat="1" applyFont="1" applyFill="1" applyBorder="1" applyAlignment="1">
      <alignment horizontal="center" vertical="center" wrapText="1"/>
    </xf>
    <xf numFmtId="49" fontId="4" fillId="9" borderId="48" xfId="0" applyNumberFormat="1" applyFont="1" applyFill="1" applyBorder="1" applyAlignment="1">
      <alignment horizontal="center" vertical="center" wrapText="1"/>
    </xf>
    <xf numFmtId="49" fontId="4" fillId="9" borderId="49" xfId="0" applyNumberFormat="1" applyFont="1" applyFill="1" applyBorder="1" applyAlignment="1">
      <alignment horizontal="center" vertical="center" wrapText="1"/>
    </xf>
    <xf numFmtId="49" fontId="4" fillId="9" borderId="50" xfId="0" applyNumberFormat="1" applyFont="1" applyFill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 wrapText="1"/>
    </xf>
    <xf numFmtId="49" fontId="4" fillId="9" borderId="52" xfId="0" applyNumberFormat="1" applyFont="1" applyFill="1" applyBorder="1" applyAlignment="1">
      <alignment horizontal="center" vertical="center" wrapText="1"/>
    </xf>
    <xf numFmtId="49" fontId="4" fillId="3" borderId="59" xfId="0" applyNumberFormat="1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49" fontId="4" fillId="4" borderId="64" xfId="0" applyNumberFormat="1" applyFont="1" applyFill="1" applyBorder="1" applyAlignment="1">
      <alignment horizontal="center" vertical="center" wrapText="1"/>
    </xf>
    <xf numFmtId="49" fontId="4" fillId="4" borderId="65" xfId="0" applyNumberFormat="1" applyFont="1" applyFill="1" applyBorder="1" applyAlignment="1">
      <alignment horizontal="center" vertical="center" wrapText="1"/>
    </xf>
    <xf numFmtId="49" fontId="4" fillId="0" borderId="32" xfId="0" applyNumberFormat="1" applyFont="1" applyBorder="1" applyAlignment="1">
      <alignment horizontal="center" vertical="center" wrapText="1"/>
    </xf>
    <xf numFmtId="49" fontId="4" fillId="0" borderId="30" xfId="0" applyNumberFormat="1" applyFont="1" applyBorder="1" applyAlignment="1">
      <alignment horizontal="center" vertical="center" wrapText="1"/>
    </xf>
    <xf numFmtId="49" fontId="4" fillId="0" borderId="68" xfId="0" applyNumberFormat="1" applyFont="1" applyBorder="1" applyAlignment="1">
      <alignment horizontal="center" vertical="center" wrapText="1"/>
    </xf>
    <xf numFmtId="0" fontId="5" fillId="6" borderId="86" xfId="0" applyFont="1" applyFill="1" applyBorder="1" applyAlignment="1">
      <alignment horizontal="center" vertical="center"/>
    </xf>
    <xf numFmtId="0" fontId="5" fillId="6" borderId="90" xfId="0" applyFont="1" applyFill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87" xfId="0" applyFont="1" applyFill="1" applyBorder="1" applyAlignment="1">
      <alignment horizontal="center" vertical="center"/>
    </xf>
    <xf numFmtId="0" fontId="5" fillId="6" borderId="88" xfId="0" applyFont="1" applyFill="1" applyBorder="1" applyAlignment="1">
      <alignment horizontal="center" vertical="center"/>
    </xf>
    <xf numFmtId="0" fontId="5" fillId="6" borderId="89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20" borderId="38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5" fillId="14" borderId="59" xfId="0" applyFont="1" applyFill="1" applyBorder="1" applyAlignment="1">
      <alignment horizontal="center" vertical="center"/>
    </xf>
    <xf numFmtId="0" fontId="5" fillId="14" borderId="39" xfId="0" applyFont="1" applyFill="1" applyBorder="1" applyAlignment="1">
      <alignment horizontal="center" vertical="center"/>
    </xf>
    <xf numFmtId="0" fontId="5" fillId="14" borderId="25" xfId="0" applyFont="1" applyFill="1" applyBorder="1" applyAlignment="1">
      <alignment horizontal="center" vertical="center"/>
    </xf>
    <xf numFmtId="0" fontId="8" fillId="18" borderId="38" xfId="0" applyFont="1" applyFill="1" applyBorder="1" applyAlignment="1">
      <alignment horizontal="center" vertical="center"/>
    </xf>
    <xf numFmtId="0" fontId="8" fillId="18" borderId="25" xfId="0" applyFont="1" applyFill="1" applyBorder="1" applyAlignment="1">
      <alignment horizontal="center" vertical="center"/>
    </xf>
    <xf numFmtId="0" fontId="8" fillId="17" borderId="37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center" vertical="center"/>
    </xf>
    <xf numFmtId="0" fontId="8" fillId="17" borderId="40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5" fillId="20" borderId="96" xfId="0" applyFont="1" applyFill="1" applyBorder="1" applyAlignment="1">
      <alignment horizontal="center" vertical="center"/>
    </xf>
    <xf numFmtId="0" fontId="5" fillId="20" borderId="97" xfId="0" applyFont="1" applyFill="1" applyBorder="1" applyAlignment="1">
      <alignment horizontal="center" vertical="center"/>
    </xf>
    <xf numFmtId="0" fontId="0" fillId="15" borderId="93" xfId="0" applyFill="1" applyBorder="1" applyAlignment="1">
      <alignment horizontal="center" vertical="center"/>
    </xf>
    <xf numFmtId="0" fontId="0" fillId="15" borderId="94" xfId="0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8" fillId="19" borderId="38" xfId="0" applyFont="1" applyFill="1" applyBorder="1" applyAlignment="1">
      <alignment horizontal="center" vertical="center"/>
    </xf>
    <xf numFmtId="0" fontId="8" fillId="19" borderId="25" xfId="0" applyFont="1" applyFill="1" applyBorder="1" applyAlignment="1">
      <alignment horizontal="center" vertical="center"/>
    </xf>
    <xf numFmtId="0" fontId="8" fillId="16" borderId="40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</cellXfs>
  <cellStyles count="1">
    <cellStyle name="표준" xfId="0" builtinId="0"/>
  </cellStyles>
  <dxfs count="25"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Light Style 1 - Accent 1" table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mruColors>
      <color rgb="FFFFFF66"/>
      <color rgb="FFFF7C80"/>
      <color rgb="FFFF0066"/>
      <color rgb="FF66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4"/>
  <sheetViews>
    <sheetView tabSelected="1" zoomScale="70" zoomScaleNormal="70" zoomScaleSheetLayoutView="75" workbookViewId="0">
      <selection activeCell="R5" sqref="R5"/>
    </sheetView>
  </sheetViews>
  <sheetFormatPr defaultColWidth="9" defaultRowHeight="16.5" x14ac:dyDescent="0.3"/>
  <cols>
    <col min="1" max="1" width="15.625" style="3" bestFit="1" customWidth="1"/>
    <col min="2" max="2" width="11.125" style="4" bestFit="1" customWidth="1"/>
    <col min="3" max="3" width="26.625" style="3" bestFit="1" customWidth="1"/>
    <col min="4" max="4" width="6.625" style="3" customWidth="1"/>
    <col min="5" max="5" width="4.75" style="3" customWidth="1"/>
    <col min="6" max="7" width="12.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6.625" bestFit="1" customWidth="1"/>
    <col min="13" max="14" width="11.125" bestFit="1" customWidth="1"/>
  </cols>
  <sheetData>
    <row r="1" spans="1:14" ht="43.5" customHeight="1" thickBot="1" x14ac:dyDescent="0.35">
      <c r="B1" s="64"/>
      <c r="C1" s="75"/>
      <c r="D1" s="75"/>
      <c r="E1" s="75"/>
      <c r="F1" s="75"/>
      <c r="G1" s="75"/>
      <c r="H1" s="75"/>
      <c r="I1" s="75"/>
      <c r="J1" s="75"/>
      <c r="K1" s="75"/>
      <c r="L1" s="13"/>
    </row>
    <row r="2" spans="1:14" ht="41.25" customHeight="1" thickBot="1" x14ac:dyDescent="0.35">
      <c r="A2" s="74"/>
      <c r="B2" s="124" t="s">
        <v>1</v>
      </c>
      <c r="C2" s="125"/>
      <c r="D2" s="125"/>
      <c r="E2" s="125"/>
      <c r="F2" s="125"/>
      <c r="G2" s="114" t="s">
        <v>41</v>
      </c>
      <c r="H2" s="114"/>
      <c r="I2" s="114"/>
      <c r="J2" s="76">
        <f ca="1">TODAY() - 62</f>
        <v>45247</v>
      </c>
      <c r="K2" s="77" t="s">
        <v>40</v>
      </c>
      <c r="L2" s="78">
        <f>K6</f>
        <v>0.86634615384615377</v>
      </c>
      <c r="M2" s="47"/>
      <c r="N2" s="98"/>
    </row>
    <row r="3" spans="1:14" ht="19.5" customHeight="1" x14ac:dyDescent="0.3">
      <c r="B3" s="115" t="s">
        <v>29</v>
      </c>
      <c r="C3" s="117" t="s">
        <v>39</v>
      </c>
      <c r="D3" s="119" t="s">
        <v>22</v>
      </c>
      <c r="E3" s="139" t="s">
        <v>8</v>
      </c>
      <c r="F3" s="140"/>
      <c r="G3" s="140"/>
      <c r="H3" s="140"/>
      <c r="I3" s="141"/>
      <c r="J3" s="136" t="s">
        <v>66</v>
      </c>
      <c r="K3" s="132" t="s">
        <v>37</v>
      </c>
      <c r="L3" s="133"/>
      <c r="M3" s="47"/>
    </row>
    <row r="4" spans="1:14" x14ac:dyDescent="0.3">
      <c r="B4" s="116"/>
      <c r="C4" s="118"/>
      <c r="D4" s="120"/>
      <c r="E4" s="142"/>
      <c r="F4" s="143"/>
      <c r="G4" s="143"/>
      <c r="H4" s="143"/>
      <c r="I4" s="144"/>
      <c r="J4" s="137"/>
      <c r="K4" s="134"/>
      <c r="L4" s="135"/>
    </row>
    <row r="5" spans="1:14" ht="19.5" customHeight="1" thickBot="1" x14ac:dyDescent="0.35">
      <c r="B5" s="121" t="s">
        <v>34</v>
      </c>
      <c r="C5" s="122"/>
      <c r="D5" s="123"/>
      <c r="E5" s="9" t="s">
        <v>17</v>
      </c>
      <c r="F5" s="8" t="s">
        <v>21</v>
      </c>
      <c r="G5" s="8" t="s">
        <v>18</v>
      </c>
      <c r="H5" s="8" t="s">
        <v>4</v>
      </c>
      <c r="I5" s="10" t="s">
        <v>20</v>
      </c>
      <c r="J5" s="138"/>
      <c r="K5" s="11" t="s">
        <v>8</v>
      </c>
      <c r="L5" s="12" t="s">
        <v>11</v>
      </c>
    </row>
    <row r="6" spans="1:14" x14ac:dyDescent="0.3">
      <c r="B6" s="147" t="s">
        <v>64</v>
      </c>
      <c r="C6" s="148"/>
      <c r="D6" s="24" t="s">
        <v>42</v>
      </c>
      <c r="E6" s="25" t="str">
        <f>CONCATENATE(NETWORKDAYS(F6,G6),"일")</f>
        <v>15일</v>
      </c>
      <c r="F6" s="26">
        <f>MIN(F7:F33)</f>
        <v>45229</v>
      </c>
      <c r="G6" s="26">
        <f>MAX(G7:G33)</f>
        <v>45247</v>
      </c>
      <c r="H6" s="18" t="s">
        <v>3</v>
      </c>
      <c r="I6" s="27">
        <f>SUM(K7, K12, K26, K30)</f>
        <v>0.86634615384615377</v>
      </c>
      <c r="J6" s="28">
        <f>SUM(J7, J12, J26, J30)</f>
        <v>0.99999999999999989</v>
      </c>
      <c r="K6" s="48">
        <f>SUM(K7, K12, K26, K30)</f>
        <v>0.86634615384615377</v>
      </c>
      <c r="L6" s="49">
        <f t="shared" ref="L6:L30" ca="1" si="0">IF(G6-$J$2&lt;=0,0,G6-$J$2)</f>
        <v>0</v>
      </c>
    </row>
    <row r="7" spans="1:14" x14ac:dyDescent="0.3">
      <c r="B7" s="145" t="s">
        <v>15</v>
      </c>
      <c r="C7" s="146"/>
      <c r="D7" s="17" t="s">
        <v>42</v>
      </c>
      <c r="E7" s="17" t="str">
        <f>CONCATENATE(NETWORKDAYS(F7,G7),"일")</f>
        <v>14일</v>
      </c>
      <c r="F7" s="18">
        <f>MIN(F8:F11)</f>
        <v>45229</v>
      </c>
      <c r="G7" s="18">
        <f>MAX(G8:G11)</f>
        <v>45246</v>
      </c>
      <c r="H7" s="18"/>
      <c r="I7" s="19">
        <v>0.1</v>
      </c>
      <c r="J7" s="20">
        <f>I7</f>
        <v>0.1</v>
      </c>
      <c r="K7" s="50">
        <f>SUM(K8:K11)</f>
        <v>7.2500000000000009E-2</v>
      </c>
      <c r="L7" s="51">
        <f t="shared" ca="1" si="0"/>
        <v>0</v>
      </c>
      <c r="M7" s="59"/>
    </row>
    <row r="8" spans="1:14" x14ac:dyDescent="0.3">
      <c r="B8" s="149" t="s">
        <v>12</v>
      </c>
      <c r="C8" s="2" t="s">
        <v>23</v>
      </c>
      <c r="D8" s="7" t="s">
        <v>42</v>
      </c>
      <c r="E8" s="7" t="str">
        <f t="shared" ref="E8:E29" si="1">CONCATENATE(NETWORKDAYS(F8,G8),"일")</f>
        <v>2일</v>
      </c>
      <c r="F8" s="1">
        <v>45229</v>
      </c>
      <c r="G8" s="1">
        <v>45230</v>
      </c>
      <c r="H8" s="5" t="s">
        <v>12</v>
      </c>
      <c r="I8" s="14">
        <v>1</v>
      </c>
      <c r="J8" s="16">
        <v>0.02</v>
      </c>
      <c r="K8" s="52">
        <f>I8*J8</f>
        <v>0.02</v>
      </c>
      <c r="L8" s="53">
        <f t="shared" ca="1" si="0"/>
        <v>0</v>
      </c>
    </row>
    <row r="9" spans="1:14" x14ac:dyDescent="0.3">
      <c r="B9" s="150"/>
      <c r="C9" s="39" t="s">
        <v>25</v>
      </c>
      <c r="D9" s="7" t="s">
        <v>42</v>
      </c>
      <c r="E9" s="7" t="str">
        <f t="shared" si="1"/>
        <v>2일</v>
      </c>
      <c r="F9" s="1">
        <v>45229</v>
      </c>
      <c r="G9" s="1">
        <v>45230</v>
      </c>
      <c r="H9" s="5" t="s">
        <v>12</v>
      </c>
      <c r="I9" s="14">
        <v>1</v>
      </c>
      <c r="J9" s="16">
        <v>0.02</v>
      </c>
      <c r="K9" s="52">
        <f>I9*J9</f>
        <v>0.02</v>
      </c>
      <c r="L9" s="53">
        <f t="shared" ca="1" si="0"/>
        <v>0</v>
      </c>
    </row>
    <row r="10" spans="1:14" x14ac:dyDescent="0.3">
      <c r="B10" s="150"/>
      <c r="C10" s="39" t="s">
        <v>51</v>
      </c>
      <c r="D10" s="7" t="s">
        <v>42</v>
      </c>
      <c r="E10" s="7" t="str">
        <f t="shared" si="1"/>
        <v>4일</v>
      </c>
      <c r="F10" s="1">
        <v>45243</v>
      </c>
      <c r="G10" s="1">
        <v>45246</v>
      </c>
      <c r="H10" s="5" t="s">
        <v>12</v>
      </c>
      <c r="I10" s="14">
        <v>0.3</v>
      </c>
      <c r="J10" s="16">
        <f t="shared" ref="J10:J11" si="2">$J$7/ROWS($J$8:$J$11)</f>
        <v>2.5000000000000001E-2</v>
      </c>
      <c r="K10" s="52">
        <f>I10*J10</f>
        <v>7.4999999999999997E-3</v>
      </c>
      <c r="L10" s="53">
        <f t="shared" ca="1" si="0"/>
        <v>0</v>
      </c>
    </row>
    <row r="11" spans="1:14" ht="19.5" customHeight="1" x14ac:dyDescent="0.3">
      <c r="B11" s="151"/>
      <c r="C11" s="39" t="s">
        <v>36</v>
      </c>
      <c r="D11" s="7" t="s">
        <v>42</v>
      </c>
      <c r="E11" s="7" t="str">
        <f t="shared" si="1"/>
        <v>13일</v>
      </c>
      <c r="F11" s="1">
        <v>45229</v>
      </c>
      <c r="G11" s="1">
        <v>45245</v>
      </c>
      <c r="H11" s="5" t="s">
        <v>12</v>
      </c>
      <c r="I11" s="14">
        <v>1</v>
      </c>
      <c r="J11" s="16">
        <f t="shared" si="2"/>
        <v>2.5000000000000001E-2</v>
      </c>
      <c r="K11" s="52">
        <f>I11*J11</f>
        <v>2.5000000000000001E-2</v>
      </c>
      <c r="L11" s="53">
        <f t="shared" ca="1" si="0"/>
        <v>0</v>
      </c>
    </row>
    <row r="12" spans="1:14" x14ac:dyDescent="0.3">
      <c r="B12" s="145" t="s">
        <v>63</v>
      </c>
      <c r="C12" s="146"/>
      <c r="D12" s="35" t="s">
        <v>42</v>
      </c>
      <c r="E12" s="31" t="str">
        <f>CONCATENATE(NETWORKDAYS(F12,G12),"일")</f>
        <v>11일</v>
      </c>
      <c r="F12" s="32">
        <f>MIN(F13:F24)</f>
        <v>45231</v>
      </c>
      <c r="G12" s="32">
        <f>MAX(G13:G24)</f>
        <v>45245</v>
      </c>
      <c r="H12" s="32"/>
      <c r="I12" s="33">
        <v>0.7</v>
      </c>
      <c r="J12" s="34">
        <f>I12</f>
        <v>0.7</v>
      </c>
      <c r="K12" s="54">
        <f>SUM(K13:K24)</f>
        <v>0.61384615384615382</v>
      </c>
      <c r="L12" s="55">
        <f t="shared" ca="1" si="0"/>
        <v>0</v>
      </c>
    </row>
    <row r="13" spans="1:14" x14ac:dyDescent="0.3">
      <c r="B13" s="149" t="s">
        <v>6</v>
      </c>
      <c r="C13" s="80" t="s">
        <v>45</v>
      </c>
      <c r="D13" s="21" t="s">
        <v>42</v>
      </c>
      <c r="E13" s="6" t="str">
        <f t="shared" si="1"/>
        <v>3일</v>
      </c>
      <c r="F13" s="1">
        <v>45231</v>
      </c>
      <c r="G13" s="1">
        <v>45233</v>
      </c>
      <c r="H13" s="5" t="s">
        <v>5</v>
      </c>
      <c r="I13" s="14">
        <v>1</v>
      </c>
      <c r="J13" s="16">
        <f>$J$12/(ROWS($J$13:$J$25))</f>
        <v>5.3846153846153842E-2</v>
      </c>
      <c r="K13" s="52">
        <f>I13*J13</f>
        <v>5.3846153846153842E-2</v>
      </c>
      <c r="L13" s="53">
        <f t="shared" ca="1" si="0"/>
        <v>0</v>
      </c>
    </row>
    <row r="14" spans="1:14" x14ac:dyDescent="0.3">
      <c r="B14" s="150"/>
      <c r="C14" s="81" t="s">
        <v>28</v>
      </c>
      <c r="D14" s="30" t="s">
        <v>42</v>
      </c>
      <c r="E14" s="6" t="str">
        <f t="shared" si="1"/>
        <v>1일</v>
      </c>
      <c r="F14" s="1">
        <v>45231</v>
      </c>
      <c r="G14" s="1">
        <v>45231</v>
      </c>
      <c r="H14" s="29" t="s">
        <v>12</v>
      </c>
      <c r="I14" s="14">
        <v>0.8</v>
      </c>
      <c r="J14" s="16">
        <f t="shared" ref="J14:J25" si="3">$J$12/(ROWS($J$13:$J$25))</f>
        <v>5.3846153846153842E-2</v>
      </c>
      <c r="K14" s="52">
        <f t="shared" ref="K14:K24" si="4">I14*J14</f>
        <v>4.3076923076923075E-2</v>
      </c>
      <c r="L14" s="53">
        <f t="shared" ca="1" si="0"/>
        <v>0</v>
      </c>
    </row>
    <row r="15" spans="1:14" x14ac:dyDescent="0.3">
      <c r="B15" s="150"/>
      <c r="C15" s="82" t="s">
        <v>46</v>
      </c>
      <c r="D15" s="7" t="s">
        <v>42</v>
      </c>
      <c r="E15" s="6" t="str">
        <f t="shared" si="1"/>
        <v>5일</v>
      </c>
      <c r="F15" s="1">
        <v>45231</v>
      </c>
      <c r="G15" s="1">
        <v>45237</v>
      </c>
      <c r="H15" s="29" t="s">
        <v>7</v>
      </c>
      <c r="I15" s="14">
        <v>0.8</v>
      </c>
      <c r="J15" s="16">
        <f t="shared" si="3"/>
        <v>5.3846153846153842E-2</v>
      </c>
      <c r="K15" s="52">
        <f t="shared" si="4"/>
        <v>4.3076923076923075E-2</v>
      </c>
      <c r="L15" s="53">
        <f t="shared" ca="1" si="0"/>
        <v>0</v>
      </c>
    </row>
    <row r="16" spans="1:14" x14ac:dyDescent="0.3">
      <c r="B16" s="150"/>
      <c r="C16" s="83" t="s">
        <v>44</v>
      </c>
      <c r="D16" s="7" t="s">
        <v>42</v>
      </c>
      <c r="E16" s="6" t="str">
        <f t="shared" si="1"/>
        <v>4일</v>
      </c>
      <c r="F16" s="1">
        <v>45231</v>
      </c>
      <c r="G16" s="1">
        <v>45236</v>
      </c>
      <c r="H16" s="29" t="s">
        <v>13</v>
      </c>
      <c r="I16" s="14">
        <v>0.8</v>
      </c>
      <c r="J16" s="16">
        <f t="shared" si="3"/>
        <v>5.3846153846153842E-2</v>
      </c>
      <c r="K16" s="52">
        <f t="shared" si="4"/>
        <v>4.3076923076923075E-2</v>
      </c>
      <c r="L16" s="53">
        <f t="shared" ca="1" si="0"/>
        <v>0</v>
      </c>
    </row>
    <row r="17" spans="2:12" x14ac:dyDescent="0.3">
      <c r="B17" s="150"/>
      <c r="C17" s="84" t="s">
        <v>43</v>
      </c>
      <c r="D17" s="7" t="s">
        <v>42</v>
      </c>
      <c r="E17" s="6" t="str">
        <f t="shared" si="1"/>
        <v>2일</v>
      </c>
      <c r="F17" s="1">
        <v>45232</v>
      </c>
      <c r="G17" s="1">
        <v>45235</v>
      </c>
      <c r="H17" s="29" t="s">
        <v>5</v>
      </c>
      <c r="I17" s="14">
        <v>1</v>
      </c>
      <c r="J17" s="16">
        <f t="shared" si="3"/>
        <v>5.3846153846153842E-2</v>
      </c>
      <c r="K17" s="52">
        <f t="shared" si="4"/>
        <v>5.3846153846153842E-2</v>
      </c>
      <c r="L17" s="53">
        <f t="shared" ca="1" si="0"/>
        <v>0</v>
      </c>
    </row>
    <row r="18" spans="2:12" x14ac:dyDescent="0.3">
      <c r="B18" s="150"/>
      <c r="C18" s="83" t="s">
        <v>48</v>
      </c>
      <c r="D18" s="7" t="s">
        <v>42</v>
      </c>
      <c r="E18" s="6" t="str">
        <f t="shared" si="1"/>
        <v>4일</v>
      </c>
      <c r="F18" s="1">
        <v>45232</v>
      </c>
      <c r="G18" s="1">
        <v>45237</v>
      </c>
      <c r="H18" s="29" t="s">
        <v>3</v>
      </c>
      <c r="I18" s="14">
        <v>1</v>
      </c>
      <c r="J18" s="16">
        <f t="shared" si="3"/>
        <v>5.3846153846153842E-2</v>
      </c>
      <c r="K18" s="52">
        <f t="shared" si="4"/>
        <v>5.3846153846153842E-2</v>
      </c>
      <c r="L18" s="53">
        <f t="shared" ca="1" si="0"/>
        <v>0</v>
      </c>
    </row>
    <row r="19" spans="2:12" x14ac:dyDescent="0.3">
      <c r="B19" s="150"/>
      <c r="C19" s="83" t="s">
        <v>49</v>
      </c>
      <c r="D19" s="7" t="s">
        <v>42</v>
      </c>
      <c r="E19" s="6" t="str">
        <f t="shared" si="1"/>
        <v>8일</v>
      </c>
      <c r="F19" s="1">
        <v>45235</v>
      </c>
      <c r="G19" s="1">
        <v>45245</v>
      </c>
      <c r="H19" s="29" t="s">
        <v>5</v>
      </c>
      <c r="I19" s="14">
        <v>1</v>
      </c>
      <c r="J19" s="16">
        <f t="shared" si="3"/>
        <v>5.3846153846153842E-2</v>
      </c>
      <c r="K19" s="52">
        <f t="shared" si="4"/>
        <v>5.3846153846153842E-2</v>
      </c>
      <c r="L19" s="53">
        <f t="shared" ca="1" si="0"/>
        <v>0</v>
      </c>
    </row>
    <row r="20" spans="2:12" x14ac:dyDescent="0.3">
      <c r="B20" s="150"/>
      <c r="C20" s="83" t="s">
        <v>65</v>
      </c>
      <c r="D20" s="7" t="s">
        <v>42</v>
      </c>
      <c r="E20" s="6" t="str">
        <f t="shared" si="1"/>
        <v>2일</v>
      </c>
      <c r="F20" s="1">
        <v>45236</v>
      </c>
      <c r="G20" s="1">
        <v>45237</v>
      </c>
      <c r="H20" s="29" t="s">
        <v>3</v>
      </c>
      <c r="I20" s="14">
        <v>1</v>
      </c>
      <c r="J20" s="16">
        <f t="shared" si="3"/>
        <v>5.3846153846153842E-2</v>
      </c>
      <c r="K20" s="52">
        <f t="shared" si="4"/>
        <v>5.3846153846153842E-2</v>
      </c>
      <c r="L20" s="53">
        <f t="shared" ca="1" si="0"/>
        <v>0</v>
      </c>
    </row>
    <row r="21" spans="2:12" x14ac:dyDescent="0.3">
      <c r="B21" s="150"/>
      <c r="C21" s="83" t="s">
        <v>47</v>
      </c>
      <c r="D21" s="7" t="s">
        <v>42</v>
      </c>
      <c r="E21" s="6" t="str">
        <f t="shared" si="1"/>
        <v>6일</v>
      </c>
      <c r="F21" s="1">
        <v>45238</v>
      </c>
      <c r="G21" s="1">
        <v>45245</v>
      </c>
      <c r="H21" s="29" t="s">
        <v>5</v>
      </c>
      <c r="I21" s="14">
        <v>1</v>
      </c>
      <c r="J21" s="16">
        <f t="shared" si="3"/>
        <v>5.3846153846153842E-2</v>
      </c>
      <c r="K21" s="52">
        <f t="shared" si="4"/>
        <v>5.3846153846153842E-2</v>
      </c>
      <c r="L21" s="53">
        <f t="shared" ca="1" si="0"/>
        <v>0</v>
      </c>
    </row>
    <row r="22" spans="2:12" x14ac:dyDescent="0.3">
      <c r="B22" s="150"/>
      <c r="C22" s="83" t="s">
        <v>62</v>
      </c>
      <c r="D22" s="7" t="s">
        <v>42</v>
      </c>
      <c r="E22" s="6" t="str">
        <f t="shared" si="1"/>
        <v>3일</v>
      </c>
      <c r="F22" s="1">
        <v>45238</v>
      </c>
      <c r="G22" s="1">
        <v>45240</v>
      </c>
      <c r="H22" s="29" t="s">
        <v>3</v>
      </c>
      <c r="I22" s="14">
        <v>1</v>
      </c>
      <c r="J22" s="16">
        <f t="shared" si="3"/>
        <v>5.3846153846153842E-2</v>
      </c>
      <c r="K22" s="52">
        <f t="shared" si="4"/>
        <v>5.3846153846153842E-2</v>
      </c>
      <c r="L22" s="53">
        <f t="shared" ca="1" si="0"/>
        <v>0</v>
      </c>
    </row>
    <row r="23" spans="2:12" x14ac:dyDescent="0.3">
      <c r="B23" s="150"/>
      <c r="C23" s="79" t="s">
        <v>31</v>
      </c>
      <c r="D23" s="7" t="s">
        <v>42</v>
      </c>
      <c r="E23" s="6" t="str">
        <f t="shared" si="1"/>
        <v>3일</v>
      </c>
      <c r="F23" s="1">
        <v>45236</v>
      </c>
      <c r="G23" s="1">
        <v>45238</v>
      </c>
      <c r="H23" s="29" t="s">
        <v>12</v>
      </c>
      <c r="I23" s="14">
        <v>1</v>
      </c>
      <c r="J23" s="16">
        <f t="shared" si="3"/>
        <v>5.3846153846153842E-2</v>
      </c>
      <c r="K23" s="52">
        <f t="shared" si="4"/>
        <v>5.3846153846153842E-2</v>
      </c>
      <c r="L23" s="53">
        <f t="shared" ca="1" si="0"/>
        <v>0</v>
      </c>
    </row>
    <row r="24" spans="2:12" x14ac:dyDescent="0.3">
      <c r="B24" s="150"/>
      <c r="C24" s="79" t="s">
        <v>26</v>
      </c>
      <c r="D24" s="30" t="s">
        <v>42</v>
      </c>
      <c r="E24" s="6" t="str">
        <f t="shared" si="1"/>
        <v>5일</v>
      </c>
      <c r="F24" s="1">
        <v>45236</v>
      </c>
      <c r="G24" s="1">
        <v>45240</v>
      </c>
      <c r="H24" s="29" t="s">
        <v>12</v>
      </c>
      <c r="I24" s="14">
        <v>1</v>
      </c>
      <c r="J24" s="16">
        <f t="shared" si="3"/>
        <v>5.3846153846153842E-2</v>
      </c>
      <c r="K24" s="52">
        <f t="shared" si="4"/>
        <v>5.3846153846153842E-2</v>
      </c>
      <c r="L24" s="53">
        <f t="shared" ca="1" si="0"/>
        <v>0</v>
      </c>
    </row>
    <row r="25" spans="2:12" x14ac:dyDescent="0.3">
      <c r="B25" s="151"/>
      <c r="C25" s="85" t="s">
        <v>50</v>
      </c>
      <c r="D25" s="30" t="s">
        <v>8</v>
      </c>
      <c r="E25" s="6" t="str">
        <f t="shared" si="1"/>
        <v>4일</v>
      </c>
      <c r="F25" s="1">
        <v>45243</v>
      </c>
      <c r="G25" s="29">
        <v>45246</v>
      </c>
      <c r="H25" s="29" t="s">
        <v>12</v>
      </c>
      <c r="I25" s="14">
        <v>0</v>
      </c>
      <c r="J25" s="16">
        <f t="shared" si="3"/>
        <v>5.3846153846153842E-2</v>
      </c>
      <c r="K25" s="68">
        <v>0</v>
      </c>
      <c r="L25" s="69">
        <f t="shared" ca="1" si="0"/>
        <v>0</v>
      </c>
    </row>
    <row r="26" spans="2:12" x14ac:dyDescent="0.3">
      <c r="B26" s="145" t="s">
        <v>19</v>
      </c>
      <c r="C26" s="146"/>
      <c r="D26" s="31" t="s">
        <v>42</v>
      </c>
      <c r="E26" s="31" t="str">
        <f>CONCATENATE(NETWORKDAYS(F26,G26),"일")</f>
        <v>2일</v>
      </c>
      <c r="F26" s="36">
        <f>MIN(F27:F29)</f>
        <v>45243</v>
      </c>
      <c r="G26" s="32">
        <f>MAX(G27:G29)</f>
        <v>45244</v>
      </c>
      <c r="H26" s="32"/>
      <c r="I26" s="33">
        <v>0.1</v>
      </c>
      <c r="J26" s="34">
        <f>I26</f>
        <v>0.1</v>
      </c>
      <c r="K26" s="54">
        <f>SUM(K27:K29)</f>
        <v>0.08</v>
      </c>
      <c r="L26" s="55">
        <f t="shared" ca="1" si="0"/>
        <v>0</v>
      </c>
    </row>
    <row r="27" spans="2:12" x14ac:dyDescent="0.3">
      <c r="B27" s="126" t="s">
        <v>2</v>
      </c>
      <c r="C27" s="64" t="s">
        <v>27</v>
      </c>
      <c r="D27" s="37" t="s">
        <v>42</v>
      </c>
      <c r="E27" s="37" t="str">
        <f t="shared" si="1"/>
        <v>2일</v>
      </c>
      <c r="F27" s="1">
        <v>45243</v>
      </c>
      <c r="G27" s="1">
        <v>45244</v>
      </c>
      <c r="H27" s="43" t="s">
        <v>12</v>
      </c>
      <c r="I27" s="44">
        <v>1</v>
      </c>
      <c r="J27" s="23">
        <v>0.03</v>
      </c>
      <c r="K27" s="56">
        <f>I27*J27</f>
        <v>0.03</v>
      </c>
      <c r="L27" s="57">
        <f t="shared" ca="1" si="0"/>
        <v>0</v>
      </c>
    </row>
    <row r="28" spans="2:12" x14ac:dyDescent="0.3">
      <c r="B28" s="127"/>
      <c r="C28" s="66" t="s">
        <v>32</v>
      </c>
      <c r="D28" s="94" t="s">
        <v>42</v>
      </c>
      <c r="E28" s="7" t="str">
        <f t="shared" si="1"/>
        <v>2일</v>
      </c>
      <c r="F28" s="1">
        <v>45243</v>
      </c>
      <c r="G28" s="1">
        <v>45244</v>
      </c>
      <c r="H28" s="1" t="s">
        <v>12</v>
      </c>
      <c r="I28" s="15">
        <v>1</v>
      </c>
      <c r="J28" s="45">
        <v>0.03</v>
      </c>
      <c r="K28" s="56">
        <f>I28*J28</f>
        <v>0.03</v>
      </c>
      <c r="L28" s="57">
        <f t="shared" ca="1" si="0"/>
        <v>0</v>
      </c>
    </row>
    <row r="29" spans="2:12" ht="16.5" customHeight="1" x14ac:dyDescent="0.3">
      <c r="B29" s="128"/>
      <c r="C29" s="65" t="s">
        <v>16</v>
      </c>
      <c r="D29" s="95" t="s">
        <v>67</v>
      </c>
      <c r="E29" s="6" t="str">
        <f t="shared" si="1"/>
        <v>2일</v>
      </c>
      <c r="F29" s="1">
        <v>45243</v>
      </c>
      <c r="G29" s="1">
        <v>45244</v>
      </c>
      <c r="H29" s="29" t="s">
        <v>12</v>
      </c>
      <c r="I29" s="14">
        <v>0.5</v>
      </c>
      <c r="J29" s="45">
        <v>0.04</v>
      </c>
      <c r="K29" s="56">
        <f>I29*J29</f>
        <v>0.02</v>
      </c>
      <c r="L29" s="57">
        <f t="shared" ca="1" si="0"/>
        <v>0</v>
      </c>
    </row>
    <row r="30" spans="2:12" x14ac:dyDescent="0.3">
      <c r="B30" s="145" t="s">
        <v>33</v>
      </c>
      <c r="C30" s="146"/>
      <c r="D30" s="35" t="s">
        <v>42</v>
      </c>
      <c r="E30" s="31" t="str">
        <f>CONCATENATE(NETWORKDAYS(F30,G30),"일")</f>
        <v>3일</v>
      </c>
      <c r="F30" s="32">
        <f>MIN(F31:F33)</f>
        <v>45245</v>
      </c>
      <c r="G30" s="32">
        <f>MAX(G31:G33)</f>
        <v>45247</v>
      </c>
      <c r="H30" s="32"/>
      <c r="I30" s="33">
        <v>0.1</v>
      </c>
      <c r="J30" s="34">
        <f>I30</f>
        <v>0.1</v>
      </c>
      <c r="K30" s="54">
        <f>SUM(K31:K33)</f>
        <v>0.1</v>
      </c>
      <c r="L30" s="55">
        <f t="shared" ca="1" si="0"/>
        <v>0</v>
      </c>
    </row>
    <row r="31" spans="2:12" x14ac:dyDescent="0.3">
      <c r="B31" s="129" t="s">
        <v>33</v>
      </c>
      <c r="C31" s="38" t="s">
        <v>38</v>
      </c>
      <c r="D31" s="96" t="s">
        <v>42</v>
      </c>
      <c r="E31" s="37" t="str">
        <f>CONCATENATE(NETWORKDAYS(F32,G32),"일")</f>
        <v>1일</v>
      </c>
      <c r="F31" s="67">
        <v>45245</v>
      </c>
      <c r="G31" s="67">
        <v>45245</v>
      </c>
      <c r="H31" s="22" t="s">
        <v>12</v>
      </c>
      <c r="I31" s="44">
        <v>1</v>
      </c>
      <c r="J31" s="23">
        <v>0.04</v>
      </c>
      <c r="K31" s="58">
        <f>I31*J31</f>
        <v>0.04</v>
      </c>
      <c r="L31" s="62">
        <f ca="1">IF(G32-$J$2&lt;=0,0,G32-$J$2)</f>
        <v>0</v>
      </c>
    </row>
    <row r="32" spans="2:12" x14ac:dyDescent="0.3">
      <c r="B32" s="130"/>
      <c r="C32" s="46" t="s">
        <v>30</v>
      </c>
      <c r="D32" s="94" t="s">
        <v>42</v>
      </c>
      <c r="E32" s="7" t="str">
        <f>CONCATENATE(NETWORKDAYS(F33,G33),"일")</f>
        <v>1일</v>
      </c>
      <c r="F32" s="1">
        <v>45246</v>
      </c>
      <c r="G32" s="1">
        <v>45246</v>
      </c>
      <c r="H32" s="29" t="s">
        <v>12</v>
      </c>
      <c r="I32" s="15">
        <v>1</v>
      </c>
      <c r="J32" s="63">
        <v>0.04</v>
      </c>
      <c r="K32" s="61">
        <f>I32*J32</f>
        <v>0.04</v>
      </c>
      <c r="L32" s="53">
        <f ca="1">IF(G33-$J$2&lt;=0,0,G33-$J$2)</f>
        <v>0</v>
      </c>
    </row>
    <row r="33" spans="2:12" ht="17.25" thickBot="1" x14ac:dyDescent="0.35">
      <c r="B33" s="131"/>
      <c r="C33" s="86" t="s">
        <v>9</v>
      </c>
      <c r="D33" s="97" t="s">
        <v>42</v>
      </c>
      <c r="E33" s="87" t="str">
        <f>CONCATENATE(NETWORKDAYS(F33,G33),"일")</f>
        <v>1일</v>
      </c>
      <c r="F33" s="88">
        <v>45247</v>
      </c>
      <c r="G33" s="88">
        <v>45247</v>
      </c>
      <c r="H33" s="89" t="s">
        <v>3</v>
      </c>
      <c r="I33" s="90">
        <v>1</v>
      </c>
      <c r="J33" s="91">
        <v>0.02</v>
      </c>
      <c r="K33" s="92">
        <f>I33*J33</f>
        <v>0.02</v>
      </c>
      <c r="L33" s="93">
        <f ca="1">IF(G33-$J$2&lt;=0,0,G33-$J$2)</f>
        <v>0</v>
      </c>
    </row>
    <row r="34" spans="2:12" x14ac:dyDescent="0.3">
      <c r="B34" s="81"/>
      <c r="C34" s="60"/>
      <c r="D34" s="60"/>
      <c r="E34" s="60"/>
      <c r="F34" s="60"/>
      <c r="G34" s="60"/>
      <c r="H34" s="60"/>
      <c r="I34" s="60"/>
      <c r="J34" s="60"/>
      <c r="K34" s="60"/>
    </row>
  </sheetData>
  <mergeCells count="18">
    <mergeCell ref="B27:B29"/>
    <mergeCell ref="B31:B33"/>
    <mergeCell ref="K3:L4"/>
    <mergeCell ref="J3:J5"/>
    <mergeCell ref="E3:I4"/>
    <mergeCell ref="B7:C7"/>
    <mergeCell ref="B12:C12"/>
    <mergeCell ref="B26:C26"/>
    <mergeCell ref="B30:C30"/>
    <mergeCell ref="B6:C6"/>
    <mergeCell ref="B8:B11"/>
    <mergeCell ref="B13:B25"/>
    <mergeCell ref="G2:I2"/>
    <mergeCell ref="B3:B4"/>
    <mergeCell ref="C3:C4"/>
    <mergeCell ref="D3:D4"/>
    <mergeCell ref="B5:D5"/>
    <mergeCell ref="B2:F2"/>
  </mergeCells>
  <phoneticPr fontId="7" type="noConversion"/>
  <conditionalFormatting sqref="I8:I11 I27:I29 I31:I33 I13:I25">
    <cfRule type="cellIs" dxfId="10" priority="23" operator="between">
      <formula>0.01</formula>
      <formula>0.69</formula>
    </cfRule>
    <cfRule type="cellIs" dxfId="9" priority="24" operator="between">
      <formula>0.7</formula>
      <formula>0.99</formula>
    </cfRule>
    <cfRule type="cellIs" dxfId="8" priority="25" operator="equal">
      <formula>1</formula>
    </cfRule>
  </conditionalFormatting>
  <conditionalFormatting sqref="H6:H33">
    <cfRule type="containsText" dxfId="7" priority="6" operator="containsText" text="박준식">
      <formula>NOT(ISERROR(SEARCH("박준식",H6)))</formula>
    </cfRule>
    <cfRule type="containsText" dxfId="6" priority="7" operator="containsText" text="이찬녕">
      <formula>NOT(ISERROR(SEARCH("이찬녕",H6)))</formula>
    </cfRule>
    <cfRule type="containsText" dxfId="5" priority="8" operator="containsText" text="임유하">
      <formula>NOT(ISERROR(SEARCH("임유하",H6)))</formula>
    </cfRule>
    <cfRule type="containsText" dxfId="4" priority="9" operator="containsText" text="이형석">
      <formula>NOT(ISERROR(SEARCH("이형석",H6)))</formula>
    </cfRule>
  </conditionalFormatting>
  <conditionalFormatting sqref="H7:H33">
    <cfRule type="containsText" dxfId="3" priority="5" operator="containsText" text="공통">
      <formula>NOT(ISERROR(SEARCH("공통",H7)))</formula>
    </cfRule>
  </conditionalFormatting>
  <conditionalFormatting sqref="D6:D33">
    <cfRule type="containsText" dxfId="2" priority="1" operator="containsText" text="계획">
      <formula>NOT(ISERROR(SEARCH("계획",D6)))</formula>
    </cfRule>
    <cfRule type="containsText" dxfId="1" priority="2" operator="containsText" text="완료">
      <formula>NOT(ISERROR(SEARCH("완료",D6)))</formula>
    </cfRule>
    <cfRule type="containsText" dxfId="0" priority="3" operator="containsText" text="진행">
      <formula>NOT(ISERROR(SEARCH("진행",D6)))</formula>
    </cfRule>
  </conditionalFormatting>
  <dataValidations count="2">
    <dataValidation type="list" allowBlank="1" showInputMessage="1" showErrorMessage="1" sqref="D6:D33">
      <formula1>"계획,진행,완료"</formula1>
    </dataValidation>
    <dataValidation type="list" operator="equal" allowBlank="1" showInputMessage="1" showErrorMessage="1" sqref="H6:H33">
      <formula1>"공통, 박준식, 이찬녕, 이형석, 임유하"</formula1>
    </dataValidation>
  </dataValidations>
  <pageMargins left="0.74805557727813721" right="0.74805557727813721" top="0.98430556058883667" bottom="0.98430556058883667" header="0.51152777671813965" footer="0.51152777671813965"/>
  <pageSetup paperSize="9" scale="47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S18"/>
  <sheetViews>
    <sheetView zoomScale="145" zoomScaleNormal="145" zoomScaleSheetLayoutView="100" workbookViewId="0">
      <selection activeCell="M20" sqref="M20"/>
    </sheetView>
  </sheetViews>
  <sheetFormatPr defaultColWidth="9" defaultRowHeight="16.5" x14ac:dyDescent="0.3"/>
  <cols>
    <col min="2" max="2" width="17.5" bestFit="1" customWidth="1"/>
    <col min="4" max="4" width="1.25" customWidth="1"/>
    <col min="5" max="19" width="2.625" customWidth="1"/>
  </cols>
  <sheetData>
    <row r="2" spans="2:19" ht="17.25" thickBot="1" x14ac:dyDescent="0.35"/>
    <row r="3" spans="2:19" x14ac:dyDescent="0.3">
      <c r="B3" s="152" t="s">
        <v>14</v>
      </c>
      <c r="C3" s="154" t="s">
        <v>4</v>
      </c>
      <c r="D3" s="154"/>
      <c r="E3" s="157" t="s">
        <v>10</v>
      </c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9"/>
    </row>
    <row r="4" spans="2:19" x14ac:dyDescent="0.3">
      <c r="B4" s="153"/>
      <c r="C4" s="155"/>
      <c r="D4" s="156"/>
      <c r="E4" s="160" t="s">
        <v>0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2"/>
    </row>
    <row r="5" spans="2:19" x14ac:dyDescent="0.3">
      <c r="B5" s="168" t="s">
        <v>59</v>
      </c>
      <c r="C5" s="169"/>
      <c r="D5" s="170"/>
      <c r="E5" s="165">
        <v>1</v>
      </c>
      <c r="F5" s="161"/>
      <c r="G5" s="161"/>
      <c r="H5" s="161"/>
      <c r="I5" s="166"/>
      <c r="J5" s="165">
        <v>2</v>
      </c>
      <c r="K5" s="161"/>
      <c r="L5" s="161"/>
      <c r="M5" s="161"/>
      <c r="N5" s="166"/>
      <c r="O5" s="167">
        <v>3</v>
      </c>
      <c r="P5" s="161"/>
      <c r="Q5" s="161"/>
      <c r="R5" s="161"/>
      <c r="S5" s="162"/>
    </row>
    <row r="6" spans="2:19" x14ac:dyDescent="0.3">
      <c r="B6" s="99" t="s">
        <v>23</v>
      </c>
      <c r="C6" s="163" t="s">
        <v>12</v>
      </c>
      <c r="D6" s="164"/>
      <c r="E6" s="40"/>
      <c r="F6" s="40"/>
      <c r="G6" s="41"/>
      <c r="H6" s="41"/>
      <c r="I6" s="72"/>
      <c r="J6" s="70"/>
      <c r="K6" s="41"/>
      <c r="L6" s="41"/>
      <c r="M6" s="41"/>
      <c r="N6" s="72"/>
      <c r="O6" s="70"/>
      <c r="P6" s="41"/>
      <c r="Q6" s="41"/>
      <c r="R6" s="41"/>
      <c r="S6" s="100"/>
    </row>
    <row r="7" spans="2:19" x14ac:dyDescent="0.3">
      <c r="B7" s="101" t="s">
        <v>25</v>
      </c>
      <c r="C7" s="163" t="s">
        <v>12</v>
      </c>
      <c r="D7" s="164"/>
      <c r="E7" s="40"/>
      <c r="F7" s="40"/>
      <c r="G7" s="41"/>
      <c r="H7" s="41"/>
      <c r="I7" s="72"/>
      <c r="J7" s="70"/>
      <c r="K7" s="41"/>
      <c r="L7" s="41"/>
      <c r="M7" s="41"/>
      <c r="N7" s="72"/>
      <c r="O7" s="70"/>
      <c r="P7" s="41"/>
      <c r="Q7" s="41"/>
      <c r="R7" s="41"/>
      <c r="S7" s="100"/>
    </row>
    <row r="8" spans="2:19" x14ac:dyDescent="0.3">
      <c r="B8" s="179" t="s">
        <v>24</v>
      </c>
      <c r="C8" s="182" t="s">
        <v>5</v>
      </c>
      <c r="D8" s="183"/>
      <c r="E8" s="41"/>
      <c r="F8" s="40"/>
      <c r="G8" s="40"/>
      <c r="H8" s="40"/>
      <c r="I8" s="73"/>
      <c r="J8" s="71"/>
      <c r="K8" s="40"/>
      <c r="L8" s="40"/>
      <c r="M8" s="40"/>
      <c r="N8" s="73"/>
      <c r="O8" s="40"/>
      <c r="P8" s="40"/>
      <c r="Q8" s="40"/>
      <c r="R8" s="41"/>
      <c r="S8" s="100"/>
    </row>
    <row r="9" spans="2:19" x14ac:dyDescent="0.3">
      <c r="B9" s="180"/>
      <c r="C9" s="184" t="s">
        <v>53</v>
      </c>
      <c r="D9" s="185"/>
      <c r="E9" s="41"/>
      <c r="F9" s="40"/>
      <c r="G9" s="40"/>
      <c r="H9" s="40"/>
      <c r="I9" s="73"/>
      <c r="J9" s="71"/>
      <c r="K9" s="40"/>
      <c r="L9" s="40"/>
      <c r="M9" s="40"/>
      <c r="N9" s="73"/>
      <c r="O9" s="40"/>
      <c r="P9" s="40"/>
      <c r="Q9" s="40"/>
      <c r="R9" s="41"/>
      <c r="S9" s="100"/>
    </row>
    <row r="10" spans="2:19" x14ac:dyDescent="0.3">
      <c r="B10" s="181"/>
      <c r="C10" s="186" t="s">
        <v>52</v>
      </c>
      <c r="D10" s="187"/>
      <c r="E10" s="41"/>
      <c r="F10" s="102"/>
      <c r="G10" s="40"/>
      <c r="H10" s="40"/>
      <c r="I10" s="73"/>
      <c r="J10" s="71"/>
      <c r="K10" s="40"/>
      <c r="L10" s="40"/>
      <c r="M10" s="40"/>
      <c r="N10" s="73"/>
      <c r="O10" s="70"/>
      <c r="P10" s="41"/>
      <c r="Q10" s="41"/>
      <c r="R10" s="41"/>
      <c r="S10" s="100"/>
    </row>
    <row r="11" spans="2:19" x14ac:dyDescent="0.3">
      <c r="B11" s="103" t="s">
        <v>57</v>
      </c>
      <c r="C11" s="173" t="s">
        <v>54</v>
      </c>
      <c r="D11" s="174"/>
      <c r="E11" s="41"/>
      <c r="F11" s="40"/>
      <c r="G11" s="40"/>
      <c r="H11" s="40"/>
      <c r="I11" s="73"/>
      <c r="J11" s="71"/>
      <c r="K11" s="40"/>
      <c r="L11" s="40"/>
      <c r="M11" s="40"/>
      <c r="N11" s="73"/>
      <c r="O11" s="40"/>
      <c r="P11" s="40"/>
      <c r="Q11" s="40"/>
      <c r="R11" s="40"/>
      <c r="S11" s="100"/>
    </row>
    <row r="12" spans="2:19" x14ac:dyDescent="0.3">
      <c r="B12" s="104" t="s">
        <v>60</v>
      </c>
      <c r="C12" s="175"/>
      <c r="D12" s="176"/>
      <c r="E12" s="41"/>
      <c r="F12" s="40"/>
      <c r="G12" s="40"/>
      <c r="H12" s="40"/>
      <c r="I12" s="73"/>
      <c r="J12" s="71"/>
      <c r="K12" s="40"/>
      <c r="L12" s="40"/>
      <c r="M12" s="40"/>
      <c r="N12" s="73"/>
      <c r="O12" s="40"/>
      <c r="P12" s="40"/>
      <c r="Q12" s="40"/>
      <c r="R12" s="40"/>
      <c r="S12" s="100"/>
    </row>
    <row r="13" spans="2:19" x14ac:dyDescent="0.3">
      <c r="B13" s="105" t="s">
        <v>56</v>
      </c>
      <c r="C13" s="171" t="s">
        <v>55</v>
      </c>
      <c r="D13" s="172"/>
      <c r="E13" s="41"/>
      <c r="F13" s="41"/>
      <c r="G13" s="41"/>
      <c r="H13" s="41"/>
      <c r="I13" s="72"/>
      <c r="J13" s="71"/>
      <c r="K13" s="71"/>
      <c r="L13" s="71"/>
      <c r="M13" s="71"/>
      <c r="N13" s="73"/>
      <c r="O13" s="71"/>
      <c r="P13" s="40"/>
      <c r="Q13" s="41"/>
      <c r="R13" s="41"/>
      <c r="S13" s="100"/>
    </row>
    <row r="14" spans="2:19" x14ac:dyDescent="0.3">
      <c r="B14" s="106" t="s">
        <v>58</v>
      </c>
      <c r="C14" s="188" t="s">
        <v>54</v>
      </c>
      <c r="D14" s="189"/>
      <c r="E14" s="41"/>
      <c r="F14" s="41"/>
      <c r="G14" s="41"/>
      <c r="H14" s="41"/>
      <c r="I14" s="72"/>
      <c r="J14" s="70"/>
      <c r="K14" s="41"/>
      <c r="L14" s="41"/>
      <c r="M14" s="41"/>
      <c r="N14" s="72"/>
      <c r="O14" s="41"/>
      <c r="P14" s="40"/>
      <c r="Q14" s="40"/>
      <c r="R14" s="40"/>
      <c r="S14" s="100"/>
    </row>
    <row r="15" spans="2:19" x14ac:dyDescent="0.3">
      <c r="B15" s="106" t="s">
        <v>61</v>
      </c>
      <c r="C15" s="184" t="s">
        <v>7</v>
      </c>
      <c r="D15" s="185"/>
      <c r="E15" s="41"/>
      <c r="F15" s="41"/>
      <c r="G15" s="41"/>
      <c r="H15" s="41"/>
      <c r="I15" s="72"/>
      <c r="J15" s="70"/>
      <c r="K15" s="41"/>
      <c r="L15" s="41"/>
      <c r="M15" s="40"/>
      <c r="N15" s="73"/>
      <c r="O15" s="71"/>
      <c r="P15" s="40"/>
      <c r="Q15" s="40"/>
      <c r="R15" s="40"/>
      <c r="S15" s="100"/>
    </row>
    <row r="16" spans="2:19" x14ac:dyDescent="0.3">
      <c r="B16" s="101" t="s">
        <v>32</v>
      </c>
      <c r="C16" s="163" t="s">
        <v>12</v>
      </c>
      <c r="D16" s="164"/>
      <c r="E16" s="41"/>
      <c r="F16" s="41"/>
      <c r="G16" s="41"/>
      <c r="H16" s="41"/>
      <c r="I16" s="72"/>
      <c r="J16" s="70"/>
      <c r="K16" s="41"/>
      <c r="L16" s="41"/>
      <c r="M16" s="41"/>
      <c r="N16" s="72"/>
      <c r="O16" s="70"/>
      <c r="P16" s="40"/>
      <c r="Q16" s="40"/>
      <c r="R16" s="40"/>
      <c r="S16" s="100"/>
    </row>
    <row r="17" spans="2:19" ht="17.25" thickBot="1" x14ac:dyDescent="0.35">
      <c r="B17" s="107" t="s">
        <v>35</v>
      </c>
      <c r="C17" s="177" t="s">
        <v>12</v>
      </c>
      <c r="D17" s="178"/>
      <c r="E17" s="108"/>
      <c r="F17" s="108"/>
      <c r="G17" s="108"/>
      <c r="H17" s="108"/>
      <c r="I17" s="109"/>
      <c r="J17" s="110"/>
      <c r="K17" s="108"/>
      <c r="L17" s="108"/>
      <c r="M17" s="108"/>
      <c r="N17" s="109"/>
      <c r="O17" s="110"/>
      <c r="P17" s="108"/>
      <c r="Q17" s="111"/>
      <c r="R17" s="112"/>
      <c r="S17" s="113"/>
    </row>
    <row r="18" spans="2:19" x14ac:dyDescent="0.3">
      <c r="C18" s="42"/>
      <c r="D18" s="42"/>
    </row>
  </sheetData>
  <mergeCells count="20">
    <mergeCell ref="B8:B10"/>
    <mergeCell ref="C8:D8"/>
    <mergeCell ref="C9:D9"/>
    <mergeCell ref="C10:D10"/>
    <mergeCell ref="C15:D15"/>
    <mergeCell ref="C14:D14"/>
    <mergeCell ref="C13:D13"/>
    <mergeCell ref="C11:D12"/>
    <mergeCell ref="C17:D17"/>
    <mergeCell ref="C7:D7"/>
    <mergeCell ref="C16:D16"/>
    <mergeCell ref="B3:B4"/>
    <mergeCell ref="C3:D4"/>
    <mergeCell ref="E3:S3"/>
    <mergeCell ref="E4:S4"/>
    <mergeCell ref="C6:D6"/>
    <mergeCell ref="E5:I5"/>
    <mergeCell ref="J5:N5"/>
    <mergeCell ref="O5:S5"/>
    <mergeCell ref="B5:D5"/>
  </mergeCells>
  <phoneticPr fontId="7" type="noConversion"/>
  <dataValidations count="2">
    <dataValidation type="list" operator="equal" allowBlank="1" showInputMessage="1" showErrorMessage="1" sqref="C18:D18">
      <formula1>$V$6:$V$13</formula1>
    </dataValidation>
    <dataValidation type="list" operator="equal" allowBlank="1" showInputMessage="1" showErrorMessage="1" sqref="C14:C17 D6:D7 C6:C11 D16:D17">
      <formula1>"공통, 박준식, 이찬녕, 이형석, 임유하"</formula1>
    </dataValidation>
  </dataValidations>
  <pageMargins left="0.74805557727813721" right="0.74805557727813721" top="0.98430556058883667" bottom="0.98430556058883667" header="0.51166665554046631" footer="0.51166665554046631"/>
  <pageSetup paperSize="9" scale="93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WBS</vt:lpstr>
      <vt:lpstr>Table</vt:lpstr>
      <vt:lpstr>Table!Print_Area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hsl</cp:lastModifiedBy>
  <cp:revision>16</cp:revision>
  <cp:lastPrinted>2023-11-17T02:32:47Z</cp:lastPrinted>
  <dcterms:created xsi:type="dcterms:W3CDTF">2015-11-09T07:39:26Z</dcterms:created>
  <dcterms:modified xsi:type="dcterms:W3CDTF">2024-01-18T09:47:58Z</dcterms:modified>
  <cp:version>1200.0100.01</cp:version>
</cp:coreProperties>
</file>