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sl\Desktop\Github\Genia\Final_pjt2\"/>
    </mc:Choice>
  </mc:AlternateContent>
  <bookViews>
    <workbookView xWindow="15030" yWindow="645" windowWidth="23370" windowHeight="20070"/>
  </bookViews>
  <sheets>
    <sheet name="WBS" sheetId="1" r:id="rId1"/>
    <sheet name="Table" sheetId="2" r:id="rId2"/>
    <sheet name="기능 정의서" sheetId="3" r:id="rId3"/>
    <sheet name="테이블 정의서" sheetId="4" r:id="rId4"/>
  </sheets>
  <definedNames>
    <definedName name="_xlnm._FilterDatabase" localSheetId="1" hidden="1">Table!$C$6:$D$19</definedName>
    <definedName name="_xlnm.Print_Area" localSheetId="1">Table!$A$1:$AI$21</definedName>
    <definedName name="_xlnm.Print_Area" localSheetId="0">WBS!$A$1:$M$31</definedName>
    <definedName name="_xlnm.Print_Area" localSheetId="3">'테이블 정의서'!$A$2:$Q$83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1" l="1"/>
  <c r="J30" i="1"/>
  <c r="K30" i="1" s="1"/>
  <c r="L29" i="1"/>
  <c r="J29" i="1"/>
  <c r="K29" i="1" s="1"/>
  <c r="K28" i="1" s="1"/>
  <c r="L28" i="1"/>
  <c r="J28" i="1"/>
  <c r="L27" i="1"/>
  <c r="K27" i="1"/>
  <c r="L26" i="1"/>
  <c r="K26" i="1"/>
  <c r="J26" i="1"/>
  <c r="L25" i="1"/>
  <c r="K25" i="1"/>
  <c r="J25" i="1"/>
  <c r="L24" i="1"/>
  <c r="J24" i="1"/>
  <c r="K24" i="1" s="1"/>
  <c r="L23" i="1"/>
  <c r="J23" i="1"/>
  <c r="K23" i="1" s="1"/>
  <c r="L22" i="1"/>
  <c r="K22" i="1"/>
  <c r="J22" i="1"/>
  <c r="L21" i="1"/>
  <c r="K21" i="1"/>
  <c r="J21" i="1"/>
  <c r="L20" i="1"/>
  <c r="K20" i="1"/>
  <c r="J20" i="1"/>
  <c r="L19" i="1"/>
  <c r="J19" i="1"/>
  <c r="K19" i="1" s="1"/>
  <c r="L18" i="1"/>
  <c r="J18" i="1"/>
  <c r="K18" i="1" s="1"/>
  <c r="L17" i="1"/>
  <c r="J17" i="1"/>
  <c r="L16" i="1"/>
  <c r="K16" i="1"/>
  <c r="J16" i="1"/>
  <c r="L15" i="1"/>
  <c r="K15" i="1"/>
  <c r="J15" i="1"/>
  <c r="L14" i="1"/>
  <c r="J14" i="1"/>
  <c r="K14" i="1" s="1"/>
  <c r="L13" i="1"/>
  <c r="J13" i="1"/>
  <c r="K13" i="1" s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J8" i="1"/>
  <c r="K8" i="1" s="1"/>
  <c r="K7" i="1" s="1"/>
  <c r="L7" i="1"/>
  <c r="J7" i="1"/>
  <c r="L6" i="1"/>
  <c r="J6" i="1"/>
  <c r="K17" i="1" l="1"/>
  <c r="K6" i="1"/>
  <c r="I6" i="1"/>
  <c r="J2" i="1"/>
  <c r="E30" i="1" l="1"/>
  <c r="E29" i="1"/>
  <c r="E23" i="4"/>
  <c r="M28" i="4"/>
  <c r="E79" i="4"/>
  <c r="M82" i="4"/>
  <c r="M17" i="4"/>
  <c r="E22" i="1"/>
  <c r="E21" i="1"/>
  <c r="E16" i="1"/>
  <c r="E15" i="1"/>
  <c r="E14" i="1"/>
  <c r="E24" i="1"/>
  <c r="E19" i="1"/>
  <c r="E23" i="1"/>
  <c r="E10" i="1"/>
  <c r="E12" i="1"/>
  <c r="E13" i="1"/>
  <c r="F7" i="1"/>
  <c r="E9" i="1"/>
  <c r="E11" i="1"/>
  <c r="G28" i="1"/>
  <c r="F28" i="1"/>
  <c r="G26" i="1"/>
  <c r="F26" i="1"/>
  <c r="G17" i="1"/>
  <c r="F17" i="1"/>
  <c r="G7" i="1"/>
  <c r="E27" i="1"/>
  <c r="E25" i="1"/>
  <c r="E20" i="1"/>
  <c r="E18" i="1"/>
  <c r="E8" i="1"/>
  <c r="F6" i="1" l="1"/>
  <c r="E26" i="1"/>
  <c r="E7" i="1"/>
  <c r="E17" i="1"/>
  <c r="G6" i="1"/>
  <c r="E28" i="1"/>
  <c r="E6" i="1" l="1"/>
  <c r="L2" i="1" l="1"/>
</calcChain>
</file>

<file path=xl/sharedStrings.xml><?xml version="1.0" encoding="utf-8"?>
<sst xmlns="http://schemas.openxmlformats.org/spreadsheetml/2006/main" count="582" uniqueCount="224">
  <si>
    <t>테스트</t>
  </si>
  <si>
    <t>구성비</t>
  </si>
  <si>
    <t>이형석</t>
  </si>
  <si>
    <t>담당자</t>
  </si>
  <si>
    <t>개발</t>
  </si>
  <si>
    <t>임유하</t>
  </si>
  <si>
    <t>계획</t>
  </si>
  <si>
    <t>일정</t>
  </si>
  <si>
    <t>잔여일</t>
  </si>
  <si>
    <t>공통</t>
  </si>
  <si>
    <t>이찬녕</t>
  </si>
  <si>
    <t>업무</t>
  </si>
  <si>
    <t>기간</t>
  </si>
  <si>
    <t>종료일</t>
  </si>
  <si>
    <t>Web</t>
  </si>
  <si>
    <t>진행율</t>
  </si>
  <si>
    <t>시작일</t>
  </si>
  <si>
    <t>상태</t>
  </si>
  <si>
    <t>착수 보고서 작성</t>
  </si>
  <si>
    <t>기획 및 역할 분담</t>
  </si>
  <si>
    <t>카테고리 구분</t>
  </si>
  <si>
    <t>PPT 제작</t>
  </si>
  <si>
    <t>시스템 테스트</t>
  </si>
  <si>
    <t>결과물 정리</t>
  </si>
  <si>
    <t>작업일정</t>
  </si>
  <si>
    <t>구성진행비율</t>
  </si>
  <si>
    <t>보고서 작성</t>
  </si>
  <si>
    <t>작업 상세</t>
  </si>
  <si>
    <t>전체공정</t>
  </si>
  <si>
    <t xml:space="preserve">진행비율 : </t>
    <phoneticPr fontId="7" type="noConversion"/>
  </si>
  <si>
    <t>완료</t>
  </si>
  <si>
    <t>WEEK</t>
    <phoneticPr fontId="7" type="noConversion"/>
  </si>
  <si>
    <t>23.11.20 ~ 23.12.29</t>
    <phoneticPr fontId="7" type="noConversion"/>
  </si>
  <si>
    <t>기술 탐구 및 실험</t>
    <phoneticPr fontId="7" type="noConversion"/>
  </si>
  <si>
    <t>인프라 구축</t>
    <phoneticPr fontId="7" type="noConversion"/>
  </si>
  <si>
    <t>김민수</t>
  </si>
  <si>
    <t>전혁선</t>
  </si>
  <si>
    <t>Dash 학습</t>
    <phoneticPr fontId="7" type="noConversion"/>
  </si>
  <si>
    <t>최종 문서 작업</t>
    <phoneticPr fontId="7" type="noConversion"/>
  </si>
  <si>
    <t>Mediapipe 연구</t>
    <phoneticPr fontId="7" type="noConversion"/>
  </si>
  <si>
    <t>Dash 학습 및 연구</t>
    <phoneticPr fontId="7" type="noConversion"/>
  </si>
  <si>
    <t>테스트</t>
    <phoneticPr fontId="7" type="noConversion"/>
  </si>
  <si>
    <t>Feature 연구 및 테스트</t>
    <phoneticPr fontId="7" type="noConversion"/>
  </si>
  <si>
    <t>AWS 환경 구축</t>
    <phoneticPr fontId="7" type="noConversion"/>
  </si>
  <si>
    <t xml:space="preserve">진행율 기준일자 : </t>
  </si>
  <si>
    <t>개발 일정 작성</t>
    <phoneticPr fontId="7" type="noConversion"/>
  </si>
  <si>
    <t>구분</t>
    <phoneticPr fontId="7" type="noConversion"/>
  </si>
  <si>
    <t>필요 기능</t>
    <phoneticPr fontId="7" type="noConversion"/>
  </si>
  <si>
    <t>기능 설명</t>
    <phoneticPr fontId="7" type="noConversion"/>
  </si>
  <si>
    <t xml:space="preserve">재생 </t>
    <phoneticPr fontId="7" type="noConversion"/>
  </si>
  <si>
    <t>영상 정보</t>
    <phoneticPr fontId="7" type="noConversion"/>
  </si>
  <si>
    <t>업로드 탭을 만들어 사용자의 영상을 입력 받음</t>
    <phoneticPr fontId="7" type="noConversion"/>
  </si>
  <si>
    <t>그래프</t>
    <phoneticPr fontId="7" type="noConversion"/>
  </si>
  <si>
    <t>데이터베이스</t>
    <phoneticPr fontId="7" type="noConversion"/>
  </si>
  <si>
    <t>서버</t>
    <phoneticPr fontId="7" type="noConversion"/>
  </si>
  <si>
    <t>웹</t>
    <phoneticPr fontId="7" type="noConversion"/>
  </si>
  <si>
    <t>동영상 업로드</t>
    <phoneticPr fontId="7" type="noConversion"/>
  </si>
  <si>
    <t>Web Mockup 제작</t>
    <phoneticPr fontId="7" type="noConversion"/>
  </si>
  <si>
    <t>Infra Pipeline 도식화</t>
    <phoneticPr fontId="7" type="noConversion"/>
  </si>
  <si>
    <t>Model 활용 및 Feature연구</t>
    <phoneticPr fontId="7" type="noConversion"/>
  </si>
  <si>
    <t>Video Feature Test &amp; Extraction</t>
    <phoneticPr fontId="7" type="noConversion"/>
  </si>
  <si>
    <t>Text Feature Test &amp; Extraction</t>
    <phoneticPr fontId="7" type="noConversion"/>
  </si>
  <si>
    <t>시스템 테스트</t>
    <phoneticPr fontId="7" type="noConversion"/>
  </si>
  <si>
    <t>Dash 코드 병합 및 모듈화</t>
    <phoneticPr fontId="7" type="noConversion"/>
  </si>
  <si>
    <t>info</t>
    <phoneticPr fontId="7" type="noConversion"/>
  </si>
  <si>
    <t>강사 명</t>
    <phoneticPr fontId="7" type="noConversion"/>
  </si>
  <si>
    <t>강의 교재</t>
    <phoneticPr fontId="7" type="noConversion"/>
  </si>
  <si>
    <t>강의 번호</t>
    <phoneticPr fontId="7" type="noConversion"/>
  </si>
  <si>
    <t>VARCHAR</t>
    <phoneticPr fontId="7" type="noConversion"/>
  </si>
  <si>
    <t>INT</t>
    <phoneticPr fontId="7" type="noConversion"/>
  </si>
  <si>
    <t>teacher</t>
    <phoneticPr fontId="7" type="noConversion"/>
  </si>
  <si>
    <t>book_name</t>
    <phoneticPr fontId="7" type="noConversion"/>
  </si>
  <si>
    <t>lecture_num</t>
    <phoneticPr fontId="7" type="noConversion"/>
  </si>
  <si>
    <t>PK</t>
    <phoneticPr fontId="7" type="noConversion"/>
  </si>
  <si>
    <t>-</t>
    <phoneticPr fontId="7" type="noConversion"/>
  </si>
  <si>
    <t>angry</t>
    <phoneticPr fontId="7" type="noConversion"/>
  </si>
  <si>
    <t>disgust</t>
    <phoneticPr fontId="7" type="noConversion"/>
  </si>
  <si>
    <t>fear</t>
    <phoneticPr fontId="7" type="noConversion"/>
  </si>
  <si>
    <t>happy</t>
    <phoneticPr fontId="7" type="noConversion"/>
  </si>
  <si>
    <t>sad</t>
    <phoneticPr fontId="7" type="noConversion"/>
  </si>
  <si>
    <t>surprise</t>
    <phoneticPr fontId="7" type="noConversion"/>
  </si>
  <si>
    <t>FLOAT</t>
    <phoneticPr fontId="7" type="noConversion"/>
  </si>
  <si>
    <t>감정 분류 (화남)</t>
    <phoneticPr fontId="7" type="noConversion"/>
  </si>
  <si>
    <t>column name</t>
    <phoneticPr fontId="7" type="noConversion"/>
  </si>
  <si>
    <t>type</t>
    <phoneticPr fontId="7" type="noConversion"/>
  </si>
  <si>
    <t>default value</t>
    <phoneticPr fontId="7" type="noConversion"/>
  </si>
  <si>
    <t>감정 분류 (경멸)</t>
    <phoneticPr fontId="7" type="noConversion"/>
  </si>
  <si>
    <t>감정 분류 (두려움)</t>
    <phoneticPr fontId="7" type="noConversion"/>
  </si>
  <si>
    <t>감정 분류 (기쁨)</t>
    <phoneticPr fontId="7" type="noConversion"/>
  </si>
  <si>
    <t>감정 분류 (슬픔)</t>
    <phoneticPr fontId="7" type="noConversion"/>
  </si>
  <si>
    <t>안면 윤곽 인식 비율</t>
    <phoneticPr fontId="7" type="noConversion"/>
  </si>
  <si>
    <t>frame</t>
    <phoneticPr fontId="7" type="noConversion"/>
  </si>
  <si>
    <t>영상 내프레임 번호</t>
    <phoneticPr fontId="7" type="noConversion"/>
  </si>
  <si>
    <t>Local에서 분석한 감정 분석과 안면 윤곽 인식 Feature Table</t>
    <phoneticPr fontId="7" type="noConversion"/>
  </si>
  <si>
    <t>name</t>
    <phoneticPr fontId="7" type="noConversion"/>
  </si>
  <si>
    <t>S3에 적재되는 파일 이름</t>
    <phoneticPr fontId="7" type="noConversion"/>
  </si>
  <si>
    <t>USER INPUT 영상의 LandMark Position Table</t>
    <phoneticPr fontId="7" type="noConversion"/>
  </si>
  <si>
    <t>Local에서 분석한 LandMark Position Table</t>
    <phoneticPr fontId="7" type="noConversion"/>
  </si>
  <si>
    <t>Developer</t>
    <phoneticPr fontId="7" type="noConversion"/>
  </si>
  <si>
    <t>USER</t>
    <phoneticPr fontId="7" type="noConversion"/>
  </si>
  <si>
    <t>Column Count :</t>
    <phoneticPr fontId="7" type="noConversion"/>
  </si>
  <si>
    <t>neutral</t>
    <phoneticPr fontId="7" type="noConversion"/>
  </si>
  <si>
    <t>감정 분류 (놀람)</t>
    <phoneticPr fontId="7" type="noConversion"/>
  </si>
  <si>
    <t>감정 분류 (중립)</t>
    <phoneticPr fontId="7" type="noConversion"/>
  </si>
  <si>
    <t>전체 프레임 수</t>
    <phoneticPr fontId="7" type="noConversion"/>
  </si>
  <si>
    <t>탐지된 특정 프레임</t>
    <phoneticPr fontId="7" type="noConversion"/>
  </si>
  <si>
    <t>tot_frame</t>
    <phoneticPr fontId="7" type="noConversion"/>
  </si>
  <si>
    <t>detect_frame</t>
    <phoneticPr fontId="7" type="noConversion"/>
  </si>
  <si>
    <t>proba</t>
    <phoneticPr fontId="7" type="noConversion"/>
  </si>
  <si>
    <t>no_proba</t>
    <phoneticPr fontId="7" type="noConversion"/>
  </si>
  <si>
    <t>얼굴, 코 x 좌표</t>
    <phoneticPr fontId="7" type="noConversion"/>
  </si>
  <si>
    <t>얼굴, 코 y 좌표</t>
    <phoneticPr fontId="7" type="noConversion"/>
  </si>
  <si>
    <t>얼굴, 왼쪽 눈(안), x 좌표</t>
    <phoneticPr fontId="7" type="noConversion"/>
  </si>
  <si>
    <t>얼굴, 왼쪽 눈(안), y 좌표</t>
    <phoneticPr fontId="7" type="noConversion"/>
  </si>
  <si>
    <t>얼굴, 왼쪽 눈, x 좌표</t>
    <phoneticPr fontId="7" type="noConversion"/>
  </si>
  <si>
    <t>얼굴, 왼쪽 눈, y 좌표</t>
    <phoneticPr fontId="7" type="noConversion"/>
  </si>
  <si>
    <t>얼굴, 오른쪽 눈(안), x 좌표</t>
    <phoneticPr fontId="7" type="noConversion"/>
  </si>
  <si>
    <t>얼굴, 오른쪽 눈(안), y 좌표</t>
    <phoneticPr fontId="7" type="noConversion"/>
  </si>
  <si>
    <t>얼굴, 오른쪽 눈, x 좌표</t>
    <phoneticPr fontId="7" type="noConversion"/>
  </si>
  <si>
    <t>얼굴, 오른쪽 눈, y 좌표</t>
    <phoneticPr fontId="7" type="noConversion"/>
  </si>
  <si>
    <t>얼굴, 왼쪽 귀, x 좌표</t>
    <phoneticPr fontId="7" type="noConversion"/>
  </si>
  <si>
    <t>얼굴, 왼쪽 귀, y 좌표</t>
    <phoneticPr fontId="7" type="noConversion"/>
  </si>
  <si>
    <t>얼굴, 오른쪽 귀, x 좌표</t>
    <phoneticPr fontId="7" type="noConversion"/>
  </si>
  <si>
    <t>얼굴, 오른쪽 귀, y 좌표</t>
    <phoneticPr fontId="7" type="noConversion"/>
  </si>
  <si>
    <t>얼굴, 왼쪽 입, x 좌표</t>
    <phoneticPr fontId="7" type="noConversion"/>
  </si>
  <si>
    <t>얼굴, 왼쪽 입, y 좌표</t>
    <phoneticPr fontId="7" type="noConversion"/>
  </si>
  <si>
    <t>얼굴, 오른쪽 입, x 좌표</t>
    <phoneticPr fontId="7" type="noConversion"/>
  </si>
  <si>
    <t>얼굴, 오른쪽 입, y 좌표</t>
    <phoneticPr fontId="7" type="noConversion"/>
  </si>
  <si>
    <t>몸, 왼쪽 어깨, x 좌표</t>
    <phoneticPr fontId="7" type="noConversion"/>
  </si>
  <si>
    <t>몸, 왼쪽 어깨, y 좌표</t>
    <phoneticPr fontId="7" type="noConversion"/>
  </si>
  <si>
    <t>몸, 오른쪽 어깨, x 좌표</t>
    <phoneticPr fontId="7" type="noConversion"/>
  </si>
  <si>
    <t>몸, 오른쪽 어깨, y 좌표</t>
    <phoneticPr fontId="7" type="noConversion"/>
  </si>
  <si>
    <t>몸, 왼쪽 팔꿈치, y 좌표</t>
    <phoneticPr fontId="7" type="noConversion"/>
  </si>
  <si>
    <t>몸, 왼쪽 팔꿈치, x 좌표</t>
    <phoneticPr fontId="7" type="noConversion"/>
  </si>
  <si>
    <t>몸, 오른쪽 팔꿈치, x 좌표</t>
    <phoneticPr fontId="7" type="noConversion"/>
  </si>
  <si>
    <t>몸, 오른쪽 팔꿈치, y 좌표</t>
    <phoneticPr fontId="7" type="noConversion"/>
  </si>
  <si>
    <t>몸, 왼쪽 손목, x 좌표</t>
    <phoneticPr fontId="7" type="noConversion"/>
  </si>
  <si>
    <t>몸, 왼쪽 손목, y 좌표</t>
    <phoneticPr fontId="7" type="noConversion"/>
  </si>
  <si>
    <t>몸, 오른쪽 손목, y 좌표</t>
    <phoneticPr fontId="7" type="noConversion"/>
  </si>
  <si>
    <t>몸, 오른쪽 손목, x 좌표</t>
    <phoneticPr fontId="7" type="noConversion"/>
  </si>
  <si>
    <t>몸, 왼쪽 새끼손가락, x 좌표</t>
    <phoneticPr fontId="7" type="noConversion"/>
  </si>
  <si>
    <t>몸, 왼쪽 새끼손가락, y 좌표</t>
    <phoneticPr fontId="7" type="noConversion"/>
  </si>
  <si>
    <t>몸, 오른쪽 새끼손가락, x 좌표</t>
    <phoneticPr fontId="7" type="noConversion"/>
  </si>
  <si>
    <t>몸, 오른쪽 새끼손가락, y 좌표</t>
    <phoneticPr fontId="7" type="noConversion"/>
  </si>
  <si>
    <t>몸, 왼쪽 검지손가락, x 좌표</t>
    <phoneticPr fontId="7" type="noConversion"/>
  </si>
  <si>
    <t>몸, 왼쪽 검지손가락, y 좌표</t>
    <phoneticPr fontId="7" type="noConversion"/>
  </si>
  <si>
    <t>몸, 오른쪽 검지손가락, x 좌표</t>
    <phoneticPr fontId="7" type="noConversion"/>
  </si>
  <si>
    <t>몸, 오른쪽 검지손가락, y 좌표</t>
    <phoneticPr fontId="7" type="noConversion"/>
  </si>
  <si>
    <t>몸, 왼쪽 엄지손가락, x 좌표</t>
    <phoneticPr fontId="7" type="noConversion"/>
  </si>
  <si>
    <t>몸, 왼쪽 엄지손가락, y 좌표</t>
    <phoneticPr fontId="7" type="noConversion"/>
  </si>
  <si>
    <t>몸, 오른쪽 엄지손가락, x 좌표</t>
    <phoneticPr fontId="7" type="noConversion"/>
  </si>
  <si>
    <t>몸, 오른쪽 엄지손가락, y 좌표</t>
    <phoneticPr fontId="7" type="noConversion"/>
  </si>
  <si>
    <t>nose_x</t>
    <phoneticPr fontId="7" type="noConversion"/>
  </si>
  <si>
    <t>l_eye_i_x</t>
    <phoneticPr fontId="7" type="noConversion"/>
  </si>
  <si>
    <t>l_eye_x</t>
    <phoneticPr fontId="7" type="noConversion"/>
  </si>
  <si>
    <t>l_eye_o_x</t>
    <phoneticPr fontId="7" type="noConversion"/>
  </si>
  <si>
    <t>r_eye_i_x</t>
    <phoneticPr fontId="7" type="noConversion"/>
  </si>
  <si>
    <t>r_eye_x</t>
    <phoneticPr fontId="7" type="noConversion"/>
  </si>
  <si>
    <t>r_eye_o_x</t>
    <phoneticPr fontId="7" type="noConversion"/>
  </si>
  <si>
    <t>l_ear_x</t>
    <phoneticPr fontId="7" type="noConversion"/>
  </si>
  <si>
    <t>r_ear_x</t>
    <phoneticPr fontId="7" type="noConversion"/>
  </si>
  <si>
    <t>l_mouth_x</t>
    <phoneticPr fontId="7" type="noConversion"/>
  </si>
  <si>
    <t>r_mouth_x</t>
    <phoneticPr fontId="7" type="noConversion"/>
  </si>
  <si>
    <t>l_elbow_x</t>
    <phoneticPr fontId="7" type="noConversion"/>
  </si>
  <si>
    <t>r_elbow_x</t>
    <phoneticPr fontId="7" type="noConversion"/>
  </si>
  <si>
    <t>l_wrist_x</t>
    <phoneticPr fontId="7" type="noConversion"/>
  </si>
  <si>
    <t>r_wrist_x</t>
    <phoneticPr fontId="7" type="noConversion"/>
  </si>
  <si>
    <t>l_pinky_x</t>
    <phoneticPr fontId="7" type="noConversion"/>
  </si>
  <si>
    <t>r_pinky_x</t>
    <phoneticPr fontId="7" type="noConversion"/>
  </si>
  <si>
    <t>l_index_x</t>
    <phoneticPr fontId="7" type="noConversion"/>
  </si>
  <si>
    <t>r_index_x</t>
    <phoneticPr fontId="7" type="noConversion"/>
  </si>
  <si>
    <t>l_thumb_x</t>
    <phoneticPr fontId="7" type="noConversion"/>
  </si>
  <si>
    <t>r_thumb_x</t>
    <phoneticPr fontId="7" type="noConversion"/>
  </si>
  <si>
    <t>r_thumb_y</t>
    <phoneticPr fontId="7" type="noConversion"/>
  </si>
  <si>
    <t>nose_y</t>
    <phoneticPr fontId="7" type="noConversion"/>
  </si>
  <si>
    <t>l_eye_i_y</t>
    <phoneticPr fontId="7" type="noConversion"/>
  </si>
  <si>
    <t>l_eye_y</t>
    <phoneticPr fontId="7" type="noConversion"/>
  </si>
  <si>
    <t>l_eye_o_y</t>
    <phoneticPr fontId="7" type="noConversion"/>
  </si>
  <si>
    <t>r_eye_i_y</t>
    <phoneticPr fontId="7" type="noConversion"/>
  </si>
  <si>
    <t>r_eye_y</t>
    <phoneticPr fontId="7" type="noConversion"/>
  </si>
  <si>
    <t>r_eye_o_y</t>
    <phoneticPr fontId="7" type="noConversion"/>
  </si>
  <si>
    <t>l_ear_y</t>
    <phoneticPr fontId="7" type="noConversion"/>
  </si>
  <si>
    <t>r_ear_y</t>
    <phoneticPr fontId="7" type="noConversion"/>
  </si>
  <si>
    <t>l_mouth_y</t>
    <phoneticPr fontId="7" type="noConversion"/>
  </si>
  <si>
    <t>r_mouth_y</t>
    <phoneticPr fontId="7" type="noConversion"/>
  </si>
  <si>
    <t>l_elbow_y</t>
    <phoneticPr fontId="7" type="noConversion"/>
  </si>
  <si>
    <t>r_elbow_y</t>
    <phoneticPr fontId="7" type="noConversion"/>
  </si>
  <si>
    <t>l_wrist_y</t>
    <phoneticPr fontId="7" type="noConversion"/>
  </si>
  <si>
    <t>r_wrist_y</t>
    <phoneticPr fontId="7" type="noConversion"/>
  </si>
  <si>
    <t>l_pinky_y</t>
    <phoneticPr fontId="7" type="noConversion"/>
  </si>
  <si>
    <t>r_pinky_y</t>
    <phoneticPr fontId="7" type="noConversion"/>
  </si>
  <si>
    <t>l_index_y</t>
    <phoneticPr fontId="7" type="noConversion"/>
  </si>
  <si>
    <t>r_index_y</t>
    <phoneticPr fontId="7" type="noConversion"/>
  </si>
  <si>
    <t>l_thumb_y</t>
    <phoneticPr fontId="7" type="noConversion"/>
  </si>
  <si>
    <t>안면 윤곽 비인식 비율</t>
    <phoneticPr fontId="7" type="noConversion"/>
  </si>
  <si>
    <t>l_shldr_y</t>
    <phoneticPr fontId="7" type="noConversion"/>
  </si>
  <si>
    <t>r_shldr_x</t>
    <phoneticPr fontId="7" type="noConversion"/>
  </si>
  <si>
    <t>r_shldr_y</t>
    <phoneticPr fontId="7" type="noConversion"/>
  </si>
  <si>
    <t>l_shldr_x</t>
    <phoneticPr fontId="7" type="noConversion"/>
  </si>
  <si>
    <t>VIDEO_FEATURE_LMP</t>
    <phoneticPr fontId="7" type="noConversion"/>
  </si>
  <si>
    <t>USER INPUT 영상의 안면 윤곽 인식 결과 Table</t>
    <phoneticPr fontId="7" type="noConversion"/>
  </si>
  <si>
    <t>USER INPUT 영상의 감정 분석 결과 Table</t>
    <phoneticPr fontId="7" type="noConversion"/>
  </si>
  <si>
    <t>VIDEO_FEATURE_EA</t>
    <phoneticPr fontId="7" type="noConversion"/>
  </si>
  <si>
    <t>USER_EA</t>
    <phoneticPr fontId="7" type="noConversion"/>
  </si>
  <si>
    <t>USER_FM</t>
    <phoneticPr fontId="7" type="noConversion"/>
  </si>
  <si>
    <t>id</t>
    <phoneticPr fontId="7" type="noConversion"/>
  </si>
  <si>
    <t>Auto Increase Number</t>
    <phoneticPr fontId="7" type="noConversion"/>
  </si>
  <si>
    <t>ind</t>
    <phoneticPr fontId="7" type="noConversion"/>
  </si>
  <si>
    <t>USER_LMP</t>
    <phoneticPr fontId="7" type="noConversion"/>
  </si>
  <si>
    <t>숫자 Index</t>
    <phoneticPr fontId="7" type="noConversion"/>
  </si>
  <si>
    <r>
      <t xml:space="preserve">Project Name: </t>
    </r>
    <r>
      <rPr>
        <sz val="12"/>
        <color rgb="FF000000"/>
        <rFont val="맑은 고딕"/>
        <family val="3"/>
        <charset val="129"/>
      </rPr>
      <t>인터넷 강의 영상 분석 프로젝트</t>
    </r>
    <phoneticPr fontId="7" type="noConversion"/>
  </si>
  <si>
    <t>구현 여부</t>
    <phoneticPr fontId="7" type="noConversion"/>
  </si>
  <si>
    <t>O</t>
    <phoneticPr fontId="7" type="noConversion"/>
  </si>
  <si>
    <t>X</t>
    <phoneticPr fontId="7" type="noConversion"/>
  </si>
  <si>
    <t>모델링</t>
    <phoneticPr fontId="7" type="noConversion"/>
  </si>
  <si>
    <t>AWS S3 서비스를 이용하여, 사용자가 업로드한 영상을 저장하고, 추출된 텍스트를 저장하는데 사용</t>
    <phoneticPr fontId="7" type="noConversion"/>
  </si>
  <si>
    <t>DEV</t>
    <phoneticPr fontId="7" type="noConversion"/>
  </si>
  <si>
    <t>업로드한 영상을 재생할 수 있게 하여, 자신이 올린 영상이 맞는지 확인하게 하기 위함</t>
    <phoneticPr fontId="7" type="noConversion"/>
  </si>
  <si>
    <t>영상 정보에 대한 기본적인 메타 데이터들을 확인할 수 있게 함</t>
    <phoneticPr fontId="7" type="noConversion"/>
  </si>
  <si>
    <t>Plotly Dash를 활용한 Web Page 제작</t>
    <phoneticPr fontId="7" type="noConversion"/>
  </si>
  <si>
    <t>분석 결과물들을 시각적으로 비교분석 할 수 있는 Plotly 패키지 사용</t>
    <phoneticPr fontId="7" type="noConversion"/>
  </si>
  <si>
    <t>AWS RDS 서비스를 이용하여, 분석한 결과에 대한 데이터를 저장하고 실시간 처리되는 비언어 Feature를 적재하는데 사용</t>
    <phoneticPr fontId="7" type="noConversion"/>
  </si>
  <si>
    <t>AWS ECS 서비스를 이용하여, 사용자로 부터 받은 동영상 처리 및 웹 서버 배포</t>
    <phoneticPr fontId="7" type="noConversion"/>
  </si>
  <si>
    <t>AWS ECR 서비스를 이용하여, Docker Image를 push하여 Lambda로 구동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</si>
</sst>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yyyy\/mm\/dd\(aaa\)"/>
    <numFmt numFmtId="177" formatCode="0.0%"/>
    <numFmt numFmtId="178" formatCode="0.0_ "/>
    <numFmt numFmtId="179" formatCode="0_ "/>
    <numFmt numFmtId="180" formatCode="0_);[Red]\(0\)"/>
  </numFmts>
  <fonts count="13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1"/>
      <color theme="6" tint="0.79998168889431442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</fonts>
  <fills count="27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A0B4E6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1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10" fontId="1" fillId="3" borderId="13" xfId="0" applyNumberFormat="1" applyFont="1" applyFill="1" applyBorder="1" applyAlignment="1">
      <alignment horizontal="center" vertical="center"/>
    </xf>
    <xf numFmtId="49" fontId="1" fillId="4" borderId="18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76" fontId="1" fillId="4" borderId="18" xfId="0" applyNumberFormat="1" applyFont="1" applyFill="1" applyBorder="1" applyAlignment="1">
      <alignment horizontal="center" vertical="center"/>
    </xf>
    <xf numFmtId="10" fontId="1" fillId="4" borderId="13" xfId="0" applyNumberFormat="1" applyFont="1" applyFill="1" applyBorder="1" applyAlignment="1">
      <alignment horizontal="center" vertical="center"/>
    </xf>
    <xf numFmtId="176" fontId="1" fillId="0" borderId="20" xfId="0" applyNumberFormat="1" applyFont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0" fontId="1" fillId="3" borderId="2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0" xfId="0" applyAlignment="1">
      <alignment horizontal="center" vertical="center"/>
    </xf>
    <xf numFmtId="10" fontId="1" fillId="0" borderId="32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vertical="center" wrapText="1"/>
    </xf>
    <xf numFmtId="0" fontId="1" fillId="4" borderId="1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1" fillId="0" borderId="61" xfId="0" applyFont="1" applyBorder="1" applyAlignment="1">
      <alignment horizontal="center" vertical="center"/>
    </xf>
    <xf numFmtId="49" fontId="4" fillId="0" borderId="29" xfId="0" applyNumberFormat="1" applyFont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65" xfId="0" applyBorder="1">
      <alignment vertical="center"/>
    </xf>
    <xf numFmtId="49" fontId="1" fillId="0" borderId="0" xfId="0" applyNumberFormat="1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67" xfId="0" applyNumberFormat="1" applyFont="1" applyBorder="1" applyAlignment="1">
      <alignment horizontal="left" vertical="center"/>
    </xf>
    <xf numFmtId="0" fontId="1" fillId="0" borderId="54" xfId="0" applyFont="1" applyBorder="1" applyAlignment="1">
      <alignment horizontal="center" vertical="center"/>
    </xf>
    <xf numFmtId="49" fontId="1" fillId="0" borderId="68" xfId="0" applyNumberFormat="1" applyFont="1" applyBorder="1">
      <alignment vertical="center"/>
    </xf>
    <xf numFmtId="49" fontId="1" fillId="0" borderId="67" xfId="0" applyNumberFormat="1" applyFont="1" applyBorder="1">
      <alignment vertical="center"/>
    </xf>
    <xf numFmtId="49" fontId="1" fillId="0" borderId="27" xfId="0" applyNumberFormat="1" applyFont="1" applyBorder="1" applyAlignment="1">
      <alignment horizontal="center" vertical="center"/>
    </xf>
    <xf numFmtId="176" fontId="1" fillId="0" borderId="67" xfId="0" applyNumberFormat="1" applyFont="1" applyBorder="1" applyAlignment="1">
      <alignment horizontal="center" vertical="center"/>
    </xf>
    <xf numFmtId="10" fontId="1" fillId="4" borderId="12" xfId="0" applyNumberFormat="1" applyFont="1" applyFill="1" applyBorder="1" applyAlignment="1">
      <alignment horizontal="center" vertical="center"/>
    </xf>
    <xf numFmtId="10" fontId="1" fillId="3" borderId="12" xfId="0" applyNumberFormat="1" applyFont="1" applyFill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0" fontId="1" fillId="3" borderId="22" xfId="0" applyNumberFormat="1" applyFont="1" applyFill="1" applyBorder="1" applyAlignment="1">
      <alignment horizontal="center" vertical="center"/>
    </xf>
    <xf numFmtId="10" fontId="1" fillId="0" borderId="16" xfId="0" applyNumberFormat="1" applyFont="1" applyBorder="1" applyAlignment="1">
      <alignment horizontal="center" vertical="center"/>
    </xf>
    <xf numFmtId="10" fontId="1" fillId="0" borderId="28" xfId="0" applyNumberFormat="1" applyFont="1" applyBorder="1" applyAlignment="1">
      <alignment horizontal="center" vertical="center"/>
    </xf>
    <xf numFmtId="9" fontId="1" fillId="4" borderId="38" xfId="0" applyNumberFormat="1" applyFont="1" applyFill="1" applyBorder="1" applyAlignment="1">
      <alignment horizontal="center" vertical="center"/>
    </xf>
    <xf numFmtId="10" fontId="1" fillId="3" borderId="38" xfId="0" applyNumberFormat="1" applyFont="1" applyFill="1" applyBorder="1" applyAlignment="1">
      <alignment horizontal="center" vertical="center"/>
    </xf>
    <xf numFmtId="9" fontId="1" fillId="0" borderId="71" xfId="0" applyNumberFormat="1" applyFont="1" applyBorder="1" applyAlignment="1">
      <alignment horizontal="center" vertical="center"/>
    </xf>
    <xf numFmtId="10" fontId="1" fillId="3" borderId="30" xfId="0" applyNumberFormat="1" applyFont="1" applyFill="1" applyBorder="1" applyAlignment="1">
      <alignment horizontal="center" vertical="center"/>
    </xf>
    <xf numFmtId="9" fontId="1" fillId="0" borderId="37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176" fontId="1" fillId="0" borderId="72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2" fillId="7" borderId="42" xfId="0" applyNumberFormat="1" applyFont="1" applyFill="1" applyBorder="1">
      <alignment vertical="center"/>
    </xf>
    <xf numFmtId="49" fontId="2" fillId="7" borderId="44" xfId="0" applyNumberFormat="1" applyFont="1" applyFill="1" applyBorder="1">
      <alignment vertical="center"/>
    </xf>
    <xf numFmtId="49" fontId="2" fillId="2" borderId="75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49" fontId="1" fillId="0" borderId="2" xfId="0" applyNumberFormat="1" applyFont="1" applyBorder="1" applyAlignment="1">
      <alignment horizontal="center" vertical="center"/>
    </xf>
    <xf numFmtId="49" fontId="2" fillId="7" borderId="43" xfId="0" applyNumberFormat="1" applyFont="1" applyFill="1" applyBorder="1">
      <alignment vertical="center"/>
    </xf>
    <xf numFmtId="49" fontId="4" fillId="3" borderId="60" xfId="0" applyNumberFormat="1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10" fontId="1" fillId="0" borderId="78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49" fontId="1" fillId="0" borderId="62" xfId="0" applyNumberFormat="1" applyFont="1" applyBorder="1">
      <alignment vertical="center"/>
    </xf>
    <xf numFmtId="0" fontId="8" fillId="0" borderId="38" xfId="0" applyFont="1" applyBorder="1">
      <alignment vertical="center"/>
    </xf>
    <xf numFmtId="0" fontId="8" fillId="0" borderId="24" xfId="0" applyFont="1" applyBorder="1">
      <alignment vertical="center"/>
    </xf>
    <xf numFmtId="0" fontId="5" fillId="20" borderId="35" xfId="0" applyFont="1" applyFill="1" applyBorder="1" applyAlignment="1">
      <alignment horizontal="center" vertical="center"/>
    </xf>
    <xf numFmtId="0" fontId="5" fillId="20" borderId="30" xfId="0" applyFont="1" applyFill="1" applyBorder="1" applyAlignment="1">
      <alignment horizontal="center" vertical="center"/>
    </xf>
    <xf numFmtId="0" fontId="8" fillId="21" borderId="64" xfId="0" applyFont="1" applyFill="1" applyBorder="1" applyAlignment="1">
      <alignment horizontal="center" vertical="center"/>
    </xf>
    <xf numFmtId="0" fontId="8" fillId="21" borderId="30" xfId="0" applyFont="1" applyFill="1" applyBorder="1" applyAlignment="1">
      <alignment horizontal="center" vertical="center"/>
    </xf>
    <xf numFmtId="0" fontId="8" fillId="16" borderId="30" xfId="0" applyFont="1" applyFill="1" applyBorder="1" applyAlignment="1">
      <alignment horizontal="center" vertical="center"/>
    </xf>
    <xf numFmtId="0" fontId="8" fillId="16" borderId="38" xfId="0" applyFont="1" applyFill="1" applyBorder="1" applyAlignment="1">
      <alignment horizontal="center" vertical="center"/>
    </xf>
    <xf numFmtId="0" fontId="8" fillId="0" borderId="30" xfId="0" applyFont="1" applyBorder="1">
      <alignment vertical="center"/>
    </xf>
    <xf numFmtId="0" fontId="8" fillId="0" borderId="64" xfId="0" applyFont="1" applyBorder="1">
      <alignment vertical="center"/>
    </xf>
    <xf numFmtId="49" fontId="1" fillId="0" borderId="81" xfId="0" applyNumberFormat="1" applyFont="1" applyBorder="1">
      <alignment vertical="center"/>
    </xf>
    <xf numFmtId="14" fontId="3" fillId="0" borderId="81" xfId="0" applyNumberFormat="1" applyFont="1" applyBorder="1" applyAlignment="1">
      <alignment horizontal="left" vertical="center"/>
    </xf>
    <xf numFmtId="49" fontId="1" fillId="0" borderId="81" xfId="0" applyNumberFormat="1" applyFont="1" applyBorder="1" applyAlignment="1">
      <alignment horizontal="right" vertical="center"/>
    </xf>
    <xf numFmtId="177" fontId="3" fillId="0" borderId="82" xfId="0" applyNumberFormat="1" applyFont="1" applyBorder="1" applyAlignment="1">
      <alignment horizontal="left" vertical="center"/>
    </xf>
    <xf numFmtId="0" fontId="0" fillId="21" borderId="30" xfId="0" applyFill="1" applyBorder="1">
      <alignment vertical="center"/>
    </xf>
    <xf numFmtId="0" fontId="0" fillId="21" borderId="65" xfId="0" applyFill="1" applyBorder="1">
      <alignment vertical="center"/>
    </xf>
    <xf numFmtId="0" fontId="0" fillId="21" borderId="24" xfId="0" applyFill="1" applyBorder="1">
      <alignment vertical="center"/>
    </xf>
    <xf numFmtId="0" fontId="0" fillId="15" borderId="30" xfId="0" applyFill="1" applyBorder="1">
      <alignment vertical="center"/>
    </xf>
    <xf numFmtId="0" fontId="0" fillId="15" borderId="65" xfId="0" applyFill="1" applyBorder="1">
      <alignment vertical="center"/>
    </xf>
    <xf numFmtId="0" fontId="0" fillId="15" borderId="24" xfId="0" applyFill="1" applyBorder="1">
      <alignment vertical="center"/>
    </xf>
    <xf numFmtId="0" fontId="0" fillId="19" borderId="30" xfId="0" applyFill="1" applyBorder="1">
      <alignment vertical="center"/>
    </xf>
    <xf numFmtId="0" fontId="0" fillId="19" borderId="65" xfId="0" applyFill="1" applyBorder="1">
      <alignment vertical="center"/>
    </xf>
    <xf numFmtId="0" fontId="0" fillId="19" borderId="24" xfId="0" applyFill="1" applyBorder="1">
      <alignment vertical="center"/>
    </xf>
    <xf numFmtId="0" fontId="0" fillId="23" borderId="30" xfId="0" applyFill="1" applyBorder="1">
      <alignment vertical="center"/>
    </xf>
    <xf numFmtId="0" fontId="0" fillId="23" borderId="65" xfId="0" applyFill="1" applyBorder="1">
      <alignment vertical="center"/>
    </xf>
    <xf numFmtId="0" fontId="0" fillId="23" borderId="24" xfId="0" applyFill="1" applyBorder="1">
      <alignment vertical="center"/>
    </xf>
    <xf numFmtId="0" fontId="10" fillId="16" borderId="30" xfId="0" applyFont="1" applyFill="1" applyBorder="1">
      <alignment vertical="center"/>
    </xf>
    <xf numFmtId="0" fontId="10" fillId="16" borderId="65" xfId="0" applyFont="1" applyFill="1" applyBorder="1">
      <alignment vertical="center"/>
    </xf>
    <xf numFmtId="0" fontId="10" fillId="16" borderId="24" xfId="0" applyFont="1" applyFill="1" applyBorder="1">
      <alignment vertical="center"/>
    </xf>
    <xf numFmtId="0" fontId="0" fillId="14" borderId="30" xfId="0" applyFill="1" applyBorder="1">
      <alignment vertical="center"/>
    </xf>
    <xf numFmtId="0" fontId="0" fillId="14" borderId="65" xfId="0" applyFill="1" applyBorder="1">
      <alignment vertical="center"/>
    </xf>
    <xf numFmtId="0" fontId="0" fillId="14" borderId="24" xfId="0" applyFill="1" applyBorder="1">
      <alignment vertical="center"/>
    </xf>
    <xf numFmtId="0" fontId="0" fillId="0" borderId="34" xfId="0" applyBorder="1">
      <alignment vertical="center"/>
    </xf>
    <xf numFmtId="0" fontId="0" fillId="14" borderId="34" xfId="0" applyFill="1" applyBorder="1">
      <alignment vertical="center"/>
    </xf>
    <xf numFmtId="0" fontId="0" fillId="23" borderId="34" xfId="0" applyFill="1" applyBorder="1">
      <alignment vertical="center"/>
    </xf>
    <xf numFmtId="0" fontId="0" fillId="15" borderId="34" xfId="0" applyFill="1" applyBorder="1">
      <alignment vertical="center"/>
    </xf>
    <xf numFmtId="0" fontId="0" fillId="19" borderId="34" xfId="0" applyFill="1" applyBorder="1">
      <alignment vertical="center"/>
    </xf>
    <xf numFmtId="0" fontId="8" fillId="0" borderId="36" xfId="0" applyFont="1" applyBorder="1" applyAlignment="1">
      <alignment horizontal="center" vertical="center"/>
    </xf>
    <xf numFmtId="0" fontId="8" fillId="0" borderId="84" xfId="0" applyFont="1" applyBorder="1">
      <alignment vertical="center"/>
    </xf>
    <xf numFmtId="0" fontId="8" fillId="0" borderId="14" xfId="0" applyFont="1" applyBorder="1">
      <alignment vertical="center"/>
    </xf>
    <xf numFmtId="0" fontId="0" fillId="0" borderId="64" xfId="0" applyBorder="1">
      <alignment vertical="center"/>
    </xf>
    <xf numFmtId="0" fontId="0" fillId="0" borderId="38" xfId="0" applyBorder="1">
      <alignment vertical="center"/>
    </xf>
    <xf numFmtId="0" fontId="8" fillId="0" borderId="0" xfId="0" applyFont="1" applyAlignment="1">
      <alignment horizontal="center" vertical="center"/>
    </xf>
    <xf numFmtId="179" fontId="0" fillId="0" borderId="39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0" fillId="0" borderId="39" xfId="0" applyNumberForma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5" fillId="24" borderId="34" xfId="0" applyFont="1" applyFill="1" applyBorder="1" applyAlignment="1">
      <alignment horizontal="center" vertical="center"/>
    </xf>
    <xf numFmtId="0" fontId="11" fillId="24" borderId="30" xfId="0" applyFont="1" applyFill="1" applyBorder="1" applyAlignment="1">
      <alignment horizontal="center" vertical="center"/>
    </xf>
    <xf numFmtId="0" fontId="11" fillId="24" borderId="35" xfId="0" applyFont="1" applyFill="1" applyBorder="1" applyAlignment="1">
      <alignment horizontal="center" vertical="center"/>
    </xf>
    <xf numFmtId="0" fontId="11" fillId="24" borderId="24" xfId="0" applyFont="1" applyFill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8" fillId="0" borderId="84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179" fontId="8" fillId="0" borderId="0" xfId="0" applyNumberFormat="1" applyFont="1" applyAlignment="1">
      <alignment horizontal="center" vertical="center"/>
    </xf>
    <xf numFmtId="179" fontId="8" fillId="0" borderId="39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46" xfId="0" applyBorder="1">
      <alignment vertical="center"/>
    </xf>
    <xf numFmtId="0" fontId="0" fillId="0" borderId="57" xfId="0" applyBorder="1">
      <alignment vertical="center"/>
    </xf>
    <xf numFmtId="0" fontId="0" fillId="0" borderId="29" xfId="0" applyBorder="1">
      <alignment vertical="center"/>
    </xf>
    <xf numFmtId="0" fontId="0" fillId="0" borderId="79" xfId="0" applyBorder="1">
      <alignment vertical="center"/>
    </xf>
    <xf numFmtId="0" fontId="12" fillId="26" borderId="45" xfId="0" applyFont="1" applyFill="1" applyBorder="1">
      <alignment vertical="center"/>
    </xf>
    <xf numFmtId="0" fontId="5" fillId="0" borderId="29" xfId="0" applyFont="1" applyBorder="1">
      <alignment vertical="center"/>
    </xf>
    <xf numFmtId="0" fontId="5" fillId="0" borderId="0" xfId="0" applyFont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179" fontId="0" fillId="0" borderId="35" xfId="0" applyNumberForma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39" xfId="0" applyFont="1" applyBorder="1">
      <alignment vertical="center"/>
    </xf>
    <xf numFmtId="0" fontId="0" fillId="0" borderId="85" xfId="0" applyBorder="1">
      <alignment vertical="center"/>
    </xf>
    <xf numFmtId="0" fontId="0" fillId="0" borderId="86" xfId="0" applyBorder="1">
      <alignment vertical="center"/>
    </xf>
    <xf numFmtId="0" fontId="0" fillId="0" borderId="8" xfId="0" applyBorder="1">
      <alignment vertical="center"/>
    </xf>
    <xf numFmtId="0" fontId="0" fillId="0" borderId="87" xfId="0" applyBorder="1">
      <alignment vertical="center"/>
    </xf>
    <xf numFmtId="0" fontId="0" fillId="14" borderId="87" xfId="0" applyFill="1" applyBorder="1">
      <alignment vertical="center"/>
    </xf>
    <xf numFmtId="0" fontId="0" fillId="15" borderId="87" xfId="0" applyFill="1" applyBorder="1">
      <alignment vertical="center"/>
    </xf>
    <xf numFmtId="0" fontId="0" fillId="19" borderId="87" xfId="0" applyFill="1" applyBorder="1">
      <alignment vertical="center"/>
    </xf>
    <xf numFmtId="0" fontId="0" fillId="23" borderId="87" xfId="0" applyFill="1" applyBorder="1">
      <alignment vertical="center"/>
    </xf>
    <xf numFmtId="49" fontId="1" fillId="0" borderId="54" xfId="0" applyNumberFormat="1" applyFont="1" applyBorder="1" applyAlignment="1">
      <alignment horizontal="center" vertical="center"/>
    </xf>
    <xf numFmtId="9" fontId="1" fillId="0" borderId="88" xfId="0" applyNumberFormat="1" applyFont="1" applyBorder="1" applyAlignment="1">
      <alignment horizontal="center" vertical="center"/>
    </xf>
    <xf numFmtId="180" fontId="8" fillId="0" borderId="35" xfId="0" applyNumberFormat="1" applyFont="1" applyBorder="1" applyAlignment="1">
      <alignment horizontal="center" vertical="center"/>
    </xf>
    <xf numFmtId="180" fontId="8" fillId="0" borderId="0" xfId="0" applyNumberFormat="1" applyFont="1" applyAlignment="1">
      <alignment horizontal="center" vertical="center"/>
    </xf>
    <xf numFmtId="49" fontId="1" fillId="0" borderId="54" xfId="0" applyNumberFormat="1" applyFont="1" applyBorder="1">
      <alignment vertical="center"/>
    </xf>
    <xf numFmtId="0" fontId="1" fillId="0" borderId="89" xfId="0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10" fontId="1" fillId="0" borderId="89" xfId="0" applyNumberFormat="1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21" borderId="36" xfId="0" applyFont="1" applyFill="1" applyBorder="1" applyAlignment="1">
      <alignment horizontal="center" vertical="center"/>
    </xf>
    <xf numFmtId="0" fontId="0" fillId="0" borderId="91" xfId="0" applyBorder="1">
      <alignment vertical="center"/>
    </xf>
    <xf numFmtId="0" fontId="0" fillId="13" borderId="98" xfId="0" applyFill="1" applyBorder="1" applyAlignment="1">
      <alignment horizontal="center" vertical="center"/>
    </xf>
    <xf numFmtId="0" fontId="0" fillId="0" borderId="99" xfId="0" applyBorder="1">
      <alignment vertical="center"/>
    </xf>
    <xf numFmtId="0" fontId="0" fillId="13" borderId="29" xfId="0" applyFill="1" applyBorder="1" applyAlignment="1">
      <alignment horizontal="center" vertical="center"/>
    </xf>
    <xf numFmtId="0" fontId="8" fillId="13" borderId="98" xfId="0" applyFont="1" applyFill="1" applyBorder="1" applyAlignment="1">
      <alignment horizontal="center" vertical="center"/>
    </xf>
    <xf numFmtId="0" fontId="8" fillId="13" borderId="100" xfId="0" applyFont="1" applyFill="1" applyBorder="1" applyAlignment="1">
      <alignment horizontal="center" vertical="center"/>
    </xf>
    <xf numFmtId="0" fontId="8" fillId="13" borderId="102" xfId="0" applyFont="1" applyFill="1" applyBorder="1" applyAlignment="1">
      <alignment horizontal="center" vertical="center"/>
    </xf>
    <xf numFmtId="0" fontId="0" fillId="0" borderId="105" xfId="0" applyBorder="1">
      <alignment vertical="center"/>
    </xf>
    <xf numFmtId="0" fontId="0" fillId="0" borderId="106" xfId="0" applyBorder="1">
      <alignment vertical="center"/>
    </xf>
    <xf numFmtId="0" fontId="0" fillId="0" borderId="107" xfId="0" applyBorder="1">
      <alignment vertical="center"/>
    </xf>
    <xf numFmtId="0" fontId="0" fillId="0" borderId="108" xfId="0" applyBorder="1">
      <alignment vertical="center"/>
    </xf>
    <xf numFmtId="0" fontId="0" fillId="21" borderId="91" xfId="0" applyFill="1" applyBorder="1">
      <alignment vertical="center"/>
    </xf>
    <xf numFmtId="0" fontId="0" fillId="21" borderId="109" xfId="0" applyFill="1" applyBorder="1">
      <alignment vertical="center"/>
    </xf>
    <xf numFmtId="49" fontId="1" fillId="0" borderId="66" xfId="0" applyNumberFormat="1" applyFont="1" applyBorder="1" applyAlignment="1">
      <alignment horizontal="left" vertical="center" wrapText="1"/>
    </xf>
    <xf numFmtId="49" fontId="4" fillId="3" borderId="22" xfId="0" applyNumberFormat="1" applyFont="1" applyFill="1" applyBorder="1" applyAlignment="1">
      <alignment horizontal="center" vertical="center" wrapText="1"/>
    </xf>
    <xf numFmtId="49" fontId="6" fillId="0" borderId="80" xfId="0" applyNumberFormat="1" applyFont="1" applyBorder="1" applyAlignment="1">
      <alignment horizontal="center" vertical="center"/>
    </xf>
    <xf numFmtId="49" fontId="6" fillId="0" borderId="81" xfId="0" applyNumberFormat="1" applyFont="1" applyBorder="1" applyAlignment="1">
      <alignment horizontal="center" vertical="center"/>
    </xf>
    <xf numFmtId="49" fontId="4" fillId="0" borderId="26" xfId="0" applyNumberFormat="1" applyFont="1" applyBorder="1" applyAlignment="1">
      <alignment horizontal="center" vertical="center"/>
    </xf>
    <xf numFmtId="49" fontId="4" fillId="0" borderId="76" xfId="0" applyNumberFormat="1" applyFont="1" applyBorder="1" applyAlignment="1">
      <alignment horizontal="center" vertical="center"/>
    </xf>
    <xf numFmtId="49" fontId="4" fillId="10" borderId="73" xfId="0" applyNumberFormat="1" applyFont="1" applyFill="1" applyBorder="1" applyAlignment="1">
      <alignment horizontal="center" vertical="center" wrapText="1"/>
    </xf>
    <xf numFmtId="49" fontId="4" fillId="10" borderId="57" xfId="0" applyNumberFormat="1" applyFont="1" applyFill="1" applyBorder="1" applyAlignment="1">
      <alignment horizontal="center" vertical="center" wrapText="1"/>
    </xf>
    <xf numFmtId="49" fontId="4" fillId="10" borderId="74" xfId="0" applyNumberFormat="1" applyFont="1" applyFill="1" applyBorder="1" applyAlignment="1">
      <alignment horizontal="center" vertical="center" wrapText="1"/>
    </xf>
    <xf numFmtId="49" fontId="4" fillId="10" borderId="11" xfId="0" applyNumberFormat="1" applyFont="1" applyFill="1" applyBorder="1" applyAlignment="1">
      <alignment horizontal="center" vertical="center" wrapText="1"/>
    </xf>
    <xf numFmtId="49" fontId="4" fillId="0" borderId="26" xfId="0" applyNumberFormat="1" applyFont="1" applyBorder="1" applyAlignment="1">
      <alignment horizontal="center" vertical="center" wrapText="1"/>
    </xf>
    <xf numFmtId="49" fontId="4" fillId="0" borderId="40" xfId="0" applyNumberFormat="1" applyFont="1" applyBorder="1" applyAlignment="1">
      <alignment horizontal="center" vertical="center" wrapText="1"/>
    </xf>
    <xf numFmtId="49" fontId="4" fillId="0" borderId="41" xfId="0" applyNumberFormat="1" applyFont="1" applyBorder="1" applyAlignment="1">
      <alignment horizontal="center" vertical="center" wrapText="1"/>
    </xf>
    <xf numFmtId="49" fontId="4" fillId="9" borderId="51" xfId="0" applyNumberFormat="1" applyFont="1" applyFill="1" applyBorder="1" applyAlignment="1">
      <alignment horizontal="center" vertical="center"/>
    </xf>
    <xf numFmtId="49" fontId="4" fillId="9" borderId="52" xfId="0" applyNumberFormat="1" applyFont="1" applyFill="1" applyBorder="1" applyAlignment="1">
      <alignment horizontal="center" vertical="center"/>
    </xf>
    <xf numFmtId="49" fontId="4" fillId="10" borderId="53" xfId="0" applyNumberFormat="1" applyFont="1" applyFill="1" applyBorder="1" applyAlignment="1">
      <alignment horizontal="center" vertical="center" wrapText="1"/>
    </xf>
    <xf numFmtId="49" fontId="4" fillId="10" borderId="54" xfId="0" applyNumberFormat="1" applyFont="1" applyFill="1" applyBorder="1" applyAlignment="1">
      <alignment horizontal="center" vertical="center" wrapText="1"/>
    </xf>
    <xf numFmtId="49" fontId="4" fillId="10" borderId="55" xfId="0" applyNumberFormat="1" applyFont="1" applyFill="1" applyBorder="1" applyAlignment="1">
      <alignment horizontal="center" vertical="center" wrapText="1"/>
    </xf>
    <xf numFmtId="49" fontId="4" fillId="10" borderId="56" xfId="0" applyNumberFormat="1" applyFont="1" applyFill="1" applyBorder="1" applyAlignment="1">
      <alignment horizontal="center" vertical="center" wrapText="1"/>
    </xf>
    <xf numFmtId="49" fontId="4" fillId="8" borderId="45" xfId="0" applyNumberFormat="1" applyFont="1" applyFill="1" applyBorder="1" applyAlignment="1">
      <alignment horizontal="center" vertical="center" wrapText="1"/>
    </xf>
    <xf numFmtId="49" fontId="4" fillId="8" borderId="46" xfId="0" applyNumberFormat="1" applyFont="1" applyFill="1" applyBorder="1" applyAlignment="1">
      <alignment horizontal="center" vertical="center" wrapText="1"/>
    </xf>
    <xf numFmtId="49" fontId="4" fillId="8" borderId="47" xfId="0" applyNumberFormat="1" applyFont="1" applyFill="1" applyBorder="1" applyAlignment="1">
      <alignment horizontal="center" vertical="center" wrapText="1"/>
    </xf>
    <xf numFmtId="49" fontId="4" fillId="8" borderId="48" xfId="0" applyNumberFormat="1" applyFont="1" applyFill="1" applyBorder="1" applyAlignment="1">
      <alignment horizontal="center" vertical="center" wrapText="1"/>
    </xf>
    <xf numFmtId="49" fontId="4" fillId="8" borderId="49" xfId="0" applyNumberFormat="1" applyFont="1" applyFill="1" applyBorder="1" applyAlignment="1">
      <alignment horizontal="center" vertical="center" wrapText="1"/>
    </xf>
    <xf numFmtId="49" fontId="4" fillId="8" borderId="50" xfId="0" applyNumberFormat="1" applyFont="1" applyFill="1" applyBorder="1" applyAlignment="1">
      <alignment horizontal="center" vertical="center" wrapText="1"/>
    </xf>
    <xf numFmtId="49" fontId="1" fillId="0" borderId="62" xfId="0" applyNumberFormat="1" applyFont="1" applyBorder="1" applyAlignment="1">
      <alignment horizontal="left" vertical="center"/>
    </xf>
    <xf numFmtId="49" fontId="1" fillId="0" borderId="54" xfId="0" applyNumberFormat="1" applyFont="1" applyBorder="1" applyAlignment="1">
      <alignment horizontal="left" vertical="center"/>
    </xf>
    <xf numFmtId="49" fontId="4" fillId="4" borderId="58" xfId="0" applyNumberFormat="1" applyFont="1" applyFill="1" applyBorder="1" applyAlignment="1">
      <alignment horizontal="center" vertical="center" wrapText="1"/>
    </xf>
    <xf numFmtId="49" fontId="4" fillId="4" borderId="59" xfId="0" applyNumberFormat="1" applyFont="1" applyFill="1" applyBorder="1" applyAlignment="1">
      <alignment horizontal="center" vertical="center" wrapText="1"/>
    </xf>
    <xf numFmtId="49" fontId="1" fillId="0" borderId="63" xfId="0" applyNumberFormat="1" applyFont="1" applyBorder="1" applyAlignment="1">
      <alignment horizontal="left" vertical="center" wrapText="1"/>
    </xf>
    <xf numFmtId="49" fontId="1" fillId="0" borderId="66" xfId="0" applyNumberFormat="1" applyFont="1" applyBorder="1" applyAlignment="1">
      <alignment horizontal="left" vertical="center" wrapText="1"/>
    </xf>
    <xf numFmtId="49" fontId="1" fillId="0" borderId="54" xfId="0" applyNumberFormat="1" applyFont="1" applyBorder="1" applyAlignment="1">
      <alignment horizontal="left" vertical="center" wrapText="1"/>
    </xf>
    <xf numFmtId="49" fontId="4" fillId="11" borderId="69" xfId="0" applyNumberFormat="1" applyFont="1" applyFill="1" applyBorder="1" applyAlignment="1">
      <alignment horizontal="center" vertical="center" wrapText="1"/>
    </xf>
    <xf numFmtId="49" fontId="4" fillId="11" borderId="64" xfId="0" applyNumberFormat="1" applyFont="1" applyFill="1" applyBorder="1" applyAlignment="1">
      <alignment horizontal="center" vertical="center" wrapText="1"/>
    </xf>
    <xf numFmtId="49" fontId="4" fillId="11" borderId="70" xfId="0" applyNumberFormat="1" applyFont="1" applyFill="1" applyBorder="1" applyAlignment="1">
      <alignment horizontal="center" vertical="center" wrapText="1"/>
    </xf>
    <xf numFmtId="49" fontId="4" fillId="3" borderId="77" xfId="0" applyNumberFormat="1" applyFont="1" applyFill="1" applyBorder="1" applyAlignment="1">
      <alignment horizontal="center" vertical="center" wrapText="1"/>
    </xf>
    <xf numFmtId="49" fontId="4" fillId="3" borderId="22" xfId="0" applyNumberFormat="1" applyFont="1" applyFill="1" applyBorder="1" applyAlignment="1">
      <alignment horizontal="center" vertical="center" wrapText="1"/>
    </xf>
    <xf numFmtId="176" fontId="1" fillId="0" borderId="62" xfId="0" applyNumberFormat="1" applyFont="1" applyBorder="1" applyAlignment="1">
      <alignment horizontal="center" vertical="center"/>
    </xf>
    <xf numFmtId="176" fontId="1" fillId="0" borderId="6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8" fillId="13" borderId="100" xfId="0" applyFont="1" applyFill="1" applyBorder="1" applyAlignment="1">
      <alignment horizontal="center" vertical="center" wrapText="1"/>
    </xf>
    <xf numFmtId="0" fontId="8" fillId="13" borderId="101" xfId="0" applyFont="1" applyFill="1" applyBorder="1" applyAlignment="1">
      <alignment horizontal="center" vertical="center" wrapText="1"/>
    </xf>
    <xf numFmtId="0" fontId="8" fillId="13" borderId="96" xfId="0" applyFont="1" applyFill="1" applyBorder="1" applyAlignment="1">
      <alignment horizontal="center" vertical="center" wrapText="1"/>
    </xf>
    <xf numFmtId="0" fontId="8" fillId="18" borderId="34" xfId="0" applyFont="1" applyFill="1" applyBorder="1" applyAlignment="1">
      <alignment horizontal="center" vertical="center"/>
    </xf>
    <xf numFmtId="0" fontId="8" fillId="18" borderId="24" xfId="0" applyFont="1" applyFill="1" applyBorder="1" applyAlignment="1">
      <alignment horizontal="center" vertical="center"/>
    </xf>
    <xf numFmtId="0" fontId="5" fillId="5" borderId="93" xfId="0" applyFont="1" applyFill="1" applyBorder="1" applyAlignment="1">
      <alignment horizontal="center" vertical="center"/>
    </xf>
    <xf numFmtId="0" fontId="5" fillId="5" borderId="94" xfId="0" applyFont="1" applyFill="1" applyBorder="1" applyAlignment="1">
      <alignment horizontal="center" vertical="center"/>
    </xf>
    <xf numFmtId="0" fontId="5" fillId="5" borderId="95" xfId="0" applyFont="1" applyFill="1" applyBorder="1" applyAlignment="1">
      <alignment horizontal="center" vertical="center"/>
    </xf>
    <xf numFmtId="0" fontId="5" fillId="6" borderId="34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5" fillId="6" borderId="83" xfId="0" applyFont="1" applyFill="1" applyBorder="1" applyAlignment="1">
      <alignment horizontal="center" vertical="center"/>
    </xf>
    <xf numFmtId="0" fontId="8" fillId="16" borderId="34" xfId="0" applyFont="1" applyFill="1" applyBorder="1" applyAlignment="1">
      <alignment horizontal="center" vertical="center"/>
    </xf>
    <xf numFmtId="0" fontId="5" fillId="16" borderId="35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16" borderId="33" xfId="0" applyFont="1" applyFill="1" applyBorder="1" applyAlignment="1">
      <alignment horizontal="center" vertical="center"/>
    </xf>
    <xf numFmtId="0" fontId="5" fillId="16" borderId="33" xfId="0" applyFont="1" applyFill="1" applyBorder="1" applyAlignment="1">
      <alignment horizontal="center" vertical="center"/>
    </xf>
    <xf numFmtId="0" fontId="5" fillId="16" borderId="97" xfId="0" applyFont="1" applyFill="1" applyBorder="1" applyAlignment="1">
      <alignment horizontal="center" vertical="center"/>
    </xf>
    <xf numFmtId="0" fontId="8" fillId="0" borderId="103" xfId="0" applyFont="1" applyBorder="1" applyAlignment="1">
      <alignment horizontal="center" vertical="center"/>
    </xf>
    <xf numFmtId="0" fontId="8" fillId="0" borderId="104" xfId="0" applyFont="1" applyBorder="1" applyAlignment="1">
      <alignment horizontal="center" vertical="center"/>
    </xf>
    <xf numFmtId="0" fontId="5" fillId="5" borderId="92" xfId="0" applyFont="1" applyFill="1" applyBorder="1" applyAlignment="1">
      <alignment horizontal="center" vertical="center"/>
    </xf>
    <xf numFmtId="0" fontId="5" fillId="5" borderId="96" xfId="0" applyFont="1" applyFill="1" applyBorder="1" applyAlignment="1">
      <alignment horizontal="center" vertical="center"/>
    </xf>
    <xf numFmtId="0" fontId="5" fillId="5" borderId="46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8" fillId="16" borderId="24" xfId="0" applyFont="1" applyFill="1" applyBorder="1" applyAlignment="1">
      <alignment horizontal="center" vertical="center"/>
    </xf>
    <xf numFmtId="0" fontId="8" fillId="18" borderId="36" xfId="0" applyFont="1" applyFill="1" applyBorder="1" applyAlignment="1">
      <alignment horizontal="center" vertical="center"/>
    </xf>
    <xf numFmtId="0" fontId="8" fillId="18" borderId="14" xfId="0" applyFont="1" applyFill="1" applyBorder="1" applyAlignment="1">
      <alignment horizontal="center" vertical="center"/>
    </xf>
    <xf numFmtId="0" fontId="5" fillId="12" borderId="77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5" fillId="12" borderId="24" xfId="0" applyFont="1" applyFill="1" applyBorder="1" applyAlignment="1">
      <alignment horizontal="center" vertical="center"/>
    </xf>
    <xf numFmtId="0" fontId="8" fillId="15" borderId="34" xfId="0" applyFont="1" applyFill="1" applyBorder="1" applyAlignment="1">
      <alignment horizontal="center" vertical="center"/>
    </xf>
    <xf numFmtId="0" fontId="8" fillId="15" borderId="24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3" borderId="100" xfId="0" applyFont="1" applyFill="1" applyBorder="1" applyAlignment="1">
      <alignment horizontal="center" vertical="center"/>
    </xf>
    <xf numFmtId="0" fontId="8" fillId="13" borderId="101" xfId="0" applyFont="1" applyFill="1" applyBorder="1" applyAlignment="1">
      <alignment horizontal="center" vertical="center"/>
    </xf>
    <xf numFmtId="0" fontId="8" fillId="13" borderId="96" xfId="0" applyFont="1" applyFill="1" applyBorder="1" applyAlignment="1">
      <alignment horizontal="center" vertical="center"/>
    </xf>
    <xf numFmtId="0" fontId="5" fillId="17" borderId="64" xfId="0" applyFont="1" applyFill="1" applyBorder="1" applyAlignment="1">
      <alignment horizontal="center" vertical="center"/>
    </xf>
    <xf numFmtId="0" fontId="5" fillId="17" borderId="38" xfId="0" applyFont="1" applyFill="1" applyBorder="1" applyAlignment="1">
      <alignment horizontal="center" vertical="center"/>
    </xf>
    <xf numFmtId="0" fontId="8" fillId="21" borderId="37" xfId="0" applyFont="1" applyFill="1" applyBorder="1" applyAlignment="1">
      <alignment horizontal="center" vertical="center"/>
    </xf>
    <xf numFmtId="0" fontId="8" fillId="21" borderId="38" xfId="0" applyFont="1" applyFill="1" applyBorder="1" applyAlignment="1">
      <alignment horizontal="center" vertical="center"/>
    </xf>
    <xf numFmtId="0" fontId="5" fillId="22" borderId="90" xfId="0" applyFont="1" applyFill="1" applyBorder="1" applyAlignment="1">
      <alignment horizontal="center" vertical="center"/>
    </xf>
    <xf numFmtId="0" fontId="5" fillId="22" borderId="31" xfId="0" applyFont="1" applyFill="1" applyBorder="1" applyAlignment="1">
      <alignment horizontal="center" vertical="center"/>
    </xf>
    <xf numFmtId="0" fontId="5" fillId="22" borderId="36" xfId="0" applyFont="1" applyFill="1" applyBorder="1" applyAlignment="1">
      <alignment horizontal="center" vertical="center"/>
    </xf>
    <xf numFmtId="0" fontId="5" fillId="25" borderId="34" xfId="0" applyFont="1" applyFill="1" applyBorder="1" applyAlignment="1">
      <alignment horizontal="center" vertical="center"/>
    </xf>
    <xf numFmtId="0" fontId="5" fillId="25" borderId="35" xfId="0" applyFont="1" applyFill="1" applyBorder="1" applyAlignment="1">
      <alignment horizontal="center" vertical="center"/>
    </xf>
    <xf numFmtId="0" fontId="5" fillId="25" borderId="24" xfId="0" applyFont="1" applyFill="1" applyBorder="1" applyAlignment="1">
      <alignment horizontal="center" vertical="center"/>
    </xf>
    <xf numFmtId="0" fontId="12" fillId="26" borderId="45" xfId="0" applyFont="1" applyFill="1" applyBorder="1" applyAlignment="1">
      <alignment horizontal="center" vertical="center"/>
    </xf>
    <xf numFmtId="0" fontId="12" fillId="26" borderId="46" xfId="0" applyFont="1" applyFill="1" applyBorder="1" applyAlignment="1">
      <alignment horizontal="center" vertical="center"/>
    </xf>
  </cellXfs>
  <cellStyles count="1">
    <cellStyle name="표준" xfId="0" builtinId="0"/>
  </cellStyles>
  <dxfs count="20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rgb="FF33FF8F"/>
        </patternFill>
      </fill>
    </dxf>
    <dxf>
      <fill>
        <patternFill>
          <bgColor rgb="FFFF8F8F"/>
        </patternFill>
      </fill>
    </dxf>
    <dxf>
      <fill>
        <patternFill>
          <bgColor rgb="FFFFFF6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rgb="FF33FF8F"/>
        </patternFill>
      </fill>
    </dxf>
    <dxf>
      <fill>
        <patternFill>
          <bgColor rgb="FFFF8F8F"/>
        </patternFill>
      </fill>
    </dxf>
    <dxf>
      <fill>
        <patternFill>
          <bgColor rgb="FFFFFF6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rgb="FF33FF8F"/>
        </patternFill>
      </fill>
    </dxf>
    <dxf>
      <fill>
        <patternFill>
          <bgColor rgb="FFFF8F8F"/>
        </patternFill>
      </fill>
    </dxf>
    <dxf>
      <fill>
        <patternFill>
          <bgColor rgb="FFFFFF6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rgb="FF33FF8F"/>
        </patternFill>
      </fill>
    </dxf>
    <dxf>
      <fill>
        <patternFill>
          <bgColor rgb="FFFF8F8F"/>
        </patternFill>
      </fill>
    </dxf>
    <dxf>
      <fill>
        <patternFill>
          <bgColor rgb="FFFFFF6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rgb="FF33FF8F"/>
        </patternFill>
      </fill>
    </dxf>
    <dxf>
      <fill>
        <patternFill>
          <bgColor rgb="FFFF8F8F"/>
        </patternFill>
      </fill>
    </dxf>
    <dxf>
      <fill>
        <patternFill>
          <bgColor rgb="FFFFFF6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rgb="FF33FF8F"/>
        </patternFill>
      </fill>
    </dxf>
    <dxf>
      <fill>
        <patternFill>
          <bgColor rgb="FFFF8F8F"/>
        </patternFill>
      </fill>
    </dxf>
    <dxf>
      <fill>
        <patternFill>
          <bgColor rgb="FFFFFF6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rgb="FF33FF8F"/>
        </patternFill>
      </fill>
    </dxf>
    <dxf>
      <fill>
        <patternFill>
          <bgColor rgb="FFFF8F8F"/>
        </patternFill>
      </fill>
    </dxf>
    <dxf>
      <fill>
        <patternFill>
          <bgColor rgb="FFFFFF6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rgb="FF33FF8F"/>
        </patternFill>
      </fill>
    </dxf>
    <dxf>
      <fill>
        <patternFill>
          <bgColor rgb="FFFF8F8F"/>
        </patternFill>
      </fill>
    </dxf>
    <dxf>
      <fill>
        <patternFill>
          <bgColor rgb="FFFFFF6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rgb="FF33FF8F"/>
        </patternFill>
      </fill>
    </dxf>
    <dxf>
      <fill>
        <patternFill>
          <bgColor rgb="FFFF8F8F"/>
        </patternFill>
      </fill>
    </dxf>
    <dxf>
      <fill>
        <patternFill>
          <bgColor rgb="FFFFFF6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rgb="FF33FF8F"/>
        </patternFill>
      </fill>
    </dxf>
    <dxf>
      <fill>
        <patternFill>
          <bgColor rgb="FFFF8F8F"/>
        </patternFill>
      </fill>
    </dxf>
    <dxf>
      <fill>
        <patternFill>
          <bgColor rgb="FFFFFF6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rgb="FF33FF8F"/>
        </patternFill>
      </fill>
    </dxf>
    <dxf>
      <fill>
        <patternFill>
          <bgColor rgb="FFFF8F8F"/>
        </patternFill>
      </fill>
    </dxf>
    <dxf>
      <fill>
        <patternFill>
          <bgColor rgb="FFFFFF6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rgb="FF33FF8F"/>
        </patternFill>
      </fill>
    </dxf>
    <dxf>
      <fill>
        <patternFill>
          <bgColor rgb="FFFF8F8F"/>
        </patternFill>
      </fill>
    </dxf>
    <dxf>
      <fill>
        <patternFill>
          <bgColor rgb="FFFFFF6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rgb="FF33FF8F"/>
        </patternFill>
      </fill>
    </dxf>
    <dxf>
      <fill>
        <patternFill>
          <bgColor rgb="FFFF8F8F"/>
        </patternFill>
      </fill>
    </dxf>
    <dxf>
      <fill>
        <patternFill>
          <bgColor rgb="FFFFFF6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rgb="FF33FF8F"/>
        </patternFill>
      </fill>
    </dxf>
    <dxf>
      <fill>
        <patternFill>
          <bgColor rgb="FFFF8F8F"/>
        </patternFill>
      </fill>
    </dxf>
    <dxf>
      <fill>
        <patternFill>
          <bgColor rgb="FFFFFF69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rgb="FF33FF8F"/>
        </patternFill>
      </fill>
    </dxf>
    <dxf>
      <fill>
        <patternFill>
          <bgColor rgb="FFFF8F8F"/>
        </patternFill>
      </fill>
    </dxf>
    <dxf>
      <fill>
        <patternFill>
          <bgColor rgb="FFFFFF69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99"/>
      <tableStyleElement type="headerRow" dxfId="198"/>
      <tableStyleElement type="totalRow" dxfId="197"/>
      <tableStyleElement type="firstColumn" dxfId="196"/>
      <tableStyleElement type="lastColumn" dxfId="195"/>
      <tableStyleElement type="firstRowStripe" dxfId="194"/>
      <tableStyleElement type="firstColumnStripe" dxfId="193"/>
    </tableStyle>
    <tableStyle name="Light Style 1 - Accent 1" table="0" count="7">
      <tableStyleElement type="wholeTable" dxfId="192"/>
      <tableStyleElement type="headerRow" dxfId="191"/>
      <tableStyleElement type="totalRow" dxfId="190"/>
      <tableStyleElement type="firstColumn" dxfId="189"/>
      <tableStyleElement type="lastColumn" dxfId="188"/>
      <tableStyleElement type="firstRowStripe" dxfId="187"/>
      <tableStyleElement type="firstColumnStripe" dxfId="186"/>
    </tableStyle>
  </tableStyles>
  <colors>
    <mruColors>
      <color rgb="FFFF8F8F"/>
      <color rgb="FFFFFFCC"/>
      <color rgb="FFFFFF69"/>
      <color rgb="FF33FF8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31"/>
  <sheetViews>
    <sheetView tabSelected="1" zoomScaleNormal="100" zoomScaleSheetLayoutView="75" workbookViewId="0">
      <selection activeCell="N22" sqref="N22"/>
    </sheetView>
  </sheetViews>
  <sheetFormatPr defaultColWidth="9" defaultRowHeight="16.5" x14ac:dyDescent="0.3"/>
  <cols>
    <col min="1" max="1" width="5.75" style="2" customWidth="1"/>
    <col min="2" max="2" width="20.5" style="3" customWidth="1"/>
    <col min="3" max="3" width="20.25" style="2" bestFit="1" customWidth="1"/>
    <col min="4" max="4" width="7.375" style="2" bestFit="1" customWidth="1"/>
    <col min="5" max="5" width="4.75" style="2" bestFit="1" customWidth="1"/>
    <col min="6" max="7" width="12.5" style="2" bestFit="1" customWidth="1"/>
    <col min="8" max="8" width="7" style="2" customWidth="1"/>
    <col min="9" max="9" width="14.375" style="2" bestFit="1" customWidth="1"/>
    <col min="10" max="10" width="9.75" style="2" bestFit="1" customWidth="1"/>
    <col min="11" max="11" width="8.875" style="2" customWidth="1"/>
    <col min="12" max="12" width="6" bestFit="1" customWidth="1"/>
    <col min="13" max="13" width="11.125" bestFit="1" customWidth="1"/>
  </cols>
  <sheetData>
    <row r="1" spans="1:13" ht="14.25" customHeight="1" thickBot="1" x14ac:dyDescent="0.35">
      <c r="A1" s="67"/>
      <c r="B1" s="41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3" ht="42" customHeight="1" thickBot="1" x14ac:dyDescent="0.35">
      <c r="A2" s="47"/>
      <c r="B2" s="184" t="s">
        <v>210</v>
      </c>
      <c r="C2" s="185"/>
      <c r="D2" s="185"/>
      <c r="E2" s="185"/>
      <c r="F2" s="87"/>
      <c r="G2" s="87"/>
      <c r="H2" s="87"/>
      <c r="I2" s="87" t="s">
        <v>44</v>
      </c>
      <c r="J2" s="88">
        <f>DATE(2024,1,2)</f>
        <v>45293</v>
      </c>
      <c r="K2" s="89" t="s">
        <v>29</v>
      </c>
      <c r="L2" s="90">
        <f>K6</f>
        <v>0.76222222222222225</v>
      </c>
      <c r="M2" s="30"/>
    </row>
    <row r="3" spans="1:13" ht="24" customHeight="1" x14ac:dyDescent="0.3">
      <c r="A3" s="69"/>
      <c r="B3" s="195" t="s">
        <v>20</v>
      </c>
      <c r="C3" s="197" t="s">
        <v>27</v>
      </c>
      <c r="D3" s="199" t="s">
        <v>17</v>
      </c>
      <c r="E3" s="201" t="s">
        <v>6</v>
      </c>
      <c r="F3" s="202"/>
      <c r="G3" s="202"/>
      <c r="H3" s="202"/>
      <c r="I3" s="203"/>
      <c r="J3" s="214" t="s">
        <v>1</v>
      </c>
      <c r="K3" s="188" t="s">
        <v>25</v>
      </c>
      <c r="L3" s="189"/>
      <c r="M3" s="30"/>
    </row>
    <row r="4" spans="1:13" x14ac:dyDescent="0.3">
      <c r="A4" s="69"/>
      <c r="B4" s="196"/>
      <c r="C4" s="198"/>
      <c r="D4" s="200"/>
      <c r="E4" s="204"/>
      <c r="F4" s="205"/>
      <c r="G4" s="205"/>
      <c r="H4" s="205"/>
      <c r="I4" s="206"/>
      <c r="J4" s="215"/>
      <c r="K4" s="190"/>
      <c r="L4" s="191"/>
    </row>
    <row r="5" spans="1:13" ht="17.25" thickBot="1" x14ac:dyDescent="0.35">
      <c r="A5" s="69"/>
      <c r="B5" s="70" t="s">
        <v>24</v>
      </c>
      <c r="C5" s="64"/>
      <c r="D5" s="65"/>
      <c r="E5" s="8" t="s">
        <v>12</v>
      </c>
      <c r="F5" s="7" t="s">
        <v>16</v>
      </c>
      <c r="G5" s="7" t="s">
        <v>13</v>
      </c>
      <c r="H5" s="7" t="s">
        <v>3</v>
      </c>
      <c r="I5" s="9" t="s">
        <v>15</v>
      </c>
      <c r="J5" s="216"/>
      <c r="K5" s="66" t="s">
        <v>6</v>
      </c>
      <c r="L5" s="10" t="s">
        <v>8</v>
      </c>
    </row>
    <row r="6" spans="1:13" x14ac:dyDescent="0.3">
      <c r="A6" s="69"/>
      <c r="B6" s="209" t="s">
        <v>28</v>
      </c>
      <c r="C6" s="210"/>
      <c r="D6" s="16"/>
      <c r="E6" s="17" t="str">
        <f>CONCATENATE(NETWORKDAYS(F6,G6),"일")</f>
        <v>30일</v>
      </c>
      <c r="F6" s="18">
        <f>MIN(F7:F30)</f>
        <v>45250</v>
      </c>
      <c r="G6" s="18">
        <f>MAX(G7:G30)</f>
        <v>45289</v>
      </c>
      <c r="H6" s="18" t="s">
        <v>2</v>
      </c>
      <c r="I6" s="19">
        <f>SUM(K7, K17, K26, K28)</f>
        <v>0.76222222222222225</v>
      </c>
      <c r="J6" s="55">
        <f>SUM(J7, J17, J26, J28)</f>
        <v>0.99999999999999989</v>
      </c>
      <c r="K6" s="49">
        <f>SUM(K7, K17, K26, K28)</f>
        <v>0.76222222222222225</v>
      </c>
      <c r="L6" s="31">
        <f t="shared" ref="L6:L26" si="0">IF(G6-$J$2&lt;=0,0,G6-$J$2)</f>
        <v>0</v>
      </c>
    </row>
    <row r="7" spans="1:13" ht="16.5" customHeight="1" x14ac:dyDescent="0.3">
      <c r="A7" s="69"/>
      <c r="B7" s="217" t="s">
        <v>9</v>
      </c>
      <c r="C7" s="218"/>
      <c r="D7" s="13"/>
      <c r="E7" s="13" t="str">
        <f>CONCATENATE(NETWORKDAYS(F7,G7),"일")</f>
        <v>30일</v>
      </c>
      <c r="F7" s="14">
        <f>MIN(F8:F11)</f>
        <v>45250</v>
      </c>
      <c r="G7" s="14">
        <f>MAX(G8:G11)</f>
        <v>45289</v>
      </c>
      <c r="H7" s="14" t="s">
        <v>9</v>
      </c>
      <c r="I7" s="15">
        <v>0.1</v>
      </c>
      <c r="J7" s="56">
        <f>I7</f>
        <v>0.1</v>
      </c>
      <c r="K7" s="50">
        <f>SUM(K8:K11)</f>
        <v>4.2222222222222223E-2</v>
      </c>
      <c r="L7" s="32">
        <f t="shared" si="0"/>
        <v>0</v>
      </c>
      <c r="M7" s="36"/>
    </row>
    <row r="8" spans="1:13" x14ac:dyDescent="0.3">
      <c r="A8" s="69"/>
      <c r="B8" s="192" t="s">
        <v>9</v>
      </c>
      <c r="C8" s="46" t="s">
        <v>18</v>
      </c>
      <c r="D8" s="6" t="s">
        <v>30</v>
      </c>
      <c r="E8" s="6" t="str">
        <f t="shared" ref="E8:E27" si="1">CONCATENATE(NETWORKDAYS(F8,G8),"일")</f>
        <v>30일</v>
      </c>
      <c r="F8" s="1">
        <v>45250</v>
      </c>
      <c r="G8" s="1">
        <v>45289</v>
      </c>
      <c r="H8" s="4" t="s">
        <v>9</v>
      </c>
      <c r="I8" s="11">
        <v>1</v>
      </c>
      <c r="J8" s="57">
        <f>$J$7/COUNT($I$8:$I$16)</f>
        <v>1.1111111111111112E-2</v>
      </c>
      <c r="K8" s="51">
        <f>I8*J8</f>
        <v>1.1111111111111112E-2</v>
      </c>
      <c r="L8" s="33">
        <f t="shared" si="0"/>
        <v>0</v>
      </c>
    </row>
    <row r="9" spans="1:13" ht="16.5" customHeight="1" x14ac:dyDescent="0.3">
      <c r="A9" s="69"/>
      <c r="B9" s="193"/>
      <c r="C9" s="3" t="s">
        <v>19</v>
      </c>
      <c r="D9" s="6" t="s">
        <v>30</v>
      </c>
      <c r="E9" s="6" t="str">
        <f t="shared" si="1"/>
        <v>4일</v>
      </c>
      <c r="F9" s="1">
        <v>45250</v>
      </c>
      <c r="G9" s="1">
        <v>45253</v>
      </c>
      <c r="H9" s="4" t="s">
        <v>9</v>
      </c>
      <c r="I9" s="11">
        <v>1</v>
      </c>
      <c r="J9" s="57">
        <f t="shared" ref="J9:J16" si="2">$J$7/COUNT($I$8:$I$16)</f>
        <v>1.1111111111111112E-2</v>
      </c>
      <c r="K9" s="51">
        <f t="shared" ref="K9:K16" si="3">I9*J9</f>
        <v>1.1111111111111112E-2</v>
      </c>
      <c r="L9" s="33">
        <f t="shared" si="0"/>
        <v>0</v>
      </c>
    </row>
    <row r="10" spans="1:13" ht="17.25" customHeight="1" x14ac:dyDescent="0.3">
      <c r="A10" s="69"/>
      <c r="B10" s="193"/>
      <c r="C10" s="3" t="s">
        <v>33</v>
      </c>
      <c r="D10" s="6" t="s">
        <v>30</v>
      </c>
      <c r="E10" s="6" t="str">
        <f t="shared" si="1"/>
        <v>4일</v>
      </c>
      <c r="F10" s="1">
        <v>45253</v>
      </c>
      <c r="G10" s="1">
        <v>45258</v>
      </c>
      <c r="H10" s="4" t="s">
        <v>9</v>
      </c>
      <c r="I10" s="11">
        <v>1</v>
      </c>
      <c r="J10" s="57">
        <f t="shared" si="2"/>
        <v>1.1111111111111112E-2</v>
      </c>
      <c r="K10" s="51">
        <f t="shared" si="3"/>
        <v>1.1111111111111112E-2</v>
      </c>
      <c r="L10" s="33">
        <f t="shared" si="0"/>
        <v>0</v>
      </c>
    </row>
    <row r="11" spans="1:13" ht="16.5" customHeight="1" x14ac:dyDescent="0.3">
      <c r="A11" s="69"/>
      <c r="B11" s="193"/>
      <c r="C11" s="3" t="s">
        <v>39</v>
      </c>
      <c r="D11" s="6" t="s">
        <v>30</v>
      </c>
      <c r="E11" s="6" t="str">
        <f t="shared" si="1"/>
        <v>4일</v>
      </c>
      <c r="F11" s="1">
        <v>45253</v>
      </c>
      <c r="G11" s="1">
        <v>45258</v>
      </c>
      <c r="H11" s="4" t="s">
        <v>9</v>
      </c>
      <c r="I11" s="11">
        <v>0.8</v>
      </c>
      <c r="J11" s="57">
        <f t="shared" si="2"/>
        <v>1.1111111111111112E-2</v>
      </c>
      <c r="K11" s="51">
        <f t="shared" si="3"/>
        <v>8.8888888888888889E-3</v>
      </c>
      <c r="L11" s="33">
        <f t="shared" si="0"/>
        <v>0</v>
      </c>
    </row>
    <row r="12" spans="1:13" ht="17.25" customHeight="1" x14ac:dyDescent="0.3">
      <c r="A12" s="69"/>
      <c r="B12" s="193"/>
      <c r="C12" s="3" t="s">
        <v>40</v>
      </c>
      <c r="D12" s="6" t="s">
        <v>30</v>
      </c>
      <c r="E12" s="6" t="str">
        <f t="shared" si="1"/>
        <v>4일</v>
      </c>
      <c r="F12" s="1">
        <v>45253</v>
      </c>
      <c r="G12" s="1">
        <v>45258</v>
      </c>
      <c r="H12" s="4" t="s">
        <v>9</v>
      </c>
      <c r="I12" s="11">
        <v>0.9</v>
      </c>
      <c r="J12" s="57">
        <f t="shared" si="2"/>
        <v>1.1111111111111112E-2</v>
      </c>
      <c r="K12" s="51">
        <f t="shared" si="3"/>
        <v>0.01</v>
      </c>
      <c r="L12" s="33">
        <f t="shared" si="0"/>
        <v>0</v>
      </c>
    </row>
    <row r="13" spans="1:13" ht="17.25" customHeight="1" x14ac:dyDescent="0.3">
      <c r="A13" s="69"/>
      <c r="B13" s="193"/>
      <c r="C13" s="76" t="s">
        <v>42</v>
      </c>
      <c r="D13" s="6" t="s">
        <v>30</v>
      </c>
      <c r="E13" s="6" t="str">
        <f t="shared" si="1"/>
        <v>4일</v>
      </c>
      <c r="F13" s="20">
        <v>45253</v>
      </c>
      <c r="G13" s="20">
        <v>45258</v>
      </c>
      <c r="H13" s="4" t="s">
        <v>9</v>
      </c>
      <c r="I13" s="11">
        <v>0.9</v>
      </c>
      <c r="J13" s="57">
        <f t="shared" si="2"/>
        <v>1.1111111111111112E-2</v>
      </c>
      <c r="K13" s="51">
        <f t="shared" si="3"/>
        <v>0.01</v>
      </c>
      <c r="L13" s="33">
        <f t="shared" si="0"/>
        <v>0</v>
      </c>
    </row>
    <row r="14" spans="1:13" x14ac:dyDescent="0.3">
      <c r="A14" s="69"/>
      <c r="B14" s="193"/>
      <c r="C14" s="3" t="s">
        <v>45</v>
      </c>
      <c r="D14" s="72" t="s">
        <v>30</v>
      </c>
      <c r="E14" s="72" t="str">
        <f t="shared" si="1"/>
        <v>4일</v>
      </c>
      <c r="F14" s="20">
        <v>45253</v>
      </c>
      <c r="G14" s="20">
        <v>45258</v>
      </c>
      <c r="H14" s="219" t="s">
        <v>2</v>
      </c>
      <c r="I14" s="73">
        <v>1</v>
      </c>
      <c r="J14" s="57">
        <f t="shared" si="2"/>
        <v>1.1111111111111112E-2</v>
      </c>
      <c r="K14" s="74">
        <f t="shared" si="3"/>
        <v>1.1111111111111112E-2</v>
      </c>
      <c r="L14" s="75">
        <f t="shared" si="0"/>
        <v>0</v>
      </c>
    </row>
    <row r="15" spans="1:13" x14ac:dyDescent="0.3">
      <c r="A15" s="69"/>
      <c r="B15" s="193"/>
      <c r="C15" s="76" t="s">
        <v>57</v>
      </c>
      <c r="D15" s="72" t="s">
        <v>30</v>
      </c>
      <c r="E15" s="72" t="str">
        <f t="shared" si="1"/>
        <v>2일</v>
      </c>
      <c r="F15" s="20">
        <v>45257</v>
      </c>
      <c r="G15" s="20">
        <v>45258</v>
      </c>
      <c r="H15" s="220"/>
      <c r="I15" s="73">
        <v>1</v>
      </c>
      <c r="J15" s="57">
        <f t="shared" si="2"/>
        <v>1.1111111111111112E-2</v>
      </c>
      <c r="K15" s="74">
        <f t="shared" si="3"/>
        <v>1.1111111111111112E-2</v>
      </c>
      <c r="L15" s="75">
        <f t="shared" si="0"/>
        <v>0</v>
      </c>
    </row>
    <row r="16" spans="1:13" x14ac:dyDescent="0.3">
      <c r="A16" s="69"/>
      <c r="B16" s="194"/>
      <c r="C16" s="45" t="s">
        <v>58</v>
      </c>
      <c r="D16" s="72" t="s">
        <v>30</v>
      </c>
      <c r="E16" s="72" t="str">
        <f t="shared" si="1"/>
        <v>2일</v>
      </c>
      <c r="F16" s="20">
        <v>45257</v>
      </c>
      <c r="G16" s="20">
        <v>45258</v>
      </c>
      <c r="H16" s="221"/>
      <c r="I16" s="73">
        <v>0.9</v>
      </c>
      <c r="J16" s="57">
        <f t="shared" si="2"/>
        <v>1.1111111111111112E-2</v>
      </c>
      <c r="K16" s="74">
        <f t="shared" si="3"/>
        <v>0.01</v>
      </c>
      <c r="L16" s="75">
        <f t="shared" si="0"/>
        <v>0</v>
      </c>
    </row>
    <row r="17" spans="1:12" x14ac:dyDescent="0.3">
      <c r="A17" s="69"/>
      <c r="B17" s="217" t="s">
        <v>4</v>
      </c>
      <c r="C17" s="218"/>
      <c r="D17" s="21"/>
      <c r="E17" s="21" t="str">
        <f>CONCATENATE(NETWORKDAYS(F17,G17),"일")</f>
        <v>16일</v>
      </c>
      <c r="F17" s="22">
        <f>MIN(F18:F25)</f>
        <v>45259</v>
      </c>
      <c r="G17" s="22">
        <f>MAX(G18:G25)</f>
        <v>45280</v>
      </c>
      <c r="H17" s="22"/>
      <c r="I17" s="23">
        <v>0.7</v>
      </c>
      <c r="J17" s="58">
        <f>I17</f>
        <v>0.7</v>
      </c>
      <c r="K17" s="52">
        <f>SUM(K18:K25)</f>
        <v>0.55999999999999994</v>
      </c>
      <c r="L17" s="34">
        <f t="shared" si="0"/>
        <v>0</v>
      </c>
    </row>
    <row r="18" spans="1:12" ht="16.5" customHeight="1" x14ac:dyDescent="0.3">
      <c r="A18" s="69"/>
      <c r="B18" s="192" t="s">
        <v>4</v>
      </c>
      <c r="C18" s="211" t="s">
        <v>60</v>
      </c>
      <c r="D18" s="44" t="s">
        <v>30</v>
      </c>
      <c r="E18" s="5" t="str">
        <f t="shared" si="1"/>
        <v>13일</v>
      </c>
      <c r="F18" s="1">
        <v>45259</v>
      </c>
      <c r="G18" s="1">
        <v>45275</v>
      </c>
      <c r="H18" s="4" t="s">
        <v>35</v>
      </c>
      <c r="I18" s="11">
        <v>0.8</v>
      </c>
      <c r="J18" s="57">
        <f>$J$17/COUNT($I$18:$I$25)</f>
        <v>8.7499999999999994E-2</v>
      </c>
      <c r="K18" s="51">
        <f>I18*J18</f>
        <v>6.9999999999999993E-2</v>
      </c>
      <c r="L18" s="33">
        <f t="shared" si="0"/>
        <v>0</v>
      </c>
    </row>
    <row r="19" spans="1:12" ht="17.25" customHeight="1" x14ac:dyDescent="0.3">
      <c r="A19" s="69"/>
      <c r="B19" s="193"/>
      <c r="C19" s="212"/>
      <c r="D19" s="44" t="s">
        <v>30</v>
      </c>
      <c r="E19" s="5" t="str">
        <f t="shared" si="1"/>
        <v>2일</v>
      </c>
      <c r="F19" s="1">
        <v>45259</v>
      </c>
      <c r="G19" s="1">
        <v>45260</v>
      </c>
      <c r="H19" s="20" t="s">
        <v>10</v>
      </c>
      <c r="I19" s="11">
        <v>1</v>
      </c>
      <c r="J19" s="57">
        <f t="shared" ref="J19:J25" si="4">$J$17/COUNT($I$18:$I$25)</f>
        <v>8.7499999999999994E-2</v>
      </c>
      <c r="K19" s="51">
        <f t="shared" ref="K19:K25" si="5">I19*J19</f>
        <v>8.7499999999999994E-2</v>
      </c>
      <c r="L19" s="33">
        <f t="shared" si="0"/>
        <v>0</v>
      </c>
    </row>
    <row r="20" spans="1:12" x14ac:dyDescent="0.3">
      <c r="A20" s="69"/>
      <c r="B20" s="193"/>
      <c r="C20" s="212"/>
      <c r="D20" s="42" t="s">
        <v>30</v>
      </c>
      <c r="E20" s="5" t="str">
        <f t="shared" si="1"/>
        <v>13일</v>
      </c>
      <c r="F20" s="1">
        <v>45259</v>
      </c>
      <c r="G20" s="1">
        <v>45275</v>
      </c>
      <c r="H20" s="20" t="s">
        <v>5</v>
      </c>
      <c r="I20" s="11">
        <v>0.8</v>
      </c>
      <c r="J20" s="57">
        <f t="shared" si="4"/>
        <v>8.7499999999999994E-2</v>
      </c>
      <c r="K20" s="51">
        <f t="shared" si="5"/>
        <v>6.9999999999999993E-2</v>
      </c>
      <c r="L20" s="33">
        <f t="shared" si="0"/>
        <v>0</v>
      </c>
    </row>
    <row r="21" spans="1:12" x14ac:dyDescent="0.3">
      <c r="A21" s="69"/>
      <c r="B21" s="193"/>
      <c r="C21" s="213"/>
      <c r="D21" s="42" t="s">
        <v>30</v>
      </c>
      <c r="E21" s="5" t="str">
        <f t="shared" si="1"/>
        <v>13일</v>
      </c>
      <c r="F21" s="1">
        <v>45259</v>
      </c>
      <c r="G21" s="1">
        <v>45275</v>
      </c>
      <c r="H21" s="20" t="s">
        <v>36</v>
      </c>
      <c r="I21" s="11">
        <v>0.8</v>
      </c>
      <c r="J21" s="57">
        <f t="shared" si="4"/>
        <v>8.7499999999999994E-2</v>
      </c>
      <c r="K21" s="51">
        <f t="shared" si="5"/>
        <v>6.9999999999999993E-2</v>
      </c>
      <c r="L21" s="33">
        <f t="shared" si="0"/>
        <v>0</v>
      </c>
    </row>
    <row r="22" spans="1:12" ht="24" customHeight="1" x14ac:dyDescent="0.3">
      <c r="A22" s="69"/>
      <c r="B22" s="193"/>
      <c r="C22" s="182" t="s">
        <v>61</v>
      </c>
      <c r="D22" s="42" t="s">
        <v>30</v>
      </c>
      <c r="E22" s="5" t="str">
        <f>CONCATENATE(NETWORKDAYS(F22,G22),"일")</f>
        <v>3일</v>
      </c>
      <c r="F22" s="1">
        <v>45264</v>
      </c>
      <c r="G22" s="1">
        <v>45266</v>
      </c>
      <c r="H22" s="20" t="s">
        <v>2</v>
      </c>
      <c r="I22" s="11">
        <v>0.8</v>
      </c>
      <c r="J22" s="57">
        <f t="shared" si="4"/>
        <v>8.7499999999999994E-2</v>
      </c>
      <c r="K22" s="51">
        <f t="shared" si="5"/>
        <v>6.9999999999999993E-2</v>
      </c>
      <c r="L22" s="33">
        <f t="shared" si="0"/>
        <v>0</v>
      </c>
    </row>
    <row r="23" spans="1:12" x14ac:dyDescent="0.3">
      <c r="A23" s="69"/>
      <c r="B23" s="193"/>
      <c r="C23" s="207" t="s">
        <v>43</v>
      </c>
      <c r="D23" s="42" t="s">
        <v>30</v>
      </c>
      <c r="E23" s="5" t="str">
        <f t="shared" si="1"/>
        <v>6일</v>
      </c>
      <c r="F23" s="1">
        <v>45273</v>
      </c>
      <c r="G23" s="1">
        <v>45280</v>
      </c>
      <c r="H23" s="1" t="s">
        <v>2</v>
      </c>
      <c r="I23" s="11">
        <v>0.7</v>
      </c>
      <c r="J23" s="57">
        <f t="shared" si="4"/>
        <v>8.7499999999999994E-2</v>
      </c>
      <c r="K23" s="51">
        <f t="shared" si="5"/>
        <v>6.1249999999999992E-2</v>
      </c>
      <c r="L23" s="33">
        <f t="shared" si="0"/>
        <v>0</v>
      </c>
    </row>
    <row r="24" spans="1:12" ht="16.5" customHeight="1" x14ac:dyDescent="0.3">
      <c r="A24" s="69"/>
      <c r="B24" s="193"/>
      <c r="C24" s="208"/>
      <c r="D24" s="6" t="s">
        <v>30</v>
      </c>
      <c r="E24" s="5" t="str">
        <f t="shared" si="1"/>
        <v>16일</v>
      </c>
      <c r="F24" s="1">
        <v>45259</v>
      </c>
      <c r="G24" s="1">
        <v>45280</v>
      </c>
      <c r="H24" s="20" t="s">
        <v>36</v>
      </c>
      <c r="I24" s="11">
        <v>0.7</v>
      </c>
      <c r="J24" s="57">
        <f t="shared" si="4"/>
        <v>8.7499999999999994E-2</v>
      </c>
      <c r="K24" s="51">
        <f t="shared" si="5"/>
        <v>6.1249999999999992E-2</v>
      </c>
      <c r="L24" s="33">
        <f t="shared" si="0"/>
        <v>0</v>
      </c>
    </row>
    <row r="25" spans="1:12" x14ac:dyDescent="0.3">
      <c r="A25" s="69"/>
      <c r="B25" s="194"/>
      <c r="C25" s="45" t="s">
        <v>63</v>
      </c>
      <c r="D25" s="6" t="s">
        <v>30</v>
      </c>
      <c r="E25" s="5" t="str">
        <f t="shared" si="1"/>
        <v>6일</v>
      </c>
      <c r="F25" s="1">
        <v>45273</v>
      </c>
      <c r="G25" s="1">
        <v>45280</v>
      </c>
      <c r="H25" s="20" t="s">
        <v>2</v>
      </c>
      <c r="I25" s="11">
        <v>0.8</v>
      </c>
      <c r="J25" s="57">
        <f t="shared" si="4"/>
        <v>8.7499999999999994E-2</v>
      </c>
      <c r="K25" s="51">
        <f t="shared" si="5"/>
        <v>6.9999999999999993E-2</v>
      </c>
      <c r="L25" s="33">
        <f t="shared" si="0"/>
        <v>0</v>
      </c>
    </row>
    <row r="26" spans="1:12" ht="16.5" customHeight="1" x14ac:dyDescent="0.3">
      <c r="A26" s="69"/>
      <c r="B26" s="71" t="s">
        <v>0</v>
      </c>
      <c r="C26" s="183" t="s">
        <v>14</v>
      </c>
      <c r="D26" s="21"/>
      <c r="E26" s="21" t="str">
        <f>CONCATENATE(NETWORKDAYS(F26,G26),"일")</f>
        <v>5일</v>
      </c>
      <c r="F26" s="25">
        <f>MIN(F27:F27)</f>
        <v>45278</v>
      </c>
      <c r="G26" s="22">
        <f>MAX(G27:G27)</f>
        <v>45282</v>
      </c>
      <c r="H26" s="22"/>
      <c r="I26" s="23">
        <v>0.1</v>
      </c>
      <c r="J26" s="58">
        <f>I26</f>
        <v>0.1</v>
      </c>
      <c r="K26" s="52">
        <f>SUM(K27:K27)</f>
        <v>0.06</v>
      </c>
      <c r="L26" s="34">
        <f t="shared" si="0"/>
        <v>0</v>
      </c>
    </row>
    <row r="27" spans="1:12" ht="16.5" customHeight="1" x14ac:dyDescent="0.3">
      <c r="A27" s="69"/>
      <c r="B27" s="38" t="s">
        <v>41</v>
      </c>
      <c r="C27" s="43" t="s">
        <v>62</v>
      </c>
      <c r="D27" s="6" t="s">
        <v>30</v>
      </c>
      <c r="E27" s="6" t="str">
        <f t="shared" si="1"/>
        <v>5일</v>
      </c>
      <c r="F27" s="1">
        <v>45278</v>
      </c>
      <c r="G27" s="1">
        <v>45282</v>
      </c>
      <c r="H27" s="1" t="s">
        <v>9</v>
      </c>
      <c r="I27" s="12">
        <v>0.6</v>
      </c>
      <c r="J27" s="59">
        <v>0.1</v>
      </c>
      <c r="K27" s="53">
        <f t="shared" ref="K27" si="6">I27*J27</f>
        <v>0.06</v>
      </c>
      <c r="L27" s="35">
        <f>IF(G27-$J$2&lt;=0,0,G27-$J$2)</f>
        <v>0</v>
      </c>
    </row>
    <row r="28" spans="1:12" x14ac:dyDescent="0.3">
      <c r="A28" s="69"/>
      <c r="B28" s="71" t="s">
        <v>23</v>
      </c>
      <c r="C28" s="183" t="s">
        <v>23</v>
      </c>
      <c r="D28" s="24"/>
      <c r="E28" s="21" t="str">
        <f>CONCATENATE(NETWORKDAYS(F28,G28),"일")</f>
        <v>5일</v>
      </c>
      <c r="F28" s="22">
        <f>MIN(F29:F30)</f>
        <v>45285</v>
      </c>
      <c r="G28" s="22">
        <f>MAX(G29:G30)</f>
        <v>45289</v>
      </c>
      <c r="H28" s="22"/>
      <c r="I28" s="23">
        <v>0.1</v>
      </c>
      <c r="J28" s="58">
        <f>I28</f>
        <v>0.1</v>
      </c>
      <c r="K28" s="52">
        <f>SUM(K29:K30)</f>
        <v>0.1</v>
      </c>
      <c r="L28" s="34">
        <f>IF(G28-$J$2&lt;=0,0,G28-$J$2)</f>
        <v>0</v>
      </c>
    </row>
    <row r="29" spans="1:12" x14ac:dyDescent="0.3">
      <c r="A29" s="69"/>
      <c r="B29" s="186" t="s">
        <v>23</v>
      </c>
      <c r="C29" s="43" t="s">
        <v>26</v>
      </c>
      <c r="D29" s="26" t="s">
        <v>30</v>
      </c>
      <c r="E29" s="26" t="str">
        <f>CONCATENATE(NETWORKDAYS(F29,G29),"일")</f>
        <v>5일</v>
      </c>
      <c r="F29" s="48">
        <v>45285</v>
      </c>
      <c r="G29" s="48">
        <v>45289</v>
      </c>
      <c r="H29" s="48" t="s">
        <v>9</v>
      </c>
      <c r="I29" s="29">
        <v>1</v>
      </c>
      <c r="J29" s="59">
        <f>$J$28/COUNT($I$29:$I$30)</f>
        <v>0.05</v>
      </c>
      <c r="K29" s="54">
        <f>I29*J29</f>
        <v>0.05</v>
      </c>
      <c r="L29" s="37">
        <f>IF(G30-$J$2&lt;=0,0,G30-$J$2)</f>
        <v>0</v>
      </c>
    </row>
    <row r="30" spans="1:12" ht="17.25" thickBot="1" x14ac:dyDescent="0.35">
      <c r="A30" s="69"/>
      <c r="B30" s="187"/>
      <c r="C30" s="60" t="s">
        <v>21</v>
      </c>
      <c r="D30" s="164" t="s">
        <v>30</v>
      </c>
      <c r="E30" s="164" t="str">
        <f>CONCATENATE(NETWORKDAYS(F30,G30),"일")</f>
        <v>5일</v>
      </c>
      <c r="F30" s="165">
        <v>45285</v>
      </c>
      <c r="G30" s="165">
        <v>45289</v>
      </c>
      <c r="H30" s="61" t="s">
        <v>9</v>
      </c>
      <c r="I30" s="62">
        <v>1</v>
      </c>
      <c r="J30" s="160">
        <f>$J$28/COUNT($I$29:$I$30)</f>
        <v>0.05</v>
      </c>
      <c r="K30" s="166">
        <f>I30*J30</f>
        <v>0.05</v>
      </c>
      <c r="L30" s="63">
        <f>IF(F30-$J$2&lt;=0,0,F30-$J$2)</f>
        <v>0</v>
      </c>
    </row>
    <row r="31" spans="1:12" x14ac:dyDescent="0.3">
      <c r="B31" s="163"/>
      <c r="C31" s="159"/>
      <c r="D31" s="159"/>
      <c r="E31" s="159"/>
      <c r="F31" s="159"/>
      <c r="G31" s="159"/>
      <c r="H31" s="159"/>
      <c r="I31" s="159"/>
      <c r="J31" s="159"/>
      <c r="K31" s="159"/>
    </row>
  </sheetData>
  <mergeCells count="16">
    <mergeCell ref="B2:E2"/>
    <mergeCell ref="B29:B30"/>
    <mergeCell ref="K3:L4"/>
    <mergeCell ref="B18:B25"/>
    <mergeCell ref="B3:B4"/>
    <mergeCell ref="C3:C4"/>
    <mergeCell ref="D3:D4"/>
    <mergeCell ref="E3:I4"/>
    <mergeCell ref="C23:C24"/>
    <mergeCell ref="B6:C6"/>
    <mergeCell ref="C18:C21"/>
    <mergeCell ref="J3:J5"/>
    <mergeCell ref="B17:C17"/>
    <mergeCell ref="B7:C7"/>
    <mergeCell ref="B8:B16"/>
    <mergeCell ref="H14:H16"/>
  </mergeCells>
  <phoneticPr fontId="7" type="noConversion"/>
  <conditionalFormatting sqref="D7:D30">
    <cfRule type="containsText" dxfId="185" priority="1" operator="containsText" text="계획">
      <formula>NOT(ISERROR(SEARCH("계획",D7)))</formula>
    </cfRule>
    <cfRule type="containsText" dxfId="184" priority="2" operator="containsText" text="완료">
      <formula>NOT(ISERROR(SEARCH("완료",D7)))</formula>
    </cfRule>
    <cfRule type="containsText" dxfId="183" priority="3" operator="containsText" text="진행">
      <formula>NOT(ISERROR(SEARCH("진행",D7)))</formula>
    </cfRule>
  </conditionalFormatting>
  <conditionalFormatting sqref="H6:H14 H17:H30">
    <cfRule type="containsText" dxfId="182" priority="4" operator="containsText" text="공통">
      <formula>NOT(ISERROR(SEARCH("공통",H6)))</formula>
    </cfRule>
    <cfRule type="containsText" dxfId="181" priority="5" operator="containsText" text="김민수">
      <formula>NOT(ISERROR(SEARCH("김민수",H6)))</formula>
    </cfRule>
    <cfRule type="containsText" dxfId="180" priority="6" operator="containsText" text="이찬녕">
      <formula>NOT(ISERROR(SEARCH("이찬녕",H6)))</formula>
    </cfRule>
    <cfRule type="containsText" dxfId="179" priority="7" operator="containsText" text="임유하">
      <formula>NOT(ISERROR(SEARCH("임유하",H6)))</formula>
    </cfRule>
    <cfRule type="containsText" dxfId="178" priority="8" operator="containsText" text="이형석">
      <formula>NOT(ISERROR(SEARCH("이형석",H6)))</formula>
    </cfRule>
    <cfRule type="containsText" dxfId="177" priority="9" operator="containsText" text="전혁선">
      <formula>NOT(ISERROR(SEARCH("전혁선",H6)))</formula>
    </cfRule>
  </conditionalFormatting>
  <conditionalFormatting sqref="I8:I16 I18:I25 I27 I29:I30">
    <cfRule type="cellIs" dxfId="176" priority="23" operator="between">
      <formula>0.01</formula>
      <formula>0.69</formula>
    </cfRule>
    <cfRule type="cellIs" dxfId="175" priority="24" operator="between">
      <formula>0.7</formula>
      <formula>0.99</formula>
    </cfRule>
    <cfRule type="cellIs" dxfId="174" priority="25" operator="equal">
      <formula>1</formula>
    </cfRule>
  </conditionalFormatting>
  <dataValidations count="2">
    <dataValidation type="list" operator="equal" allowBlank="1" showInputMessage="1" showErrorMessage="1" sqref="H6:H14 H17:H30">
      <formula1>"공통, 김민수, 이찬녕, 이형석, 임유하, 전혁선"</formula1>
    </dataValidation>
    <dataValidation type="list" allowBlank="1" showInputMessage="1" showErrorMessage="1" sqref="D6:D30">
      <formula1>"계획,진행,완료"</formula1>
    </dataValidation>
  </dataValidations>
  <pageMargins left="0.74805557727813721" right="0.74805557727813721" top="0.98430556058883667" bottom="0.98430556058883667" header="0.51152777671813965" footer="0.51152777671813965"/>
  <pageSetup paperSize="9" scale="4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H20"/>
  <sheetViews>
    <sheetView zoomScale="130" zoomScaleNormal="130" zoomScaleSheetLayoutView="100" workbookViewId="0">
      <selection activeCell="W23" sqref="W23"/>
    </sheetView>
  </sheetViews>
  <sheetFormatPr defaultColWidth="9" defaultRowHeight="16.5" x14ac:dyDescent="0.3"/>
  <cols>
    <col min="2" max="2" width="17.5" bestFit="1" customWidth="1"/>
    <col min="4" max="4" width="1.25" customWidth="1"/>
    <col min="5" max="34" width="2.625" customWidth="1"/>
  </cols>
  <sheetData>
    <row r="2" spans="2:34" ht="17.25" thickBot="1" x14ac:dyDescent="0.35"/>
    <row r="3" spans="2:34" x14ac:dyDescent="0.3">
      <c r="B3" s="247" t="s">
        <v>11</v>
      </c>
      <c r="C3" s="249" t="s">
        <v>3</v>
      </c>
      <c r="D3" s="249"/>
      <c r="E3" s="227" t="s">
        <v>7</v>
      </c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9"/>
    </row>
    <row r="4" spans="2:34" x14ac:dyDescent="0.3">
      <c r="B4" s="248"/>
      <c r="C4" s="250"/>
      <c r="D4" s="251"/>
      <c r="E4" s="230" t="s">
        <v>32</v>
      </c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2"/>
    </row>
    <row r="5" spans="2:34" x14ac:dyDescent="0.3">
      <c r="B5" s="259" t="s">
        <v>31</v>
      </c>
      <c r="C5" s="260"/>
      <c r="D5" s="261"/>
      <c r="E5" s="236">
        <v>1</v>
      </c>
      <c r="F5" s="237"/>
      <c r="G5" s="237"/>
      <c r="H5" s="237"/>
      <c r="I5" s="238"/>
      <c r="J5" s="239">
        <v>2</v>
      </c>
      <c r="K5" s="231"/>
      <c r="L5" s="231"/>
      <c r="M5" s="231"/>
      <c r="N5" s="240"/>
      <c r="O5" s="241">
        <v>3</v>
      </c>
      <c r="P5" s="231"/>
      <c r="Q5" s="231"/>
      <c r="R5" s="231"/>
      <c r="S5" s="240"/>
      <c r="T5" s="233">
        <v>4</v>
      </c>
      <c r="U5" s="234"/>
      <c r="V5" s="234"/>
      <c r="W5" s="234"/>
      <c r="X5" s="235"/>
      <c r="Y5" s="233">
        <v>5</v>
      </c>
      <c r="Z5" s="234"/>
      <c r="AA5" s="234"/>
      <c r="AB5" s="234"/>
      <c r="AC5" s="235"/>
      <c r="AD5" s="242">
        <v>6</v>
      </c>
      <c r="AE5" s="243"/>
      <c r="AF5" s="243"/>
      <c r="AG5" s="243"/>
      <c r="AH5" s="244"/>
    </row>
    <row r="6" spans="2:34" x14ac:dyDescent="0.3">
      <c r="B6" s="170" t="s">
        <v>18</v>
      </c>
      <c r="C6" s="252" t="s">
        <v>9</v>
      </c>
      <c r="D6" s="253"/>
      <c r="E6" s="91"/>
      <c r="F6" s="91"/>
      <c r="G6" s="91"/>
      <c r="H6" s="91"/>
      <c r="I6" s="92"/>
      <c r="J6" s="39"/>
      <c r="K6" s="27"/>
      <c r="L6" s="27"/>
      <c r="M6" s="27"/>
      <c r="N6" s="40"/>
      <c r="O6" s="39"/>
      <c r="P6" s="27"/>
      <c r="Q6" s="27"/>
      <c r="R6" s="27"/>
      <c r="S6" s="40"/>
      <c r="T6" s="39"/>
      <c r="U6" s="27"/>
      <c r="V6" s="27"/>
      <c r="W6" s="27"/>
      <c r="X6" s="109"/>
      <c r="Y6" s="154"/>
      <c r="Z6" s="27"/>
      <c r="AA6" s="27"/>
      <c r="AB6" s="27"/>
      <c r="AC6" s="40"/>
      <c r="AD6" s="39"/>
      <c r="AE6" s="27"/>
      <c r="AF6" s="27"/>
      <c r="AG6" s="27"/>
      <c r="AH6" s="171"/>
    </row>
    <row r="7" spans="2:34" x14ac:dyDescent="0.3">
      <c r="B7" s="172" t="s">
        <v>19</v>
      </c>
      <c r="C7" s="252" t="s">
        <v>9</v>
      </c>
      <c r="D7" s="253"/>
      <c r="E7" s="91"/>
      <c r="F7" s="91"/>
      <c r="G7" s="91"/>
      <c r="H7" s="27"/>
      <c r="I7" s="40"/>
      <c r="J7" s="39"/>
      <c r="K7" s="27"/>
      <c r="L7" s="27"/>
      <c r="M7" s="27"/>
      <c r="N7" s="40"/>
      <c r="O7" s="39"/>
      <c r="P7" s="27"/>
      <c r="Q7" s="27"/>
      <c r="R7" s="27"/>
      <c r="S7" s="40"/>
      <c r="T7" s="39"/>
      <c r="U7" s="27"/>
      <c r="V7" s="27"/>
      <c r="W7" s="27"/>
      <c r="X7" s="109"/>
      <c r="Y7" s="154"/>
      <c r="Z7" s="27"/>
      <c r="AA7" s="27"/>
      <c r="AB7" s="27"/>
      <c r="AC7" s="40"/>
      <c r="AD7" s="39"/>
      <c r="AE7" s="27"/>
      <c r="AF7" s="27"/>
      <c r="AG7" s="27"/>
      <c r="AH7" s="171"/>
    </row>
    <row r="8" spans="2:34" x14ac:dyDescent="0.3">
      <c r="B8" s="173" t="s">
        <v>33</v>
      </c>
      <c r="C8" s="252" t="s">
        <v>9</v>
      </c>
      <c r="D8" s="253"/>
      <c r="E8" s="27"/>
      <c r="F8" s="27"/>
      <c r="G8" s="91"/>
      <c r="H8" s="91"/>
      <c r="I8" s="92"/>
      <c r="J8" s="93"/>
      <c r="K8" s="91"/>
      <c r="L8" s="27"/>
      <c r="M8" s="27"/>
      <c r="N8" s="40"/>
      <c r="O8" s="39"/>
      <c r="P8" s="27"/>
      <c r="Q8" s="27"/>
      <c r="R8" s="27"/>
      <c r="S8" s="40"/>
      <c r="T8" s="39"/>
      <c r="U8" s="27"/>
      <c r="V8" s="27"/>
      <c r="W8" s="27"/>
      <c r="X8" s="109"/>
      <c r="Y8" s="154"/>
      <c r="Z8" s="27"/>
      <c r="AA8" s="27"/>
      <c r="AB8" s="27"/>
      <c r="AC8" s="40"/>
      <c r="AD8" s="39"/>
      <c r="AE8" s="27"/>
      <c r="AF8" s="27"/>
      <c r="AG8" s="27"/>
      <c r="AH8" s="171"/>
    </row>
    <row r="9" spans="2:34" x14ac:dyDescent="0.3">
      <c r="B9" s="174" t="s">
        <v>37</v>
      </c>
      <c r="C9" s="252" t="s">
        <v>9</v>
      </c>
      <c r="D9" s="253"/>
      <c r="E9" s="27"/>
      <c r="F9" s="27"/>
      <c r="G9" s="91"/>
      <c r="H9" s="91"/>
      <c r="I9" s="92"/>
      <c r="J9" s="93"/>
      <c r="K9" s="91"/>
      <c r="L9" s="27"/>
      <c r="M9" s="27"/>
      <c r="N9" s="40"/>
      <c r="O9" s="39"/>
      <c r="P9" s="27"/>
      <c r="Q9" s="27"/>
      <c r="R9" s="27"/>
      <c r="S9" s="40"/>
      <c r="T9" s="39"/>
      <c r="U9" s="27"/>
      <c r="V9" s="27"/>
      <c r="W9" s="27"/>
      <c r="X9" s="109"/>
      <c r="Y9" s="154"/>
      <c r="Z9" s="27"/>
      <c r="AA9" s="27"/>
      <c r="AB9" s="27"/>
      <c r="AC9" s="40"/>
      <c r="AD9" s="39"/>
      <c r="AE9" s="27"/>
      <c r="AF9" s="27"/>
      <c r="AG9" s="27"/>
      <c r="AH9" s="171"/>
    </row>
    <row r="10" spans="2:34" x14ac:dyDescent="0.3">
      <c r="B10" s="222" t="s">
        <v>59</v>
      </c>
      <c r="C10" s="254" t="s">
        <v>35</v>
      </c>
      <c r="D10" s="255"/>
      <c r="E10" s="27"/>
      <c r="F10" s="27"/>
      <c r="G10" s="27"/>
      <c r="H10" s="106"/>
      <c r="I10" s="107"/>
      <c r="J10" s="108"/>
      <c r="K10" s="106"/>
      <c r="L10" s="106"/>
      <c r="M10" s="106"/>
      <c r="N10" s="107"/>
      <c r="O10" s="106"/>
      <c r="P10" s="106"/>
      <c r="Q10" s="106"/>
      <c r="R10" s="106"/>
      <c r="S10" s="107"/>
      <c r="T10" s="108"/>
      <c r="U10" s="106"/>
      <c r="V10" s="106"/>
      <c r="W10" s="106"/>
      <c r="X10" s="110"/>
      <c r="Y10" s="155"/>
      <c r="Z10" s="106"/>
      <c r="AA10" s="106"/>
      <c r="AB10" s="106"/>
      <c r="AC10" s="107"/>
      <c r="AD10" s="108"/>
      <c r="AE10" s="106"/>
      <c r="AF10" s="106"/>
      <c r="AG10" s="27"/>
      <c r="AH10" s="171"/>
    </row>
    <row r="11" spans="2:34" x14ac:dyDescent="0.3">
      <c r="B11" s="223"/>
      <c r="C11" s="236" t="s">
        <v>10</v>
      </c>
      <c r="D11" s="256"/>
      <c r="E11" s="27"/>
      <c r="F11" s="27"/>
      <c r="G11" s="27"/>
      <c r="H11" s="103"/>
      <c r="I11" s="104"/>
      <c r="J11" s="105"/>
      <c r="K11" s="103"/>
      <c r="L11" s="103"/>
      <c r="M11" s="103"/>
      <c r="N11" s="40"/>
      <c r="O11" s="27"/>
      <c r="P11" s="27"/>
      <c r="Q11" s="27"/>
      <c r="R11" s="27"/>
      <c r="S11" s="40"/>
      <c r="T11" s="39"/>
      <c r="U11" s="27"/>
      <c r="V11" s="27"/>
      <c r="W11" s="27"/>
      <c r="X11" s="109"/>
      <c r="Y11" s="154"/>
      <c r="Z11" s="27"/>
      <c r="AA11" s="27"/>
      <c r="AB11" s="27"/>
      <c r="AC11" s="40"/>
      <c r="AD11" s="39"/>
      <c r="AE11" s="27"/>
      <c r="AF11" s="27"/>
      <c r="AG11" s="27"/>
      <c r="AH11" s="171"/>
    </row>
    <row r="12" spans="2:34" x14ac:dyDescent="0.3">
      <c r="B12" s="223"/>
      <c r="C12" s="257" t="s">
        <v>5</v>
      </c>
      <c r="D12" s="258"/>
      <c r="E12" s="27"/>
      <c r="F12" s="27"/>
      <c r="G12" s="27"/>
      <c r="H12" s="100"/>
      <c r="I12" s="101"/>
      <c r="J12" s="102"/>
      <c r="K12" s="100"/>
      <c r="L12" s="100"/>
      <c r="M12" s="100"/>
      <c r="N12" s="101"/>
      <c r="O12" s="102"/>
      <c r="P12" s="100"/>
      <c r="Q12" s="100"/>
      <c r="R12" s="100"/>
      <c r="S12" s="101"/>
      <c r="T12" s="102"/>
      <c r="U12" s="100"/>
      <c r="V12" s="100"/>
      <c r="W12" s="100"/>
      <c r="X12" s="111"/>
      <c r="Y12" s="154"/>
      <c r="Z12" s="27"/>
      <c r="AA12" s="27"/>
      <c r="AB12" s="27"/>
      <c r="AC12" s="40"/>
      <c r="AD12" s="39"/>
      <c r="AE12" s="27"/>
      <c r="AF12" s="27"/>
      <c r="AG12" s="27"/>
      <c r="AH12" s="171"/>
    </row>
    <row r="13" spans="2:34" x14ac:dyDescent="0.3">
      <c r="B13" s="223"/>
      <c r="C13" s="225" t="s">
        <v>2</v>
      </c>
      <c r="D13" s="226"/>
      <c r="E13" s="27"/>
      <c r="F13" s="27"/>
      <c r="G13" s="27"/>
      <c r="H13" s="94"/>
      <c r="I13" s="95"/>
      <c r="J13" s="96"/>
      <c r="K13" s="94"/>
      <c r="L13" s="94"/>
      <c r="M13" s="94"/>
      <c r="N13" s="95"/>
      <c r="O13" s="96"/>
      <c r="P13" s="94"/>
      <c r="Q13" s="94"/>
      <c r="R13" s="94"/>
      <c r="S13" s="95"/>
      <c r="T13" s="39"/>
      <c r="U13" s="27"/>
      <c r="V13" s="27"/>
      <c r="W13" s="27"/>
      <c r="X13" s="109"/>
      <c r="Y13" s="154"/>
      <c r="Z13" s="27"/>
      <c r="AA13" s="27"/>
      <c r="AB13" s="27"/>
      <c r="AC13" s="40"/>
      <c r="AD13" s="39"/>
      <c r="AE13" s="27"/>
      <c r="AF13" s="27"/>
      <c r="AG13" s="27"/>
      <c r="AH13" s="171"/>
    </row>
    <row r="14" spans="2:34" x14ac:dyDescent="0.3">
      <c r="B14" s="224"/>
      <c r="C14" s="225" t="s">
        <v>36</v>
      </c>
      <c r="D14" s="226"/>
      <c r="E14" s="27"/>
      <c r="G14" s="27"/>
      <c r="H14" s="97"/>
      <c r="I14" s="98"/>
      <c r="J14" s="99"/>
      <c r="K14" s="97"/>
      <c r="L14" s="97"/>
      <c r="M14" s="97"/>
      <c r="N14" s="98"/>
      <c r="O14" s="99"/>
      <c r="P14" s="97"/>
      <c r="Q14" s="97"/>
      <c r="R14" s="27"/>
      <c r="S14" s="40"/>
      <c r="T14" s="39"/>
      <c r="U14" s="27"/>
      <c r="V14" s="27"/>
      <c r="W14" s="27"/>
      <c r="X14" s="109"/>
      <c r="Y14" s="154"/>
      <c r="Z14" s="27"/>
      <c r="AA14" s="27"/>
      <c r="AB14" s="27"/>
      <c r="AC14" s="40"/>
      <c r="AD14" s="39"/>
      <c r="AE14" s="27"/>
      <c r="AF14" s="27"/>
      <c r="AG14" s="27"/>
      <c r="AH14" s="171"/>
    </row>
    <row r="15" spans="2:34" x14ac:dyDescent="0.3">
      <c r="B15" s="266" t="s">
        <v>34</v>
      </c>
      <c r="C15" s="262" t="s">
        <v>2</v>
      </c>
      <c r="D15" s="263"/>
      <c r="E15" s="27"/>
      <c r="F15" s="27"/>
      <c r="G15" s="27"/>
      <c r="H15" s="27"/>
      <c r="I15" s="40"/>
      <c r="J15" s="39"/>
      <c r="K15" s="27"/>
      <c r="L15" s="27"/>
      <c r="M15" s="27"/>
      <c r="N15" s="40"/>
      <c r="O15" s="27"/>
      <c r="P15" s="27"/>
      <c r="Q15" s="27"/>
      <c r="R15" s="27"/>
      <c r="S15" s="40"/>
      <c r="T15" s="96"/>
      <c r="U15" s="94"/>
      <c r="V15" s="94"/>
      <c r="W15" s="94"/>
      <c r="X15" s="112"/>
      <c r="Y15" s="156"/>
      <c r="Z15" s="94"/>
      <c r="AA15" s="94"/>
      <c r="AB15" s="94"/>
      <c r="AC15" s="95"/>
      <c r="AD15" s="96"/>
      <c r="AE15" s="94"/>
      <c r="AF15" s="94"/>
      <c r="AG15" s="27"/>
      <c r="AH15" s="171"/>
    </row>
    <row r="16" spans="2:34" x14ac:dyDescent="0.3">
      <c r="B16" s="267"/>
      <c r="C16" s="264" t="s">
        <v>36</v>
      </c>
      <c r="D16" s="265"/>
      <c r="E16" s="27"/>
      <c r="F16" s="27"/>
      <c r="G16" s="27"/>
      <c r="H16" s="27"/>
      <c r="I16" s="40"/>
      <c r="J16" s="39"/>
      <c r="K16" s="27"/>
      <c r="L16" s="27"/>
      <c r="M16" s="27"/>
      <c r="N16" s="40"/>
      <c r="O16" s="27"/>
      <c r="P16" s="27"/>
      <c r="Q16" s="27"/>
      <c r="R16" s="97"/>
      <c r="S16" s="98"/>
      <c r="T16" s="99"/>
      <c r="U16" s="97"/>
      <c r="V16" s="97"/>
      <c r="W16" s="97"/>
      <c r="X16" s="113"/>
      <c r="Y16" s="157"/>
      <c r="Z16" s="97"/>
      <c r="AA16" s="97"/>
      <c r="AB16" s="97"/>
      <c r="AC16" s="98"/>
      <c r="AD16" s="99"/>
      <c r="AE16" s="97"/>
      <c r="AF16" s="97"/>
      <c r="AG16" s="27"/>
      <c r="AH16" s="171"/>
    </row>
    <row r="17" spans="2:34" x14ac:dyDescent="0.3">
      <c r="B17" s="268"/>
      <c r="C17" s="252" t="s">
        <v>5</v>
      </c>
      <c r="D17" s="253"/>
      <c r="E17" s="27"/>
      <c r="F17" s="27"/>
      <c r="G17" s="27"/>
      <c r="H17" s="27"/>
      <c r="I17" s="40"/>
      <c r="J17" s="39"/>
      <c r="K17" s="27"/>
      <c r="L17" s="27"/>
      <c r="M17" s="27"/>
      <c r="N17" s="40"/>
      <c r="O17" s="39"/>
      <c r="P17" s="27"/>
      <c r="Q17" s="27"/>
      <c r="R17" s="27"/>
      <c r="S17" s="40"/>
      <c r="T17" s="39"/>
      <c r="U17" s="27"/>
      <c r="V17" s="27"/>
      <c r="W17" s="27"/>
      <c r="X17" s="109"/>
      <c r="Y17" s="158"/>
      <c r="Z17" s="100"/>
      <c r="AA17" s="100"/>
      <c r="AB17" s="100"/>
      <c r="AC17" s="101"/>
      <c r="AD17" s="102"/>
      <c r="AE17" s="100"/>
      <c r="AF17" s="100"/>
      <c r="AG17" s="27"/>
      <c r="AH17" s="171"/>
    </row>
    <row r="18" spans="2:34" x14ac:dyDescent="0.3">
      <c r="B18" s="172" t="s">
        <v>22</v>
      </c>
      <c r="C18" s="252" t="s">
        <v>9</v>
      </c>
      <c r="D18" s="253"/>
      <c r="E18" s="27"/>
      <c r="F18" s="27"/>
      <c r="G18" s="27"/>
      <c r="H18" s="27"/>
      <c r="I18" s="40"/>
      <c r="J18" s="39"/>
      <c r="K18" s="27"/>
      <c r="L18" s="27"/>
      <c r="M18" s="27"/>
      <c r="N18" s="40"/>
      <c r="O18" s="39"/>
      <c r="P18" s="27"/>
      <c r="Q18" s="27"/>
      <c r="R18" s="27"/>
      <c r="S18" s="40"/>
      <c r="T18" s="39"/>
      <c r="U18" s="27"/>
      <c r="V18" s="27"/>
      <c r="W18" s="27"/>
      <c r="X18" s="109"/>
      <c r="Y18" s="154"/>
      <c r="Z18" s="27"/>
      <c r="AA18" s="27"/>
      <c r="AB18" s="27"/>
      <c r="AC18" s="92"/>
      <c r="AD18" s="93"/>
      <c r="AE18" s="91"/>
      <c r="AF18" s="91"/>
      <c r="AG18" s="27"/>
      <c r="AH18" s="171"/>
    </row>
    <row r="19" spans="2:34" ht="17.25" thickBot="1" x14ac:dyDescent="0.35">
      <c r="B19" s="175" t="s">
        <v>38</v>
      </c>
      <c r="C19" s="245" t="s">
        <v>9</v>
      </c>
      <c r="D19" s="246"/>
      <c r="E19" s="169"/>
      <c r="F19" s="169"/>
      <c r="G19" s="169"/>
      <c r="H19" s="169"/>
      <c r="I19" s="176"/>
      <c r="J19" s="177"/>
      <c r="K19" s="169"/>
      <c r="L19" s="169"/>
      <c r="M19" s="169"/>
      <c r="N19" s="176"/>
      <c r="O19" s="177"/>
      <c r="P19" s="169"/>
      <c r="Q19" s="169"/>
      <c r="R19" s="169"/>
      <c r="S19" s="176"/>
      <c r="T19" s="177"/>
      <c r="U19" s="169"/>
      <c r="V19" s="169"/>
      <c r="W19" s="169"/>
      <c r="X19" s="178"/>
      <c r="Y19" s="179"/>
      <c r="Z19" s="169"/>
      <c r="AA19" s="169"/>
      <c r="AB19" s="169"/>
      <c r="AC19" s="176"/>
      <c r="AD19" s="177"/>
      <c r="AE19" s="169"/>
      <c r="AF19" s="169"/>
      <c r="AG19" s="180"/>
      <c r="AH19" s="181"/>
    </row>
    <row r="20" spans="2:34" x14ac:dyDescent="0.3">
      <c r="C20" s="28"/>
      <c r="D20" s="28"/>
    </row>
  </sheetData>
  <mergeCells count="27">
    <mergeCell ref="C19:D19"/>
    <mergeCell ref="B3:B4"/>
    <mergeCell ref="C3:D4"/>
    <mergeCell ref="C6:D6"/>
    <mergeCell ref="C7:D7"/>
    <mergeCell ref="C18:D18"/>
    <mergeCell ref="C10:D10"/>
    <mergeCell ref="C11:D11"/>
    <mergeCell ref="C12:D12"/>
    <mergeCell ref="B5:D5"/>
    <mergeCell ref="C8:D8"/>
    <mergeCell ref="C15:D15"/>
    <mergeCell ref="C16:D16"/>
    <mergeCell ref="C9:D9"/>
    <mergeCell ref="C17:D17"/>
    <mergeCell ref="B15:B17"/>
    <mergeCell ref="B10:B14"/>
    <mergeCell ref="C13:D13"/>
    <mergeCell ref="C14:D14"/>
    <mergeCell ref="E3:AH3"/>
    <mergeCell ref="E4:AH4"/>
    <mergeCell ref="T5:X5"/>
    <mergeCell ref="Y5:AC5"/>
    <mergeCell ref="E5:I5"/>
    <mergeCell ref="J5:N5"/>
    <mergeCell ref="O5:S5"/>
    <mergeCell ref="AD5:AH5"/>
  </mergeCells>
  <phoneticPr fontId="7" type="noConversion"/>
  <conditionalFormatting sqref="C6:D12 C13:C14 C15:D16 C17 C18:D19">
    <cfRule type="containsText" dxfId="173" priority="1" operator="containsText" text="공통">
      <formula>NOT(ISERROR(SEARCH("공통",C6)))</formula>
    </cfRule>
    <cfRule type="containsText" dxfId="172" priority="2" operator="containsText" text="전혁선">
      <formula>NOT(ISERROR(SEARCH("전혁선",C6)))</formula>
    </cfRule>
    <cfRule type="containsText" dxfId="171" priority="3" operator="containsText" text="이형석">
      <formula>NOT(ISERROR(SEARCH("이형석",C6)))</formula>
    </cfRule>
    <cfRule type="containsText" dxfId="170" priority="4" operator="containsText" text="임유하">
      <formula>NOT(ISERROR(SEARCH("임유하",C6)))</formula>
    </cfRule>
    <cfRule type="containsText" dxfId="169" priority="5" operator="containsText" text="이찬녕">
      <formula>NOT(ISERROR(SEARCH("이찬녕",C6)))</formula>
    </cfRule>
    <cfRule type="containsText" dxfId="168" priority="6" operator="containsText" text="김민수">
      <formula>NOT(ISERROR(SEARCH("김민수",C6)))</formula>
    </cfRule>
  </conditionalFormatting>
  <dataValidations count="2">
    <dataValidation type="list" operator="equal" allowBlank="1" showInputMessage="1" showErrorMessage="1" sqref="C20:D20">
      <formula1>$V$6:$V$16</formula1>
    </dataValidation>
    <dataValidation type="list" operator="equal" allowBlank="1" showInputMessage="1" showErrorMessage="1" sqref="D6:D7 D18:D19 D10:D12 C6:C19">
      <formula1>"공통, 김민수, 이찬녕, 이형석, 임유하, 전혁선"</formula1>
    </dataValidation>
  </dataValidations>
  <pageMargins left="0.74805557727813721" right="0.74805557727813721" top="0.98430556058883667" bottom="0.98430556058883667" header="0.51166665554046631" footer="0.51166665554046631"/>
  <pageSetup paperSize="9" scale="63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zoomScaleNormal="100" workbookViewId="0">
      <selection activeCell="D15" sqref="D15"/>
    </sheetView>
  </sheetViews>
  <sheetFormatPr defaultRowHeight="16.5" x14ac:dyDescent="0.3"/>
  <cols>
    <col min="2" max="2" width="9.875" customWidth="1"/>
    <col min="3" max="3" width="14.375" bestFit="1" customWidth="1"/>
    <col min="4" max="4" width="103.875" customWidth="1"/>
    <col min="5" max="5" width="9.875" bestFit="1" customWidth="1"/>
  </cols>
  <sheetData>
    <row r="3" spans="2:5" ht="27" customHeight="1" x14ac:dyDescent="0.3">
      <c r="B3" s="80" t="s">
        <v>46</v>
      </c>
      <c r="C3" s="79" t="s">
        <v>47</v>
      </c>
      <c r="D3" s="80" t="s">
        <v>48</v>
      </c>
      <c r="E3" s="80" t="s">
        <v>211</v>
      </c>
    </row>
    <row r="4" spans="2:5" x14ac:dyDescent="0.3">
      <c r="B4" s="269" t="s">
        <v>99</v>
      </c>
      <c r="C4" s="83" t="s">
        <v>56</v>
      </c>
      <c r="D4" s="78" t="s">
        <v>51</v>
      </c>
      <c r="E4" s="167" t="s">
        <v>212</v>
      </c>
    </row>
    <row r="5" spans="2:5" x14ac:dyDescent="0.3">
      <c r="B5" s="269"/>
      <c r="C5" s="83" t="s">
        <v>49</v>
      </c>
      <c r="D5" s="85" t="s">
        <v>217</v>
      </c>
      <c r="E5" s="143" t="s">
        <v>212</v>
      </c>
    </row>
    <row r="6" spans="2:5" x14ac:dyDescent="0.3">
      <c r="B6" s="270"/>
      <c r="C6" s="84" t="s">
        <v>50</v>
      </c>
      <c r="D6" s="77" t="s">
        <v>218</v>
      </c>
      <c r="E6" s="128" t="s">
        <v>213</v>
      </c>
    </row>
    <row r="7" spans="2:5" x14ac:dyDescent="0.3">
      <c r="B7" s="273" t="s">
        <v>216</v>
      </c>
      <c r="C7" s="81" t="s">
        <v>55</v>
      </c>
      <c r="D7" s="86" t="s">
        <v>219</v>
      </c>
      <c r="E7" s="143" t="s">
        <v>212</v>
      </c>
    </row>
    <row r="8" spans="2:5" x14ac:dyDescent="0.3">
      <c r="B8" s="274"/>
      <c r="C8" s="82" t="s">
        <v>52</v>
      </c>
      <c r="D8" s="85" t="s">
        <v>220</v>
      </c>
      <c r="E8" s="143" t="s">
        <v>212</v>
      </c>
    </row>
    <row r="9" spans="2:5" x14ac:dyDescent="0.3">
      <c r="B9" s="274"/>
      <c r="C9" s="271" t="s">
        <v>53</v>
      </c>
      <c r="D9" s="85" t="s">
        <v>215</v>
      </c>
      <c r="E9" s="143" t="s">
        <v>212</v>
      </c>
    </row>
    <row r="10" spans="2:5" x14ac:dyDescent="0.3">
      <c r="B10" s="274"/>
      <c r="C10" s="272"/>
      <c r="D10" s="85" t="s">
        <v>221</v>
      </c>
      <c r="E10" s="143" t="s">
        <v>212</v>
      </c>
    </row>
    <row r="11" spans="2:5" x14ac:dyDescent="0.3">
      <c r="B11" s="274"/>
      <c r="C11" s="82" t="s">
        <v>214</v>
      </c>
      <c r="D11" s="85" t="s">
        <v>223</v>
      </c>
      <c r="E11" s="129" t="s">
        <v>212</v>
      </c>
    </row>
    <row r="12" spans="2:5" x14ac:dyDescent="0.3">
      <c r="B12" s="275"/>
      <c r="C12" s="168" t="s">
        <v>54</v>
      </c>
      <c r="D12" s="77" t="s">
        <v>222</v>
      </c>
      <c r="E12" s="143" t="s">
        <v>212</v>
      </c>
    </row>
  </sheetData>
  <mergeCells count="3">
    <mergeCell ref="B4:B6"/>
    <mergeCell ref="C9:C10"/>
    <mergeCell ref="B7:B12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V83"/>
  <sheetViews>
    <sheetView topLeftCell="A31" zoomScale="85" zoomScaleNormal="85" zoomScaleSheetLayoutView="115" workbookViewId="0">
      <selection activeCell="G83" sqref="G83"/>
    </sheetView>
  </sheetViews>
  <sheetFormatPr defaultRowHeight="16.5" x14ac:dyDescent="0.3"/>
  <cols>
    <col min="1" max="1" width="4.875" customWidth="1"/>
    <col min="2" max="2" width="7.75" customWidth="1"/>
    <col min="3" max="3" width="7.5" customWidth="1"/>
    <col min="4" max="4" width="12.625" bestFit="1" customWidth="1"/>
    <col min="5" max="5" width="10.125" bestFit="1" customWidth="1"/>
    <col min="6" max="6" width="15.5" customWidth="1"/>
    <col min="7" max="7" width="27.625" customWidth="1"/>
    <col min="8" max="8" width="5.5" customWidth="1"/>
    <col min="9" max="9" width="9.625" customWidth="1"/>
    <col min="10" max="10" width="8.625" customWidth="1"/>
    <col min="11" max="11" width="11.75" customWidth="1"/>
    <col min="12" max="13" width="12.125" bestFit="1" customWidth="1"/>
    <col min="14" max="14" width="16.125" bestFit="1" customWidth="1"/>
    <col min="15" max="15" width="28" bestFit="1" customWidth="1"/>
    <col min="16" max="16" width="5.5" customWidth="1"/>
    <col min="19" max="19" width="8.75" customWidth="1"/>
  </cols>
  <sheetData>
    <row r="2" spans="2:16" ht="17.25" thickBot="1" x14ac:dyDescent="0.35"/>
    <row r="3" spans="2:16" ht="26.25" x14ac:dyDescent="0.3">
      <c r="B3" s="279" t="s">
        <v>98</v>
      </c>
      <c r="C3" s="280"/>
      <c r="D3" s="136"/>
      <c r="E3" s="136"/>
      <c r="F3" s="136"/>
      <c r="G3" s="136"/>
      <c r="H3" s="137"/>
      <c r="J3" s="140" t="s">
        <v>99</v>
      </c>
      <c r="K3" s="136"/>
      <c r="L3" s="136"/>
      <c r="M3" s="136"/>
      <c r="N3" s="136"/>
      <c r="O3" s="136"/>
      <c r="P3" s="137"/>
    </row>
    <row r="4" spans="2:16" ht="26.25" customHeight="1" x14ac:dyDescent="0.3">
      <c r="B4" s="138"/>
      <c r="H4" s="139"/>
      <c r="J4" s="138"/>
      <c r="P4" s="139"/>
    </row>
    <row r="5" spans="2:16" x14ac:dyDescent="0.3">
      <c r="B5" s="138"/>
      <c r="C5" s="135" t="s">
        <v>93</v>
      </c>
      <c r="H5" s="139"/>
      <c r="J5" s="138"/>
      <c r="K5" s="135" t="s">
        <v>201</v>
      </c>
      <c r="P5" s="139"/>
    </row>
    <row r="6" spans="2:16" x14ac:dyDescent="0.3">
      <c r="B6" s="138"/>
      <c r="C6" s="276" t="s">
        <v>202</v>
      </c>
      <c r="D6" s="277"/>
      <c r="E6" s="277"/>
      <c r="F6" s="277"/>
      <c r="G6" s="278"/>
      <c r="H6" s="139"/>
      <c r="J6" s="138"/>
      <c r="K6" s="276" t="s">
        <v>203</v>
      </c>
      <c r="L6" s="277"/>
      <c r="M6" s="277"/>
      <c r="N6" s="277"/>
      <c r="O6" s="278"/>
      <c r="P6" s="139"/>
    </row>
    <row r="7" spans="2:16" x14ac:dyDescent="0.3">
      <c r="B7" s="138"/>
      <c r="C7" s="124"/>
      <c r="D7" s="125" t="s">
        <v>83</v>
      </c>
      <c r="E7" s="126" t="s">
        <v>84</v>
      </c>
      <c r="F7" s="125" t="s">
        <v>85</v>
      </c>
      <c r="G7" s="127" t="s">
        <v>64</v>
      </c>
      <c r="H7" s="139"/>
      <c r="J7" s="138"/>
      <c r="K7" s="124"/>
      <c r="L7" s="125" t="s">
        <v>83</v>
      </c>
      <c r="M7" s="126" t="s">
        <v>84</v>
      </c>
      <c r="N7" s="125" t="s">
        <v>85</v>
      </c>
      <c r="O7" s="127" t="s">
        <v>64</v>
      </c>
      <c r="P7" s="139"/>
    </row>
    <row r="8" spans="2:16" x14ac:dyDescent="0.3">
      <c r="B8" s="138"/>
      <c r="C8" s="143" t="s">
        <v>73</v>
      </c>
      <c r="D8" s="144" t="s">
        <v>205</v>
      </c>
      <c r="E8" s="144" t="s">
        <v>69</v>
      </c>
      <c r="F8" s="161">
        <v>0</v>
      </c>
      <c r="G8" s="146" t="s">
        <v>206</v>
      </c>
      <c r="H8" s="139"/>
      <c r="J8" s="138"/>
      <c r="K8" s="129" t="s">
        <v>73</v>
      </c>
      <c r="L8" s="123" t="s">
        <v>94</v>
      </c>
      <c r="M8" s="123" t="s">
        <v>68</v>
      </c>
      <c r="N8" s="123" t="s">
        <v>74</v>
      </c>
      <c r="O8" s="132" t="s">
        <v>95</v>
      </c>
      <c r="P8" s="139"/>
    </row>
    <row r="9" spans="2:16" x14ac:dyDescent="0.3">
      <c r="B9" s="138"/>
      <c r="C9" s="117"/>
      <c r="D9" s="119" t="s">
        <v>75</v>
      </c>
      <c r="E9" s="119" t="s">
        <v>69</v>
      </c>
      <c r="F9" s="121">
        <v>0</v>
      </c>
      <c r="G9" s="131" t="s">
        <v>82</v>
      </c>
      <c r="H9" s="139"/>
      <c r="J9" s="138"/>
      <c r="K9" s="128"/>
      <c r="L9" s="119" t="s">
        <v>205</v>
      </c>
      <c r="M9" s="119" t="s">
        <v>69</v>
      </c>
      <c r="N9" s="162">
        <v>1</v>
      </c>
      <c r="O9" s="131" t="s">
        <v>206</v>
      </c>
      <c r="P9" s="139"/>
    </row>
    <row r="10" spans="2:16" x14ac:dyDescent="0.3">
      <c r="B10" s="138"/>
      <c r="C10" s="117"/>
      <c r="D10" s="119" t="s">
        <v>76</v>
      </c>
      <c r="E10" s="119" t="s">
        <v>69</v>
      </c>
      <c r="F10" s="121">
        <v>0</v>
      </c>
      <c r="G10" s="131" t="s">
        <v>86</v>
      </c>
      <c r="H10" s="139"/>
      <c r="J10" s="138"/>
      <c r="K10" s="117"/>
      <c r="L10" s="119" t="s">
        <v>75</v>
      </c>
      <c r="M10" s="119" t="s">
        <v>69</v>
      </c>
      <c r="N10" s="121">
        <v>0</v>
      </c>
      <c r="O10" s="131" t="s">
        <v>82</v>
      </c>
      <c r="P10" s="139"/>
    </row>
    <row r="11" spans="2:16" x14ac:dyDescent="0.3">
      <c r="B11" s="138"/>
      <c r="C11" s="117"/>
      <c r="D11" s="119" t="s">
        <v>77</v>
      </c>
      <c r="E11" s="119" t="s">
        <v>69</v>
      </c>
      <c r="F11" s="121">
        <v>0</v>
      </c>
      <c r="G11" s="131" t="s">
        <v>87</v>
      </c>
      <c r="H11" s="139"/>
      <c r="J11" s="138"/>
      <c r="K11" s="117"/>
      <c r="L11" s="119" t="s">
        <v>76</v>
      </c>
      <c r="M11" s="119" t="s">
        <v>69</v>
      </c>
      <c r="N11" s="121">
        <v>0</v>
      </c>
      <c r="O11" s="131" t="s">
        <v>86</v>
      </c>
      <c r="P11" s="139"/>
    </row>
    <row r="12" spans="2:16" x14ac:dyDescent="0.3">
      <c r="B12" s="138"/>
      <c r="C12" s="117"/>
      <c r="D12" s="119" t="s">
        <v>78</v>
      </c>
      <c r="E12" s="119" t="s">
        <v>69</v>
      </c>
      <c r="F12" s="121">
        <v>0</v>
      </c>
      <c r="G12" s="131" t="s">
        <v>88</v>
      </c>
      <c r="H12" s="139"/>
      <c r="J12" s="138"/>
      <c r="K12" s="117"/>
      <c r="L12" s="119" t="s">
        <v>77</v>
      </c>
      <c r="M12" s="119" t="s">
        <v>69</v>
      </c>
      <c r="N12" s="121">
        <v>0</v>
      </c>
      <c r="O12" s="131" t="s">
        <v>87</v>
      </c>
      <c r="P12" s="139"/>
    </row>
    <row r="13" spans="2:16" x14ac:dyDescent="0.3">
      <c r="B13" s="138"/>
      <c r="C13" s="117"/>
      <c r="D13" s="119" t="s">
        <v>79</v>
      </c>
      <c r="E13" s="119" t="s">
        <v>69</v>
      </c>
      <c r="F13" s="121">
        <v>0</v>
      </c>
      <c r="G13" s="131" t="s">
        <v>89</v>
      </c>
      <c r="H13" s="139"/>
      <c r="J13" s="138"/>
      <c r="K13" s="117"/>
      <c r="L13" s="119" t="s">
        <v>78</v>
      </c>
      <c r="M13" s="119" t="s">
        <v>69</v>
      </c>
      <c r="N13" s="121">
        <v>0</v>
      </c>
      <c r="O13" s="131" t="s">
        <v>88</v>
      </c>
      <c r="P13" s="139"/>
    </row>
    <row r="14" spans="2:16" x14ac:dyDescent="0.3">
      <c r="B14" s="138"/>
      <c r="C14" s="117"/>
      <c r="D14" s="119" t="s">
        <v>80</v>
      </c>
      <c r="E14" s="119" t="s">
        <v>69</v>
      </c>
      <c r="F14" s="121">
        <v>0</v>
      </c>
      <c r="G14" s="131" t="s">
        <v>102</v>
      </c>
      <c r="H14" s="139"/>
      <c r="J14" s="138"/>
      <c r="K14" s="117"/>
      <c r="L14" s="119" t="s">
        <v>79</v>
      </c>
      <c r="M14" s="119" t="s">
        <v>69</v>
      </c>
      <c r="N14" s="121">
        <v>0</v>
      </c>
      <c r="O14" s="131" t="s">
        <v>89</v>
      </c>
      <c r="P14" s="139"/>
    </row>
    <row r="15" spans="2:16" x14ac:dyDescent="0.3">
      <c r="B15" s="138"/>
      <c r="C15" s="117"/>
      <c r="D15" s="119" t="s">
        <v>101</v>
      </c>
      <c r="E15" s="119" t="s">
        <v>69</v>
      </c>
      <c r="F15" s="121">
        <v>0</v>
      </c>
      <c r="G15" s="131" t="s">
        <v>103</v>
      </c>
      <c r="H15" s="139"/>
      <c r="J15" s="138"/>
      <c r="K15" s="117"/>
      <c r="L15" s="119" t="s">
        <v>80</v>
      </c>
      <c r="M15" s="119" t="s">
        <v>69</v>
      </c>
      <c r="N15" s="121">
        <v>0</v>
      </c>
      <c r="O15" s="131" t="s">
        <v>102</v>
      </c>
      <c r="P15" s="139"/>
    </row>
    <row r="16" spans="2:16" x14ac:dyDescent="0.3">
      <c r="B16" s="138"/>
      <c r="C16" s="117"/>
      <c r="D16" s="119" t="s">
        <v>106</v>
      </c>
      <c r="E16" s="119" t="s">
        <v>69</v>
      </c>
      <c r="F16" s="121">
        <v>0</v>
      </c>
      <c r="G16" s="131" t="s">
        <v>104</v>
      </c>
      <c r="H16" s="139"/>
      <c r="J16" s="138"/>
      <c r="K16" s="118"/>
      <c r="L16" s="123" t="s">
        <v>101</v>
      </c>
      <c r="M16" s="123" t="s">
        <v>69</v>
      </c>
      <c r="N16" s="120">
        <v>0</v>
      </c>
      <c r="O16" s="132" t="s">
        <v>103</v>
      </c>
      <c r="P16" s="139"/>
    </row>
    <row r="17" spans="2:22" x14ac:dyDescent="0.3">
      <c r="B17" s="138"/>
      <c r="C17" s="117"/>
      <c r="D17" s="119" t="s">
        <v>107</v>
      </c>
      <c r="E17" s="119" t="s">
        <v>69</v>
      </c>
      <c r="F17" s="121">
        <v>0</v>
      </c>
      <c r="G17" s="131" t="s">
        <v>105</v>
      </c>
      <c r="H17" s="139"/>
      <c r="J17" s="138"/>
      <c r="K17" s="142" t="s">
        <v>100</v>
      </c>
      <c r="M17" s="142">
        <f>ROWS(L8:L16)</f>
        <v>9</v>
      </c>
      <c r="P17" s="139"/>
    </row>
    <row r="18" spans="2:22" x14ac:dyDescent="0.3">
      <c r="B18" s="138"/>
      <c r="C18" s="117"/>
      <c r="D18" s="119" t="s">
        <v>108</v>
      </c>
      <c r="E18" s="119" t="s">
        <v>81</v>
      </c>
      <c r="F18" s="130">
        <v>0</v>
      </c>
      <c r="G18" s="131" t="s">
        <v>90</v>
      </c>
      <c r="H18" s="139"/>
      <c r="J18" s="138"/>
      <c r="K18" s="142"/>
      <c r="M18" s="142"/>
      <c r="P18" s="139"/>
    </row>
    <row r="19" spans="2:22" x14ac:dyDescent="0.3">
      <c r="B19" s="138"/>
      <c r="C19" s="117"/>
      <c r="D19" s="119" t="s">
        <v>109</v>
      </c>
      <c r="E19" s="119" t="s">
        <v>81</v>
      </c>
      <c r="F19" s="130">
        <v>0</v>
      </c>
      <c r="G19" s="131" t="s">
        <v>194</v>
      </c>
      <c r="H19" s="139"/>
      <c r="J19" s="138"/>
      <c r="K19" s="135" t="s">
        <v>200</v>
      </c>
      <c r="P19" s="139"/>
    </row>
    <row r="20" spans="2:22" x14ac:dyDescent="0.3">
      <c r="B20" s="138"/>
      <c r="C20" s="86"/>
      <c r="D20" s="119" t="s">
        <v>70</v>
      </c>
      <c r="E20" s="119" t="s">
        <v>68</v>
      </c>
      <c r="F20" s="119" t="s">
        <v>74</v>
      </c>
      <c r="G20" s="131" t="s">
        <v>65</v>
      </c>
      <c r="H20" s="139"/>
      <c r="J20" s="138"/>
      <c r="K20" s="276" t="s">
        <v>204</v>
      </c>
      <c r="L20" s="277"/>
      <c r="M20" s="277"/>
      <c r="N20" s="277"/>
      <c r="O20" s="278"/>
      <c r="P20" s="139"/>
      <c r="R20" s="148"/>
      <c r="S20" s="148"/>
      <c r="T20" s="148"/>
      <c r="U20" s="148"/>
      <c r="V20" s="148"/>
    </row>
    <row r="21" spans="2:22" x14ac:dyDescent="0.3">
      <c r="B21" s="138"/>
      <c r="C21" s="86"/>
      <c r="D21" s="119" t="s">
        <v>71</v>
      </c>
      <c r="E21" s="119" t="s">
        <v>68</v>
      </c>
      <c r="F21" s="119" t="s">
        <v>74</v>
      </c>
      <c r="G21" s="131" t="s">
        <v>66</v>
      </c>
      <c r="H21" s="139"/>
      <c r="J21" s="138"/>
      <c r="K21" s="124"/>
      <c r="L21" s="125" t="s">
        <v>83</v>
      </c>
      <c r="M21" s="126" t="s">
        <v>84</v>
      </c>
      <c r="N21" s="125" t="s">
        <v>85</v>
      </c>
      <c r="O21" s="127" t="s">
        <v>64</v>
      </c>
      <c r="P21" s="139"/>
      <c r="R21" s="148"/>
      <c r="S21" s="149"/>
      <c r="T21" s="149"/>
      <c r="U21" s="149"/>
      <c r="V21" s="149"/>
    </row>
    <row r="22" spans="2:22" x14ac:dyDescent="0.3">
      <c r="B22" s="138"/>
      <c r="C22" s="77"/>
      <c r="D22" s="123" t="s">
        <v>72</v>
      </c>
      <c r="E22" s="123" t="s">
        <v>69</v>
      </c>
      <c r="F22" s="120">
        <v>0</v>
      </c>
      <c r="G22" s="132" t="s">
        <v>67</v>
      </c>
      <c r="H22" s="139"/>
      <c r="J22" s="138"/>
      <c r="K22" s="129" t="s">
        <v>73</v>
      </c>
      <c r="L22" s="123" t="s">
        <v>94</v>
      </c>
      <c r="M22" s="123" t="s">
        <v>68</v>
      </c>
      <c r="N22" s="123" t="s">
        <v>74</v>
      </c>
      <c r="O22" s="132" t="s">
        <v>95</v>
      </c>
      <c r="P22" s="139"/>
      <c r="R22" s="119"/>
      <c r="S22" s="119"/>
      <c r="T22" s="119"/>
      <c r="U22" s="119"/>
      <c r="V22" s="147"/>
    </row>
    <row r="23" spans="2:22" x14ac:dyDescent="0.3">
      <c r="B23" s="138"/>
      <c r="C23" s="142" t="s">
        <v>100</v>
      </c>
      <c r="E23" s="142">
        <f>ROWS(D8:D22)</f>
        <v>15</v>
      </c>
      <c r="H23" s="139"/>
      <c r="J23" s="138"/>
      <c r="K23" s="128"/>
      <c r="L23" s="119" t="s">
        <v>205</v>
      </c>
      <c r="M23" s="119" t="s">
        <v>69</v>
      </c>
      <c r="N23" s="162">
        <v>1</v>
      </c>
      <c r="O23" s="131" t="s">
        <v>206</v>
      </c>
      <c r="P23" s="139"/>
      <c r="R23" s="119"/>
      <c r="S23" s="119"/>
      <c r="T23" s="119"/>
      <c r="U23" s="119"/>
      <c r="V23" s="147"/>
    </row>
    <row r="24" spans="2:22" x14ac:dyDescent="0.3">
      <c r="B24" s="138"/>
      <c r="H24" s="139"/>
      <c r="J24" s="138"/>
      <c r="K24" s="117"/>
      <c r="L24" s="119" t="s">
        <v>106</v>
      </c>
      <c r="M24" s="119" t="s">
        <v>69</v>
      </c>
      <c r="N24" s="121">
        <v>0</v>
      </c>
      <c r="O24" s="131" t="s">
        <v>104</v>
      </c>
      <c r="P24" s="139"/>
      <c r="R24" s="119"/>
      <c r="S24" s="119"/>
      <c r="T24" s="119"/>
      <c r="U24" s="121"/>
      <c r="V24" s="147"/>
    </row>
    <row r="25" spans="2:22" x14ac:dyDescent="0.3">
      <c r="B25" s="138"/>
      <c r="C25" s="150" t="s">
        <v>97</v>
      </c>
      <c r="D25" s="150"/>
      <c r="E25" s="150"/>
      <c r="F25" s="150"/>
      <c r="H25" s="139"/>
      <c r="J25" s="138"/>
      <c r="K25" s="117"/>
      <c r="L25" s="119" t="s">
        <v>107</v>
      </c>
      <c r="M25" s="119" t="s">
        <v>69</v>
      </c>
      <c r="N25" s="121">
        <v>0</v>
      </c>
      <c r="O25" s="131" t="s">
        <v>105</v>
      </c>
      <c r="P25" s="139"/>
      <c r="S25" s="119"/>
      <c r="T25" s="119"/>
      <c r="U25" s="121"/>
      <c r="V25" s="147"/>
    </row>
    <row r="26" spans="2:22" x14ac:dyDescent="0.3">
      <c r="B26" s="138"/>
      <c r="C26" s="276" t="s">
        <v>199</v>
      </c>
      <c r="D26" s="277"/>
      <c r="E26" s="277"/>
      <c r="F26" s="277"/>
      <c r="G26" s="278"/>
      <c r="H26" s="139"/>
      <c r="J26" s="138"/>
      <c r="K26" s="117"/>
      <c r="L26" s="119" t="s">
        <v>108</v>
      </c>
      <c r="M26" s="119" t="s">
        <v>81</v>
      </c>
      <c r="N26" s="130">
        <v>0</v>
      </c>
      <c r="O26" s="131" t="s">
        <v>90</v>
      </c>
      <c r="P26" s="139"/>
      <c r="S26" s="119"/>
      <c r="T26" s="119"/>
      <c r="U26" s="121"/>
      <c r="V26" s="147"/>
    </row>
    <row r="27" spans="2:22" x14ac:dyDescent="0.3">
      <c r="B27" s="138"/>
      <c r="C27" s="124"/>
      <c r="D27" s="125" t="s">
        <v>83</v>
      </c>
      <c r="E27" s="126" t="s">
        <v>84</v>
      </c>
      <c r="F27" s="125" t="s">
        <v>85</v>
      </c>
      <c r="G27" s="127" t="s">
        <v>64</v>
      </c>
      <c r="H27" s="139"/>
      <c r="J27" s="138"/>
      <c r="K27" s="118"/>
      <c r="L27" s="123" t="s">
        <v>109</v>
      </c>
      <c r="M27" s="123" t="s">
        <v>81</v>
      </c>
      <c r="N27" s="122">
        <v>0</v>
      </c>
      <c r="O27" s="132" t="s">
        <v>194</v>
      </c>
      <c r="P27" s="139"/>
      <c r="S27" s="119"/>
      <c r="T27" s="119"/>
      <c r="U27" s="130"/>
      <c r="V27" s="147"/>
    </row>
    <row r="28" spans="2:22" x14ac:dyDescent="0.3">
      <c r="B28" s="138"/>
      <c r="C28" s="143" t="s">
        <v>73</v>
      </c>
      <c r="D28" s="144" t="s">
        <v>207</v>
      </c>
      <c r="E28" s="144" t="s">
        <v>69</v>
      </c>
      <c r="F28" s="145">
        <v>1</v>
      </c>
      <c r="G28" s="146" t="s">
        <v>209</v>
      </c>
      <c r="H28" s="139"/>
      <c r="J28" s="138"/>
      <c r="K28" s="142" t="s">
        <v>100</v>
      </c>
      <c r="M28" s="142">
        <f>ROWS(L22:L27)</f>
        <v>6</v>
      </c>
      <c r="P28" s="139"/>
      <c r="S28" s="119"/>
      <c r="T28" s="119"/>
      <c r="U28" s="130"/>
      <c r="V28" s="147"/>
    </row>
    <row r="29" spans="2:22" x14ac:dyDescent="0.3">
      <c r="B29" s="138"/>
      <c r="C29" s="86"/>
      <c r="D29" s="119" t="s">
        <v>70</v>
      </c>
      <c r="E29" s="119" t="s">
        <v>68</v>
      </c>
      <c r="F29" s="119" t="s">
        <v>74</v>
      </c>
      <c r="G29" s="131" t="s">
        <v>65</v>
      </c>
      <c r="H29" s="139"/>
      <c r="J29" s="138"/>
      <c r="K29" s="135"/>
      <c r="P29" s="139"/>
      <c r="R29" s="135"/>
      <c r="S29" s="135"/>
      <c r="T29" s="142"/>
    </row>
    <row r="30" spans="2:22" x14ac:dyDescent="0.3">
      <c r="B30" s="138"/>
      <c r="C30" s="86"/>
      <c r="D30" s="119" t="s">
        <v>71</v>
      </c>
      <c r="E30" s="119" t="s">
        <v>68</v>
      </c>
      <c r="F30" s="119" t="s">
        <v>74</v>
      </c>
      <c r="G30" s="131" t="s">
        <v>66</v>
      </c>
      <c r="H30" s="139"/>
      <c r="J30" s="138"/>
      <c r="K30" s="135" t="s">
        <v>96</v>
      </c>
      <c r="P30" s="139"/>
    </row>
    <row r="31" spans="2:22" x14ac:dyDescent="0.3">
      <c r="B31" s="138"/>
      <c r="C31" s="86"/>
      <c r="D31" s="119" t="s">
        <v>72</v>
      </c>
      <c r="E31" s="119" t="s">
        <v>69</v>
      </c>
      <c r="F31" s="121">
        <v>0</v>
      </c>
      <c r="G31" s="131" t="s">
        <v>67</v>
      </c>
      <c r="H31" s="139"/>
      <c r="J31" s="138"/>
      <c r="K31" s="276" t="s">
        <v>208</v>
      </c>
      <c r="L31" s="277"/>
      <c r="M31" s="277"/>
      <c r="N31" s="277"/>
      <c r="O31" s="278"/>
      <c r="P31" s="139"/>
    </row>
    <row r="32" spans="2:22" x14ac:dyDescent="0.3">
      <c r="B32" s="138"/>
      <c r="C32" s="86"/>
      <c r="D32" s="119" t="s">
        <v>91</v>
      </c>
      <c r="E32" s="119" t="s">
        <v>69</v>
      </c>
      <c r="F32" s="121">
        <v>1</v>
      </c>
      <c r="G32" s="131" t="s">
        <v>92</v>
      </c>
      <c r="H32" s="139"/>
      <c r="J32" s="138"/>
      <c r="K32" s="124"/>
      <c r="L32" s="125" t="s">
        <v>83</v>
      </c>
      <c r="M32" s="126" t="s">
        <v>84</v>
      </c>
      <c r="N32" s="125" t="s">
        <v>85</v>
      </c>
      <c r="O32" s="127" t="s">
        <v>64</v>
      </c>
      <c r="P32" s="139"/>
    </row>
    <row r="33" spans="2:16" x14ac:dyDescent="0.3">
      <c r="B33" s="138"/>
      <c r="C33" s="86"/>
      <c r="D33" s="119" t="s">
        <v>152</v>
      </c>
      <c r="E33" s="119" t="s">
        <v>69</v>
      </c>
      <c r="F33" s="133">
        <v>0</v>
      </c>
      <c r="G33" s="131" t="s">
        <v>110</v>
      </c>
      <c r="H33" s="139"/>
      <c r="J33" s="138"/>
      <c r="K33" s="143" t="s">
        <v>73</v>
      </c>
      <c r="L33" s="144" t="s">
        <v>207</v>
      </c>
      <c r="M33" s="144" t="s">
        <v>69</v>
      </c>
      <c r="N33" s="144">
        <v>1</v>
      </c>
      <c r="O33" s="146" t="s">
        <v>209</v>
      </c>
      <c r="P33" s="139"/>
    </row>
    <row r="34" spans="2:16" x14ac:dyDescent="0.3">
      <c r="B34" s="138"/>
      <c r="C34" s="117"/>
      <c r="D34" s="119" t="s">
        <v>174</v>
      </c>
      <c r="E34" s="119" t="s">
        <v>69</v>
      </c>
      <c r="F34" s="133">
        <v>0</v>
      </c>
      <c r="G34" s="131" t="s">
        <v>111</v>
      </c>
      <c r="H34" s="139"/>
      <c r="J34" s="138"/>
      <c r="K34" s="128"/>
      <c r="L34" s="119" t="s">
        <v>94</v>
      </c>
      <c r="M34" s="119" t="s">
        <v>68</v>
      </c>
      <c r="N34" s="119" t="s">
        <v>74</v>
      </c>
      <c r="O34" s="131" t="s">
        <v>95</v>
      </c>
      <c r="P34" s="139"/>
    </row>
    <row r="35" spans="2:16" x14ac:dyDescent="0.3">
      <c r="B35" s="138"/>
      <c r="C35" s="117"/>
      <c r="D35" s="119" t="s">
        <v>153</v>
      </c>
      <c r="E35" s="119" t="s">
        <v>69</v>
      </c>
      <c r="F35" s="133">
        <v>0</v>
      </c>
      <c r="G35" s="131" t="s">
        <v>112</v>
      </c>
      <c r="H35" s="139"/>
      <c r="J35" s="138"/>
      <c r="K35" s="128"/>
      <c r="L35" s="119" t="s">
        <v>91</v>
      </c>
      <c r="M35" s="119" t="s">
        <v>69</v>
      </c>
      <c r="N35" s="119">
        <v>1</v>
      </c>
      <c r="O35" s="131" t="s">
        <v>92</v>
      </c>
      <c r="P35" s="139"/>
    </row>
    <row r="36" spans="2:16" x14ac:dyDescent="0.3">
      <c r="B36" s="138"/>
      <c r="C36" s="117"/>
      <c r="D36" s="119" t="s">
        <v>175</v>
      </c>
      <c r="E36" s="119" t="s">
        <v>69</v>
      </c>
      <c r="F36" s="133">
        <v>0</v>
      </c>
      <c r="G36" s="131" t="s">
        <v>113</v>
      </c>
      <c r="H36" s="139"/>
      <c r="J36" s="138"/>
      <c r="K36" s="86"/>
      <c r="L36" s="119" t="s">
        <v>152</v>
      </c>
      <c r="M36" s="119" t="s">
        <v>69</v>
      </c>
      <c r="N36" s="133">
        <v>0</v>
      </c>
      <c r="O36" s="131" t="s">
        <v>110</v>
      </c>
      <c r="P36" s="139"/>
    </row>
    <row r="37" spans="2:16" x14ac:dyDescent="0.3">
      <c r="B37" s="138"/>
      <c r="C37" s="117"/>
      <c r="D37" s="119" t="s">
        <v>154</v>
      </c>
      <c r="E37" s="119" t="s">
        <v>69</v>
      </c>
      <c r="F37" s="133">
        <v>0</v>
      </c>
      <c r="G37" s="131" t="s">
        <v>114</v>
      </c>
      <c r="H37" s="139"/>
      <c r="J37" s="138"/>
      <c r="K37" s="117"/>
      <c r="L37" s="119" t="s">
        <v>174</v>
      </c>
      <c r="M37" s="119" t="s">
        <v>69</v>
      </c>
      <c r="N37" s="133">
        <v>0</v>
      </c>
      <c r="O37" s="131" t="s">
        <v>111</v>
      </c>
      <c r="P37" s="139"/>
    </row>
    <row r="38" spans="2:16" x14ac:dyDescent="0.3">
      <c r="B38" s="138"/>
      <c r="C38" s="117"/>
      <c r="D38" s="119" t="s">
        <v>176</v>
      </c>
      <c r="E38" s="119" t="s">
        <v>69</v>
      </c>
      <c r="F38" s="133">
        <v>0</v>
      </c>
      <c r="G38" s="131" t="s">
        <v>115</v>
      </c>
      <c r="H38" s="139"/>
      <c r="J38" s="138"/>
      <c r="K38" s="117"/>
      <c r="L38" s="119" t="s">
        <v>153</v>
      </c>
      <c r="M38" s="119" t="s">
        <v>69</v>
      </c>
      <c r="N38" s="133">
        <v>0</v>
      </c>
      <c r="O38" s="131" t="s">
        <v>112</v>
      </c>
      <c r="P38" s="139"/>
    </row>
    <row r="39" spans="2:16" x14ac:dyDescent="0.3">
      <c r="B39" s="138"/>
      <c r="C39" s="117"/>
      <c r="D39" s="119" t="s">
        <v>155</v>
      </c>
      <c r="E39" s="119" t="s">
        <v>69</v>
      </c>
      <c r="F39" s="133">
        <v>0</v>
      </c>
      <c r="G39" s="131" t="s">
        <v>112</v>
      </c>
      <c r="H39" s="139"/>
      <c r="J39" s="138"/>
      <c r="K39" s="117"/>
      <c r="L39" s="119" t="s">
        <v>175</v>
      </c>
      <c r="M39" s="119" t="s">
        <v>69</v>
      </c>
      <c r="N39" s="133">
        <v>0</v>
      </c>
      <c r="O39" s="131" t="s">
        <v>113</v>
      </c>
      <c r="P39" s="139"/>
    </row>
    <row r="40" spans="2:16" x14ac:dyDescent="0.3">
      <c r="B40" s="138"/>
      <c r="C40" s="117"/>
      <c r="D40" s="119" t="s">
        <v>177</v>
      </c>
      <c r="E40" s="119" t="s">
        <v>69</v>
      </c>
      <c r="F40" s="133">
        <v>0</v>
      </c>
      <c r="G40" s="131" t="s">
        <v>113</v>
      </c>
      <c r="H40" s="139"/>
      <c r="J40" s="138"/>
      <c r="K40" s="117"/>
      <c r="L40" s="119" t="s">
        <v>154</v>
      </c>
      <c r="M40" s="119" t="s">
        <v>69</v>
      </c>
      <c r="N40" s="133">
        <v>0</v>
      </c>
      <c r="O40" s="131" t="s">
        <v>114</v>
      </c>
      <c r="P40" s="139"/>
    </row>
    <row r="41" spans="2:16" x14ac:dyDescent="0.3">
      <c r="B41" s="138"/>
      <c r="C41" s="117"/>
      <c r="D41" s="119" t="s">
        <v>156</v>
      </c>
      <c r="E41" s="119" t="s">
        <v>69</v>
      </c>
      <c r="F41" s="133">
        <v>0</v>
      </c>
      <c r="G41" s="131" t="s">
        <v>116</v>
      </c>
      <c r="H41" s="139"/>
      <c r="J41" s="138"/>
      <c r="K41" s="117"/>
      <c r="L41" s="119" t="s">
        <v>176</v>
      </c>
      <c r="M41" s="119" t="s">
        <v>69</v>
      </c>
      <c r="N41" s="133">
        <v>0</v>
      </c>
      <c r="O41" s="131" t="s">
        <v>115</v>
      </c>
      <c r="P41" s="139"/>
    </row>
    <row r="42" spans="2:16" x14ac:dyDescent="0.3">
      <c r="B42" s="138"/>
      <c r="C42" s="117"/>
      <c r="D42" s="119" t="s">
        <v>178</v>
      </c>
      <c r="E42" s="119" t="s">
        <v>69</v>
      </c>
      <c r="F42" s="133">
        <v>0</v>
      </c>
      <c r="G42" s="131" t="s">
        <v>117</v>
      </c>
      <c r="H42" s="139"/>
      <c r="J42" s="138"/>
      <c r="K42" s="117"/>
      <c r="L42" s="119" t="s">
        <v>155</v>
      </c>
      <c r="M42" s="119" t="s">
        <v>69</v>
      </c>
      <c r="N42" s="133">
        <v>0</v>
      </c>
      <c r="O42" s="131" t="s">
        <v>112</v>
      </c>
      <c r="P42" s="139"/>
    </row>
    <row r="43" spans="2:16" x14ac:dyDescent="0.3">
      <c r="B43" s="138"/>
      <c r="C43" s="117"/>
      <c r="D43" s="119" t="s">
        <v>157</v>
      </c>
      <c r="E43" s="119" t="s">
        <v>69</v>
      </c>
      <c r="F43" s="133">
        <v>0</v>
      </c>
      <c r="G43" s="131" t="s">
        <v>118</v>
      </c>
      <c r="H43" s="139"/>
      <c r="J43" s="138"/>
      <c r="K43" s="117"/>
      <c r="L43" s="119" t="s">
        <v>177</v>
      </c>
      <c r="M43" s="119" t="s">
        <v>69</v>
      </c>
      <c r="N43" s="133">
        <v>0</v>
      </c>
      <c r="O43" s="131" t="s">
        <v>113</v>
      </c>
      <c r="P43" s="139"/>
    </row>
    <row r="44" spans="2:16" x14ac:dyDescent="0.3">
      <c r="B44" s="138"/>
      <c r="C44" s="117"/>
      <c r="D44" s="119" t="s">
        <v>179</v>
      </c>
      <c r="E44" s="119" t="s">
        <v>69</v>
      </c>
      <c r="F44" s="133">
        <v>0</v>
      </c>
      <c r="G44" s="131" t="s">
        <v>119</v>
      </c>
      <c r="H44" s="139"/>
      <c r="J44" s="138"/>
      <c r="K44" s="117"/>
      <c r="L44" s="119" t="s">
        <v>156</v>
      </c>
      <c r="M44" s="119" t="s">
        <v>69</v>
      </c>
      <c r="N44" s="133">
        <v>0</v>
      </c>
      <c r="O44" s="131" t="s">
        <v>116</v>
      </c>
      <c r="P44" s="139"/>
    </row>
    <row r="45" spans="2:16" x14ac:dyDescent="0.3">
      <c r="B45" s="138"/>
      <c r="C45" s="117"/>
      <c r="D45" s="119" t="s">
        <v>158</v>
      </c>
      <c r="E45" s="119" t="s">
        <v>69</v>
      </c>
      <c r="F45" s="133">
        <v>0</v>
      </c>
      <c r="G45" s="131" t="s">
        <v>116</v>
      </c>
      <c r="H45" s="139"/>
      <c r="J45" s="138"/>
      <c r="K45" s="117"/>
      <c r="L45" s="119" t="s">
        <v>178</v>
      </c>
      <c r="M45" s="119" t="s">
        <v>69</v>
      </c>
      <c r="N45" s="133">
        <v>0</v>
      </c>
      <c r="O45" s="131" t="s">
        <v>117</v>
      </c>
      <c r="P45" s="139"/>
    </row>
    <row r="46" spans="2:16" x14ac:dyDescent="0.3">
      <c r="B46" s="138"/>
      <c r="C46" s="117"/>
      <c r="D46" s="119" t="s">
        <v>180</v>
      </c>
      <c r="E46" s="119" t="s">
        <v>69</v>
      </c>
      <c r="F46" s="133">
        <v>0</v>
      </c>
      <c r="G46" s="131" t="s">
        <v>117</v>
      </c>
      <c r="H46" s="139"/>
      <c r="J46" s="138"/>
      <c r="K46" s="117"/>
      <c r="L46" s="119" t="s">
        <v>157</v>
      </c>
      <c r="M46" s="119" t="s">
        <v>69</v>
      </c>
      <c r="N46" s="133">
        <v>0</v>
      </c>
      <c r="O46" s="131" t="s">
        <v>118</v>
      </c>
      <c r="P46" s="139"/>
    </row>
    <row r="47" spans="2:16" x14ac:dyDescent="0.3">
      <c r="B47" s="138"/>
      <c r="C47" s="117"/>
      <c r="D47" s="119" t="s">
        <v>159</v>
      </c>
      <c r="E47" s="119" t="s">
        <v>69</v>
      </c>
      <c r="F47" s="133">
        <v>0</v>
      </c>
      <c r="G47" s="131" t="s">
        <v>120</v>
      </c>
      <c r="H47" s="139"/>
      <c r="J47" s="138"/>
      <c r="K47" s="117"/>
      <c r="L47" s="119" t="s">
        <v>179</v>
      </c>
      <c r="M47" s="119" t="s">
        <v>69</v>
      </c>
      <c r="N47" s="133">
        <v>0</v>
      </c>
      <c r="O47" s="131" t="s">
        <v>119</v>
      </c>
      <c r="P47" s="139"/>
    </row>
    <row r="48" spans="2:16" x14ac:dyDescent="0.3">
      <c r="B48" s="138"/>
      <c r="C48" s="128"/>
      <c r="D48" s="119" t="s">
        <v>181</v>
      </c>
      <c r="E48" s="119" t="s">
        <v>69</v>
      </c>
      <c r="F48" s="133">
        <v>0</v>
      </c>
      <c r="G48" s="131" t="s">
        <v>121</v>
      </c>
      <c r="H48" s="139"/>
      <c r="J48" s="138"/>
      <c r="K48" s="117"/>
      <c r="L48" s="119" t="s">
        <v>158</v>
      </c>
      <c r="M48" s="119" t="s">
        <v>69</v>
      </c>
      <c r="N48" s="133">
        <v>0</v>
      </c>
      <c r="O48" s="131" t="s">
        <v>116</v>
      </c>
      <c r="P48" s="139"/>
    </row>
    <row r="49" spans="2:16" x14ac:dyDescent="0.3">
      <c r="B49" s="138"/>
      <c r="C49" s="117"/>
      <c r="D49" s="119" t="s">
        <v>160</v>
      </c>
      <c r="E49" s="119" t="s">
        <v>69</v>
      </c>
      <c r="F49" s="133">
        <v>0</v>
      </c>
      <c r="G49" s="131" t="s">
        <v>122</v>
      </c>
      <c r="H49" s="139"/>
      <c r="J49" s="138"/>
      <c r="K49" s="117"/>
      <c r="L49" s="119" t="s">
        <v>180</v>
      </c>
      <c r="M49" s="119" t="s">
        <v>69</v>
      </c>
      <c r="N49" s="133">
        <v>0</v>
      </c>
      <c r="O49" s="131" t="s">
        <v>117</v>
      </c>
      <c r="P49" s="139"/>
    </row>
    <row r="50" spans="2:16" x14ac:dyDescent="0.3">
      <c r="B50" s="138"/>
      <c r="C50" s="128"/>
      <c r="D50" s="119" t="s">
        <v>182</v>
      </c>
      <c r="E50" s="119" t="s">
        <v>69</v>
      </c>
      <c r="F50" s="133">
        <v>0</v>
      </c>
      <c r="G50" s="131" t="s">
        <v>123</v>
      </c>
      <c r="H50" s="139"/>
      <c r="J50" s="138"/>
      <c r="K50" s="117"/>
      <c r="L50" s="119" t="s">
        <v>159</v>
      </c>
      <c r="M50" s="119" t="s">
        <v>69</v>
      </c>
      <c r="N50" s="133">
        <v>0</v>
      </c>
      <c r="O50" s="131" t="s">
        <v>120</v>
      </c>
      <c r="P50" s="139"/>
    </row>
    <row r="51" spans="2:16" x14ac:dyDescent="0.3">
      <c r="B51" s="138"/>
      <c r="C51" s="117"/>
      <c r="D51" s="119" t="s">
        <v>161</v>
      </c>
      <c r="E51" s="119" t="s">
        <v>69</v>
      </c>
      <c r="F51" s="133">
        <v>0</v>
      </c>
      <c r="G51" s="131" t="s">
        <v>124</v>
      </c>
      <c r="H51" s="139"/>
      <c r="J51" s="141"/>
      <c r="K51" s="117"/>
      <c r="L51" s="119" t="s">
        <v>181</v>
      </c>
      <c r="M51" s="119" t="s">
        <v>69</v>
      </c>
      <c r="N51" s="133">
        <v>0</v>
      </c>
      <c r="O51" s="131" t="s">
        <v>121</v>
      </c>
      <c r="P51" s="139"/>
    </row>
    <row r="52" spans="2:16" x14ac:dyDescent="0.3">
      <c r="B52" s="138"/>
      <c r="C52" s="128"/>
      <c r="D52" s="119" t="s">
        <v>183</v>
      </c>
      <c r="E52" s="119" t="s">
        <v>69</v>
      </c>
      <c r="F52" s="133">
        <v>0</v>
      </c>
      <c r="G52" s="131" t="s">
        <v>125</v>
      </c>
      <c r="H52" s="139"/>
      <c r="J52" s="138"/>
      <c r="K52" s="128"/>
      <c r="L52" s="119" t="s">
        <v>160</v>
      </c>
      <c r="M52" s="119" t="s">
        <v>69</v>
      </c>
      <c r="N52" s="133">
        <v>0</v>
      </c>
      <c r="O52" s="131" t="s">
        <v>122</v>
      </c>
      <c r="P52" s="139"/>
    </row>
    <row r="53" spans="2:16" x14ac:dyDescent="0.3">
      <c r="B53" s="138"/>
      <c r="C53" s="117"/>
      <c r="D53" s="119" t="s">
        <v>162</v>
      </c>
      <c r="E53" s="119" t="s">
        <v>69</v>
      </c>
      <c r="F53" s="133">
        <v>0</v>
      </c>
      <c r="G53" s="131" t="s">
        <v>126</v>
      </c>
      <c r="H53" s="139"/>
      <c r="J53" s="138"/>
      <c r="K53" s="117"/>
      <c r="L53" s="119" t="s">
        <v>182</v>
      </c>
      <c r="M53" s="119" t="s">
        <v>69</v>
      </c>
      <c r="N53" s="133">
        <v>0</v>
      </c>
      <c r="O53" s="131" t="s">
        <v>123</v>
      </c>
      <c r="P53" s="139"/>
    </row>
    <row r="54" spans="2:16" x14ac:dyDescent="0.3">
      <c r="B54" s="138"/>
      <c r="C54" s="128"/>
      <c r="D54" s="119" t="s">
        <v>184</v>
      </c>
      <c r="E54" s="119" t="s">
        <v>69</v>
      </c>
      <c r="F54" s="133">
        <v>0</v>
      </c>
      <c r="G54" s="131" t="s">
        <v>127</v>
      </c>
      <c r="H54" s="139"/>
      <c r="J54" s="138"/>
      <c r="K54" s="128"/>
      <c r="L54" s="119" t="s">
        <v>161</v>
      </c>
      <c r="M54" s="119" t="s">
        <v>69</v>
      </c>
      <c r="N54" s="133">
        <v>0</v>
      </c>
      <c r="O54" s="131" t="s">
        <v>124</v>
      </c>
      <c r="P54" s="139"/>
    </row>
    <row r="55" spans="2:16" x14ac:dyDescent="0.3">
      <c r="B55" s="138"/>
      <c r="C55" s="117"/>
      <c r="D55" s="119" t="s">
        <v>198</v>
      </c>
      <c r="E55" s="119" t="s">
        <v>69</v>
      </c>
      <c r="F55" s="133">
        <v>0</v>
      </c>
      <c r="G55" s="115" t="s">
        <v>128</v>
      </c>
      <c r="H55" s="139"/>
      <c r="J55" s="138"/>
      <c r="K55" s="117"/>
      <c r="L55" s="119" t="s">
        <v>183</v>
      </c>
      <c r="M55" s="119" t="s">
        <v>69</v>
      </c>
      <c r="N55" s="133">
        <v>0</v>
      </c>
      <c r="O55" s="131" t="s">
        <v>125</v>
      </c>
      <c r="P55" s="139"/>
    </row>
    <row r="56" spans="2:16" x14ac:dyDescent="0.3">
      <c r="B56" s="138"/>
      <c r="C56" s="117"/>
      <c r="D56" s="119" t="s">
        <v>195</v>
      </c>
      <c r="E56" s="119" t="s">
        <v>69</v>
      </c>
      <c r="F56" s="133">
        <v>0</v>
      </c>
      <c r="G56" s="115" t="s">
        <v>129</v>
      </c>
      <c r="H56" s="139"/>
      <c r="J56" s="138"/>
      <c r="K56" s="128"/>
      <c r="L56" s="119" t="s">
        <v>162</v>
      </c>
      <c r="M56" s="119" t="s">
        <v>69</v>
      </c>
      <c r="N56" s="133">
        <v>0</v>
      </c>
      <c r="O56" s="131" t="s">
        <v>126</v>
      </c>
      <c r="P56" s="139"/>
    </row>
    <row r="57" spans="2:16" x14ac:dyDescent="0.3">
      <c r="B57" s="138"/>
      <c r="C57" s="117"/>
      <c r="D57" s="119" t="s">
        <v>196</v>
      </c>
      <c r="E57" s="119" t="s">
        <v>69</v>
      </c>
      <c r="F57" s="133">
        <v>0</v>
      </c>
      <c r="G57" s="115" t="s">
        <v>130</v>
      </c>
      <c r="H57" s="139"/>
      <c r="J57" s="138"/>
      <c r="K57" s="117"/>
      <c r="L57" s="119" t="s">
        <v>184</v>
      </c>
      <c r="M57" s="119" t="s">
        <v>69</v>
      </c>
      <c r="N57" s="133">
        <v>0</v>
      </c>
      <c r="O57" s="131" t="s">
        <v>127</v>
      </c>
      <c r="P57" s="139"/>
    </row>
    <row r="58" spans="2:16" x14ac:dyDescent="0.3">
      <c r="B58" s="138"/>
      <c r="C58" s="117"/>
      <c r="D58" s="119" t="s">
        <v>197</v>
      </c>
      <c r="E58" s="119" t="s">
        <v>69</v>
      </c>
      <c r="F58" s="133">
        <v>0</v>
      </c>
      <c r="G58" s="115" t="s">
        <v>131</v>
      </c>
      <c r="H58" s="139"/>
      <c r="J58" s="138"/>
      <c r="K58" s="128"/>
      <c r="L58" s="119" t="s">
        <v>198</v>
      </c>
      <c r="M58" s="119" t="s">
        <v>69</v>
      </c>
      <c r="N58" s="133">
        <v>0</v>
      </c>
      <c r="O58" s="115" t="s">
        <v>128</v>
      </c>
      <c r="P58" s="139"/>
    </row>
    <row r="59" spans="2:16" x14ac:dyDescent="0.3">
      <c r="B59" s="138"/>
      <c r="C59" s="117"/>
      <c r="D59" s="119" t="s">
        <v>163</v>
      </c>
      <c r="E59" s="119" t="s">
        <v>69</v>
      </c>
      <c r="F59" s="133">
        <v>0</v>
      </c>
      <c r="G59" s="115" t="s">
        <v>133</v>
      </c>
      <c r="H59" s="139"/>
      <c r="J59" s="138"/>
      <c r="K59" s="117"/>
      <c r="L59" s="119" t="s">
        <v>195</v>
      </c>
      <c r="M59" s="119" t="s">
        <v>69</v>
      </c>
      <c r="N59" s="133">
        <v>0</v>
      </c>
      <c r="O59" s="115" t="s">
        <v>129</v>
      </c>
      <c r="P59" s="139"/>
    </row>
    <row r="60" spans="2:16" x14ac:dyDescent="0.3">
      <c r="B60" s="138"/>
      <c r="C60" s="117"/>
      <c r="D60" s="119" t="s">
        <v>185</v>
      </c>
      <c r="E60" s="119" t="s">
        <v>69</v>
      </c>
      <c r="F60" s="133">
        <v>0</v>
      </c>
      <c r="G60" s="115" t="s">
        <v>132</v>
      </c>
      <c r="H60" s="139"/>
      <c r="J60" s="138"/>
      <c r="K60" s="117"/>
      <c r="L60" s="119" t="s">
        <v>196</v>
      </c>
      <c r="M60" s="119" t="s">
        <v>69</v>
      </c>
      <c r="N60" s="133">
        <v>0</v>
      </c>
      <c r="O60" s="115" t="s">
        <v>130</v>
      </c>
      <c r="P60" s="139"/>
    </row>
    <row r="61" spans="2:16" x14ac:dyDescent="0.3">
      <c r="B61" s="138"/>
      <c r="C61" s="117"/>
      <c r="D61" s="119" t="s">
        <v>164</v>
      </c>
      <c r="E61" s="119" t="s">
        <v>69</v>
      </c>
      <c r="F61" s="133">
        <v>0</v>
      </c>
      <c r="G61" s="115" t="s">
        <v>134</v>
      </c>
      <c r="H61" s="139"/>
      <c r="J61" s="138"/>
      <c r="K61" s="117"/>
      <c r="L61" s="119" t="s">
        <v>197</v>
      </c>
      <c r="M61" s="119" t="s">
        <v>69</v>
      </c>
      <c r="N61" s="133">
        <v>0</v>
      </c>
      <c r="O61" s="115" t="s">
        <v>131</v>
      </c>
      <c r="P61" s="139"/>
    </row>
    <row r="62" spans="2:16" x14ac:dyDescent="0.3">
      <c r="B62" s="138"/>
      <c r="C62" s="117"/>
      <c r="D62" s="119" t="s">
        <v>186</v>
      </c>
      <c r="E62" s="119" t="s">
        <v>69</v>
      </c>
      <c r="F62" s="133">
        <v>0</v>
      </c>
      <c r="G62" s="115" t="s">
        <v>135</v>
      </c>
      <c r="H62" s="139"/>
      <c r="J62" s="138"/>
      <c r="K62" s="117"/>
      <c r="L62" s="119" t="s">
        <v>163</v>
      </c>
      <c r="M62" s="119" t="s">
        <v>69</v>
      </c>
      <c r="N62" s="133">
        <v>0</v>
      </c>
      <c r="O62" s="115" t="s">
        <v>133</v>
      </c>
      <c r="P62" s="139"/>
    </row>
    <row r="63" spans="2:16" x14ac:dyDescent="0.3">
      <c r="B63" s="138"/>
      <c r="C63" s="117"/>
      <c r="D63" s="119" t="s">
        <v>165</v>
      </c>
      <c r="E63" s="119" t="s">
        <v>69</v>
      </c>
      <c r="F63" s="133">
        <v>0</v>
      </c>
      <c r="G63" s="115" t="s">
        <v>136</v>
      </c>
      <c r="H63" s="139"/>
      <c r="J63" s="138"/>
      <c r="K63" s="117"/>
      <c r="L63" s="119" t="s">
        <v>185</v>
      </c>
      <c r="M63" s="119" t="s">
        <v>69</v>
      </c>
      <c r="N63" s="133">
        <v>0</v>
      </c>
      <c r="O63" s="115" t="s">
        <v>132</v>
      </c>
      <c r="P63" s="139"/>
    </row>
    <row r="64" spans="2:16" x14ac:dyDescent="0.3">
      <c r="B64" s="138"/>
      <c r="C64" s="117"/>
      <c r="D64" s="119" t="s">
        <v>187</v>
      </c>
      <c r="E64" s="119" t="s">
        <v>69</v>
      </c>
      <c r="F64" s="133">
        <v>0</v>
      </c>
      <c r="G64" s="115" t="s">
        <v>137</v>
      </c>
      <c r="H64" s="139"/>
      <c r="J64" s="138"/>
      <c r="K64" s="117"/>
      <c r="L64" s="119" t="s">
        <v>164</v>
      </c>
      <c r="M64" s="119" t="s">
        <v>69</v>
      </c>
      <c r="N64" s="133">
        <v>0</v>
      </c>
      <c r="O64" s="115" t="s">
        <v>134</v>
      </c>
      <c r="P64" s="139"/>
    </row>
    <row r="65" spans="2:16" x14ac:dyDescent="0.3">
      <c r="B65" s="138"/>
      <c r="C65" s="117"/>
      <c r="D65" s="119" t="s">
        <v>166</v>
      </c>
      <c r="E65" s="119" t="s">
        <v>69</v>
      </c>
      <c r="F65" s="133">
        <v>0</v>
      </c>
      <c r="G65" s="115" t="s">
        <v>139</v>
      </c>
      <c r="H65" s="139"/>
      <c r="J65" s="138"/>
      <c r="K65" s="117"/>
      <c r="L65" s="119" t="s">
        <v>186</v>
      </c>
      <c r="M65" s="119" t="s">
        <v>69</v>
      </c>
      <c r="N65" s="133">
        <v>0</v>
      </c>
      <c r="O65" s="115" t="s">
        <v>135</v>
      </c>
      <c r="P65" s="139"/>
    </row>
    <row r="66" spans="2:16" x14ac:dyDescent="0.3">
      <c r="B66" s="138"/>
      <c r="C66" s="117"/>
      <c r="D66" s="119" t="s">
        <v>188</v>
      </c>
      <c r="E66" s="119" t="s">
        <v>69</v>
      </c>
      <c r="F66" s="133">
        <v>0</v>
      </c>
      <c r="G66" s="115" t="s">
        <v>138</v>
      </c>
      <c r="H66" s="139"/>
      <c r="J66" s="138"/>
      <c r="K66" s="117"/>
      <c r="L66" s="119" t="s">
        <v>165</v>
      </c>
      <c r="M66" s="119" t="s">
        <v>69</v>
      </c>
      <c r="N66" s="133">
        <v>0</v>
      </c>
      <c r="O66" s="115" t="s">
        <v>136</v>
      </c>
      <c r="P66" s="139"/>
    </row>
    <row r="67" spans="2:16" x14ac:dyDescent="0.3">
      <c r="B67" s="138"/>
      <c r="C67" s="117"/>
      <c r="D67" s="119" t="s">
        <v>167</v>
      </c>
      <c r="E67" s="119" t="s">
        <v>69</v>
      </c>
      <c r="F67" s="133">
        <v>0</v>
      </c>
      <c r="G67" s="115" t="s">
        <v>140</v>
      </c>
      <c r="H67" s="139"/>
      <c r="J67" s="138"/>
      <c r="K67" s="117"/>
      <c r="L67" s="119" t="s">
        <v>187</v>
      </c>
      <c r="M67" s="119" t="s">
        <v>69</v>
      </c>
      <c r="N67" s="133">
        <v>0</v>
      </c>
      <c r="O67" s="115" t="s">
        <v>137</v>
      </c>
      <c r="P67" s="139"/>
    </row>
    <row r="68" spans="2:16" x14ac:dyDescent="0.3">
      <c r="B68" s="138"/>
      <c r="C68" s="117"/>
      <c r="D68" s="119" t="s">
        <v>189</v>
      </c>
      <c r="E68" s="119" t="s">
        <v>69</v>
      </c>
      <c r="F68" s="133">
        <v>0</v>
      </c>
      <c r="G68" s="115" t="s">
        <v>141</v>
      </c>
      <c r="H68" s="139"/>
      <c r="J68" s="138"/>
      <c r="K68" s="117"/>
      <c r="L68" s="119" t="s">
        <v>166</v>
      </c>
      <c r="M68" s="119" t="s">
        <v>69</v>
      </c>
      <c r="N68" s="133">
        <v>0</v>
      </c>
      <c r="O68" s="115" t="s">
        <v>139</v>
      </c>
      <c r="P68" s="139"/>
    </row>
    <row r="69" spans="2:16" x14ac:dyDescent="0.3">
      <c r="B69" s="138"/>
      <c r="C69" s="117"/>
      <c r="D69" s="119" t="s">
        <v>168</v>
      </c>
      <c r="E69" s="119" t="s">
        <v>69</v>
      </c>
      <c r="F69" s="133">
        <v>0</v>
      </c>
      <c r="G69" s="115" t="s">
        <v>142</v>
      </c>
      <c r="H69" s="139"/>
      <c r="J69" s="138"/>
      <c r="K69" s="117"/>
      <c r="L69" s="119" t="s">
        <v>188</v>
      </c>
      <c r="M69" s="119" t="s">
        <v>69</v>
      </c>
      <c r="N69" s="133">
        <v>0</v>
      </c>
      <c r="O69" s="115" t="s">
        <v>138</v>
      </c>
      <c r="P69" s="139"/>
    </row>
    <row r="70" spans="2:16" x14ac:dyDescent="0.3">
      <c r="B70" s="138"/>
      <c r="C70" s="117"/>
      <c r="D70" s="119" t="s">
        <v>190</v>
      </c>
      <c r="E70" s="119" t="s">
        <v>69</v>
      </c>
      <c r="F70" s="133">
        <v>0</v>
      </c>
      <c r="G70" s="115" t="s">
        <v>143</v>
      </c>
      <c r="H70" s="139"/>
      <c r="J70" s="138"/>
      <c r="K70" s="117"/>
      <c r="L70" s="119" t="s">
        <v>167</v>
      </c>
      <c r="M70" s="119" t="s">
        <v>69</v>
      </c>
      <c r="N70" s="133">
        <v>0</v>
      </c>
      <c r="O70" s="115" t="s">
        <v>140</v>
      </c>
      <c r="P70" s="139"/>
    </row>
    <row r="71" spans="2:16" x14ac:dyDescent="0.3">
      <c r="B71" s="138"/>
      <c r="C71" s="117"/>
      <c r="D71" s="119" t="s">
        <v>169</v>
      </c>
      <c r="E71" s="119" t="s">
        <v>69</v>
      </c>
      <c r="F71" s="133">
        <v>0</v>
      </c>
      <c r="G71" s="115" t="s">
        <v>144</v>
      </c>
      <c r="H71" s="139"/>
      <c r="J71" s="138"/>
      <c r="K71" s="117"/>
      <c r="L71" s="119" t="s">
        <v>189</v>
      </c>
      <c r="M71" s="119" t="s">
        <v>69</v>
      </c>
      <c r="N71" s="133">
        <v>0</v>
      </c>
      <c r="O71" s="115" t="s">
        <v>141</v>
      </c>
      <c r="P71" s="139"/>
    </row>
    <row r="72" spans="2:16" x14ac:dyDescent="0.3">
      <c r="B72" s="138"/>
      <c r="C72" s="117"/>
      <c r="D72" s="119" t="s">
        <v>191</v>
      </c>
      <c r="E72" s="119" t="s">
        <v>69</v>
      </c>
      <c r="F72" s="133">
        <v>0</v>
      </c>
      <c r="G72" s="115" t="s">
        <v>145</v>
      </c>
      <c r="H72" s="139"/>
      <c r="J72" s="138"/>
      <c r="K72" s="117"/>
      <c r="L72" s="119" t="s">
        <v>168</v>
      </c>
      <c r="M72" s="119" t="s">
        <v>69</v>
      </c>
      <c r="N72" s="133">
        <v>0</v>
      </c>
      <c r="O72" s="115" t="s">
        <v>142</v>
      </c>
      <c r="P72" s="139"/>
    </row>
    <row r="73" spans="2:16" x14ac:dyDescent="0.3">
      <c r="B73" s="138"/>
      <c r="C73" s="117"/>
      <c r="D73" s="119" t="s">
        <v>170</v>
      </c>
      <c r="E73" s="119" t="s">
        <v>69</v>
      </c>
      <c r="F73" s="133">
        <v>0</v>
      </c>
      <c r="G73" s="115" t="s">
        <v>146</v>
      </c>
      <c r="H73" s="139"/>
      <c r="J73" s="138"/>
      <c r="K73" s="117"/>
      <c r="L73" s="119" t="s">
        <v>190</v>
      </c>
      <c r="M73" s="119" t="s">
        <v>69</v>
      </c>
      <c r="N73" s="133">
        <v>0</v>
      </c>
      <c r="O73" s="115" t="s">
        <v>143</v>
      </c>
      <c r="P73" s="139"/>
    </row>
    <row r="74" spans="2:16" x14ac:dyDescent="0.3">
      <c r="B74" s="138"/>
      <c r="C74" s="117"/>
      <c r="D74" s="119" t="s">
        <v>192</v>
      </c>
      <c r="E74" s="119" t="s">
        <v>69</v>
      </c>
      <c r="F74" s="133">
        <v>0</v>
      </c>
      <c r="G74" s="115" t="s">
        <v>147</v>
      </c>
      <c r="H74" s="139"/>
      <c r="J74" s="138"/>
      <c r="K74" s="117"/>
      <c r="L74" s="119" t="s">
        <v>169</v>
      </c>
      <c r="M74" s="119" t="s">
        <v>69</v>
      </c>
      <c r="N74" s="133">
        <v>0</v>
      </c>
      <c r="O74" s="115" t="s">
        <v>144</v>
      </c>
      <c r="P74" s="139"/>
    </row>
    <row r="75" spans="2:16" x14ac:dyDescent="0.3">
      <c r="B75" s="138"/>
      <c r="C75" s="117"/>
      <c r="D75" s="119" t="s">
        <v>171</v>
      </c>
      <c r="E75" s="119" t="s">
        <v>69</v>
      </c>
      <c r="F75" s="133">
        <v>0</v>
      </c>
      <c r="G75" s="115" t="s">
        <v>148</v>
      </c>
      <c r="H75" s="139"/>
      <c r="J75" s="138"/>
      <c r="K75" s="117"/>
      <c r="L75" s="119" t="s">
        <v>191</v>
      </c>
      <c r="M75" s="119" t="s">
        <v>69</v>
      </c>
      <c r="N75" s="133">
        <v>0</v>
      </c>
      <c r="O75" s="115" t="s">
        <v>145</v>
      </c>
      <c r="P75" s="139"/>
    </row>
    <row r="76" spans="2:16" x14ac:dyDescent="0.3">
      <c r="B76" s="138"/>
      <c r="C76" s="117"/>
      <c r="D76" s="119" t="s">
        <v>193</v>
      </c>
      <c r="E76" s="119" t="s">
        <v>69</v>
      </c>
      <c r="F76" s="133">
        <v>0</v>
      </c>
      <c r="G76" s="115" t="s">
        <v>149</v>
      </c>
      <c r="H76" s="139"/>
      <c r="J76" s="138"/>
      <c r="K76" s="117"/>
      <c r="L76" s="119" t="s">
        <v>170</v>
      </c>
      <c r="M76" s="119" t="s">
        <v>69</v>
      </c>
      <c r="N76" s="133">
        <v>0</v>
      </c>
      <c r="O76" s="115" t="s">
        <v>146</v>
      </c>
      <c r="P76" s="139"/>
    </row>
    <row r="77" spans="2:16" x14ac:dyDescent="0.3">
      <c r="B77" s="138"/>
      <c r="C77" s="117"/>
      <c r="D77" s="119" t="s">
        <v>172</v>
      </c>
      <c r="E77" s="119" t="s">
        <v>69</v>
      </c>
      <c r="F77" s="133">
        <v>0</v>
      </c>
      <c r="G77" s="115" t="s">
        <v>150</v>
      </c>
      <c r="H77" s="139"/>
      <c r="J77" s="138"/>
      <c r="K77" s="117"/>
      <c r="L77" s="119" t="s">
        <v>192</v>
      </c>
      <c r="M77" s="119" t="s">
        <v>69</v>
      </c>
      <c r="N77" s="133">
        <v>0</v>
      </c>
      <c r="O77" s="115" t="s">
        <v>147</v>
      </c>
      <c r="P77" s="139"/>
    </row>
    <row r="78" spans="2:16" x14ac:dyDescent="0.3">
      <c r="B78" s="138"/>
      <c r="C78" s="118"/>
      <c r="D78" s="114" t="s">
        <v>173</v>
      </c>
      <c r="E78" s="123" t="s">
        <v>69</v>
      </c>
      <c r="F78" s="134">
        <v>0</v>
      </c>
      <c r="G78" s="116" t="s">
        <v>151</v>
      </c>
      <c r="H78" s="139"/>
      <c r="J78" s="138"/>
      <c r="K78" s="117"/>
      <c r="L78" s="119" t="s">
        <v>171</v>
      </c>
      <c r="M78" s="119" t="s">
        <v>69</v>
      </c>
      <c r="N78" s="133">
        <v>0</v>
      </c>
      <c r="O78" s="115" t="s">
        <v>148</v>
      </c>
      <c r="P78" s="139"/>
    </row>
    <row r="79" spans="2:16" x14ac:dyDescent="0.3">
      <c r="B79" s="138"/>
      <c r="C79" s="135" t="s">
        <v>100</v>
      </c>
      <c r="E79" s="142">
        <f>ROWS(D28:D78)</f>
        <v>51</v>
      </c>
      <c r="H79" s="139"/>
      <c r="J79" s="138"/>
      <c r="K79" s="117"/>
      <c r="L79" s="119" t="s">
        <v>193</v>
      </c>
      <c r="M79" s="119" t="s">
        <v>69</v>
      </c>
      <c r="N79" s="133">
        <v>0</v>
      </c>
      <c r="O79" s="115" t="s">
        <v>149</v>
      </c>
      <c r="P79" s="139"/>
    </row>
    <row r="80" spans="2:16" ht="17.25" thickBot="1" x14ac:dyDescent="0.35">
      <c r="B80" s="151"/>
      <c r="C80" s="152"/>
      <c r="D80" s="152"/>
      <c r="E80" s="152"/>
      <c r="F80" s="152"/>
      <c r="G80" s="152"/>
      <c r="H80" s="153"/>
      <c r="J80" s="138"/>
      <c r="K80" s="117"/>
      <c r="L80" s="119" t="s">
        <v>172</v>
      </c>
      <c r="M80" s="119" t="s">
        <v>69</v>
      </c>
      <c r="N80" s="133">
        <v>0</v>
      </c>
      <c r="O80" s="115" t="s">
        <v>150</v>
      </c>
      <c r="P80" s="139"/>
    </row>
    <row r="81" spans="10:16" x14ac:dyDescent="0.3">
      <c r="J81" s="138"/>
      <c r="K81" s="118"/>
      <c r="L81" s="114" t="s">
        <v>173</v>
      </c>
      <c r="M81" s="123" t="s">
        <v>69</v>
      </c>
      <c r="N81" s="134">
        <v>0</v>
      </c>
      <c r="O81" s="116" t="s">
        <v>151</v>
      </c>
      <c r="P81" s="139"/>
    </row>
    <row r="82" spans="10:16" x14ac:dyDescent="0.3">
      <c r="J82" s="138"/>
      <c r="K82" s="135" t="s">
        <v>100</v>
      </c>
      <c r="M82" s="142">
        <f>ROWS(L33:L81)</f>
        <v>49</v>
      </c>
      <c r="P82" s="139"/>
    </row>
    <row r="83" spans="10:16" ht="17.25" thickBot="1" x14ac:dyDescent="0.35">
      <c r="J83" s="151"/>
      <c r="K83" s="152"/>
      <c r="L83" s="152"/>
      <c r="M83" s="152"/>
      <c r="N83" s="152"/>
      <c r="O83" s="152"/>
      <c r="P83" s="153"/>
    </row>
  </sheetData>
  <mergeCells count="6">
    <mergeCell ref="K31:O31"/>
    <mergeCell ref="K20:O20"/>
    <mergeCell ref="B3:C3"/>
    <mergeCell ref="C6:G6"/>
    <mergeCell ref="K6:O6"/>
    <mergeCell ref="C26:G26"/>
  </mergeCells>
  <phoneticPr fontId="7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9" orientation="portrait" r:id="rId1"/>
  <rowBreaks count="1" manualBreakCount="1">
    <brk id="14" max="16" man="1"/>
  </rowBreaks>
  <colBreaks count="1" manualBreakCount="1">
    <brk id="2" min="1" max="8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WBS</vt:lpstr>
      <vt:lpstr>Table</vt:lpstr>
      <vt:lpstr>기능 정의서</vt:lpstr>
      <vt:lpstr>테이블 정의서</vt:lpstr>
      <vt:lpstr>Table!Print_Area</vt:lpstr>
      <vt:lpstr>WBS!Print_Area</vt:lpstr>
      <vt:lpstr>'테이블 정의서'!Print_Area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hsl</cp:lastModifiedBy>
  <cp:revision>16</cp:revision>
  <cp:lastPrinted>2023-12-29T01:26:10Z</cp:lastPrinted>
  <dcterms:created xsi:type="dcterms:W3CDTF">2015-11-09T07:39:26Z</dcterms:created>
  <dcterms:modified xsi:type="dcterms:W3CDTF">2024-01-16T15:46:31Z</dcterms:modified>
  <cp:version>1200.0100.01</cp:version>
</cp:coreProperties>
</file>