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1\"/>
    </mc:Choice>
  </mc:AlternateContent>
  <xr:revisionPtr revIDLastSave="0" documentId="13_ncr:1_{30C5A566-08B1-40FC-95FC-FECFCD8C6CE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WBS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18" i="1"/>
  <c r="J22" i="1"/>
  <c r="J24" i="1"/>
  <c r="J25" i="1"/>
  <c r="J23" i="1"/>
  <c r="J20" i="1"/>
  <c r="J21" i="1"/>
  <c r="J19" i="1"/>
  <c r="J12" i="1"/>
  <c r="J13" i="1"/>
  <c r="J14" i="1"/>
  <c r="J10" i="1" s="1"/>
  <c r="J15" i="1"/>
  <c r="J16" i="1"/>
  <c r="J17" i="1"/>
  <c r="J11" i="1"/>
  <c r="J8" i="1"/>
  <c r="J9" i="1"/>
  <c r="J7" i="1"/>
  <c r="I22" i="1"/>
  <c r="I18" i="1"/>
  <c r="I10" i="1"/>
  <c r="I6" i="1"/>
  <c r="I1" i="1"/>
  <c r="K7" i="1" s="1"/>
  <c r="D8" i="1"/>
  <c r="D9" i="1"/>
  <c r="D15" i="1"/>
  <c r="D24" i="1"/>
  <c r="F22" i="1"/>
  <c r="E22" i="1"/>
  <c r="F18" i="1"/>
  <c r="E18" i="1"/>
  <c r="D18" i="1" s="1"/>
  <c r="F10" i="1"/>
  <c r="E10" i="1"/>
  <c r="E6" i="1"/>
  <c r="F6" i="1"/>
  <c r="D25" i="1"/>
  <c r="D23" i="1"/>
  <c r="D21" i="1"/>
  <c r="D20" i="1"/>
  <c r="D19" i="1"/>
  <c r="D17" i="1"/>
  <c r="D16" i="1"/>
  <c r="D14" i="1"/>
  <c r="D13" i="1"/>
  <c r="D12" i="1"/>
  <c r="D11" i="1"/>
  <c r="D7" i="1"/>
  <c r="D6" i="1"/>
  <c r="J6" i="1" l="1"/>
  <c r="H5" i="1" s="1"/>
  <c r="D10" i="1"/>
  <c r="K24" i="1"/>
  <c r="K22" i="1"/>
  <c r="K20" i="1"/>
  <c r="K17" i="1"/>
  <c r="K25" i="1"/>
  <c r="K23" i="1"/>
  <c r="K21" i="1"/>
  <c r="K19" i="1"/>
  <c r="K16" i="1"/>
  <c r="K15" i="1"/>
  <c r="K14" i="1"/>
  <c r="K12" i="1"/>
  <c r="K13" i="1"/>
  <c r="K9" i="1"/>
  <c r="K8" i="1"/>
  <c r="F5" i="1"/>
  <c r="E5" i="1"/>
  <c r="D22" i="1"/>
  <c r="K18" i="1"/>
  <c r="K10" i="1"/>
  <c r="K6" i="1"/>
  <c r="K11" i="1"/>
  <c r="J5" i="1" l="1"/>
  <c r="K1" i="1" s="1"/>
  <c r="D5" i="1"/>
  <c r="K5" i="1"/>
</calcChain>
</file>

<file path=xl/sharedStrings.xml><?xml version="1.0" encoding="utf-8"?>
<sst xmlns="http://schemas.openxmlformats.org/spreadsheetml/2006/main" count="109" uniqueCount="53">
  <si>
    <t>23.10.30 ~ 23.11.17</t>
  </si>
  <si>
    <t>Project Name: 이미지 모델을 활용한 코딩 교구 제작</t>
  </si>
  <si>
    <t>테스트</t>
  </si>
  <si>
    <t>구성비</t>
  </si>
  <si>
    <t>이형석</t>
  </si>
  <si>
    <t>담당자</t>
  </si>
  <si>
    <t>-</t>
  </si>
  <si>
    <t>모델링</t>
  </si>
  <si>
    <t>박준식</t>
  </si>
  <si>
    <t>개발</t>
  </si>
  <si>
    <t>배포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</si>
  <si>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</si>
  <si>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</si>
  <si>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</si>
  <si>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</si>
  <si>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</si>
  <si>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</si>
  <si>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</si>
  <si>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</si>
  <si>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</si>
  <si>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데이터</t>
  </si>
  <si>
    <t>디버깅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</si>
  <si>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</si>
  <si>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</si>
  <si>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</si>
  <si>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</si>
  <si>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</si>
  <si>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</si>
  <si>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</si>
  <si>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레퍼런스 모델 연구</t>
  </si>
  <si>
    <t>기획 및 역할 분담</t>
  </si>
  <si>
    <t>어플리케이션 개발</t>
  </si>
  <si>
    <t>프로토타입 완성</t>
  </si>
  <si>
    <t>프로토타입 테스트</t>
  </si>
  <si>
    <t>이미지 데이터 제작</t>
  </si>
  <si>
    <t>카테고리 구분</t>
  </si>
  <si>
    <t>PPT 제작</t>
  </si>
  <si>
    <t>코드 병합</t>
  </si>
  <si>
    <t>시스템 테스트</t>
  </si>
  <si>
    <t>결과물 정리</t>
  </si>
  <si>
    <t>작업일정</t>
  </si>
  <si>
    <t>최종 정리</t>
  </si>
  <si>
    <t>기술 탐구</t>
  </si>
  <si>
    <t>구성진행비율</t>
  </si>
  <si>
    <t>보고서 작성</t>
  </si>
  <si>
    <t>작업 상세</t>
  </si>
  <si>
    <t>전체공정</t>
  </si>
  <si>
    <t>기능 구현</t>
  </si>
  <si>
    <t>.apk 파일 탐구 및 실험</t>
    <phoneticPr fontId="7" type="noConversion"/>
  </si>
  <si>
    <t xml:space="preserve">진행비율 : </t>
    <phoneticPr fontId="7" type="noConversion"/>
  </si>
  <si>
    <t xml:space="preserve">진행율 기준일자 : </t>
    <phoneticPr fontId="7" type="noConversion"/>
  </si>
  <si>
    <t>완료</t>
  </si>
  <si>
    <t>Python Game Package 탐구 및 실험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</si>
</sst>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8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FFFFCC"/>
        <bgColor indexed="64"/>
      </patternFill>
    </fill>
  </fills>
  <borders count="8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6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1" fillId="0" borderId="12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0" fontId="1" fillId="3" borderId="16" xfId="0" applyNumberFormat="1" applyFont="1" applyFill="1" applyBorder="1" applyAlignment="1">
      <alignment horizontal="center" vertical="center"/>
    </xf>
    <xf numFmtId="10" fontId="1" fillId="3" borderId="18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49" fontId="1" fillId="4" borderId="22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6" fontId="1" fillId="4" borderId="22" xfId="0" applyNumberFormat="1" applyFont="1" applyFill="1" applyBorder="1" applyAlignment="1">
      <alignment horizontal="center" vertical="center"/>
    </xf>
    <xf numFmtId="10" fontId="1" fillId="4" borderId="16" xfId="0" applyNumberFormat="1" applyFont="1" applyFill="1" applyBorder="1" applyAlignment="1">
      <alignment horizontal="center" vertical="center"/>
    </xf>
    <xf numFmtId="9" fontId="1" fillId="4" borderId="18" xfId="0" applyNumberFormat="1" applyFont="1" applyFill="1" applyBorder="1" applyAlignment="1">
      <alignment horizontal="center" vertical="center"/>
    </xf>
    <xf numFmtId="49" fontId="1" fillId="0" borderId="24" xfId="0" applyNumberFormat="1" applyFont="1" applyBorder="1" applyAlignment="1">
      <alignment horizontal="left" vertical="center"/>
    </xf>
    <xf numFmtId="176" fontId="1" fillId="0" borderId="25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176" fontId="1" fillId="3" borderId="27" xfId="0" applyNumberFormat="1" applyFont="1" applyFill="1" applyBorder="1" applyAlignment="1">
      <alignment horizontal="center" vertical="center"/>
    </xf>
    <xf numFmtId="10" fontId="1" fillId="3" borderId="28" xfId="0" applyNumberFormat="1" applyFont="1" applyFill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49" fontId="1" fillId="0" borderId="32" xfId="0" applyNumberFormat="1" applyFont="1" applyBorder="1">
      <alignment vertical="center"/>
    </xf>
    <xf numFmtId="0" fontId="1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left" vertical="center"/>
    </xf>
    <xf numFmtId="49" fontId="1" fillId="0" borderId="35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0" fillId="0" borderId="39" xfId="0" applyBorder="1" applyAlignment="1">
      <alignment horizontal="center" vertical="center"/>
    </xf>
    <xf numFmtId="0" fontId="0" fillId="5" borderId="39" xfId="0" applyFill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0" fontId="1" fillId="0" borderId="42" xfId="0" applyNumberFormat="1" applyFont="1" applyBorder="1" applyAlignment="1">
      <alignment horizontal="center" vertical="center"/>
    </xf>
    <xf numFmtId="9" fontId="1" fillId="0" borderId="44" xfId="0" applyNumberFormat="1" applyFont="1" applyBorder="1" applyAlignment="1">
      <alignment horizontal="center" vertical="center"/>
    </xf>
    <xf numFmtId="49" fontId="1" fillId="0" borderId="45" xfId="0" applyNumberFormat="1" applyFont="1" applyBorder="1" applyAlignment="1">
      <alignment horizontal="left" vertical="center"/>
    </xf>
    <xf numFmtId="49" fontId="1" fillId="0" borderId="46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vertical="center" wrapText="1"/>
    </xf>
    <xf numFmtId="10" fontId="1" fillId="4" borderId="55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0" fontId="1" fillId="3" borderId="55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0" fontId="1" fillId="0" borderId="6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3" borderId="79" xfId="0" applyNumberFormat="1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10" fontId="1" fillId="0" borderId="8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0" fontId="1" fillId="0" borderId="31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49" fontId="1" fillId="0" borderId="68" xfId="0" applyNumberFormat="1" applyFont="1" applyBorder="1" applyAlignment="1">
      <alignment horizontal="center" vertical="center"/>
    </xf>
    <xf numFmtId="10" fontId="1" fillId="0" borderId="8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10" fontId="1" fillId="0" borderId="83" xfId="0" applyNumberFormat="1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9" fontId="1" fillId="0" borderId="85" xfId="0" applyNumberFormat="1" applyFont="1" applyBorder="1" applyAlignment="1">
      <alignment horizontal="center" vertical="center"/>
    </xf>
    <xf numFmtId="49" fontId="1" fillId="13" borderId="0" xfId="0" applyNumberFormat="1" applyFont="1" applyFill="1">
      <alignment vertical="center"/>
    </xf>
    <xf numFmtId="49" fontId="4" fillId="12" borderId="73" xfId="0" applyNumberFormat="1" applyFont="1" applyFill="1" applyBorder="1" applyAlignment="1">
      <alignment horizontal="center" vertical="center" wrapText="1"/>
    </xf>
    <xf numFmtId="49" fontId="4" fillId="12" borderId="74" xfId="0" applyNumberFormat="1" applyFont="1" applyFill="1" applyBorder="1" applyAlignment="1">
      <alignment horizontal="center" vertical="center" wrapText="1"/>
    </xf>
    <xf numFmtId="49" fontId="4" fillId="12" borderId="75" xfId="0" applyNumberFormat="1" applyFont="1" applyFill="1" applyBorder="1" applyAlignment="1">
      <alignment horizontal="center" vertical="center" wrapText="1"/>
    </xf>
    <xf numFmtId="49" fontId="4" fillId="4" borderId="77" xfId="0" applyNumberFormat="1" applyFont="1" applyFill="1" applyBorder="1" applyAlignment="1">
      <alignment horizontal="center" vertical="center" wrapText="1"/>
    </xf>
    <xf numFmtId="49" fontId="4" fillId="4" borderId="78" xfId="0" applyNumberFormat="1" applyFont="1" applyFill="1" applyBorder="1" applyAlignment="1">
      <alignment horizontal="center" vertical="center" wrapText="1"/>
    </xf>
    <xf numFmtId="49" fontId="4" fillId="3" borderId="72" xfId="0" applyNumberFormat="1" applyFont="1" applyFill="1" applyBorder="1" applyAlignment="1">
      <alignment horizontal="center" vertical="center" wrapText="1"/>
    </xf>
    <xf numFmtId="49" fontId="4" fillId="3" borderId="27" xfId="0" applyNumberFormat="1" applyFont="1" applyFill="1" applyBorder="1" applyAlignment="1">
      <alignment horizontal="center" vertical="center" wrapText="1"/>
    </xf>
    <xf numFmtId="49" fontId="4" fillId="11" borderId="59" xfId="0" applyNumberFormat="1" applyFont="1" applyFill="1" applyBorder="1" applyAlignment="1">
      <alignment horizontal="center" vertical="center" wrapText="1"/>
    </xf>
    <xf numFmtId="49" fontId="4" fillId="11" borderId="76" xfId="0" applyNumberFormat="1" applyFont="1" applyFill="1" applyBorder="1" applyAlignment="1">
      <alignment horizontal="center" vertical="center" wrapText="1"/>
    </xf>
    <xf numFmtId="49" fontId="4" fillId="11" borderId="62" xfId="0" applyNumberFormat="1" applyFont="1" applyFill="1" applyBorder="1" applyAlignment="1">
      <alignment horizontal="center" vertical="center" wrapText="1"/>
    </xf>
    <xf numFmtId="49" fontId="4" fillId="11" borderId="14" xfId="0" applyNumberFormat="1" applyFont="1" applyFill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0" borderId="38" xfId="0" applyNumberFormat="1" applyFont="1" applyBorder="1" applyAlignment="1">
      <alignment horizontal="center" vertical="center" wrapText="1"/>
    </xf>
    <xf numFmtId="49" fontId="4" fillId="0" borderId="81" xfId="0" applyNumberFormat="1" applyFont="1" applyBorder="1" applyAlignment="1">
      <alignment horizontal="center" vertical="center" wrapText="1"/>
    </xf>
    <xf numFmtId="49" fontId="4" fillId="0" borderId="31" xfId="0" applyNumberFormat="1" applyFont="1" applyBorder="1" applyAlignment="1">
      <alignment horizontal="center" vertical="center"/>
    </xf>
    <xf numFmtId="49" fontId="4" fillId="0" borderId="54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1" fillId="0" borderId="56" xfId="0" applyNumberFormat="1" applyFont="1" applyBorder="1" applyAlignment="1">
      <alignment horizontal="right" vertical="center"/>
    </xf>
    <xf numFmtId="49" fontId="2" fillId="8" borderId="57" xfId="0" applyNumberFormat="1" applyFont="1" applyFill="1" applyBorder="1" applyAlignment="1">
      <alignment horizontal="center" vertical="center"/>
    </xf>
    <xf numFmtId="49" fontId="2" fillId="8" borderId="56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center"/>
    </xf>
    <xf numFmtId="49" fontId="4" fillId="9" borderId="59" xfId="0" applyNumberFormat="1" applyFont="1" applyFill="1" applyBorder="1" applyAlignment="1">
      <alignment horizontal="center" vertical="center" wrapText="1"/>
    </xf>
    <xf numFmtId="49" fontId="4" fillId="9" borderId="60" xfId="0" applyNumberFormat="1" applyFont="1" applyFill="1" applyBorder="1" applyAlignment="1">
      <alignment horizontal="center" vertical="center" wrapText="1"/>
    </xf>
    <xf numFmtId="49" fontId="4" fillId="9" borderId="61" xfId="0" applyNumberFormat="1" applyFont="1" applyFill="1" applyBorder="1" applyAlignment="1">
      <alignment horizontal="center" vertical="center" wrapText="1"/>
    </xf>
    <xf numFmtId="49" fontId="4" fillId="9" borderId="62" xfId="0" applyNumberFormat="1" applyFont="1" applyFill="1" applyBorder="1" applyAlignment="1">
      <alignment horizontal="center" vertical="center" wrapText="1"/>
    </xf>
    <xf numFmtId="49" fontId="4" fillId="9" borderId="63" xfId="0" applyNumberFormat="1" applyFont="1" applyFill="1" applyBorder="1" applyAlignment="1">
      <alignment horizontal="center" vertical="center" wrapText="1"/>
    </xf>
    <xf numFmtId="49" fontId="4" fillId="9" borderId="64" xfId="0" applyNumberFormat="1" applyFont="1" applyFill="1" applyBorder="1" applyAlignment="1">
      <alignment horizontal="center" vertical="center" wrapText="1"/>
    </xf>
    <xf numFmtId="49" fontId="4" fillId="10" borderId="65" xfId="0" applyNumberFormat="1" applyFont="1" applyFill="1" applyBorder="1" applyAlignment="1">
      <alignment horizontal="center" vertical="center"/>
    </xf>
    <xf numFmtId="49" fontId="4" fillId="10" borderId="66" xfId="0" applyNumberFormat="1" applyFont="1" applyFill="1" applyBorder="1" applyAlignment="1">
      <alignment horizontal="center" vertical="center"/>
    </xf>
    <xf numFmtId="49" fontId="4" fillId="11" borderId="67" xfId="0" applyNumberFormat="1" applyFont="1" applyFill="1" applyBorder="1" applyAlignment="1">
      <alignment horizontal="center" vertical="center" wrapText="1"/>
    </xf>
    <xf numFmtId="49" fontId="4" fillId="11" borderId="68" xfId="0" applyNumberFormat="1" applyFont="1" applyFill="1" applyBorder="1" applyAlignment="1">
      <alignment horizontal="center" vertical="center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71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81" xfId="0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6" borderId="51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50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7" borderId="48" xfId="0" applyFont="1" applyFill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표준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Light Style 1 - Accent 1" table="0" count="7" xr9:uid="{00000000-0011-0000-FFFF-FFFF01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26"/>
  <sheetViews>
    <sheetView tabSelected="1" zoomScale="90" zoomScaleNormal="90" zoomScaleSheetLayoutView="75" workbookViewId="0">
      <selection activeCell="E29" sqref="E29"/>
    </sheetView>
  </sheetViews>
  <sheetFormatPr defaultColWidth="9" defaultRowHeight="16.5" x14ac:dyDescent="0.3"/>
  <cols>
    <col min="1" max="1" width="15.625" style="3" bestFit="1" customWidth="1"/>
    <col min="2" max="2" width="51" style="4" customWidth="1"/>
    <col min="3" max="3" width="7.625" style="3" bestFit="1" customWidth="1"/>
    <col min="4" max="4" width="4.875" style="3" bestFit="1" customWidth="1"/>
    <col min="5" max="6" width="12.5" style="3" bestFit="1" customWidth="1"/>
    <col min="7" max="7" width="6.2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18.875" bestFit="1" customWidth="1"/>
    <col min="13" max="13" width="11.125" bestFit="1" customWidth="1"/>
  </cols>
  <sheetData>
    <row r="1" spans="1:13" ht="43.5" customHeight="1" thickBot="1" x14ac:dyDescent="0.35">
      <c r="A1" s="120" t="s">
        <v>1</v>
      </c>
      <c r="B1" s="121"/>
      <c r="C1" s="122"/>
      <c r="D1" s="8"/>
      <c r="E1" s="9"/>
      <c r="F1" s="104" t="s">
        <v>50</v>
      </c>
      <c r="G1" s="104"/>
      <c r="H1" s="104"/>
      <c r="I1" s="19">
        <f ca="1">TODAY()</f>
        <v>45231</v>
      </c>
      <c r="J1" s="81" t="s">
        <v>49</v>
      </c>
      <c r="K1" s="82">
        <f>J5</f>
        <v>0.23</v>
      </c>
      <c r="L1" s="15"/>
    </row>
    <row r="2" spans="1:13" ht="19.5" customHeight="1" x14ac:dyDescent="0.3">
      <c r="A2" s="114" t="s">
        <v>35</v>
      </c>
      <c r="B2" s="116" t="s">
        <v>45</v>
      </c>
      <c r="C2" s="118" t="s">
        <v>27</v>
      </c>
      <c r="D2" s="108" t="s">
        <v>12</v>
      </c>
      <c r="E2" s="109"/>
      <c r="F2" s="109"/>
      <c r="G2" s="109"/>
      <c r="H2" s="110"/>
      <c r="I2" s="87" t="s">
        <v>3</v>
      </c>
      <c r="J2" s="94" t="s">
        <v>43</v>
      </c>
      <c r="K2" s="95"/>
      <c r="L2" s="64"/>
      <c r="M2" s="64"/>
    </row>
    <row r="3" spans="1:13" ht="19.5" customHeight="1" x14ac:dyDescent="0.3">
      <c r="A3" s="115"/>
      <c r="B3" s="117"/>
      <c r="C3" s="119"/>
      <c r="D3" s="111"/>
      <c r="E3" s="112"/>
      <c r="F3" s="112"/>
      <c r="G3" s="112"/>
      <c r="H3" s="113"/>
      <c r="I3" s="88"/>
      <c r="J3" s="96"/>
      <c r="K3" s="97"/>
      <c r="L3" s="64"/>
      <c r="M3" s="64"/>
    </row>
    <row r="4" spans="1:13" ht="19.5" customHeight="1" thickBot="1" x14ac:dyDescent="0.35">
      <c r="A4" s="105" t="s">
        <v>40</v>
      </c>
      <c r="B4" s="106"/>
      <c r="C4" s="107"/>
      <c r="D4" s="11" t="s">
        <v>22</v>
      </c>
      <c r="E4" s="10" t="s">
        <v>26</v>
      </c>
      <c r="F4" s="10" t="s">
        <v>23</v>
      </c>
      <c r="G4" s="10" t="s">
        <v>5</v>
      </c>
      <c r="H4" s="12" t="s">
        <v>25</v>
      </c>
      <c r="I4" s="89"/>
      <c r="J4" s="13" t="s">
        <v>12</v>
      </c>
      <c r="K4" s="14" t="s">
        <v>15</v>
      </c>
    </row>
    <row r="5" spans="1:13" ht="19.5" customHeight="1" x14ac:dyDescent="0.3">
      <c r="A5" s="90" t="s">
        <v>46</v>
      </c>
      <c r="B5" s="91"/>
      <c r="C5" s="28" t="s">
        <v>17</v>
      </c>
      <c r="D5" s="29" t="str">
        <f>CONCATENATE(NETWORKDAYS(E5,F5),"일")</f>
        <v>15일</v>
      </c>
      <c r="E5" s="30">
        <f>MIN(E6:E25)</f>
        <v>45229</v>
      </c>
      <c r="F5" s="30">
        <f>MAX(F6:F25)</f>
        <v>45247</v>
      </c>
      <c r="G5" s="30" t="s">
        <v>6</v>
      </c>
      <c r="H5" s="31">
        <f>SUM(J6, J10, J18, J22)</f>
        <v>0.23</v>
      </c>
      <c r="I5" s="32">
        <f>SUM(I6, I10, I18, I22)</f>
        <v>0.99999999999999989</v>
      </c>
      <c r="J5" s="65">
        <f>SUM(J6, J10, J18, J22)</f>
        <v>0.23</v>
      </c>
      <c r="K5" s="66">
        <f ca="1">IF(F5-$I$1&lt;=0,0,F5-$I$1)</f>
        <v>16</v>
      </c>
    </row>
    <row r="6" spans="1:13" ht="19.5" customHeight="1" x14ac:dyDescent="0.3">
      <c r="A6" s="92" t="s">
        <v>16</v>
      </c>
      <c r="B6" s="93" t="s">
        <v>20</v>
      </c>
      <c r="C6" s="20" t="s">
        <v>17</v>
      </c>
      <c r="D6" s="20" t="str">
        <f>CONCATENATE(NETWORKDAYS(E6,F6),"일")</f>
        <v>2일</v>
      </c>
      <c r="E6" s="21">
        <f>MIN(E7:E9)</f>
        <v>45229</v>
      </c>
      <c r="F6" s="21">
        <f>MAX(F7:F9)</f>
        <v>45230</v>
      </c>
      <c r="G6" s="21" t="s">
        <v>16</v>
      </c>
      <c r="H6" s="22">
        <v>0.1</v>
      </c>
      <c r="I6" s="23">
        <f>H6</f>
        <v>0.1</v>
      </c>
      <c r="J6" s="67">
        <f>SUM(J7:J9)</f>
        <v>0.1</v>
      </c>
      <c r="K6" s="68">
        <f ca="1">IF(F6-$I$1&lt;=0,0,F6-$I$1)</f>
        <v>0</v>
      </c>
    </row>
    <row r="7" spans="1:13" ht="19.5" customHeight="1" x14ac:dyDescent="0.3">
      <c r="A7" s="98" t="s">
        <v>16</v>
      </c>
      <c r="B7" s="2" t="s">
        <v>28</v>
      </c>
      <c r="C7" s="7" t="s">
        <v>51</v>
      </c>
      <c r="D7" s="7" t="str">
        <f t="shared" ref="D7:D21" si="0">CONCATENATE(NETWORKDAYS(E7,F7),"일")</f>
        <v>1일</v>
      </c>
      <c r="E7" s="1">
        <v>45229</v>
      </c>
      <c r="F7" s="1">
        <v>45229</v>
      </c>
      <c r="G7" s="5" t="s">
        <v>16</v>
      </c>
      <c r="H7" s="16">
        <v>1</v>
      </c>
      <c r="I7" s="18">
        <v>0.02</v>
      </c>
      <c r="J7" s="69">
        <f>H7*I7</f>
        <v>0.02</v>
      </c>
      <c r="K7" s="70">
        <f ca="1">IF(F7-$I$1&lt;=0,0,F7-$I$1)</f>
        <v>0</v>
      </c>
      <c r="M7" s="78"/>
    </row>
    <row r="8" spans="1:13" ht="19.5" customHeight="1" x14ac:dyDescent="0.3">
      <c r="A8" s="99"/>
      <c r="B8" s="51" t="s">
        <v>30</v>
      </c>
      <c r="C8" s="7" t="s">
        <v>51</v>
      </c>
      <c r="D8" s="7" t="str">
        <f t="shared" si="0"/>
        <v>1일</v>
      </c>
      <c r="E8" s="1">
        <v>45229</v>
      </c>
      <c r="F8" s="1">
        <v>45229</v>
      </c>
      <c r="G8" s="34" t="s">
        <v>16</v>
      </c>
      <c r="H8" s="16">
        <v>1</v>
      </c>
      <c r="I8" s="18">
        <v>0.03</v>
      </c>
      <c r="J8" s="69">
        <f t="shared" ref="J8:J9" si="1">H8*I8</f>
        <v>0.03</v>
      </c>
      <c r="K8" s="70">
        <f t="shared" ref="K8:K9" ca="1" si="2">IF(F8-$I$1&lt;=0,0,F8-$I$1)</f>
        <v>0</v>
      </c>
    </row>
    <row r="9" spans="1:13" ht="19.5" customHeight="1" x14ac:dyDescent="0.3">
      <c r="A9" s="100"/>
      <c r="B9" s="51" t="s">
        <v>42</v>
      </c>
      <c r="C9" s="7" t="s">
        <v>51</v>
      </c>
      <c r="D9" s="7" t="str">
        <f t="shared" si="0"/>
        <v>2일</v>
      </c>
      <c r="E9" s="1">
        <v>45229</v>
      </c>
      <c r="F9" s="1">
        <v>45230</v>
      </c>
      <c r="G9" s="34" t="s">
        <v>16</v>
      </c>
      <c r="H9" s="16">
        <v>1</v>
      </c>
      <c r="I9" s="18">
        <v>0.05</v>
      </c>
      <c r="J9" s="69">
        <f t="shared" si="1"/>
        <v>0.05</v>
      </c>
      <c r="K9" s="70">
        <f t="shared" ca="1" si="2"/>
        <v>0</v>
      </c>
    </row>
    <row r="10" spans="1:13" ht="19.5" customHeight="1" x14ac:dyDescent="0.3">
      <c r="A10" s="92" t="s">
        <v>9</v>
      </c>
      <c r="B10" s="93" t="s">
        <v>47</v>
      </c>
      <c r="C10" s="40" t="s">
        <v>17</v>
      </c>
      <c r="D10" s="36" t="str">
        <f>CONCATENATE(NETWORKDAYS(E10,F10),"일")</f>
        <v>3일</v>
      </c>
      <c r="E10" s="37">
        <f>MIN(E11:E17)</f>
        <v>45231</v>
      </c>
      <c r="F10" s="37">
        <f>MAX(F11:F17)</f>
        <v>45233</v>
      </c>
      <c r="G10" s="37" t="s">
        <v>16</v>
      </c>
      <c r="H10" s="38">
        <v>0.7</v>
      </c>
      <c r="I10" s="39">
        <f>H10</f>
        <v>0.7</v>
      </c>
      <c r="J10" s="71">
        <f>SUM(J11:J17)</f>
        <v>0.13</v>
      </c>
      <c r="K10" s="72">
        <f ca="1">IF(F10-$I$1&lt;=0,0,F10-$I$1)</f>
        <v>2</v>
      </c>
    </row>
    <row r="11" spans="1:13" ht="19.5" customHeight="1" x14ac:dyDescent="0.3">
      <c r="A11" s="98" t="s">
        <v>9</v>
      </c>
      <c r="B11" s="42" t="s">
        <v>29</v>
      </c>
      <c r="C11" s="24" t="s">
        <v>12</v>
      </c>
      <c r="D11" s="6" t="str">
        <f t="shared" si="0"/>
        <v>3일</v>
      </c>
      <c r="E11" s="1">
        <v>45231</v>
      </c>
      <c r="F11" s="1">
        <v>45233</v>
      </c>
      <c r="G11" s="5" t="s">
        <v>8</v>
      </c>
      <c r="H11" s="16">
        <v>0</v>
      </c>
      <c r="I11" s="18">
        <v>0.1</v>
      </c>
      <c r="J11" s="69">
        <f>H11*I11</f>
        <v>0</v>
      </c>
      <c r="K11" s="70">
        <f ca="1">IF(F11-$I$1&lt;=0,0,F11-$I$1)</f>
        <v>2</v>
      </c>
    </row>
    <row r="12" spans="1:13" ht="19.5" customHeight="1" x14ac:dyDescent="0.3">
      <c r="A12" s="99"/>
      <c r="B12" s="42" t="s">
        <v>34</v>
      </c>
      <c r="C12" s="35" t="s">
        <v>12</v>
      </c>
      <c r="D12" s="6" t="str">
        <f t="shared" si="0"/>
        <v>1일</v>
      </c>
      <c r="E12" s="1">
        <v>45231</v>
      </c>
      <c r="F12" s="1">
        <v>45231</v>
      </c>
      <c r="G12" s="34" t="s">
        <v>16</v>
      </c>
      <c r="H12" s="16">
        <v>0.3</v>
      </c>
      <c r="I12" s="18">
        <v>0.1</v>
      </c>
      <c r="J12" s="69">
        <f t="shared" ref="J12:J17" si="3">H12*I12</f>
        <v>0.03</v>
      </c>
      <c r="K12" s="70">
        <f t="shared" ref="K12:K17" ca="1" si="4">IF(F12-$I$1&lt;=0,0,F12-$I$1)</f>
        <v>0</v>
      </c>
    </row>
    <row r="13" spans="1:13" ht="19.5" customHeight="1" x14ac:dyDescent="0.3">
      <c r="A13" s="99"/>
      <c r="B13" t="s">
        <v>7</v>
      </c>
      <c r="C13" s="7" t="s">
        <v>12</v>
      </c>
      <c r="D13" s="6" t="str">
        <f t="shared" si="0"/>
        <v>1일</v>
      </c>
      <c r="E13" s="1">
        <v>45231</v>
      </c>
      <c r="F13" s="1">
        <v>45231</v>
      </c>
      <c r="G13" s="34" t="s">
        <v>8</v>
      </c>
      <c r="H13" s="16">
        <v>0</v>
      </c>
      <c r="I13" s="18">
        <v>0.1</v>
      </c>
      <c r="J13" s="69">
        <f t="shared" si="3"/>
        <v>0</v>
      </c>
      <c r="K13" s="70">
        <f t="shared" ca="1" si="4"/>
        <v>0</v>
      </c>
    </row>
    <row r="14" spans="1:13" ht="19.5" customHeight="1" x14ac:dyDescent="0.3">
      <c r="A14" s="99"/>
      <c r="B14" s="2" t="s">
        <v>48</v>
      </c>
      <c r="C14" s="35" t="s">
        <v>12</v>
      </c>
      <c r="D14" s="6" t="str">
        <f t="shared" si="0"/>
        <v>1일</v>
      </c>
      <c r="E14" s="1">
        <v>45231</v>
      </c>
      <c r="F14" s="1">
        <v>45231</v>
      </c>
      <c r="G14" s="34" t="s">
        <v>11</v>
      </c>
      <c r="H14" s="16">
        <v>1</v>
      </c>
      <c r="I14" s="18">
        <v>0.1</v>
      </c>
      <c r="J14" s="69">
        <f t="shared" si="3"/>
        <v>0.1</v>
      </c>
      <c r="K14" s="70">
        <f t="shared" ca="1" si="4"/>
        <v>0</v>
      </c>
    </row>
    <row r="15" spans="1:13" ht="19.5" customHeight="1" x14ac:dyDescent="0.3">
      <c r="A15" s="99"/>
      <c r="B15" s="51" t="s">
        <v>52</v>
      </c>
      <c r="C15" s="7" t="s">
        <v>12</v>
      </c>
      <c r="D15" s="6" t="str">
        <f t="shared" si="0"/>
        <v>1일</v>
      </c>
      <c r="E15" s="1">
        <v>45231</v>
      </c>
      <c r="F15" s="1">
        <v>45231</v>
      </c>
      <c r="G15" s="34" t="s">
        <v>4</v>
      </c>
      <c r="H15" s="16">
        <v>0</v>
      </c>
      <c r="I15" s="18">
        <v>0.1</v>
      </c>
      <c r="J15" s="69">
        <f t="shared" si="3"/>
        <v>0</v>
      </c>
      <c r="K15" s="70">
        <f t="shared" ca="1" si="4"/>
        <v>0</v>
      </c>
    </row>
    <row r="16" spans="1:13" ht="19.5" customHeight="1" x14ac:dyDescent="0.3">
      <c r="A16" s="99"/>
      <c r="B16" s="86" t="s">
        <v>37</v>
      </c>
      <c r="C16" s="7" t="s">
        <v>12</v>
      </c>
      <c r="D16" s="6" t="str">
        <f t="shared" si="0"/>
        <v>2일</v>
      </c>
      <c r="E16" s="1">
        <v>45232</v>
      </c>
      <c r="F16" s="1">
        <v>45233</v>
      </c>
      <c r="G16" s="34" t="s">
        <v>4</v>
      </c>
      <c r="H16" s="16">
        <v>0</v>
      </c>
      <c r="I16" s="18">
        <v>0.1</v>
      </c>
      <c r="J16" s="69">
        <f t="shared" si="3"/>
        <v>0</v>
      </c>
      <c r="K16" s="70">
        <f t="shared" ca="1" si="4"/>
        <v>2</v>
      </c>
    </row>
    <row r="17" spans="1:11" ht="19.5" customHeight="1" x14ac:dyDescent="0.3">
      <c r="A17" s="100"/>
      <c r="B17" s="86" t="s">
        <v>32</v>
      </c>
      <c r="C17" s="35" t="s">
        <v>12</v>
      </c>
      <c r="D17" s="6" t="str">
        <f t="shared" si="0"/>
        <v>2일</v>
      </c>
      <c r="E17" s="1">
        <v>45232</v>
      </c>
      <c r="F17" s="1">
        <v>45233</v>
      </c>
      <c r="G17" s="34" t="s">
        <v>16</v>
      </c>
      <c r="H17" s="16">
        <v>0</v>
      </c>
      <c r="I17" s="18">
        <v>0.1</v>
      </c>
      <c r="J17" s="69">
        <f t="shared" si="3"/>
        <v>0</v>
      </c>
      <c r="K17" s="70">
        <f t="shared" ca="1" si="4"/>
        <v>2</v>
      </c>
    </row>
    <row r="18" spans="1:11" ht="19.5" customHeight="1" x14ac:dyDescent="0.3">
      <c r="A18" s="92" t="s">
        <v>2</v>
      </c>
      <c r="B18" s="93" t="s">
        <v>24</v>
      </c>
      <c r="C18" s="36" t="s">
        <v>17</v>
      </c>
      <c r="D18" s="36" t="str">
        <f>CONCATENATE(NETWORKDAYS(E18,F18),"일")</f>
        <v>2일</v>
      </c>
      <c r="E18" s="41">
        <f>MIN(E19:E21)</f>
        <v>45243</v>
      </c>
      <c r="F18" s="37">
        <f>MAX(F19:F21)</f>
        <v>45244</v>
      </c>
      <c r="G18" s="37" t="s">
        <v>16</v>
      </c>
      <c r="H18" s="38">
        <v>0.1</v>
      </c>
      <c r="I18" s="39">
        <f>H18</f>
        <v>0.1</v>
      </c>
      <c r="J18" s="71">
        <f>SUM(J19:J21)</f>
        <v>0</v>
      </c>
      <c r="K18" s="72">
        <f ca="1">IF(F18-$I$1&lt;=0,0,F18-$I$1)</f>
        <v>13</v>
      </c>
    </row>
    <row r="19" spans="1:11" ht="19.5" customHeight="1" x14ac:dyDescent="0.3">
      <c r="A19" s="123" t="s">
        <v>2</v>
      </c>
      <c r="B19" s="4" t="s">
        <v>33</v>
      </c>
      <c r="C19" s="43" t="s">
        <v>12</v>
      </c>
      <c r="D19" s="24" t="str">
        <f t="shared" si="0"/>
        <v>2일</v>
      </c>
      <c r="E19" s="1">
        <v>45243</v>
      </c>
      <c r="F19" s="1">
        <v>45244</v>
      </c>
      <c r="G19" s="59" t="s">
        <v>4</v>
      </c>
      <c r="H19" s="26">
        <v>0</v>
      </c>
      <c r="I19" s="27">
        <v>0.03</v>
      </c>
      <c r="J19" s="73">
        <f>H19*I19</f>
        <v>0</v>
      </c>
      <c r="K19" s="74">
        <f ca="1">IF(F19-$I$1&lt;=0,0,F19-$I$1)</f>
        <v>13</v>
      </c>
    </row>
    <row r="20" spans="1:11" ht="19.5" customHeight="1" x14ac:dyDescent="0.3">
      <c r="A20" s="124"/>
      <c r="B20" s="33" t="s">
        <v>38</v>
      </c>
      <c r="C20" s="43" t="s">
        <v>12</v>
      </c>
      <c r="D20" s="24" t="str">
        <f t="shared" si="0"/>
        <v>2일</v>
      </c>
      <c r="E20" s="1">
        <v>45243</v>
      </c>
      <c r="F20" s="1">
        <v>45244</v>
      </c>
      <c r="G20" s="1" t="s">
        <v>16</v>
      </c>
      <c r="H20" s="26">
        <v>0</v>
      </c>
      <c r="I20" s="61">
        <v>0.03</v>
      </c>
      <c r="J20" s="73">
        <f t="shared" ref="J20:J21" si="5">H20*I20</f>
        <v>0</v>
      </c>
      <c r="K20" s="74">
        <f t="shared" ref="K20:K21" ca="1" si="6">IF(F20-$I$1&lt;=0,0,F20-$I$1)</f>
        <v>13</v>
      </c>
    </row>
    <row r="21" spans="1:11" ht="19.5" customHeight="1" x14ac:dyDescent="0.3">
      <c r="A21" s="125"/>
      <c r="B21" s="62" t="s">
        <v>21</v>
      </c>
      <c r="C21" s="43" t="s">
        <v>12</v>
      </c>
      <c r="D21" s="24" t="str">
        <f t="shared" si="0"/>
        <v>2일</v>
      </c>
      <c r="E21" s="1">
        <v>45243</v>
      </c>
      <c r="F21" s="1">
        <v>45244</v>
      </c>
      <c r="G21" s="34" t="s">
        <v>16</v>
      </c>
      <c r="H21" s="26">
        <v>0</v>
      </c>
      <c r="I21" s="61">
        <v>0.04</v>
      </c>
      <c r="J21" s="73">
        <f t="shared" si="5"/>
        <v>0</v>
      </c>
      <c r="K21" s="74">
        <f t="shared" ca="1" si="6"/>
        <v>13</v>
      </c>
    </row>
    <row r="22" spans="1:11" ht="16.5" customHeight="1" x14ac:dyDescent="0.3">
      <c r="A22" s="92" t="s">
        <v>39</v>
      </c>
      <c r="B22" s="93" t="s">
        <v>39</v>
      </c>
      <c r="C22" s="40" t="s">
        <v>17</v>
      </c>
      <c r="D22" s="36" t="str">
        <f>CONCATENATE(NETWORKDAYS(E22,F22),"일")</f>
        <v>3일</v>
      </c>
      <c r="E22" s="37">
        <f>MIN(E23:E25)</f>
        <v>45245</v>
      </c>
      <c r="F22" s="37">
        <f>MAX(F23:F25)</f>
        <v>45247</v>
      </c>
      <c r="G22" s="37" t="s">
        <v>16</v>
      </c>
      <c r="H22" s="38">
        <v>0.1</v>
      </c>
      <c r="I22" s="39">
        <f>H22</f>
        <v>0.1</v>
      </c>
      <c r="J22" s="71">
        <f>SUM(J23:J25)</f>
        <v>0</v>
      </c>
      <c r="K22" s="72">
        <f ca="1">IF(F22-$I$1&lt;=0,0,F22-$I$1)</f>
        <v>16</v>
      </c>
    </row>
    <row r="23" spans="1:11" x14ac:dyDescent="0.3">
      <c r="A23" s="101" t="s">
        <v>39</v>
      </c>
      <c r="B23" s="45" t="s">
        <v>44</v>
      </c>
      <c r="C23" s="24" t="s">
        <v>12</v>
      </c>
      <c r="D23" s="24" t="str">
        <f>CONCATENATE(NETWORKDAYS(E24,F24),"일")</f>
        <v>1일</v>
      </c>
      <c r="E23" s="50">
        <v>45245</v>
      </c>
      <c r="F23" s="50">
        <v>45245</v>
      </c>
      <c r="G23" s="25" t="s">
        <v>16</v>
      </c>
      <c r="H23" s="60">
        <v>0</v>
      </c>
      <c r="I23" s="27">
        <v>0.04</v>
      </c>
      <c r="J23" s="75">
        <f>H23*I23</f>
        <v>0</v>
      </c>
      <c r="K23" s="84">
        <f ca="1">IF(F24-$I$1&lt;=0,0,F24-$I$1)</f>
        <v>15</v>
      </c>
    </row>
    <row r="24" spans="1:11" x14ac:dyDescent="0.3">
      <c r="A24" s="102"/>
      <c r="B24" s="63" t="s">
        <v>36</v>
      </c>
      <c r="C24" s="24" t="s">
        <v>12</v>
      </c>
      <c r="D24" s="24" t="str">
        <f>CONCATENATE(NETWORKDAYS(E25,F25),"일")</f>
        <v>1일</v>
      </c>
      <c r="E24" s="50">
        <v>45246</v>
      </c>
      <c r="F24" s="50">
        <v>45246</v>
      </c>
      <c r="G24" s="34" t="s">
        <v>16</v>
      </c>
      <c r="H24" s="17">
        <v>0</v>
      </c>
      <c r="I24" s="85">
        <v>0.04</v>
      </c>
      <c r="J24" s="83">
        <f t="shared" ref="J24:J25" si="7">H24*I24</f>
        <v>0</v>
      </c>
      <c r="K24" s="70">
        <f ca="1">IF(F25-$I$1&lt;=0,0,F25-$I$1)</f>
        <v>16</v>
      </c>
    </row>
    <row r="25" spans="1:11" x14ac:dyDescent="0.3">
      <c r="A25" s="103"/>
      <c r="B25" s="44" t="s">
        <v>13</v>
      </c>
      <c r="C25" s="46" t="s">
        <v>12</v>
      </c>
      <c r="D25" s="46" t="str">
        <f>CONCATENATE(NETWORKDAYS(E25,F25),"일")</f>
        <v>1일</v>
      </c>
      <c r="E25" s="47">
        <v>45247</v>
      </c>
      <c r="F25" s="47">
        <v>45247</v>
      </c>
      <c r="G25" s="48" t="s">
        <v>11</v>
      </c>
      <c r="H25" s="80">
        <v>0</v>
      </c>
      <c r="I25" s="49">
        <v>0.02</v>
      </c>
      <c r="J25" s="76">
        <f t="shared" si="7"/>
        <v>0</v>
      </c>
      <c r="K25" s="77">
        <f ca="1">IF(F25-$I$1&lt;=0,0,F25-$I$1)</f>
        <v>16</v>
      </c>
    </row>
    <row r="26" spans="1:11" x14ac:dyDescent="0.3">
      <c r="H26" s="79"/>
      <c r="J26" s="79"/>
    </row>
  </sheetData>
  <mergeCells count="18">
    <mergeCell ref="A23:A25"/>
    <mergeCell ref="F1:H1"/>
    <mergeCell ref="A4:C4"/>
    <mergeCell ref="D2:H3"/>
    <mergeCell ref="A2:A3"/>
    <mergeCell ref="B2:B3"/>
    <mergeCell ref="C2:C3"/>
    <mergeCell ref="A1:C1"/>
    <mergeCell ref="A10:B10"/>
    <mergeCell ref="A18:B18"/>
    <mergeCell ref="A22:B22"/>
    <mergeCell ref="A19:A21"/>
    <mergeCell ref="I2:I4"/>
    <mergeCell ref="A5:B5"/>
    <mergeCell ref="A6:B6"/>
    <mergeCell ref="J2:K3"/>
    <mergeCell ref="A11:A17"/>
    <mergeCell ref="A7:A9"/>
  </mergeCells>
  <phoneticPr fontId="7" type="noConversion"/>
  <conditionalFormatting sqref="G7 G11 G19 G23">
    <cfRule type="cellIs" dxfId="16" priority="22" operator="equal">
      <formula>"장윤경"</formula>
    </cfRule>
  </conditionalFormatting>
  <conditionalFormatting sqref="G7 G11:G14 G19 G23">
    <cfRule type="cellIs" dxfId="15" priority="12" operator="equal">
      <formula>"김나현"</formula>
    </cfRule>
    <cfRule type="cellIs" dxfId="14" priority="13" operator="equal">
      <formula>"허세연"</formula>
    </cfRule>
    <cfRule type="cellIs" dxfId="13" priority="17" operator="equal">
      <formula>"정선제"</formula>
    </cfRule>
    <cfRule type="cellIs" dxfId="12" priority="18" operator="equal">
      <formula>"공통"</formula>
    </cfRule>
    <cfRule type="cellIs" dxfId="11" priority="19" operator="equal">
      <formula>"박문철"</formula>
    </cfRule>
    <cfRule type="cellIs" dxfId="10" priority="20" operator="equal">
      <formula>"김형석"</formula>
    </cfRule>
  </conditionalFormatting>
  <conditionalFormatting sqref="G25">
    <cfRule type="cellIs" dxfId="9" priority="1" operator="equal">
      <formula>"김나현"</formula>
    </cfRule>
    <cfRule type="cellIs" dxfId="8" priority="2" operator="equal">
      <formula>"허세연"</formula>
    </cfRule>
    <cfRule type="cellIs" dxfId="7" priority="6" operator="equal">
      <formula>"정선제"</formula>
    </cfRule>
    <cfRule type="cellIs" dxfId="6" priority="7" operator="equal">
      <formula>"공통"</formula>
    </cfRule>
    <cfRule type="cellIs" dxfId="5" priority="8" operator="equal">
      <formula>"박문철"</formula>
    </cfRule>
    <cfRule type="cellIs" dxfId="4" priority="9" operator="equal">
      <formula>"김형석"</formula>
    </cfRule>
    <cfRule type="cellIs" dxfId="3" priority="11" operator="equal">
      <formula>"장윤경"</formula>
    </cfRule>
  </conditionalFormatting>
  <conditionalFormatting sqref="H7:H9 H11:H17 H19:H21 H23:H25">
    <cfRule type="cellIs" dxfId="2" priority="14" operator="between">
      <formula>0.01</formula>
      <formula>0.69</formula>
    </cfRule>
    <cfRule type="cellIs" dxfId="1" priority="15" operator="between">
      <formula>0.7</formula>
      <formula>0.99</formula>
    </cfRule>
    <cfRule type="cellIs" dxfId="0" priority="16" operator="equal">
      <formula>1</formula>
    </cfRule>
  </conditionalFormatting>
  <dataValidations count="2">
    <dataValidation type="list" allowBlank="1" showInputMessage="1" showErrorMessage="1" sqref="C5:C25" xr:uid="{00000000-0002-0000-0000-000000000000}">
      <formula1>"계획,진행,완료"</formula1>
    </dataValidation>
    <dataValidation type="list" operator="equal" allowBlank="1" showInputMessage="1" showErrorMessage="1" sqref="G6:G25" xr:uid="{00000000-0002-0000-00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S12"/>
  <sheetViews>
    <sheetView zoomScaleNormal="100" zoomScaleSheetLayoutView="75" workbookViewId="0">
      <selection activeCell="D17" sqref="D17"/>
    </sheetView>
  </sheetViews>
  <sheetFormatPr defaultColWidth="9" defaultRowHeight="16.5" x14ac:dyDescent="0.3"/>
  <cols>
    <col min="2" max="2" width="17.5" bestFit="1" customWidth="1"/>
    <col min="5" max="19" width="1.75" customWidth="1"/>
  </cols>
  <sheetData>
    <row r="3" spans="2:19" x14ac:dyDescent="0.3">
      <c r="B3" s="128" t="s">
        <v>19</v>
      </c>
      <c r="C3" s="130" t="s">
        <v>5</v>
      </c>
      <c r="D3" s="130"/>
      <c r="E3" s="133" t="s">
        <v>14</v>
      </c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4"/>
    </row>
    <row r="4" spans="2:19" x14ac:dyDescent="0.3">
      <c r="B4" s="129"/>
      <c r="C4" s="131"/>
      <c r="D4" s="132"/>
      <c r="E4" s="135" t="s">
        <v>0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7"/>
    </row>
    <row r="5" spans="2:19" x14ac:dyDescent="0.3">
      <c r="B5" s="52" t="s">
        <v>28</v>
      </c>
      <c r="C5" s="138" t="s">
        <v>16</v>
      </c>
      <c r="D5" s="139"/>
      <c r="E5" s="53"/>
      <c r="F5" s="53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</row>
    <row r="6" spans="2:19" x14ac:dyDescent="0.3">
      <c r="B6" s="55" t="s">
        <v>30</v>
      </c>
      <c r="C6" s="138" t="s">
        <v>16</v>
      </c>
      <c r="D6" s="139"/>
      <c r="E6" s="53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</row>
    <row r="7" spans="2:19" x14ac:dyDescent="0.3">
      <c r="B7" s="52" t="s">
        <v>29</v>
      </c>
      <c r="C7" s="52" t="s">
        <v>8</v>
      </c>
      <c r="D7" s="56" t="s">
        <v>4</v>
      </c>
      <c r="E7" s="54"/>
      <c r="F7" s="57"/>
      <c r="G7" s="53"/>
      <c r="H7" s="53"/>
      <c r="I7" s="53"/>
      <c r="J7" s="53"/>
      <c r="K7" s="53"/>
      <c r="L7" s="53"/>
      <c r="M7" s="53"/>
      <c r="N7" s="53"/>
      <c r="O7" s="54"/>
      <c r="P7" s="54"/>
      <c r="Q7" s="54"/>
      <c r="R7" s="54"/>
      <c r="S7" s="54"/>
    </row>
    <row r="8" spans="2:19" x14ac:dyDescent="0.3">
      <c r="B8" s="55" t="s">
        <v>31</v>
      </c>
      <c r="C8" s="52" t="s">
        <v>18</v>
      </c>
      <c r="D8" s="52" t="s">
        <v>11</v>
      </c>
      <c r="E8" s="54"/>
      <c r="F8" s="54"/>
      <c r="G8" s="53"/>
      <c r="H8" s="53"/>
      <c r="I8" s="53"/>
      <c r="J8" s="53"/>
      <c r="K8" s="53"/>
      <c r="L8" s="53"/>
      <c r="M8" s="53"/>
      <c r="N8" s="53"/>
      <c r="O8" s="54"/>
      <c r="P8" s="54"/>
      <c r="Q8" s="54"/>
      <c r="R8" s="54"/>
      <c r="S8" s="54"/>
    </row>
    <row r="9" spans="2:19" x14ac:dyDescent="0.3">
      <c r="B9" s="52" t="s">
        <v>10</v>
      </c>
      <c r="C9" s="52" t="s">
        <v>11</v>
      </c>
      <c r="D9" s="56" t="s">
        <v>18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3"/>
      <c r="P9" s="53"/>
      <c r="Q9" s="54"/>
      <c r="R9" s="54"/>
      <c r="S9" s="54"/>
    </row>
    <row r="10" spans="2:19" x14ac:dyDescent="0.3">
      <c r="B10" s="55" t="s">
        <v>38</v>
      </c>
      <c r="C10" s="138" t="s">
        <v>16</v>
      </c>
      <c r="D10" s="139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3"/>
      <c r="R10" s="53"/>
      <c r="S10" s="54"/>
    </row>
    <row r="11" spans="2:19" x14ac:dyDescent="0.3">
      <c r="B11" s="52" t="s">
        <v>41</v>
      </c>
      <c r="C11" s="126" t="s">
        <v>16</v>
      </c>
      <c r="D11" s="127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3"/>
      <c r="R11" s="53"/>
      <c r="S11" s="53"/>
    </row>
    <row r="12" spans="2:19" x14ac:dyDescent="0.3">
      <c r="C12" s="58"/>
      <c r="D12" s="58"/>
    </row>
  </sheetData>
  <mergeCells count="8">
    <mergeCell ref="C11:D11"/>
    <mergeCell ref="B3:B4"/>
    <mergeCell ref="C3:D4"/>
    <mergeCell ref="E3:S3"/>
    <mergeCell ref="E4:S4"/>
    <mergeCell ref="C5:D5"/>
    <mergeCell ref="C6:D6"/>
    <mergeCell ref="C10:D10"/>
  </mergeCells>
  <phoneticPr fontId="7" type="noConversion"/>
  <dataValidations count="2">
    <dataValidation type="list" operator="equal" allowBlank="1" showInputMessage="1" showErrorMessage="1" sqref="C12:D12" xr:uid="{00000000-0002-0000-0100-000000000000}">
      <formula1>$V$5:$V$9</formula1>
    </dataValidation>
    <dataValidation type="list" operator="equal" allowBlank="1" showInputMessage="1" showErrorMessage="1" sqref="C5:D11" xr:uid="{00000000-0002-0000-01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dcterms:created xsi:type="dcterms:W3CDTF">2015-11-09T07:39:26Z</dcterms:created>
  <dcterms:modified xsi:type="dcterms:W3CDTF">2023-11-01T06:27:51Z</dcterms:modified>
  <cp:version>1200.0100.01</cp:version>
</cp:coreProperties>
</file>