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Genia\Final_pjt2\"/>
    </mc:Choice>
  </mc:AlternateContent>
  <xr:revisionPtr revIDLastSave="0" documentId="13_ncr:1_{9D80E07A-43C4-44DF-B262-B7E60424A810}" xr6:coauthVersionLast="47" xr6:coauthVersionMax="47" xr10:uidLastSave="{00000000-0000-0000-0000-000000000000}"/>
  <bookViews>
    <workbookView xWindow="4620" yWindow="2025" windowWidth="20235" windowHeight="17760" xr2:uid="{00000000-000D-0000-FFFF-FFFF00000000}"/>
  </bookViews>
  <sheets>
    <sheet name="WBS" sheetId="1" r:id="rId1"/>
    <sheet name="Table" sheetId="2" r:id="rId2"/>
    <sheet name="기능 정의서" sheetId="3" r:id="rId3"/>
  </sheets>
  <definedNames>
    <definedName name="_xlnm._FilterDatabase" localSheetId="1" hidden="1">Table!$C$6:$D$18</definedName>
    <definedName name="_xlnm.Print_Area" localSheetId="1">Table!$A$1:$AI$21</definedName>
    <definedName name="_xlnm.Print_Area" localSheetId="0">WBS!$A$1:$M$32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K22" i="1"/>
  <c r="E22" i="1"/>
  <c r="E21" i="1"/>
  <c r="K16" i="1"/>
  <c r="E16" i="1"/>
  <c r="E15" i="1"/>
  <c r="E14" i="1"/>
  <c r="K15" i="1"/>
  <c r="K14" i="1"/>
  <c r="E31" i="1"/>
  <c r="K19" i="1"/>
  <c r="K20" i="1"/>
  <c r="K23" i="1"/>
  <c r="K24" i="1"/>
  <c r="K25" i="1"/>
  <c r="E24" i="1"/>
  <c r="E19" i="1"/>
  <c r="K10" i="1"/>
  <c r="K11" i="1"/>
  <c r="K12" i="1"/>
  <c r="K13" i="1"/>
  <c r="E23" i="1"/>
  <c r="E10" i="1"/>
  <c r="E12" i="1"/>
  <c r="E13" i="1"/>
  <c r="F7" i="1"/>
  <c r="K30" i="1"/>
  <c r="K31" i="1"/>
  <c r="K29" i="1"/>
  <c r="K27" i="1"/>
  <c r="K18" i="1"/>
  <c r="K9" i="1"/>
  <c r="K8" i="1"/>
  <c r="J28" i="1"/>
  <c r="J26" i="1"/>
  <c r="J17" i="1"/>
  <c r="J7" i="1"/>
  <c r="J2" i="1"/>
  <c r="L8" i="1" s="1"/>
  <c r="E9" i="1"/>
  <c r="E11" i="1"/>
  <c r="E30" i="1"/>
  <c r="G28" i="1"/>
  <c r="F28" i="1"/>
  <c r="G26" i="1"/>
  <c r="F26" i="1"/>
  <c r="G17" i="1"/>
  <c r="F17" i="1"/>
  <c r="G7" i="1"/>
  <c r="E29" i="1"/>
  <c r="E27" i="1"/>
  <c r="E25" i="1"/>
  <c r="E20" i="1"/>
  <c r="E18" i="1"/>
  <c r="E8" i="1"/>
  <c r="L22" i="1" l="1"/>
  <c r="L21" i="1"/>
  <c r="L16" i="1"/>
  <c r="L14" i="1"/>
  <c r="L15" i="1"/>
  <c r="L19" i="1"/>
  <c r="L20" i="1"/>
  <c r="L24" i="1"/>
  <c r="L13" i="1"/>
  <c r="L12" i="1"/>
  <c r="L11" i="1"/>
  <c r="L10" i="1"/>
  <c r="L23" i="1"/>
  <c r="F6" i="1"/>
  <c r="K26" i="1"/>
  <c r="E26" i="1"/>
  <c r="K28" i="1"/>
  <c r="E7" i="1"/>
  <c r="K17" i="1"/>
  <c r="J6" i="1"/>
  <c r="K7" i="1"/>
  <c r="I6" i="1" s="1"/>
  <c r="E17" i="1"/>
  <c r="L30" i="1"/>
  <c r="L28" i="1"/>
  <c r="L27" i="1"/>
  <c r="L31" i="1"/>
  <c r="L29" i="1"/>
  <c r="L25" i="1"/>
  <c r="L9" i="1"/>
  <c r="G6" i="1"/>
  <c r="E28" i="1"/>
  <c r="L26" i="1"/>
  <c r="L17" i="1"/>
  <c r="L7" i="1"/>
  <c r="L18" i="1"/>
  <c r="K6" i="1" l="1"/>
  <c r="L2" i="1" s="1"/>
  <c r="E6" i="1"/>
  <c r="L6" i="1"/>
</calcChain>
</file>

<file path=xl/sharedStrings.xml><?xml version="1.0" encoding="utf-8"?>
<sst xmlns="http://schemas.openxmlformats.org/spreadsheetml/2006/main" count="135" uniqueCount="77">
  <si>
    <t>테스트</t>
  </si>
  <si>
    <t>구성비</t>
  </si>
  <si>
    <t>이형석</t>
  </si>
  <si>
    <t>담당자</t>
  </si>
  <si>
    <t>개발</t>
  </si>
  <si>
    <t>임유하</t>
  </si>
  <si>
    <t>계획</t>
  </si>
  <si>
    <t>발표</t>
  </si>
  <si>
    <t>일정</t>
  </si>
  <si>
    <t>잔여일</t>
  </si>
  <si>
    <t>공통</t>
  </si>
  <si>
    <t>진행</t>
  </si>
  <si>
    <t>이찬녕</t>
  </si>
  <si>
    <t>업무</t>
  </si>
  <si>
    <t>기간</t>
  </si>
  <si>
    <t>종료일</t>
  </si>
  <si>
    <t>Web</t>
  </si>
  <si>
    <t>진행율</t>
  </si>
  <si>
    <t>시작일</t>
  </si>
  <si>
    <t>상태</t>
  </si>
  <si>
    <t>착수 보고서 작성</t>
  </si>
  <si>
    <t>기획 및 역할 분담</t>
  </si>
  <si>
    <t>카테고리 구분</t>
  </si>
  <si>
    <t>PPT 제작</t>
  </si>
  <si>
    <t>시스템 테스트</t>
  </si>
  <si>
    <t>결과물 정리</t>
  </si>
  <si>
    <t>작업일정</t>
  </si>
  <si>
    <t>구성진행비율</t>
  </si>
  <si>
    <t>보고서 작성</t>
  </si>
  <si>
    <t>작업 상세</t>
  </si>
  <si>
    <t>전체공정</t>
  </si>
  <si>
    <t xml:space="preserve">진행비율 : </t>
    <phoneticPr fontId="7" type="noConversion"/>
  </si>
  <si>
    <t>완료</t>
  </si>
  <si>
    <t>WEEK</t>
    <phoneticPr fontId="7" type="noConversion"/>
  </si>
  <si>
    <t>23.11.20 ~ 23.12.29</t>
    <phoneticPr fontId="7" type="noConversion"/>
  </si>
  <si>
    <t>기술 탐구 및 실험</t>
    <phoneticPr fontId="7" type="noConversion"/>
  </si>
  <si>
    <t>인프라 구축</t>
    <phoneticPr fontId="7" type="noConversion"/>
  </si>
  <si>
    <t>김민수</t>
  </si>
  <si>
    <t>전혁선</t>
  </si>
  <si>
    <t>Dash 학습</t>
    <phoneticPr fontId="7" type="noConversion"/>
  </si>
  <si>
    <t>최종 문서 작업</t>
    <phoneticPr fontId="7" type="noConversion"/>
  </si>
  <si>
    <t>Mediapipe 연구</t>
    <phoneticPr fontId="7" type="noConversion"/>
  </si>
  <si>
    <t>Dash 학습 및 연구</t>
    <phoneticPr fontId="7" type="noConversion"/>
  </si>
  <si>
    <r>
      <t xml:space="preserve">Project Name: </t>
    </r>
    <r>
      <rPr>
        <sz val="12"/>
        <color rgb="FF000000"/>
        <rFont val="맑은 고딕"/>
        <family val="3"/>
        <charset val="129"/>
      </rPr>
      <t>강의 영상 내 비언어 차이 탐구 및 분석</t>
    </r>
    <phoneticPr fontId="7" type="noConversion"/>
  </si>
  <si>
    <t>테스트</t>
    <phoneticPr fontId="7" type="noConversion"/>
  </si>
  <si>
    <t>Feature 연구 및 테스트</t>
    <phoneticPr fontId="7" type="noConversion"/>
  </si>
  <si>
    <t>AWS 환경 구축</t>
    <phoneticPr fontId="7" type="noConversion"/>
  </si>
  <si>
    <t>코드 병합</t>
    <phoneticPr fontId="7" type="noConversion"/>
  </si>
  <si>
    <t xml:space="preserve">진행율 기준일자 : </t>
  </si>
  <si>
    <t>개발 일정 작성</t>
    <phoneticPr fontId="7" type="noConversion"/>
  </si>
  <si>
    <t>구분</t>
    <phoneticPr fontId="7" type="noConversion"/>
  </si>
  <si>
    <t>필요 기능</t>
    <phoneticPr fontId="7" type="noConversion"/>
  </si>
  <si>
    <t>기능 설명</t>
    <phoneticPr fontId="7" type="noConversion"/>
  </si>
  <si>
    <t>사용자</t>
    <phoneticPr fontId="7" type="noConversion"/>
  </si>
  <si>
    <t xml:space="preserve">재생 </t>
    <phoneticPr fontId="7" type="noConversion"/>
  </si>
  <si>
    <t>개발</t>
    <phoneticPr fontId="7" type="noConversion"/>
  </si>
  <si>
    <t>업로드한 영상을 재생할 수 있게 하여, 자신이 올린 영상이 맞는지 확인하게 하기 위함</t>
    <phoneticPr fontId="7" type="noConversion"/>
  </si>
  <si>
    <t>영상 정보</t>
    <phoneticPr fontId="7" type="noConversion"/>
  </si>
  <si>
    <t>영상 정보에 대한 기본적인 메타 데이터들을 확인할 수 있게 함</t>
    <phoneticPr fontId="7" type="noConversion"/>
  </si>
  <si>
    <t>업로드 탭을 만들어 사용자의 영상을 입력 받음</t>
    <phoneticPr fontId="7" type="noConversion"/>
  </si>
  <si>
    <t>그래프</t>
    <phoneticPr fontId="7" type="noConversion"/>
  </si>
  <si>
    <t>데이터베이스</t>
    <phoneticPr fontId="7" type="noConversion"/>
  </si>
  <si>
    <t>서버</t>
    <phoneticPr fontId="7" type="noConversion"/>
  </si>
  <si>
    <t>웹</t>
    <phoneticPr fontId="7" type="noConversion"/>
  </si>
  <si>
    <t>동영상 업로드</t>
    <phoneticPr fontId="7" type="noConversion"/>
  </si>
  <si>
    <t>Plotly Dash를 활용한 Web Page 제작</t>
    <phoneticPr fontId="7" type="noConversion"/>
  </si>
  <si>
    <t>사용자가 올린 영상을 서버에 전달하여 분석하기 위한 저장소, AWS S3 사용</t>
  </si>
  <si>
    <t>지표 추출</t>
    <phoneticPr fontId="7" type="noConversion"/>
  </si>
  <si>
    <t>Web Mockup 제작</t>
    <phoneticPr fontId="7" type="noConversion"/>
  </si>
  <si>
    <t>Infra Pipeline 도식화</t>
    <phoneticPr fontId="7" type="noConversion"/>
  </si>
  <si>
    <t>Model 활용 및 Feature연구</t>
    <phoneticPr fontId="7" type="noConversion"/>
  </si>
  <si>
    <t>사용자로 부터 받은 동영상 처리 및 웹 서버 배포, AWS EC2 사용</t>
    <phoneticPr fontId="7" type="noConversion"/>
  </si>
  <si>
    <t>AWS EC2 내 Python File의 모델을 통해 지표 추출</t>
    <phoneticPr fontId="7" type="noConversion"/>
  </si>
  <si>
    <t>분석한 결과에 대한 데이터를 저장하고 웹에 배포하기 위한 저장소, AWS RDS 사용</t>
    <phoneticPr fontId="7" type="noConversion"/>
  </si>
  <si>
    <t>분석 결과물들을 비교하여 그래프로 표현</t>
    <phoneticPr fontId="7" type="noConversion"/>
  </si>
  <si>
    <t>Video Feature Test &amp; Extraction</t>
    <phoneticPr fontId="7" type="noConversion"/>
  </si>
  <si>
    <t>Text Feature Test &amp; Extraction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</si>
</sst>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\/mm\/dd\(aaa\)"/>
    <numFmt numFmtId="177" formatCode="0.0%"/>
  </numFmts>
  <fonts count="11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1"/>
      <color theme="6" tint="0.79998168889431442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A0B4E6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16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0" fontId="1" fillId="3" borderId="13" xfId="0" applyNumberFormat="1" applyFont="1" applyFill="1" applyBorder="1" applyAlignment="1">
      <alignment horizontal="center" vertical="center"/>
    </xf>
    <xf numFmtId="49" fontId="1" fillId="4" borderId="18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76" fontId="1" fillId="4" borderId="18" xfId="0" applyNumberFormat="1" applyFont="1" applyFill="1" applyBorder="1" applyAlignment="1">
      <alignment horizontal="center" vertical="center"/>
    </xf>
    <xf numFmtId="10" fontId="1" fillId="4" borderId="13" xfId="0" applyNumberFormat="1" applyFont="1" applyFill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0" fontId="1" fillId="3" borderId="2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0" xfId="0" applyAlignment="1">
      <alignment horizontal="center" vertical="center"/>
    </xf>
    <xf numFmtId="10" fontId="1" fillId="0" borderId="32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vertical="center" wrapText="1"/>
    </xf>
    <xf numFmtId="0" fontId="1" fillId="4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1" fillId="0" borderId="61" xfId="0" applyFont="1" applyBorder="1" applyAlignment="1">
      <alignment horizontal="center" vertical="center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65" xfId="0" applyBorder="1">
      <alignment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8" fillId="13" borderId="30" xfId="0" applyFont="1" applyFill="1" applyBorder="1" applyAlignment="1">
      <alignment horizontal="center" vertical="center"/>
    </xf>
    <xf numFmtId="49" fontId="1" fillId="0" borderId="0" xfId="0" applyNumberFormat="1" applyFont="1">
      <alignment vertical="center"/>
    </xf>
    <xf numFmtId="0" fontId="8" fillId="13" borderId="37" xfId="0" applyFont="1" applyFill="1" applyBorder="1" applyAlignment="1">
      <alignment horizontal="center" vertical="center"/>
    </xf>
    <xf numFmtId="0" fontId="0" fillId="17" borderId="30" xfId="0" applyFill="1" applyBorder="1">
      <alignment vertical="center"/>
    </xf>
    <xf numFmtId="0" fontId="0" fillId="17" borderId="65" xfId="0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67" xfId="0" applyNumberFormat="1" applyFont="1" applyBorder="1" applyAlignment="1">
      <alignment horizontal="left" vertical="center"/>
    </xf>
    <xf numFmtId="49" fontId="1" fillId="0" borderId="62" xfId="0" applyNumberFormat="1" applyFont="1" applyBorder="1" applyAlignment="1">
      <alignment horizontal="left" vertical="center"/>
    </xf>
    <xf numFmtId="0" fontId="1" fillId="0" borderId="54" xfId="0" applyFont="1" applyBorder="1" applyAlignment="1">
      <alignment horizontal="center" vertical="center"/>
    </xf>
    <xf numFmtId="49" fontId="1" fillId="0" borderId="68" xfId="0" applyNumberFormat="1" applyFont="1" applyBorder="1">
      <alignment vertical="center"/>
    </xf>
    <xf numFmtId="49" fontId="1" fillId="0" borderId="67" xfId="0" applyNumberFormat="1" applyFont="1" applyBorder="1">
      <alignment vertical="center"/>
    </xf>
    <xf numFmtId="49" fontId="1" fillId="0" borderId="27" xfId="0" applyNumberFormat="1" applyFont="1" applyBorder="1" applyAlignment="1">
      <alignment horizontal="center" vertical="center"/>
    </xf>
    <xf numFmtId="176" fontId="1" fillId="0" borderId="67" xfId="0" applyNumberFormat="1" applyFont="1" applyBorder="1" applyAlignment="1">
      <alignment horizontal="center" vertical="center"/>
    </xf>
    <xf numFmtId="10" fontId="1" fillId="4" borderId="12" xfId="0" applyNumberFormat="1" applyFont="1" applyFill="1" applyBorder="1" applyAlignment="1">
      <alignment horizontal="center" vertical="center"/>
    </xf>
    <xf numFmtId="10" fontId="1" fillId="3" borderId="12" xfId="0" applyNumberFormat="1" applyFont="1" applyFill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3" borderId="22" xfId="0" applyNumberFormat="1" applyFont="1" applyFill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10" fontId="1" fillId="0" borderId="28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9" fontId="1" fillId="4" borderId="38" xfId="0" applyNumberFormat="1" applyFont="1" applyFill="1" applyBorder="1" applyAlignment="1">
      <alignment horizontal="center" vertical="center"/>
    </xf>
    <xf numFmtId="10" fontId="1" fillId="3" borderId="38" xfId="0" applyNumberFormat="1" applyFont="1" applyFill="1" applyBorder="1" applyAlignment="1">
      <alignment horizontal="center" vertical="center"/>
    </xf>
    <xf numFmtId="9" fontId="1" fillId="0" borderId="71" xfId="0" applyNumberFormat="1" applyFont="1" applyBorder="1" applyAlignment="1">
      <alignment horizontal="center" vertical="center"/>
    </xf>
    <xf numFmtId="176" fontId="1" fillId="0" borderId="72" xfId="0" applyNumberFormat="1" applyFont="1" applyBorder="1" applyAlignment="1">
      <alignment horizontal="center" vertical="center"/>
    </xf>
    <xf numFmtId="9" fontId="1" fillId="0" borderId="64" xfId="0" applyNumberFormat="1" applyFont="1" applyBorder="1" applyAlignment="1">
      <alignment horizontal="center" vertical="center"/>
    </xf>
    <xf numFmtId="10" fontId="1" fillId="3" borderId="30" xfId="0" applyNumberFormat="1" applyFont="1" applyFill="1" applyBorder="1" applyAlignment="1">
      <alignment horizontal="center" vertical="center"/>
    </xf>
    <xf numFmtId="9" fontId="1" fillId="0" borderId="37" xfId="0" applyNumberFormat="1" applyFont="1" applyBorder="1" applyAlignment="1">
      <alignment horizontal="center" vertical="center"/>
    </xf>
    <xf numFmtId="9" fontId="1" fillId="0" borderId="73" xfId="0" applyNumberFormat="1" applyFont="1" applyBorder="1" applyAlignment="1">
      <alignment horizontal="center" vertical="center"/>
    </xf>
    <xf numFmtId="9" fontId="1" fillId="0" borderId="7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0" fontId="1" fillId="0" borderId="7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75" xfId="0" applyNumberFormat="1" applyFont="1" applyBorder="1" applyAlignment="1">
      <alignment horizontal="center" vertical="center"/>
    </xf>
    <xf numFmtId="176" fontId="1" fillId="0" borderId="74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9" fontId="1" fillId="0" borderId="70" xfId="0" applyNumberFormat="1" applyFont="1" applyBorder="1" applyAlignment="1">
      <alignment horizontal="center" vertical="center"/>
    </xf>
    <xf numFmtId="10" fontId="1" fillId="0" borderId="7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2" fillId="7" borderId="42" xfId="0" applyNumberFormat="1" applyFont="1" applyFill="1" applyBorder="1">
      <alignment vertical="center"/>
    </xf>
    <xf numFmtId="49" fontId="2" fillId="7" borderId="44" xfId="0" applyNumberFormat="1" applyFont="1" applyFill="1" applyBorder="1">
      <alignment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49" fontId="1" fillId="0" borderId="2" xfId="0" applyNumberFormat="1" applyFont="1" applyBorder="1" applyAlignment="1">
      <alignment horizontal="center" vertical="center"/>
    </xf>
    <xf numFmtId="49" fontId="2" fillId="7" borderId="43" xfId="0" applyNumberFormat="1" applyFont="1" applyFill="1" applyBorder="1">
      <alignment vertical="center"/>
    </xf>
    <xf numFmtId="49" fontId="4" fillId="3" borderId="60" xfId="0" applyNumberFormat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10" fontId="1" fillId="0" borderId="82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49" fontId="1" fillId="0" borderId="62" xfId="0" applyNumberFormat="1" applyFont="1" applyBorder="1">
      <alignment vertical="center"/>
    </xf>
    <xf numFmtId="0" fontId="8" fillId="0" borderId="38" xfId="0" applyFont="1" applyBorder="1">
      <alignment vertical="center"/>
    </xf>
    <xf numFmtId="0" fontId="8" fillId="0" borderId="24" xfId="0" applyFont="1" applyBorder="1">
      <alignment vertical="center"/>
    </xf>
    <xf numFmtId="0" fontId="8" fillId="21" borderId="38" xfId="0" applyFont="1" applyFill="1" applyBorder="1" applyAlignment="1">
      <alignment horizontal="center" vertical="center"/>
    </xf>
    <xf numFmtId="0" fontId="5" fillId="20" borderId="35" xfId="0" applyFont="1" applyFill="1" applyBorder="1" applyAlignment="1">
      <alignment horizontal="center" vertical="center"/>
    </xf>
    <xf numFmtId="0" fontId="5" fillId="20" borderId="30" xfId="0" applyFont="1" applyFill="1" applyBorder="1" applyAlignment="1">
      <alignment horizontal="center" vertical="center"/>
    </xf>
    <xf numFmtId="0" fontId="8" fillId="21" borderId="64" xfId="0" applyFont="1" applyFill="1" applyBorder="1" applyAlignment="1">
      <alignment horizontal="center" vertical="center"/>
    </xf>
    <xf numFmtId="0" fontId="8" fillId="21" borderId="30" xfId="0" applyFont="1" applyFill="1" applyBorder="1" applyAlignment="1">
      <alignment horizontal="center" vertical="center"/>
    </xf>
    <xf numFmtId="0" fontId="8" fillId="16" borderId="30" xfId="0" applyFont="1" applyFill="1" applyBorder="1" applyAlignment="1">
      <alignment horizontal="center" vertical="center"/>
    </xf>
    <xf numFmtId="0" fontId="8" fillId="16" borderId="38" xfId="0" applyFont="1" applyFill="1" applyBorder="1" applyAlignment="1">
      <alignment horizontal="center" vertical="center"/>
    </xf>
    <xf numFmtId="0" fontId="8" fillId="0" borderId="30" xfId="0" applyFont="1" applyBorder="1">
      <alignment vertical="center"/>
    </xf>
    <xf numFmtId="0" fontId="8" fillId="0" borderId="64" xfId="0" applyFont="1" applyBorder="1">
      <alignment vertical="center"/>
    </xf>
    <xf numFmtId="49" fontId="1" fillId="0" borderId="86" xfId="0" applyNumberFormat="1" applyFont="1" applyBorder="1">
      <alignment vertical="center"/>
    </xf>
    <xf numFmtId="14" fontId="3" fillId="0" borderId="86" xfId="0" applyNumberFormat="1" applyFont="1" applyBorder="1" applyAlignment="1">
      <alignment horizontal="left" vertical="center"/>
    </xf>
    <xf numFmtId="49" fontId="1" fillId="0" borderId="86" xfId="0" applyNumberFormat="1" applyFont="1" applyBorder="1" applyAlignment="1">
      <alignment horizontal="right" vertical="center"/>
    </xf>
    <xf numFmtId="177" fontId="3" fillId="0" borderId="87" xfId="0" applyNumberFormat="1" applyFont="1" applyBorder="1" applyAlignment="1">
      <alignment horizontal="left" vertical="center"/>
    </xf>
    <xf numFmtId="0" fontId="0" fillId="21" borderId="30" xfId="0" applyFill="1" applyBorder="1">
      <alignment vertical="center"/>
    </xf>
    <xf numFmtId="0" fontId="0" fillId="21" borderId="65" xfId="0" applyFill="1" applyBorder="1">
      <alignment vertical="center"/>
    </xf>
    <xf numFmtId="0" fontId="0" fillId="21" borderId="24" xfId="0" applyFill="1" applyBorder="1">
      <alignment vertical="center"/>
    </xf>
    <xf numFmtId="0" fontId="0" fillId="15" borderId="30" xfId="0" applyFill="1" applyBorder="1">
      <alignment vertical="center"/>
    </xf>
    <xf numFmtId="0" fontId="0" fillId="15" borderId="65" xfId="0" applyFill="1" applyBorder="1">
      <alignment vertical="center"/>
    </xf>
    <xf numFmtId="0" fontId="0" fillId="15" borderId="24" xfId="0" applyFill="1" applyBorder="1">
      <alignment vertical="center"/>
    </xf>
    <xf numFmtId="0" fontId="0" fillId="19" borderId="30" xfId="0" applyFill="1" applyBorder="1">
      <alignment vertical="center"/>
    </xf>
    <xf numFmtId="0" fontId="0" fillId="19" borderId="65" xfId="0" applyFill="1" applyBorder="1">
      <alignment vertical="center"/>
    </xf>
    <xf numFmtId="0" fontId="0" fillId="19" borderId="24" xfId="0" applyFill="1" applyBorder="1">
      <alignment vertical="center"/>
    </xf>
    <xf numFmtId="0" fontId="0" fillId="23" borderId="30" xfId="0" applyFill="1" applyBorder="1">
      <alignment vertical="center"/>
    </xf>
    <xf numFmtId="0" fontId="0" fillId="23" borderId="65" xfId="0" applyFill="1" applyBorder="1">
      <alignment vertical="center"/>
    </xf>
    <xf numFmtId="0" fontId="0" fillId="23" borderId="24" xfId="0" applyFill="1" applyBorder="1">
      <alignment vertical="center"/>
    </xf>
    <xf numFmtId="0" fontId="10" fillId="16" borderId="30" xfId="0" applyFont="1" applyFill="1" applyBorder="1">
      <alignment vertical="center"/>
    </xf>
    <xf numFmtId="0" fontId="10" fillId="16" borderId="65" xfId="0" applyFont="1" applyFill="1" applyBorder="1">
      <alignment vertical="center"/>
    </xf>
    <xf numFmtId="0" fontId="10" fillId="16" borderId="24" xfId="0" applyFont="1" applyFill="1" applyBorder="1">
      <alignment vertical="center"/>
    </xf>
    <xf numFmtId="0" fontId="0" fillId="14" borderId="30" xfId="0" applyFill="1" applyBorder="1">
      <alignment vertical="center"/>
    </xf>
    <xf numFmtId="0" fontId="0" fillId="14" borderId="65" xfId="0" applyFill="1" applyBorder="1">
      <alignment vertical="center"/>
    </xf>
    <xf numFmtId="0" fontId="0" fillId="14" borderId="24" xfId="0" applyFill="1" applyBorder="1">
      <alignment vertical="center"/>
    </xf>
    <xf numFmtId="49" fontId="4" fillId="11" borderId="69" xfId="0" applyNumberFormat="1" applyFont="1" applyFill="1" applyBorder="1" applyAlignment="1">
      <alignment horizontal="center" vertical="center" wrapText="1"/>
    </xf>
    <xf numFmtId="49" fontId="4" fillId="11" borderId="64" xfId="0" applyNumberFormat="1" applyFont="1" applyFill="1" applyBorder="1" applyAlignment="1">
      <alignment horizontal="center" vertical="center" wrapText="1"/>
    </xf>
    <xf numFmtId="49" fontId="4" fillId="11" borderId="70" xfId="0" applyNumberFormat="1" applyFont="1" applyFill="1" applyBorder="1" applyAlignment="1">
      <alignment horizontal="center" vertical="center" wrapText="1"/>
    </xf>
    <xf numFmtId="49" fontId="4" fillId="3" borderId="80" xfId="0" applyNumberFormat="1" applyFont="1" applyFill="1" applyBorder="1" applyAlignment="1">
      <alignment horizontal="center" vertical="center" wrapText="1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0" borderId="84" xfId="0" applyNumberFormat="1" applyFont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 wrapText="1"/>
    </xf>
    <xf numFmtId="49" fontId="4" fillId="0" borderId="81" xfId="0" applyNumberFormat="1" applyFont="1" applyBorder="1" applyAlignment="1">
      <alignment horizontal="center" vertical="center" wrapText="1"/>
    </xf>
    <xf numFmtId="176" fontId="1" fillId="0" borderId="62" xfId="0" applyNumberFormat="1" applyFont="1" applyBorder="1" applyAlignment="1">
      <alignment horizontal="center" vertical="center"/>
    </xf>
    <xf numFmtId="176" fontId="1" fillId="0" borderId="6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49" fontId="6" fillId="0" borderId="85" xfId="0" applyNumberFormat="1" applyFont="1" applyBorder="1" applyAlignment="1">
      <alignment horizontal="center" vertical="center"/>
    </xf>
    <xf numFmtId="49" fontId="6" fillId="0" borderId="86" xfId="0" applyNumberFormat="1" applyFont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/>
    </xf>
    <xf numFmtId="49" fontId="4" fillId="0" borderId="40" xfId="0" applyNumberFormat="1" applyFont="1" applyBorder="1" applyAlignment="1">
      <alignment horizontal="center" vertical="center"/>
    </xf>
    <xf numFmtId="49" fontId="4" fillId="0" borderId="79" xfId="0" applyNumberFormat="1" applyFont="1" applyBorder="1" applyAlignment="1">
      <alignment horizontal="center" vertical="center"/>
    </xf>
    <xf numFmtId="49" fontId="4" fillId="10" borderId="76" xfId="0" applyNumberFormat="1" applyFont="1" applyFill="1" applyBorder="1" applyAlignment="1">
      <alignment horizontal="center" vertical="center" wrapText="1"/>
    </xf>
    <xf numFmtId="49" fontId="4" fillId="10" borderId="57" xfId="0" applyNumberFormat="1" applyFont="1" applyFill="1" applyBorder="1" applyAlignment="1">
      <alignment horizontal="center" vertical="center" wrapText="1"/>
    </xf>
    <xf numFmtId="49" fontId="4" fillId="10" borderId="77" xfId="0" applyNumberFormat="1" applyFont="1" applyFill="1" applyBorder="1" applyAlignment="1">
      <alignment horizontal="center" vertical="center" wrapText="1"/>
    </xf>
    <xf numFmtId="49" fontId="4" fillId="10" borderId="11" xfId="0" applyNumberFormat="1" applyFont="1" applyFill="1" applyBorder="1" applyAlignment="1">
      <alignment horizontal="center" vertical="center" wrapText="1"/>
    </xf>
    <xf numFmtId="49" fontId="4" fillId="0" borderId="26" xfId="0" applyNumberFormat="1" applyFont="1" applyBorder="1" applyAlignment="1">
      <alignment horizontal="center" vertical="center" wrapText="1"/>
    </xf>
    <xf numFmtId="49" fontId="4" fillId="0" borderId="40" xfId="0" applyNumberFormat="1" applyFont="1" applyBorder="1" applyAlignment="1">
      <alignment horizontal="center" vertical="center" wrapText="1"/>
    </xf>
    <xf numFmtId="49" fontId="4" fillId="0" borderId="41" xfId="0" applyNumberFormat="1" applyFont="1" applyBorder="1" applyAlignment="1">
      <alignment horizontal="center" vertical="center" wrapText="1"/>
    </xf>
    <xf numFmtId="49" fontId="4" fillId="9" borderId="51" xfId="0" applyNumberFormat="1" applyFont="1" applyFill="1" applyBorder="1" applyAlignment="1">
      <alignment horizontal="center" vertical="center"/>
    </xf>
    <xf numFmtId="49" fontId="4" fillId="9" borderId="52" xfId="0" applyNumberFormat="1" applyFont="1" applyFill="1" applyBorder="1" applyAlignment="1">
      <alignment horizontal="center" vertical="center"/>
    </xf>
    <xf numFmtId="49" fontId="4" fillId="10" borderId="53" xfId="0" applyNumberFormat="1" applyFont="1" applyFill="1" applyBorder="1" applyAlignment="1">
      <alignment horizontal="center" vertical="center" wrapText="1"/>
    </xf>
    <xf numFmtId="49" fontId="4" fillId="10" borderId="54" xfId="0" applyNumberFormat="1" applyFont="1" applyFill="1" applyBorder="1" applyAlignment="1">
      <alignment horizontal="center" vertical="center" wrapText="1"/>
    </xf>
    <xf numFmtId="49" fontId="4" fillId="10" borderId="55" xfId="0" applyNumberFormat="1" applyFont="1" applyFill="1" applyBorder="1" applyAlignment="1">
      <alignment horizontal="center" vertical="center" wrapText="1"/>
    </xf>
    <xf numFmtId="49" fontId="4" fillId="10" borderId="56" xfId="0" applyNumberFormat="1" applyFont="1" applyFill="1" applyBorder="1" applyAlignment="1">
      <alignment horizontal="center" vertical="center" wrapText="1"/>
    </xf>
    <xf numFmtId="49" fontId="4" fillId="8" borderId="45" xfId="0" applyNumberFormat="1" applyFont="1" applyFill="1" applyBorder="1" applyAlignment="1">
      <alignment horizontal="center" vertical="center" wrapText="1"/>
    </xf>
    <xf numFmtId="49" fontId="4" fillId="8" borderId="46" xfId="0" applyNumberFormat="1" applyFont="1" applyFill="1" applyBorder="1" applyAlignment="1">
      <alignment horizontal="center" vertical="center" wrapText="1"/>
    </xf>
    <xf numFmtId="49" fontId="4" fillId="8" borderId="47" xfId="0" applyNumberFormat="1" applyFont="1" applyFill="1" applyBorder="1" applyAlignment="1">
      <alignment horizontal="center" vertical="center" wrapText="1"/>
    </xf>
    <xf numFmtId="49" fontId="4" fillId="8" borderId="48" xfId="0" applyNumberFormat="1" applyFont="1" applyFill="1" applyBorder="1" applyAlignment="1">
      <alignment horizontal="center" vertical="center" wrapText="1"/>
    </xf>
    <xf numFmtId="49" fontId="4" fillId="8" borderId="49" xfId="0" applyNumberFormat="1" applyFont="1" applyFill="1" applyBorder="1" applyAlignment="1">
      <alignment horizontal="center" vertical="center" wrapText="1"/>
    </xf>
    <xf numFmtId="49" fontId="4" fillId="8" borderId="50" xfId="0" applyNumberFormat="1" applyFont="1" applyFill="1" applyBorder="1" applyAlignment="1">
      <alignment horizontal="center" vertical="center" wrapText="1"/>
    </xf>
    <xf numFmtId="49" fontId="1" fillId="0" borderId="62" xfId="0" applyNumberFormat="1" applyFont="1" applyBorder="1" applyAlignment="1">
      <alignment horizontal="left" vertical="center"/>
    </xf>
    <xf numFmtId="49" fontId="1" fillId="0" borderId="54" xfId="0" applyNumberFormat="1" applyFont="1" applyBorder="1" applyAlignment="1">
      <alignment horizontal="left" vertical="center"/>
    </xf>
    <xf numFmtId="49" fontId="4" fillId="4" borderId="58" xfId="0" applyNumberFormat="1" applyFont="1" applyFill="1" applyBorder="1" applyAlignment="1">
      <alignment horizontal="center" vertical="center" wrapText="1"/>
    </xf>
    <xf numFmtId="49" fontId="4" fillId="4" borderId="59" xfId="0" applyNumberFormat="1" applyFont="1" applyFill="1" applyBorder="1" applyAlignment="1">
      <alignment horizontal="center" vertical="center" wrapText="1"/>
    </xf>
    <xf numFmtId="0" fontId="8" fillId="13" borderId="37" xfId="0" applyFont="1" applyFill="1" applyBorder="1" applyAlignment="1">
      <alignment horizontal="center" vertical="center" wrapText="1"/>
    </xf>
    <xf numFmtId="0" fontId="8" fillId="13" borderId="64" xfId="0" applyFont="1" applyFill="1" applyBorder="1" applyAlignment="1">
      <alignment horizontal="center" vertical="center" wrapText="1"/>
    </xf>
    <xf numFmtId="0" fontId="8" fillId="13" borderId="38" xfId="0" applyFont="1" applyFill="1" applyBorder="1" applyAlignment="1">
      <alignment horizontal="center" vertical="center" wrapText="1"/>
    </xf>
    <xf numFmtId="0" fontId="8" fillId="18" borderId="34" xfId="0" applyFont="1" applyFill="1" applyBorder="1" applyAlignment="1">
      <alignment horizontal="center" vertical="center"/>
    </xf>
    <xf numFmtId="0" fontId="8" fillId="18" borderId="24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8" fillId="16" borderId="34" xfId="0" applyFont="1" applyFill="1" applyBorder="1" applyAlignment="1">
      <alignment horizontal="center" vertical="center"/>
    </xf>
    <xf numFmtId="0" fontId="8" fillId="16" borderId="24" xfId="0" applyFont="1" applyFill="1" applyBorder="1" applyAlignment="1">
      <alignment horizontal="center" vertical="center"/>
    </xf>
    <xf numFmtId="0" fontId="8" fillId="18" borderId="36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/>
    </xf>
    <xf numFmtId="0" fontId="8" fillId="13" borderId="38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8" fillId="15" borderId="24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5" fillId="16" borderId="35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16" borderId="35" xfId="0" applyFont="1" applyFill="1" applyBorder="1" applyAlignment="1">
      <alignment horizontal="center" vertical="center"/>
    </xf>
    <xf numFmtId="0" fontId="5" fillId="17" borderId="64" xfId="0" applyFont="1" applyFill="1" applyBorder="1" applyAlignment="1">
      <alignment horizontal="center" vertical="center"/>
    </xf>
    <xf numFmtId="0" fontId="5" fillId="17" borderId="38" xfId="0" applyFont="1" applyFill="1" applyBorder="1" applyAlignment="1">
      <alignment horizontal="center" vertical="center"/>
    </xf>
    <xf numFmtId="0" fontId="5" fillId="22" borderId="37" xfId="0" applyFont="1" applyFill="1" applyBorder="1" applyAlignment="1">
      <alignment horizontal="center" vertical="center"/>
    </xf>
    <xf numFmtId="0" fontId="5" fillId="22" borderId="64" xfId="0" applyFont="1" applyFill="1" applyBorder="1" applyAlignment="1">
      <alignment horizontal="center" vertical="center"/>
    </xf>
    <xf numFmtId="0" fontId="5" fillId="22" borderId="38" xfId="0" applyFont="1" applyFill="1" applyBorder="1" applyAlignment="1">
      <alignment horizontal="center" vertical="center"/>
    </xf>
    <xf numFmtId="0" fontId="8" fillId="21" borderId="37" xfId="0" applyFont="1" applyFill="1" applyBorder="1" applyAlignment="1">
      <alignment horizontal="center" vertical="center"/>
    </xf>
    <xf numFmtId="0" fontId="8" fillId="21" borderId="38" xfId="0" applyFont="1" applyFill="1" applyBorder="1" applyAlignment="1">
      <alignment horizontal="center" vertical="center"/>
    </xf>
    <xf numFmtId="49" fontId="1" fillId="0" borderId="66" xfId="0" applyNumberFormat="1" applyFont="1" applyBorder="1" applyAlignment="1">
      <alignment horizontal="center" vertical="center" wrapText="1"/>
    </xf>
    <xf numFmtId="49" fontId="1" fillId="0" borderId="63" xfId="0" applyNumberFormat="1" applyFont="1" applyBorder="1" applyAlignment="1">
      <alignment horizontal="center" vertical="center" wrapText="1"/>
    </xf>
    <xf numFmtId="49" fontId="1" fillId="0" borderId="66" xfId="0" applyNumberFormat="1" applyFont="1" applyBorder="1" applyAlignment="1">
      <alignment horizontal="center" vertical="center" wrapText="1"/>
    </xf>
    <xf numFmtId="49" fontId="1" fillId="0" borderId="54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32"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  <tableStyle name="Light Style 1 - Accent 1" table="0" count="7" xr9:uid="{00000000-0011-0000-FFFF-FFFF01000000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</tableStyles>
  <colors>
    <mruColors>
      <color rgb="FFFFFFCC"/>
      <color rgb="FFFFFF69"/>
      <color rgb="FFFF8F8F"/>
      <color rgb="FF33FF8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31"/>
  <sheetViews>
    <sheetView tabSelected="1" zoomScale="115" zoomScaleNormal="115" zoomScaleSheetLayoutView="75" workbookViewId="0">
      <selection activeCell="I14" sqref="I14"/>
    </sheetView>
  </sheetViews>
  <sheetFormatPr defaultColWidth="9" defaultRowHeight="16.5" x14ac:dyDescent="0.3"/>
  <cols>
    <col min="1" max="1" width="5.75" style="2" customWidth="1"/>
    <col min="2" max="2" width="20.5" style="3" customWidth="1"/>
    <col min="3" max="3" width="20.25" style="2" bestFit="1" customWidth="1"/>
    <col min="4" max="4" width="7.375" style="2" bestFit="1" customWidth="1"/>
    <col min="5" max="5" width="4.75" style="2" bestFit="1" customWidth="1"/>
    <col min="6" max="7" width="12.5" style="2" bestFit="1" customWidth="1"/>
    <col min="8" max="8" width="7" style="2" customWidth="1"/>
    <col min="9" max="9" width="14.375" style="2" bestFit="1" customWidth="1"/>
    <col min="10" max="10" width="9.75" style="2" bestFit="1" customWidth="1"/>
    <col min="11" max="11" width="8.875" style="2" bestFit="1" customWidth="1"/>
    <col min="12" max="12" width="6" bestFit="1" customWidth="1"/>
    <col min="13" max="13" width="11.125" bestFit="1" customWidth="1"/>
  </cols>
  <sheetData>
    <row r="1" spans="1:13" ht="14.25" customHeight="1" thickBot="1" x14ac:dyDescent="0.35">
      <c r="A1" s="85"/>
      <c r="B1" s="4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3" ht="42" customHeight="1" thickBot="1" x14ac:dyDescent="0.35">
      <c r="A2" s="55"/>
      <c r="B2" s="139" t="s">
        <v>43</v>
      </c>
      <c r="C2" s="140"/>
      <c r="D2" s="140"/>
      <c r="E2" s="140"/>
      <c r="F2" s="106"/>
      <c r="G2" s="106"/>
      <c r="H2" s="106"/>
      <c r="I2" s="106" t="s">
        <v>48</v>
      </c>
      <c r="J2" s="107">
        <f ca="1">TODAY()</f>
        <v>45264</v>
      </c>
      <c r="K2" s="108" t="s">
        <v>31</v>
      </c>
      <c r="L2" s="109">
        <f>K6</f>
        <v>0</v>
      </c>
      <c r="M2" s="30"/>
    </row>
    <row r="3" spans="1:13" ht="24" customHeight="1" x14ac:dyDescent="0.3">
      <c r="A3" s="87"/>
      <c r="B3" s="151" t="s">
        <v>22</v>
      </c>
      <c r="C3" s="153" t="s">
        <v>29</v>
      </c>
      <c r="D3" s="155" t="s">
        <v>19</v>
      </c>
      <c r="E3" s="157" t="s">
        <v>6</v>
      </c>
      <c r="F3" s="158"/>
      <c r="G3" s="158"/>
      <c r="H3" s="158"/>
      <c r="I3" s="159"/>
      <c r="J3" s="128" t="s">
        <v>1</v>
      </c>
      <c r="K3" s="144" t="s">
        <v>27</v>
      </c>
      <c r="L3" s="145"/>
      <c r="M3" s="30"/>
    </row>
    <row r="4" spans="1:13" x14ac:dyDescent="0.3">
      <c r="A4" s="87"/>
      <c r="B4" s="152"/>
      <c r="C4" s="154"/>
      <c r="D4" s="156"/>
      <c r="E4" s="160"/>
      <c r="F4" s="161"/>
      <c r="G4" s="161"/>
      <c r="H4" s="161"/>
      <c r="I4" s="162"/>
      <c r="J4" s="129"/>
      <c r="K4" s="146"/>
      <c r="L4" s="147"/>
    </row>
    <row r="5" spans="1:13" ht="17.25" thickBot="1" x14ac:dyDescent="0.35">
      <c r="A5" s="87"/>
      <c r="B5" s="88" t="s">
        <v>26</v>
      </c>
      <c r="C5" s="82"/>
      <c r="D5" s="83"/>
      <c r="E5" s="8" t="s">
        <v>14</v>
      </c>
      <c r="F5" s="7" t="s">
        <v>18</v>
      </c>
      <c r="G5" s="7" t="s">
        <v>15</v>
      </c>
      <c r="H5" s="7" t="s">
        <v>3</v>
      </c>
      <c r="I5" s="9" t="s">
        <v>17</v>
      </c>
      <c r="J5" s="130"/>
      <c r="K5" s="84" t="s">
        <v>6</v>
      </c>
      <c r="L5" s="10" t="s">
        <v>9</v>
      </c>
    </row>
    <row r="6" spans="1:13" x14ac:dyDescent="0.3">
      <c r="A6" s="87"/>
      <c r="B6" s="165" t="s">
        <v>30</v>
      </c>
      <c r="C6" s="166"/>
      <c r="D6" s="16"/>
      <c r="E6" s="17" t="str">
        <f>CONCATENATE(NETWORKDAYS(F6,G6),"일")</f>
        <v>30일</v>
      </c>
      <c r="F6" s="18">
        <f>MIN(F7:F31)</f>
        <v>45250</v>
      </c>
      <c r="G6" s="18">
        <f>MAX(G7:G31)</f>
        <v>45289</v>
      </c>
      <c r="H6" s="18" t="s">
        <v>2</v>
      </c>
      <c r="I6" s="19">
        <f>SUM(K7, K17, K26, K28)</f>
        <v>0</v>
      </c>
      <c r="J6" s="64">
        <f>SUM(J7, J17, J26, J28)</f>
        <v>0.99999999999999989</v>
      </c>
      <c r="K6" s="57">
        <f>SUM(K7, K17, K26, K28)</f>
        <v>0</v>
      </c>
      <c r="L6" s="31">
        <f t="shared" ref="L6:L28" ca="1" si="0">IF(G6-$J$2&lt;=0,0,G6-$J$2)</f>
        <v>25</v>
      </c>
    </row>
    <row r="7" spans="1:13" x14ac:dyDescent="0.3">
      <c r="A7" s="87"/>
      <c r="B7" s="131" t="s">
        <v>10</v>
      </c>
      <c r="C7" s="132"/>
      <c r="D7" s="13"/>
      <c r="E7" s="13" t="str">
        <f>CONCATENATE(NETWORKDAYS(F7,G7),"일")</f>
        <v>30일</v>
      </c>
      <c r="F7" s="14">
        <f>MIN(F8:F11)</f>
        <v>45250</v>
      </c>
      <c r="G7" s="14">
        <f>MAX(G8:G11)</f>
        <v>45289</v>
      </c>
      <c r="H7" s="14" t="s">
        <v>10</v>
      </c>
      <c r="I7" s="15">
        <v>0.1</v>
      </c>
      <c r="J7" s="65">
        <f>I7</f>
        <v>0.1</v>
      </c>
      <c r="K7" s="58">
        <f>SUM(K8:K11)</f>
        <v>0</v>
      </c>
      <c r="L7" s="32">
        <f t="shared" ca="1" si="0"/>
        <v>25</v>
      </c>
      <c r="M7" s="36"/>
    </row>
    <row r="8" spans="1:13" x14ac:dyDescent="0.3">
      <c r="A8" s="87"/>
      <c r="B8" s="133" t="s">
        <v>10</v>
      </c>
      <c r="C8" s="54" t="s">
        <v>20</v>
      </c>
      <c r="D8" s="6" t="s">
        <v>11</v>
      </c>
      <c r="E8" s="6" t="str">
        <f t="shared" ref="E8:E27" si="1">CONCATENATE(NETWORKDAYS(F8,G8),"일")</f>
        <v>30일</v>
      </c>
      <c r="F8" s="1">
        <v>45250</v>
      </c>
      <c r="G8" s="1">
        <v>45289</v>
      </c>
      <c r="H8" s="4" t="s">
        <v>10</v>
      </c>
      <c r="I8" s="11">
        <v>0.8</v>
      </c>
      <c r="J8" s="66"/>
      <c r="K8" s="59">
        <f>I8*J8</f>
        <v>0</v>
      </c>
      <c r="L8" s="33">
        <f t="shared" ca="1" si="0"/>
        <v>25</v>
      </c>
    </row>
    <row r="9" spans="1:13" x14ac:dyDescent="0.3">
      <c r="A9" s="87"/>
      <c r="B9" s="134"/>
      <c r="C9" s="3" t="s">
        <v>21</v>
      </c>
      <c r="D9" s="6" t="s">
        <v>32</v>
      </c>
      <c r="E9" s="6" t="str">
        <f t="shared" si="1"/>
        <v>4일</v>
      </c>
      <c r="F9" s="1">
        <v>45250</v>
      </c>
      <c r="G9" s="1">
        <v>45253</v>
      </c>
      <c r="H9" s="4" t="s">
        <v>10</v>
      </c>
      <c r="I9" s="11">
        <v>0.6</v>
      </c>
      <c r="J9" s="66"/>
      <c r="K9" s="59">
        <f t="shared" ref="K9:K16" si="2">I9*J9</f>
        <v>0</v>
      </c>
      <c r="L9" s="33">
        <f t="shared" ca="1" si="0"/>
        <v>0</v>
      </c>
    </row>
    <row r="10" spans="1:13" x14ac:dyDescent="0.3">
      <c r="A10" s="87"/>
      <c r="B10" s="134"/>
      <c r="C10" s="3" t="s">
        <v>35</v>
      </c>
      <c r="D10" s="6" t="s">
        <v>11</v>
      </c>
      <c r="E10" s="6" t="str">
        <f t="shared" si="1"/>
        <v>4일</v>
      </c>
      <c r="F10" s="1">
        <v>45253</v>
      </c>
      <c r="G10" s="1">
        <v>45258</v>
      </c>
      <c r="H10" s="4" t="s">
        <v>10</v>
      </c>
      <c r="I10" s="11">
        <v>0.3</v>
      </c>
      <c r="J10" s="66"/>
      <c r="K10" s="59">
        <f t="shared" si="2"/>
        <v>0</v>
      </c>
      <c r="L10" s="33">
        <f t="shared" ca="1" si="0"/>
        <v>0</v>
      </c>
    </row>
    <row r="11" spans="1:13" x14ac:dyDescent="0.3">
      <c r="A11" s="87"/>
      <c r="B11" s="134"/>
      <c r="C11" s="3" t="s">
        <v>41</v>
      </c>
      <c r="D11" s="6" t="s">
        <v>11</v>
      </c>
      <c r="E11" s="6" t="str">
        <f t="shared" si="1"/>
        <v>4일</v>
      </c>
      <c r="F11" s="1">
        <v>45253</v>
      </c>
      <c r="G11" s="1">
        <v>45258</v>
      </c>
      <c r="H11" s="4" t="s">
        <v>10</v>
      </c>
      <c r="I11" s="11">
        <v>0.3</v>
      </c>
      <c r="J11" s="66"/>
      <c r="K11" s="59">
        <f t="shared" si="2"/>
        <v>0</v>
      </c>
      <c r="L11" s="33">
        <f t="shared" ca="1" si="0"/>
        <v>0</v>
      </c>
    </row>
    <row r="12" spans="1:13" x14ac:dyDescent="0.3">
      <c r="A12" s="87"/>
      <c r="B12" s="134"/>
      <c r="C12" s="3" t="s">
        <v>42</v>
      </c>
      <c r="D12" s="6" t="s">
        <v>11</v>
      </c>
      <c r="E12" s="6" t="str">
        <f t="shared" si="1"/>
        <v>4일</v>
      </c>
      <c r="F12" s="1">
        <v>45253</v>
      </c>
      <c r="G12" s="1">
        <v>45258</v>
      </c>
      <c r="H12" s="4" t="s">
        <v>10</v>
      </c>
      <c r="I12" s="11">
        <v>0.8</v>
      </c>
      <c r="J12" s="67"/>
      <c r="K12" s="59">
        <f t="shared" si="2"/>
        <v>0</v>
      </c>
      <c r="L12" s="33">
        <f t="shared" ca="1" si="0"/>
        <v>0</v>
      </c>
    </row>
    <row r="13" spans="1:13" x14ac:dyDescent="0.3">
      <c r="A13" s="87"/>
      <c r="B13" s="134"/>
      <c r="C13" s="94" t="s">
        <v>45</v>
      </c>
      <c r="D13" s="6" t="s">
        <v>11</v>
      </c>
      <c r="E13" s="6" t="str">
        <f t="shared" si="1"/>
        <v>4일</v>
      </c>
      <c r="F13" s="20">
        <v>45253</v>
      </c>
      <c r="G13" s="20">
        <v>45258</v>
      </c>
      <c r="H13" s="4" t="s">
        <v>10</v>
      </c>
      <c r="I13" s="11">
        <v>0.2</v>
      </c>
      <c r="J13" s="68"/>
      <c r="K13" s="59">
        <f t="shared" si="2"/>
        <v>0</v>
      </c>
      <c r="L13" s="33">
        <f t="shared" ca="1" si="0"/>
        <v>0</v>
      </c>
    </row>
    <row r="14" spans="1:13" x14ac:dyDescent="0.3">
      <c r="A14" s="87"/>
      <c r="B14" s="134"/>
      <c r="C14" s="3" t="s">
        <v>49</v>
      </c>
      <c r="D14" s="90" t="s">
        <v>11</v>
      </c>
      <c r="E14" s="90" t="str">
        <f t="shared" si="1"/>
        <v>4일</v>
      </c>
      <c r="F14" s="20">
        <v>45253</v>
      </c>
      <c r="G14" s="20">
        <v>45258</v>
      </c>
      <c r="H14" s="136" t="s">
        <v>2</v>
      </c>
      <c r="I14" s="91">
        <v>0.6</v>
      </c>
      <c r="J14" s="68"/>
      <c r="K14" s="92">
        <f t="shared" si="2"/>
        <v>0</v>
      </c>
      <c r="L14" s="93">
        <f t="shared" ca="1" si="0"/>
        <v>0</v>
      </c>
    </row>
    <row r="15" spans="1:13" x14ac:dyDescent="0.3">
      <c r="A15" s="87"/>
      <c r="B15" s="134"/>
      <c r="C15" s="94" t="s">
        <v>68</v>
      </c>
      <c r="D15" s="90" t="s">
        <v>32</v>
      </c>
      <c r="E15" s="90" t="str">
        <f t="shared" si="1"/>
        <v>2일</v>
      </c>
      <c r="F15" s="20">
        <v>45257</v>
      </c>
      <c r="G15" s="20">
        <v>45258</v>
      </c>
      <c r="H15" s="137"/>
      <c r="I15" s="91">
        <v>0.9</v>
      </c>
      <c r="J15" s="68"/>
      <c r="K15" s="92">
        <f t="shared" si="2"/>
        <v>0</v>
      </c>
      <c r="L15" s="93">
        <f t="shared" ca="1" si="0"/>
        <v>0</v>
      </c>
    </row>
    <row r="16" spans="1:13" x14ac:dyDescent="0.3">
      <c r="A16" s="87"/>
      <c r="B16" s="135"/>
      <c r="C16" s="53" t="s">
        <v>69</v>
      </c>
      <c r="D16" s="90" t="s">
        <v>11</v>
      </c>
      <c r="E16" s="90" t="str">
        <f t="shared" si="1"/>
        <v>2일</v>
      </c>
      <c r="F16" s="20">
        <v>45257</v>
      </c>
      <c r="G16" s="20">
        <v>45258</v>
      </c>
      <c r="H16" s="138"/>
      <c r="I16" s="91">
        <v>0.8</v>
      </c>
      <c r="J16" s="68"/>
      <c r="K16" s="92">
        <f t="shared" si="2"/>
        <v>0</v>
      </c>
      <c r="L16" s="93">
        <f t="shared" ca="1" si="0"/>
        <v>0</v>
      </c>
    </row>
    <row r="17" spans="1:12" x14ac:dyDescent="0.3">
      <c r="A17" s="87"/>
      <c r="B17" s="131" t="s">
        <v>4</v>
      </c>
      <c r="C17" s="132"/>
      <c r="D17" s="21"/>
      <c r="E17" s="21" t="str">
        <f>CONCATENATE(NETWORKDAYS(F17,G17),"일")</f>
        <v>13일</v>
      </c>
      <c r="F17" s="22">
        <f>MIN(F18:F25)</f>
        <v>45259</v>
      </c>
      <c r="G17" s="22">
        <f>MAX(G18:G25)</f>
        <v>45275</v>
      </c>
      <c r="H17" s="22"/>
      <c r="I17" s="23">
        <v>0.7</v>
      </c>
      <c r="J17" s="69">
        <f>I17</f>
        <v>0.7</v>
      </c>
      <c r="K17" s="60">
        <f>SUM(K18:K25)</f>
        <v>0</v>
      </c>
      <c r="L17" s="34">
        <f t="shared" ca="1" si="0"/>
        <v>11</v>
      </c>
    </row>
    <row r="18" spans="1:12" ht="16.5" customHeight="1" x14ac:dyDescent="0.3">
      <c r="A18" s="87"/>
      <c r="B18" s="148" t="s">
        <v>4</v>
      </c>
      <c r="C18" s="213" t="s">
        <v>75</v>
      </c>
      <c r="D18" s="52" t="s">
        <v>11</v>
      </c>
      <c r="E18" s="5" t="str">
        <f t="shared" si="1"/>
        <v>13일</v>
      </c>
      <c r="F18" s="1">
        <v>45259</v>
      </c>
      <c r="G18" s="1">
        <v>45275</v>
      </c>
      <c r="H18" s="4" t="s">
        <v>37</v>
      </c>
      <c r="I18" s="11">
        <v>0</v>
      </c>
      <c r="J18" s="66"/>
      <c r="K18" s="59">
        <f>I18*J18</f>
        <v>0</v>
      </c>
      <c r="L18" s="33">
        <f t="shared" ca="1" si="0"/>
        <v>11</v>
      </c>
    </row>
    <row r="19" spans="1:12" x14ac:dyDescent="0.3">
      <c r="A19" s="87"/>
      <c r="B19" s="149"/>
      <c r="C19" s="214"/>
      <c r="D19" s="52" t="s">
        <v>11</v>
      </c>
      <c r="E19" s="5" t="str">
        <f t="shared" si="1"/>
        <v>2일</v>
      </c>
      <c r="F19" s="1">
        <v>45259</v>
      </c>
      <c r="G19" s="1">
        <v>45260</v>
      </c>
      <c r="H19" s="20" t="s">
        <v>12</v>
      </c>
      <c r="I19" s="11">
        <v>0</v>
      </c>
      <c r="J19" s="66"/>
      <c r="K19" s="59">
        <f t="shared" ref="K19:K25" si="3">I19*J19</f>
        <v>0</v>
      </c>
      <c r="L19" s="33">
        <f t="shared" ca="1" si="0"/>
        <v>0</v>
      </c>
    </row>
    <row r="20" spans="1:12" x14ac:dyDescent="0.3">
      <c r="A20" s="87"/>
      <c r="B20" s="149"/>
      <c r="C20" s="214"/>
      <c r="D20" s="49" t="s">
        <v>11</v>
      </c>
      <c r="E20" s="5" t="str">
        <f t="shared" si="1"/>
        <v>13일</v>
      </c>
      <c r="F20" s="1">
        <v>45259</v>
      </c>
      <c r="G20" s="1">
        <v>45275</v>
      </c>
      <c r="H20" s="20" t="s">
        <v>5</v>
      </c>
      <c r="I20" s="11">
        <v>0</v>
      </c>
      <c r="J20" s="66"/>
      <c r="K20" s="59">
        <f t="shared" si="3"/>
        <v>0</v>
      </c>
      <c r="L20" s="33">
        <f t="shared" ca="1" si="0"/>
        <v>11</v>
      </c>
    </row>
    <row r="21" spans="1:12" x14ac:dyDescent="0.3">
      <c r="A21" s="87"/>
      <c r="B21" s="149"/>
      <c r="C21" s="215"/>
      <c r="D21" s="49" t="s">
        <v>11</v>
      </c>
      <c r="E21" s="5" t="str">
        <f t="shared" si="1"/>
        <v>13일</v>
      </c>
      <c r="F21" s="1">
        <v>45259</v>
      </c>
      <c r="G21" s="1">
        <v>45275</v>
      </c>
      <c r="H21" s="20" t="s">
        <v>38</v>
      </c>
      <c r="I21" s="11">
        <v>0</v>
      </c>
      <c r="J21" s="66"/>
      <c r="K21" s="59">
        <f t="shared" si="3"/>
        <v>0</v>
      </c>
      <c r="L21" s="33">
        <f t="shared" ca="1" si="0"/>
        <v>11</v>
      </c>
    </row>
    <row r="22" spans="1:12" ht="24" x14ac:dyDescent="0.3">
      <c r="A22" s="87"/>
      <c r="B22" s="149"/>
      <c r="C22" s="212" t="s">
        <v>76</v>
      </c>
      <c r="D22" s="49" t="s">
        <v>11</v>
      </c>
      <c r="E22" s="5" t="str">
        <f>CONCATENATE(NETWORKDAYS(F22,G22),"일")</f>
        <v>3일</v>
      </c>
      <c r="F22" s="1">
        <v>45264</v>
      </c>
      <c r="G22" s="1">
        <v>45266</v>
      </c>
      <c r="H22" s="20" t="s">
        <v>2</v>
      </c>
      <c r="I22" s="11">
        <v>0</v>
      </c>
      <c r="J22" s="66"/>
      <c r="K22" s="59">
        <f t="shared" si="3"/>
        <v>0</v>
      </c>
      <c r="L22" s="33">
        <f t="shared" ca="1" si="0"/>
        <v>2</v>
      </c>
    </row>
    <row r="23" spans="1:12" x14ac:dyDescent="0.3">
      <c r="A23" s="87"/>
      <c r="B23" s="149"/>
      <c r="C23" s="163" t="s">
        <v>46</v>
      </c>
      <c r="D23" s="49" t="s">
        <v>6</v>
      </c>
      <c r="E23" s="5" t="str">
        <f t="shared" si="1"/>
        <v>11일</v>
      </c>
      <c r="F23" s="1">
        <v>45259</v>
      </c>
      <c r="G23" s="1">
        <v>45273</v>
      </c>
      <c r="H23" s="1" t="s">
        <v>2</v>
      </c>
      <c r="I23" s="11">
        <v>0</v>
      </c>
      <c r="J23" s="66"/>
      <c r="K23" s="59">
        <f t="shared" si="3"/>
        <v>0</v>
      </c>
      <c r="L23" s="33">
        <f t="shared" ca="1" si="0"/>
        <v>9</v>
      </c>
    </row>
    <row r="24" spans="1:12" x14ac:dyDescent="0.3">
      <c r="A24" s="87"/>
      <c r="B24" s="149"/>
      <c r="C24" s="164"/>
      <c r="D24" s="6" t="s">
        <v>6</v>
      </c>
      <c r="E24" s="5" t="str">
        <f t="shared" si="1"/>
        <v>13일</v>
      </c>
      <c r="F24" s="1">
        <v>45259</v>
      </c>
      <c r="G24" s="1">
        <v>45275</v>
      </c>
      <c r="H24" s="20" t="s">
        <v>38</v>
      </c>
      <c r="I24" s="11">
        <v>0</v>
      </c>
      <c r="J24" s="66"/>
      <c r="K24" s="59">
        <f t="shared" si="3"/>
        <v>0</v>
      </c>
      <c r="L24" s="33">
        <f t="shared" ca="1" si="0"/>
        <v>11</v>
      </c>
    </row>
    <row r="25" spans="1:12" x14ac:dyDescent="0.3">
      <c r="A25" s="87"/>
      <c r="B25" s="150"/>
      <c r="C25" s="53" t="s">
        <v>47</v>
      </c>
      <c r="D25" s="6" t="s">
        <v>6</v>
      </c>
      <c r="E25" s="5" t="str">
        <f t="shared" si="1"/>
        <v>3일</v>
      </c>
      <c r="F25" s="1">
        <v>45273</v>
      </c>
      <c r="G25" s="1">
        <v>45275</v>
      </c>
      <c r="H25" s="20" t="s">
        <v>2</v>
      </c>
      <c r="I25" s="11">
        <v>0</v>
      </c>
      <c r="J25" s="66"/>
      <c r="K25" s="59">
        <f t="shared" si="3"/>
        <v>0</v>
      </c>
      <c r="L25" s="33">
        <f t="shared" ca="1" si="0"/>
        <v>11</v>
      </c>
    </row>
    <row r="26" spans="1:12" x14ac:dyDescent="0.3">
      <c r="A26" s="87"/>
      <c r="B26" s="89" t="s">
        <v>0</v>
      </c>
      <c r="C26" s="38" t="s">
        <v>16</v>
      </c>
      <c r="D26" s="21"/>
      <c r="E26" s="21" t="str">
        <f>CONCATENATE(NETWORKDAYS(F26,G26),"일")</f>
        <v>5일</v>
      </c>
      <c r="F26" s="25">
        <f>MIN(F27:F27)</f>
        <v>45278</v>
      </c>
      <c r="G26" s="22">
        <f>MAX(G27:G27)</f>
        <v>45282</v>
      </c>
      <c r="H26" s="22"/>
      <c r="I26" s="23">
        <v>0.1</v>
      </c>
      <c r="J26" s="69">
        <f>I26</f>
        <v>0.1</v>
      </c>
      <c r="K26" s="60">
        <f>SUM(K27:K27)</f>
        <v>0</v>
      </c>
      <c r="L26" s="34">
        <f t="shared" ca="1" si="0"/>
        <v>18</v>
      </c>
    </row>
    <row r="27" spans="1:12" ht="16.5" customHeight="1" x14ac:dyDescent="0.3">
      <c r="A27" s="87"/>
      <c r="B27" s="39" t="s">
        <v>44</v>
      </c>
      <c r="C27" s="50" t="s">
        <v>24</v>
      </c>
      <c r="D27" s="6" t="s">
        <v>6</v>
      </c>
      <c r="E27" s="6" t="str">
        <f t="shared" si="1"/>
        <v>5일</v>
      </c>
      <c r="F27" s="1">
        <v>45278</v>
      </c>
      <c r="G27" s="1">
        <v>45282</v>
      </c>
      <c r="H27" s="1" t="s">
        <v>10</v>
      </c>
      <c r="I27" s="12">
        <v>0</v>
      </c>
      <c r="J27" s="70"/>
      <c r="K27" s="61">
        <f t="shared" ref="K27" si="4">I27*J27</f>
        <v>0</v>
      </c>
      <c r="L27" s="35">
        <f t="shared" ca="1" si="0"/>
        <v>18</v>
      </c>
    </row>
    <row r="28" spans="1:12" x14ac:dyDescent="0.3">
      <c r="A28" s="87"/>
      <c r="B28" s="89" t="s">
        <v>25</v>
      </c>
      <c r="C28" s="38" t="s">
        <v>25</v>
      </c>
      <c r="D28" s="24"/>
      <c r="E28" s="21" t="str">
        <f>CONCATENATE(NETWORKDAYS(F28,G28),"일")</f>
        <v>5일</v>
      </c>
      <c r="F28" s="22">
        <f>MIN(F29:F31)</f>
        <v>45285</v>
      </c>
      <c r="G28" s="22">
        <f>MAX(G29:G31)</f>
        <v>45289</v>
      </c>
      <c r="H28" s="22"/>
      <c r="I28" s="23">
        <v>0.1</v>
      </c>
      <c r="J28" s="69">
        <f>I28</f>
        <v>0.1</v>
      </c>
      <c r="K28" s="60">
        <f>SUM(K29:K31)</f>
        <v>0</v>
      </c>
      <c r="L28" s="34">
        <f t="shared" ca="1" si="0"/>
        <v>25</v>
      </c>
    </row>
    <row r="29" spans="1:12" x14ac:dyDescent="0.3">
      <c r="A29" s="87"/>
      <c r="B29" s="141" t="s">
        <v>25</v>
      </c>
      <c r="C29" s="50" t="s">
        <v>28</v>
      </c>
      <c r="D29" s="26" t="s">
        <v>6</v>
      </c>
      <c r="E29" s="26" t="str">
        <f>CONCATENATE(NETWORKDAYS(F30,G30),"일")</f>
        <v>5일</v>
      </c>
      <c r="F29" s="56">
        <v>45285</v>
      </c>
      <c r="G29" s="56">
        <v>45289</v>
      </c>
      <c r="H29" s="56" t="s">
        <v>10</v>
      </c>
      <c r="I29" s="29">
        <v>0</v>
      </c>
      <c r="J29" s="71"/>
      <c r="K29" s="62">
        <f>I29*J29</f>
        <v>0</v>
      </c>
      <c r="L29" s="37">
        <f ca="1">IF(G30-$J$2&lt;=0,0,G30-$J$2)</f>
        <v>25</v>
      </c>
    </row>
    <row r="30" spans="1:12" x14ac:dyDescent="0.3">
      <c r="A30" s="87"/>
      <c r="B30" s="142"/>
      <c r="C30" s="51" t="s">
        <v>23</v>
      </c>
      <c r="D30" s="6" t="s">
        <v>6</v>
      </c>
      <c r="E30" s="6" t="str">
        <f>CONCATENATE(NETWORKDAYS(F31,G31),"일")</f>
        <v>1일</v>
      </c>
      <c r="F30" s="1">
        <v>45285</v>
      </c>
      <c r="G30" s="1">
        <v>45289</v>
      </c>
      <c r="H30" s="4" t="s">
        <v>10</v>
      </c>
      <c r="I30" s="12">
        <v>0</v>
      </c>
      <c r="J30" s="72"/>
      <c r="K30" s="63">
        <f t="shared" ref="K30:K31" si="5">I30*J30</f>
        <v>0</v>
      </c>
      <c r="L30" s="33">
        <f ca="1">IF(G31-$J$2&lt;=0,0,G31-$J$2)</f>
        <v>25</v>
      </c>
    </row>
    <row r="31" spans="1:12" ht="17.25" thickBot="1" x14ac:dyDescent="0.35">
      <c r="A31" s="55"/>
      <c r="B31" s="143"/>
      <c r="C31" s="73" t="s">
        <v>7</v>
      </c>
      <c r="D31" s="74" t="s">
        <v>6</v>
      </c>
      <c r="E31" s="75" t="str">
        <f>CONCATENATE(NETWORKDAYS(F31,G31),"일")</f>
        <v>1일</v>
      </c>
      <c r="F31" s="76">
        <v>45289</v>
      </c>
      <c r="G31" s="76">
        <v>45289</v>
      </c>
      <c r="H31" s="77" t="s">
        <v>10</v>
      </c>
      <c r="I31" s="78">
        <v>0</v>
      </c>
      <c r="J31" s="79"/>
      <c r="K31" s="80">
        <f t="shared" si="5"/>
        <v>0</v>
      </c>
      <c r="L31" s="81">
        <f ca="1">IF(G31-$J$2&lt;=0,0,G31-$J$2)</f>
        <v>25</v>
      </c>
    </row>
  </sheetData>
  <mergeCells count="16">
    <mergeCell ref="B2:E2"/>
    <mergeCell ref="B29:B31"/>
    <mergeCell ref="K3:L4"/>
    <mergeCell ref="B18:B25"/>
    <mergeCell ref="B3:B4"/>
    <mergeCell ref="C3:C4"/>
    <mergeCell ref="D3:D4"/>
    <mergeCell ref="E3:I4"/>
    <mergeCell ref="C23:C24"/>
    <mergeCell ref="B6:C6"/>
    <mergeCell ref="C18:C21"/>
    <mergeCell ref="J3:J5"/>
    <mergeCell ref="B17:C17"/>
    <mergeCell ref="B7:C7"/>
    <mergeCell ref="B8:B16"/>
    <mergeCell ref="H14:H16"/>
  </mergeCells>
  <phoneticPr fontId="7" type="noConversion"/>
  <conditionalFormatting sqref="D7:D31">
    <cfRule type="containsText" dxfId="17" priority="1" operator="containsText" text="계획">
      <formula>NOT(ISERROR(SEARCH("계획",D7)))</formula>
    </cfRule>
    <cfRule type="containsText" dxfId="16" priority="2" operator="containsText" text="완료">
      <formula>NOT(ISERROR(SEARCH("완료",D7)))</formula>
    </cfRule>
    <cfRule type="containsText" dxfId="15" priority="3" operator="containsText" text="진행">
      <formula>NOT(ISERROR(SEARCH("진행",D7)))</formula>
    </cfRule>
  </conditionalFormatting>
  <conditionalFormatting sqref="H6:H14 H17:H31">
    <cfRule type="containsText" dxfId="14" priority="4" operator="containsText" text="공통">
      <formula>NOT(ISERROR(SEARCH("공통",H6)))</formula>
    </cfRule>
    <cfRule type="containsText" dxfId="13" priority="5" operator="containsText" text="김민수">
      <formula>NOT(ISERROR(SEARCH("김민수",H6)))</formula>
    </cfRule>
    <cfRule type="containsText" dxfId="12" priority="6" operator="containsText" text="이찬녕">
      <formula>NOT(ISERROR(SEARCH("이찬녕",H6)))</formula>
    </cfRule>
    <cfRule type="containsText" dxfId="11" priority="7" operator="containsText" text="임유하">
      <formula>NOT(ISERROR(SEARCH("임유하",H6)))</formula>
    </cfRule>
    <cfRule type="containsText" dxfId="10" priority="8" operator="containsText" text="이형석">
      <formula>NOT(ISERROR(SEARCH("이형석",H6)))</formula>
    </cfRule>
    <cfRule type="containsText" dxfId="9" priority="9" operator="containsText" text="전혁선">
      <formula>NOT(ISERROR(SEARCH("전혁선",H6)))</formula>
    </cfRule>
  </conditionalFormatting>
  <conditionalFormatting sqref="I8:I16 I27 I29:I31 I18:I25">
    <cfRule type="cellIs" dxfId="8" priority="23" operator="between">
      <formula>0.01</formula>
      <formula>0.69</formula>
    </cfRule>
    <cfRule type="cellIs" dxfId="7" priority="24" operator="between">
      <formula>0.7</formula>
      <formula>0.99</formula>
    </cfRule>
    <cfRule type="cellIs" dxfId="6" priority="25" operator="equal">
      <formula>1</formula>
    </cfRule>
  </conditionalFormatting>
  <dataValidations count="2">
    <dataValidation type="list" operator="equal" allowBlank="1" showInputMessage="1" showErrorMessage="1" sqref="H6:H14 H17:H31" xr:uid="{A15ED28A-F900-44C7-B573-44B919FDAFCD}">
      <formula1>"공통, 김민수, 이찬녕, 이형석, 임유하, 전혁선"</formula1>
    </dataValidation>
    <dataValidation type="list" allowBlank="1" showInputMessage="1" showErrorMessage="1" sqref="D6:D31" xr:uid="{00000000-0002-0000-0000-000000000000}">
      <formula1>"계획,진행,완료"</formula1>
    </dataValidation>
  </dataValidations>
  <pageMargins left="0.74805557727813721" right="0.74805557727813721" top="0.98430556058883667" bottom="0.98430556058883667" header="0.51152777671813965" footer="0.51152777671813965"/>
  <pageSetup paperSize="9" scale="4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3:AH19"/>
  <sheetViews>
    <sheetView zoomScale="130" zoomScaleNormal="130" zoomScaleSheetLayoutView="100" workbookViewId="0">
      <selection activeCell="T22" sqref="T22"/>
    </sheetView>
  </sheetViews>
  <sheetFormatPr defaultColWidth="9" defaultRowHeight="16.5" x14ac:dyDescent="0.3"/>
  <cols>
    <col min="2" max="2" width="17.5" bestFit="1" customWidth="1"/>
    <col min="4" max="4" width="1.25" customWidth="1"/>
    <col min="5" max="34" width="2.625" customWidth="1"/>
  </cols>
  <sheetData>
    <row r="3" spans="2:34" x14ac:dyDescent="0.3">
      <c r="B3" s="174" t="s">
        <v>13</v>
      </c>
      <c r="C3" s="176" t="s">
        <v>3</v>
      </c>
      <c r="D3" s="176"/>
      <c r="E3" s="194" t="s">
        <v>8</v>
      </c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6"/>
    </row>
    <row r="4" spans="2:34" x14ac:dyDescent="0.3">
      <c r="B4" s="175"/>
      <c r="C4" s="177"/>
      <c r="D4" s="178"/>
      <c r="E4" s="197" t="s">
        <v>34</v>
      </c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9"/>
    </row>
    <row r="5" spans="2:34" x14ac:dyDescent="0.3">
      <c r="B5" s="187" t="s">
        <v>33</v>
      </c>
      <c r="C5" s="188"/>
      <c r="D5" s="189"/>
      <c r="E5" s="183">
        <v>1</v>
      </c>
      <c r="F5" s="201"/>
      <c r="G5" s="201"/>
      <c r="H5" s="201"/>
      <c r="I5" s="202"/>
      <c r="J5" s="203">
        <v>2</v>
      </c>
      <c r="K5" s="198"/>
      <c r="L5" s="198"/>
      <c r="M5" s="198"/>
      <c r="N5" s="199"/>
      <c r="O5" s="200">
        <v>3</v>
      </c>
      <c r="P5" s="198"/>
      <c r="Q5" s="198"/>
      <c r="R5" s="198"/>
      <c r="S5" s="199"/>
      <c r="T5" s="200">
        <v>4</v>
      </c>
      <c r="U5" s="198"/>
      <c r="V5" s="198"/>
      <c r="W5" s="198"/>
      <c r="X5" s="199"/>
      <c r="Y5" s="200">
        <v>5</v>
      </c>
      <c r="Z5" s="198"/>
      <c r="AA5" s="198"/>
      <c r="AB5" s="198"/>
      <c r="AC5" s="199"/>
      <c r="AD5" s="204">
        <v>6</v>
      </c>
      <c r="AE5" s="201"/>
      <c r="AF5" s="201"/>
      <c r="AG5" s="201"/>
      <c r="AH5" s="202"/>
    </row>
    <row r="6" spans="2:34" x14ac:dyDescent="0.3">
      <c r="B6" s="42" t="s">
        <v>20</v>
      </c>
      <c r="C6" s="179" t="s">
        <v>5</v>
      </c>
      <c r="D6" s="180"/>
      <c r="E6" s="47"/>
      <c r="F6" s="47"/>
      <c r="G6" s="47"/>
      <c r="H6" s="47"/>
      <c r="I6" s="48"/>
      <c r="J6" s="40"/>
      <c r="K6" s="27"/>
      <c r="L6" s="27"/>
      <c r="M6" s="27"/>
      <c r="N6" s="41"/>
      <c r="O6" s="40"/>
      <c r="P6" s="27"/>
      <c r="Q6" s="27"/>
      <c r="R6" s="27"/>
      <c r="S6" s="41"/>
      <c r="T6" s="40"/>
      <c r="U6" s="27"/>
      <c r="V6" s="27"/>
      <c r="W6" s="27"/>
      <c r="X6" s="41"/>
      <c r="Y6" s="40"/>
      <c r="Z6" s="27"/>
      <c r="AA6" s="27"/>
      <c r="AB6" s="27"/>
      <c r="AC6" s="41"/>
      <c r="AD6" s="40"/>
      <c r="AE6" s="27"/>
      <c r="AF6" s="27"/>
      <c r="AG6" s="27"/>
      <c r="AH6" s="27"/>
    </row>
    <row r="7" spans="2:34" x14ac:dyDescent="0.3">
      <c r="B7" s="43" t="s">
        <v>21</v>
      </c>
      <c r="C7" s="179" t="s">
        <v>10</v>
      </c>
      <c r="D7" s="180"/>
      <c r="E7" s="110"/>
      <c r="F7" s="110"/>
      <c r="G7" s="110"/>
      <c r="H7" s="27"/>
      <c r="I7" s="41"/>
      <c r="J7" s="40"/>
      <c r="K7" s="27"/>
      <c r="L7" s="27"/>
      <c r="M7" s="27"/>
      <c r="N7" s="41"/>
      <c r="O7" s="40"/>
      <c r="P7" s="27"/>
      <c r="Q7" s="27"/>
      <c r="R7" s="27"/>
      <c r="S7" s="41"/>
      <c r="T7" s="40"/>
      <c r="U7" s="27"/>
      <c r="V7" s="27"/>
      <c r="W7" s="27"/>
      <c r="X7" s="41"/>
      <c r="Y7" s="40"/>
      <c r="Z7" s="27"/>
      <c r="AA7" s="27"/>
      <c r="AB7" s="27"/>
      <c r="AC7" s="41"/>
      <c r="AD7" s="40"/>
      <c r="AE7" s="27"/>
      <c r="AF7" s="27"/>
      <c r="AG7" s="27"/>
      <c r="AH7" s="27"/>
    </row>
    <row r="8" spans="2:34" x14ac:dyDescent="0.3">
      <c r="B8" s="44" t="s">
        <v>35</v>
      </c>
      <c r="C8" s="179" t="s">
        <v>10</v>
      </c>
      <c r="D8" s="180"/>
      <c r="E8" s="27"/>
      <c r="F8" s="27"/>
      <c r="G8" s="110"/>
      <c r="H8" s="110"/>
      <c r="I8" s="111"/>
      <c r="J8" s="112"/>
      <c r="K8" s="110"/>
      <c r="L8" s="27"/>
      <c r="M8" s="27"/>
      <c r="N8" s="41"/>
      <c r="O8" s="40"/>
      <c r="P8" s="27"/>
      <c r="Q8" s="27"/>
      <c r="R8" s="27"/>
      <c r="S8" s="41"/>
      <c r="T8" s="40"/>
      <c r="U8" s="27"/>
      <c r="V8" s="27"/>
      <c r="W8" s="27"/>
      <c r="X8" s="41"/>
      <c r="Y8" s="40"/>
      <c r="Z8" s="27"/>
      <c r="AA8" s="27"/>
      <c r="AB8" s="27"/>
      <c r="AC8" s="41"/>
      <c r="AD8" s="40"/>
      <c r="AE8" s="27"/>
      <c r="AF8" s="27"/>
      <c r="AG8" s="27"/>
      <c r="AH8" s="27"/>
    </row>
    <row r="9" spans="2:34" x14ac:dyDescent="0.3">
      <c r="B9" s="46" t="s">
        <v>39</v>
      </c>
      <c r="C9" s="179" t="s">
        <v>10</v>
      </c>
      <c r="D9" s="180"/>
      <c r="E9" s="27"/>
      <c r="F9" s="27"/>
      <c r="G9" s="110"/>
      <c r="H9" s="110"/>
      <c r="I9" s="111"/>
      <c r="J9" s="112"/>
      <c r="K9" s="110"/>
      <c r="L9" s="27"/>
      <c r="M9" s="27"/>
      <c r="N9" s="41"/>
      <c r="O9" s="40"/>
      <c r="P9" s="27"/>
      <c r="Q9" s="27"/>
      <c r="R9" s="27"/>
      <c r="S9" s="41"/>
      <c r="T9" s="40"/>
      <c r="U9" s="27"/>
      <c r="V9" s="27"/>
      <c r="W9" s="27"/>
      <c r="X9" s="41"/>
      <c r="Y9" s="40"/>
      <c r="Z9" s="27"/>
      <c r="AA9" s="27"/>
      <c r="AB9" s="27"/>
      <c r="AC9" s="41"/>
      <c r="AD9" s="40"/>
      <c r="AE9" s="27"/>
      <c r="AF9" s="27"/>
      <c r="AG9" s="27"/>
      <c r="AH9" s="27"/>
    </row>
    <row r="10" spans="2:34" x14ac:dyDescent="0.3">
      <c r="B10" s="167" t="s">
        <v>70</v>
      </c>
      <c r="C10" s="181" t="s">
        <v>37</v>
      </c>
      <c r="D10" s="182"/>
      <c r="E10" s="27"/>
      <c r="F10" s="27"/>
      <c r="G10" s="27"/>
      <c r="H10" s="125"/>
      <c r="I10" s="126"/>
      <c r="J10" s="127"/>
      <c r="K10" s="125"/>
      <c r="L10" s="125"/>
      <c r="M10" s="125"/>
      <c r="N10" s="126"/>
      <c r="O10" s="125"/>
      <c r="P10" s="125"/>
      <c r="Q10" s="125"/>
      <c r="R10" s="125"/>
      <c r="S10" s="126"/>
      <c r="T10" s="127"/>
      <c r="U10" s="125"/>
      <c r="V10" s="125"/>
      <c r="W10" s="125"/>
      <c r="X10" s="126"/>
      <c r="Y10" s="27"/>
      <c r="Z10" s="27"/>
      <c r="AA10" s="27"/>
      <c r="AB10" s="27"/>
      <c r="AC10" s="41"/>
      <c r="AD10" s="27"/>
      <c r="AE10" s="27"/>
      <c r="AF10" s="27"/>
      <c r="AG10" s="27"/>
      <c r="AH10" s="27"/>
    </row>
    <row r="11" spans="2:34" x14ac:dyDescent="0.3">
      <c r="B11" s="168"/>
      <c r="C11" s="183" t="s">
        <v>12</v>
      </c>
      <c r="D11" s="184"/>
      <c r="E11" s="27"/>
      <c r="F11" s="27"/>
      <c r="G11" s="27"/>
      <c r="H11" s="122"/>
      <c r="I11" s="123"/>
      <c r="J11" s="124"/>
      <c r="K11" s="122"/>
      <c r="L11" s="122"/>
      <c r="M11" s="122"/>
      <c r="N11" s="41"/>
      <c r="O11" s="27"/>
      <c r="P11" s="27"/>
      <c r="Q11" s="27"/>
      <c r="R11" s="27"/>
      <c r="S11" s="41"/>
      <c r="T11" s="40"/>
      <c r="U11" s="27"/>
      <c r="V11" s="27"/>
      <c r="W11" s="27"/>
      <c r="X11" s="41"/>
      <c r="Y11" s="27"/>
      <c r="Z11" s="27"/>
      <c r="AA11" s="27"/>
      <c r="AB11" s="27"/>
      <c r="AC11" s="41"/>
      <c r="AD11" s="27"/>
      <c r="AE11" s="27"/>
      <c r="AF11" s="27"/>
      <c r="AG11" s="27"/>
      <c r="AH11" s="27"/>
    </row>
    <row r="12" spans="2:34" x14ac:dyDescent="0.3">
      <c r="B12" s="168"/>
      <c r="C12" s="185" t="s">
        <v>5</v>
      </c>
      <c r="D12" s="186"/>
      <c r="E12" s="27"/>
      <c r="F12" s="27"/>
      <c r="G12" s="27"/>
      <c r="H12" s="119"/>
      <c r="I12" s="120"/>
      <c r="J12" s="121"/>
      <c r="K12" s="119"/>
      <c r="L12" s="119"/>
      <c r="M12" s="119"/>
      <c r="N12" s="120"/>
      <c r="O12" s="121"/>
      <c r="P12" s="119"/>
      <c r="Q12" s="119"/>
      <c r="R12" s="119"/>
      <c r="S12" s="120"/>
      <c r="T12" s="121"/>
      <c r="U12" s="119"/>
      <c r="V12" s="119"/>
      <c r="W12" s="119"/>
      <c r="X12" s="120"/>
      <c r="Y12" s="40"/>
      <c r="Z12" s="27"/>
      <c r="AA12" s="27"/>
      <c r="AB12" s="27"/>
      <c r="AC12" s="41"/>
      <c r="AD12" s="40"/>
      <c r="AE12" s="27"/>
      <c r="AF12" s="27"/>
      <c r="AG12" s="27"/>
      <c r="AH12" s="27"/>
    </row>
    <row r="13" spans="2:34" x14ac:dyDescent="0.3">
      <c r="B13" s="168"/>
      <c r="C13" s="170" t="s">
        <v>2</v>
      </c>
      <c r="D13" s="171"/>
      <c r="E13" s="27"/>
      <c r="F13" s="27"/>
      <c r="G13" s="27"/>
      <c r="H13" s="113"/>
      <c r="I13" s="114"/>
      <c r="J13" s="115"/>
      <c r="K13" s="113"/>
      <c r="L13" s="113"/>
      <c r="M13" s="27"/>
      <c r="N13" s="41"/>
      <c r="O13" s="40"/>
      <c r="P13" s="27"/>
      <c r="Q13" s="27"/>
      <c r="R13" s="27"/>
      <c r="S13" s="41"/>
      <c r="T13" s="40"/>
      <c r="U13" s="27"/>
      <c r="V13" s="27"/>
      <c r="W13" s="27"/>
      <c r="X13" s="41"/>
      <c r="Y13" s="40"/>
      <c r="Z13" s="27"/>
      <c r="AA13" s="27"/>
      <c r="AB13" s="27"/>
      <c r="AC13" s="41"/>
      <c r="AD13" s="40"/>
      <c r="AE13" s="27"/>
      <c r="AF13" s="27"/>
      <c r="AG13" s="27"/>
      <c r="AH13" s="27"/>
    </row>
    <row r="14" spans="2:34" x14ac:dyDescent="0.3">
      <c r="B14" s="169"/>
      <c r="C14" s="170" t="s">
        <v>38</v>
      </c>
      <c r="D14" s="171"/>
      <c r="E14" s="27"/>
      <c r="G14" s="27"/>
      <c r="H14" s="116"/>
      <c r="I14" s="117"/>
      <c r="J14" s="118"/>
      <c r="K14" s="116"/>
      <c r="L14" s="116"/>
      <c r="M14" s="27"/>
      <c r="N14" s="41"/>
      <c r="O14" s="40"/>
      <c r="P14" s="27"/>
      <c r="Q14" s="27"/>
      <c r="R14" s="27"/>
      <c r="S14" s="41"/>
      <c r="T14" s="40"/>
      <c r="U14" s="27"/>
      <c r="V14" s="27"/>
      <c r="W14" s="27"/>
      <c r="X14" s="41"/>
      <c r="Y14" s="40"/>
      <c r="Z14" s="27"/>
      <c r="AA14" s="27"/>
      <c r="AB14" s="27"/>
      <c r="AC14" s="41"/>
      <c r="AD14" s="40"/>
      <c r="AE14" s="27"/>
      <c r="AF14" s="27"/>
      <c r="AG14" s="27"/>
      <c r="AH14" s="27"/>
    </row>
    <row r="15" spans="2:34" x14ac:dyDescent="0.3">
      <c r="B15" s="190" t="s">
        <v>36</v>
      </c>
      <c r="C15" s="192" t="s">
        <v>2</v>
      </c>
      <c r="D15" s="193"/>
      <c r="E15" s="27"/>
      <c r="F15" s="27"/>
      <c r="G15" s="27"/>
      <c r="H15" s="27"/>
      <c r="I15" s="41"/>
      <c r="J15" s="40"/>
      <c r="K15" s="27"/>
      <c r="L15" s="27"/>
      <c r="M15" s="113"/>
      <c r="N15" s="114"/>
      <c r="O15" s="113"/>
      <c r="P15" s="113"/>
      <c r="Q15" s="113"/>
      <c r="R15" s="113"/>
      <c r="S15" s="114"/>
      <c r="T15" s="115"/>
      <c r="U15" s="113"/>
      <c r="V15" s="113"/>
      <c r="W15" s="113"/>
      <c r="X15" s="114"/>
      <c r="Y15" s="27"/>
      <c r="Z15" s="27"/>
      <c r="AA15" s="27"/>
      <c r="AB15" s="27"/>
      <c r="AC15" s="41"/>
      <c r="AD15" s="27"/>
      <c r="AE15" s="27"/>
      <c r="AF15" s="27"/>
      <c r="AG15" s="27"/>
      <c r="AH15" s="27"/>
    </row>
    <row r="16" spans="2:34" x14ac:dyDescent="0.3">
      <c r="B16" s="191"/>
      <c r="C16" s="172" t="s">
        <v>38</v>
      </c>
      <c r="D16" s="173"/>
      <c r="E16" s="27"/>
      <c r="F16" s="27"/>
      <c r="G16" s="27"/>
      <c r="H16" s="27"/>
      <c r="I16" s="41"/>
      <c r="J16" s="40"/>
      <c r="K16" s="27"/>
      <c r="L16" s="27"/>
      <c r="M16" s="116"/>
      <c r="N16" s="117"/>
      <c r="O16" s="116"/>
      <c r="P16" s="116"/>
      <c r="Q16" s="116"/>
      <c r="R16" s="116"/>
      <c r="S16" s="117"/>
      <c r="T16" s="118"/>
      <c r="U16" s="116"/>
      <c r="V16" s="116"/>
      <c r="W16" s="116"/>
      <c r="X16" s="117"/>
      <c r="Y16" s="27"/>
      <c r="Z16" s="27"/>
      <c r="AA16" s="27"/>
      <c r="AB16" s="27"/>
      <c r="AC16" s="41"/>
      <c r="AD16" s="27"/>
      <c r="AE16" s="27"/>
      <c r="AF16" s="27"/>
      <c r="AG16" s="27"/>
      <c r="AH16" s="27"/>
    </row>
    <row r="17" spans="2:34" x14ac:dyDescent="0.3">
      <c r="B17" s="43" t="s">
        <v>24</v>
      </c>
      <c r="C17" s="179" t="s">
        <v>10</v>
      </c>
      <c r="D17" s="180"/>
      <c r="E17" s="27"/>
      <c r="F17" s="27"/>
      <c r="G17" s="27"/>
      <c r="H17" s="27"/>
      <c r="I17" s="41"/>
      <c r="J17" s="40"/>
      <c r="K17" s="27"/>
      <c r="L17" s="27"/>
      <c r="M17" s="27"/>
      <c r="N17" s="41"/>
      <c r="O17" s="40"/>
      <c r="P17" s="27"/>
      <c r="Q17" s="27"/>
      <c r="R17" s="27"/>
      <c r="S17" s="41"/>
      <c r="T17" s="40"/>
      <c r="U17" s="27"/>
      <c r="V17" s="27"/>
      <c r="W17" s="27"/>
      <c r="X17" s="41"/>
      <c r="Y17" s="112"/>
      <c r="Z17" s="110"/>
      <c r="AA17" s="110"/>
      <c r="AB17" s="110"/>
      <c r="AC17" s="111"/>
      <c r="AD17" s="40"/>
      <c r="AE17" s="27"/>
      <c r="AF17" s="27"/>
      <c r="AG17" s="27"/>
      <c r="AH17" s="27"/>
    </row>
    <row r="18" spans="2:34" x14ac:dyDescent="0.3">
      <c r="B18" s="44" t="s">
        <v>40</v>
      </c>
      <c r="C18" s="172" t="s">
        <v>10</v>
      </c>
      <c r="D18" s="173"/>
      <c r="E18" s="27"/>
      <c r="F18" s="27"/>
      <c r="G18" s="27"/>
      <c r="H18" s="27"/>
      <c r="I18" s="41"/>
      <c r="J18" s="40"/>
      <c r="K18" s="27"/>
      <c r="L18" s="27"/>
      <c r="M18" s="27"/>
      <c r="N18" s="41"/>
      <c r="O18" s="40"/>
      <c r="P18" s="27"/>
      <c r="Q18" s="27"/>
      <c r="R18" s="27"/>
      <c r="S18" s="41"/>
      <c r="T18" s="40"/>
      <c r="U18" s="27"/>
      <c r="V18" s="27"/>
      <c r="W18" s="27"/>
      <c r="X18" s="41"/>
      <c r="Y18" s="40"/>
      <c r="Z18" s="27"/>
      <c r="AA18" s="27"/>
      <c r="AB18" s="27"/>
      <c r="AC18" s="41"/>
      <c r="AD18" s="112"/>
      <c r="AE18" s="110"/>
      <c r="AF18" s="110"/>
      <c r="AG18" s="110"/>
      <c r="AH18" s="110"/>
    </row>
    <row r="19" spans="2:34" x14ac:dyDescent="0.3">
      <c r="C19" s="28"/>
      <c r="D19" s="28"/>
    </row>
  </sheetData>
  <mergeCells count="26">
    <mergeCell ref="C16:D16"/>
    <mergeCell ref="C9:D9"/>
    <mergeCell ref="E3:AH3"/>
    <mergeCell ref="E4:AH4"/>
    <mergeCell ref="T5:X5"/>
    <mergeCell ref="Y5:AC5"/>
    <mergeCell ref="E5:I5"/>
    <mergeCell ref="J5:N5"/>
    <mergeCell ref="O5:S5"/>
    <mergeCell ref="AD5:AH5"/>
    <mergeCell ref="B10:B14"/>
    <mergeCell ref="C13:D13"/>
    <mergeCell ref="C14:D14"/>
    <mergeCell ref="C18:D18"/>
    <mergeCell ref="B3:B4"/>
    <mergeCell ref="C3:D4"/>
    <mergeCell ref="C6:D6"/>
    <mergeCell ref="C7:D7"/>
    <mergeCell ref="C17:D17"/>
    <mergeCell ref="C10:D10"/>
    <mergeCell ref="C11:D11"/>
    <mergeCell ref="C12:D12"/>
    <mergeCell ref="B5:D5"/>
    <mergeCell ref="C8:D8"/>
    <mergeCell ref="B15:B16"/>
    <mergeCell ref="C15:D15"/>
  </mergeCells>
  <phoneticPr fontId="7" type="noConversion"/>
  <conditionalFormatting sqref="C6:D12 C13:C14 C15:D18">
    <cfRule type="containsText" dxfId="5" priority="1" operator="containsText" text="공통">
      <formula>NOT(ISERROR(SEARCH("공통",C6)))</formula>
    </cfRule>
    <cfRule type="containsText" dxfId="4" priority="2" operator="containsText" text="전혁선">
      <formula>NOT(ISERROR(SEARCH("전혁선",C6)))</formula>
    </cfRule>
    <cfRule type="containsText" dxfId="3" priority="3" operator="containsText" text="이형석">
      <formula>NOT(ISERROR(SEARCH("이형석",C6)))</formula>
    </cfRule>
    <cfRule type="containsText" dxfId="2" priority="4" operator="containsText" text="임유하">
      <formula>NOT(ISERROR(SEARCH("임유하",C6)))</formula>
    </cfRule>
    <cfRule type="containsText" dxfId="1" priority="5" operator="containsText" text="이찬녕">
      <formula>NOT(ISERROR(SEARCH("이찬녕",C6)))</formula>
    </cfRule>
    <cfRule type="containsText" dxfId="0" priority="6" operator="containsText" text="김민수">
      <formula>NOT(ISERROR(SEARCH("김민수",C6)))</formula>
    </cfRule>
  </conditionalFormatting>
  <dataValidations count="2">
    <dataValidation type="list" operator="equal" allowBlank="1" showInputMessage="1" showErrorMessage="1" sqref="C19:D19" xr:uid="{00000000-0002-0000-0100-000000000000}">
      <formula1>$V$6:$V$16</formula1>
    </dataValidation>
    <dataValidation type="list" operator="equal" allowBlank="1" showInputMessage="1" showErrorMessage="1" sqref="D6:D7 C6:C18 D17:D18 D10:D12" xr:uid="{22A8CB1A-FB55-4200-B183-D5E061690655}">
      <formula1>"공통, 김민수, 이찬녕, 이형석, 임유하, 전혁선"</formula1>
    </dataValidation>
  </dataValidations>
  <pageMargins left="0.74805557727813721" right="0.74805557727813721" top="0.98430556058883667" bottom="0.98430556058883667" header="0.51166665554046631" footer="0.51166665554046631"/>
  <pageSetup paperSize="9" scale="63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B8B1-C3DE-4DDB-81CA-EA27AF9D956D}">
  <dimension ref="B3:D12"/>
  <sheetViews>
    <sheetView zoomScaleNormal="100" workbookViewId="0">
      <selection activeCell="E24" sqref="E24"/>
    </sheetView>
  </sheetViews>
  <sheetFormatPr defaultRowHeight="16.5" x14ac:dyDescent="0.3"/>
  <cols>
    <col min="2" max="2" width="18.625" bestFit="1" customWidth="1"/>
    <col min="3" max="3" width="14.375" bestFit="1" customWidth="1"/>
    <col min="4" max="4" width="80" bestFit="1" customWidth="1"/>
    <col min="5" max="5" width="14.125" customWidth="1"/>
  </cols>
  <sheetData>
    <row r="3" spans="2:4" ht="27" customHeight="1" x14ac:dyDescent="0.3">
      <c r="B3" s="99" t="s">
        <v>50</v>
      </c>
      <c r="C3" s="98" t="s">
        <v>51</v>
      </c>
      <c r="D3" s="99" t="s">
        <v>52</v>
      </c>
    </row>
    <row r="4" spans="2:4" x14ac:dyDescent="0.3">
      <c r="B4" s="205" t="s">
        <v>53</v>
      </c>
      <c r="C4" s="102" t="s">
        <v>64</v>
      </c>
      <c r="D4" s="96" t="s">
        <v>59</v>
      </c>
    </row>
    <row r="5" spans="2:4" x14ac:dyDescent="0.3">
      <c r="B5" s="205"/>
      <c r="C5" s="102" t="s">
        <v>54</v>
      </c>
      <c r="D5" s="104" t="s">
        <v>56</v>
      </c>
    </row>
    <row r="6" spans="2:4" x14ac:dyDescent="0.3">
      <c r="B6" s="206"/>
      <c r="C6" s="103" t="s">
        <v>57</v>
      </c>
      <c r="D6" s="95" t="s">
        <v>58</v>
      </c>
    </row>
    <row r="7" spans="2:4" x14ac:dyDescent="0.3">
      <c r="B7" s="207" t="s">
        <v>55</v>
      </c>
      <c r="C7" s="100" t="s">
        <v>63</v>
      </c>
      <c r="D7" s="105" t="s">
        <v>65</v>
      </c>
    </row>
    <row r="8" spans="2:4" x14ac:dyDescent="0.3">
      <c r="B8" s="208"/>
      <c r="C8" s="101" t="s">
        <v>60</v>
      </c>
      <c r="D8" s="104" t="s">
        <v>74</v>
      </c>
    </row>
    <row r="9" spans="2:4" x14ac:dyDescent="0.3">
      <c r="B9" s="208"/>
      <c r="C9" s="101" t="s">
        <v>67</v>
      </c>
      <c r="D9" s="104" t="s">
        <v>72</v>
      </c>
    </row>
    <row r="10" spans="2:4" x14ac:dyDescent="0.3">
      <c r="B10" s="208"/>
      <c r="C10" s="210" t="s">
        <v>61</v>
      </c>
      <c r="D10" s="104" t="s">
        <v>66</v>
      </c>
    </row>
    <row r="11" spans="2:4" x14ac:dyDescent="0.3">
      <c r="B11" s="208"/>
      <c r="C11" s="211"/>
      <c r="D11" s="104" t="s">
        <v>73</v>
      </c>
    </row>
    <row r="12" spans="2:4" x14ac:dyDescent="0.3">
      <c r="B12" s="209"/>
      <c r="C12" s="97" t="s">
        <v>62</v>
      </c>
      <c r="D12" s="95" t="s">
        <v>71</v>
      </c>
    </row>
  </sheetData>
  <mergeCells count="3">
    <mergeCell ref="B4:B6"/>
    <mergeCell ref="B7:B12"/>
    <mergeCell ref="C10:C1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WBS</vt:lpstr>
      <vt:lpstr>Table</vt:lpstr>
      <vt:lpstr>기능 정의서</vt:lpstr>
      <vt:lpstr>Table!Print_Area</vt:lpstr>
      <vt:lpstr>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hs l</cp:lastModifiedBy>
  <cp:revision>16</cp:revision>
  <cp:lastPrinted>2023-11-23T06:46:54Z</cp:lastPrinted>
  <dcterms:created xsi:type="dcterms:W3CDTF">2015-11-09T07:39:26Z</dcterms:created>
  <dcterms:modified xsi:type="dcterms:W3CDTF">2023-12-04T06:51:28Z</dcterms:modified>
  <cp:version>1200.0100.01</cp:version>
</cp:coreProperties>
</file>