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1\"/>
    </mc:Choice>
  </mc:AlternateContent>
  <xr:revisionPtr revIDLastSave="0" documentId="13_ncr:1_{829E39AC-E17A-4A26-A7FC-C44912D30B7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B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D20" i="1"/>
  <c r="D21" i="1"/>
  <c r="J15" i="1"/>
  <c r="D15" i="1"/>
  <c r="J16" i="1"/>
  <c r="J17" i="1"/>
  <c r="D16" i="1"/>
  <c r="D17" i="1"/>
  <c r="J31" i="1"/>
  <c r="J32" i="1"/>
  <c r="J30" i="1"/>
  <c r="J27" i="1"/>
  <c r="J28" i="1"/>
  <c r="J26" i="1"/>
  <c r="J25" i="1" s="1"/>
  <c r="J13" i="1"/>
  <c r="J14" i="1"/>
  <c r="J22" i="1"/>
  <c r="J23" i="1"/>
  <c r="J12" i="1"/>
  <c r="J8" i="1"/>
  <c r="J10" i="1"/>
  <c r="J7" i="1"/>
  <c r="I29" i="1"/>
  <c r="I25" i="1"/>
  <c r="I11" i="1"/>
  <c r="I6" i="1"/>
  <c r="I1" i="1"/>
  <c r="K7" i="1" s="1"/>
  <c r="D8" i="1"/>
  <c r="D10" i="1"/>
  <c r="D31" i="1"/>
  <c r="F29" i="1"/>
  <c r="E29" i="1"/>
  <c r="F25" i="1"/>
  <c r="E25" i="1"/>
  <c r="D25" i="1" s="1"/>
  <c r="F11" i="1"/>
  <c r="E11" i="1"/>
  <c r="E6" i="1"/>
  <c r="F6" i="1"/>
  <c r="D32" i="1"/>
  <c r="D30" i="1"/>
  <c r="D28" i="1"/>
  <c r="D27" i="1"/>
  <c r="D26" i="1"/>
  <c r="D23" i="1"/>
  <c r="D22" i="1"/>
  <c r="D14" i="1"/>
  <c r="D13" i="1"/>
  <c r="D12" i="1"/>
  <c r="D7" i="1"/>
  <c r="K20" i="1" l="1"/>
  <c r="K21" i="1"/>
  <c r="J29" i="1"/>
  <c r="K16" i="1"/>
  <c r="K15" i="1"/>
  <c r="K17" i="1"/>
  <c r="D6" i="1"/>
  <c r="J11" i="1"/>
  <c r="I5" i="1"/>
  <c r="J6" i="1"/>
  <c r="D11" i="1"/>
  <c r="K31" i="1"/>
  <c r="K29" i="1"/>
  <c r="K27" i="1"/>
  <c r="K23" i="1"/>
  <c r="K32" i="1"/>
  <c r="K30" i="1"/>
  <c r="K28" i="1"/>
  <c r="K26" i="1"/>
  <c r="K22" i="1"/>
  <c r="K13" i="1"/>
  <c r="K14" i="1"/>
  <c r="K10" i="1"/>
  <c r="K8" i="1"/>
  <c r="F5" i="1"/>
  <c r="E5" i="1"/>
  <c r="D29" i="1"/>
  <c r="K25" i="1"/>
  <c r="K11" i="1"/>
  <c r="K6" i="1"/>
  <c r="K12" i="1"/>
  <c r="H5" i="1" l="1"/>
  <c r="J5" i="1"/>
  <c r="K1" i="1" s="1"/>
  <c r="D5" i="1"/>
  <c r="K5" i="1"/>
</calcChain>
</file>

<file path=xl/sharedStrings.xml><?xml version="1.0" encoding="utf-8"?>
<sst xmlns="http://schemas.openxmlformats.org/spreadsheetml/2006/main" count="122" uniqueCount="61">
  <si>
    <t>23.10.30 ~ 23.11.17</t>
  </si>
  <si>
    <t>Project Name: 이미지 모델을 활용한 코딩 교구 제작</t>
  </si>
  <si>
    <t>테스트</t>
  </si>
  <si>
    <t>구성비</t>
  </si>
  <si>
    <t>이형석</t>
  </si>
  <si>
    <t>담당자</t>
  </si>
  <si>
    <t>-</t>
  </si>
  <si>
    <t>박준식</t>
  </si>
  <si>
    <t>개발</t>
  </si>
  <si>
    <t>배포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</si>
  <si>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</si>
  <si>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</si>
  <si>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</si>
  <si>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</si>
  <si>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</si>
  <si>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</si>
  <si>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</si>
  <si>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</si>
  <si>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</si>
  <si>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</si>
  <si>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</si>
  <si>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</si>
  <si>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</si>
  <si>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</si>
  <si>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</si>
  <si>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</si>
  <si>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</si>
  <si>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</si>
  <si>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</si>
  <si>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</si>
  <si>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어플리케이션 개발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</si>
  <si>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</si>
  <si>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</si>
  <si>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</si>
  <si>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</si>
  <si>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</si>
  <si>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</si>
  <si>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</si>
  <si>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</si>
  <si>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</si>
  <si>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</si>
  <si>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</si>
  <si>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</si>
  <si>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</si>
  <si>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</si>
  <si>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>전체공정</t>
  </si>
  <si>
    <t>기능 구현</t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</si>
  <si>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</si>
  <si>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</si>
  <si>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</si>
  <si>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웹 프레임워크 탐구 및 실험</t>
    <phoneticPr fontId="7" type="noConversion"/>
  </si>
  <si>
    <t>카메라 인식 기술 실험</t>
    <phoneticPr fontId="7" type="noConversion"/>
  </si>
  <si>
    <t>레퍼런스 모델 연구</t>
    <phoneticPr fontId="7" type="noConversion"/>
  </si>
  <si>
    <t>YOLO 모델 연구 및 API 제작</t>
    <phoneticPr fontId="7" type="noConversion"/>
  </si>
  <si>
    <t>AWS 서버 구축</t>
    <phoneticPr fontId="7" type="noConversion"/>
  </si>
  <si>
    <t>AWS DB 구축</t>
    <phoneticPr fontId="7" type="noConversion"/>
  </si>
  <si>
    <t>모바일 앱 프레임워크 탐구 및 실험</t>
    <phoneticPr fontId="7" type="noConversion"/>
  </si>
  <si>
    <t>앱 개발</t>
    <phoneticPr fontId="7" type="noConversion"/>
  </si>
  <si>
    <t>모델 개발</t>
    <phoneticPr fontId="7" type="noConversion"/>
  </si>
  <si>
    <t>프로토타입 고도화</t>
    <phoneticPr fontId="7" type="noConversion"/>
  </si>
  <si>
    <t xml:space="preserve">콘텐츠 개발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</si>
</sst>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</fills>
  <borders count="8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10" fontId="1" fillId="3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0" fontId="1" fillId="4" borderId="16" xfId="0" applyNumberFormat="1" applyFont="1" applyFill="1" applyBorder="1" applyAlignment="1">
      <alignment horizontal="center" vertical="center"/>
    </xf>
    <xf numFmtId="9" fontId="1" fillId="4" borderId="18" xfId="0" applyNumberFormat="1" applyFont="1" applyFill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10" fontId="1" fillId="3" borderId="28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49" fontId="1" fillId="0" borderId="30" xfId="0" applyNumberFormat="1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35" xfId="0" applyBorder="1" applyAlignment="1">
      <alignment horizontal="center" vertical="center"/>
    </xf>
    <xf numFmtId="0" fontId="0" fillId="5" borderId="35" xfId="0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9" fontId="1" fillId="0" borderId="40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51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10" fontId="1" fillId="3" borderId="5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3" borderId="7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0" fontId="1" fillId="0" borderId="7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64" xfId="0" applyNumberFormat="1" applyFont="1" applyBorder="1" applyAlignment="1">
      <alignment horizontal="center" vertical="center"/>
    </xf>
    <xf numFmtId="10" fontId="1" fillId="0" borderId="7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0" fontId="1" fillId="0" borderId="79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9" fontId="1" fillId="0" borderId="81" xfId="0" applyNumberFormat="1" applyFont="1" applyBorder="1" applyAlignment="1">
      <alignment horizontal="center" vertical="center"/>
    </xf>
    <xf numFmtId="49" fontId="1" fillId="13" borderId="0" xfId="0" applyNumberFormat="1" applyFont="1" applyFill="1">
      <alignment vertical="center"/>
    </xf>
    <xf numFmtId="49" fontId="1" fillId="0" borderId="82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83" xfId="0" applyNumberFormat="1" applyFont="1" applyBorder="1" applyAlignment="1">
      <alignment horizontal="center" vertical="center"/>
    </xf>
    <xf numFmtId="49" fontId="1" fillId="0" borderId="84" xfId="0" applyNumberFormat="1" applyFont="1" applyBorder="1" applyAlignment="1">
      <alignment horizontal="left" vertical="center"/>
    </xf>
    <xf numFmtId="49" fontId="1" fillId="0" borderId="85" xfId="0" applyNumberFormat="1" applyFont="1" applyBorder="1">
      <alignment vertical="center"/>
    </xf>
    <xf numFmtId="49" fontId="1" fillId="13" borderId="85" xfId="0" applyNumberFormat="1" applyFont="1" applyFill="1" applyBorder="1">
      <alignment vertical="center"/>
    </xf>
    <xf numFmtId="0" fontId="1" fillId="0" borderId="0" xfId="0" applyFont="1">
      <alignment vertical="center"/>
    </xf>
    <xf numFmtId="49" fontId="4" fillId="0" borderId="77" xfId="0" applyNumberFormat="1" applyFont="1" applyBorder="1" applyAlignment="1">
      <alignment horizontal="center" vertical="center" wrapText="1"/>
    </xf>
    <xf numFmtId="49" fontId="4" fillId="12" borderId="69" xfId="0" applyNumberFormat="1" applyFont="1" applyFill="1" applyBorder="1" applyAlignment="1">
      <alignment horizontal="center" vertical="center" wrapText="1"/>
    </xf>
    <xf numFmtId="49" fontId="4" fillId="12" borderId="70" xfId="0" applyNumberFormat="1" applyFont="1" applyFill="1" applyBorder="1" applyAlignment="1">
      <alignment horizontal="center" vertical="center" wrapText="1"/>
    </xf>
    <xf numFmtId="49" fontId="4" fillId="12" borderId="71" xfId="0" applyNumberFormat="1" applyFont="1" applyFill="1" applyBorder="1" applyAlignment="1">
      <alignment horizontal="center" vertical="center" wrapText="1"/>
    </xf>
    <xf numFmtId="49" fontId="4" fillId="4" borderId="73" xfId="0" applyNumberFormat="1" applyFont="1" applyFill="1" applyBorder="1" applyAlignment="1">
      <alignment horizontal="center" vertical="center" wrapText="1"/>
    </xf>
    <xf numFmtId="49" fontId="4" fillId="4" borderId="74" xfId="0" applyNumberFormat="1" applyFont="1" applyFill="1" applyBorder="1" applyAlignment="1">
      <alignment horizontal="center" vertical="center" wrapText="1"/>
    </xf>
    <xf numFmtId="49" fontId="4" fillId="3" borderId="68" xfId="0" applyNumberFormat="1" applyFont="1" applyFill="1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49" fontId="4" fillId="11" borderId="55" xfId="0" applyNumberFormat="1" applyFont="1" applyFill="1" applyBorder="1" applyAlignment="1">
      <alignment horizontal="center" vertical="center" wrapText="1"/>
    </xf>
    <xf numFmtId="49" fontId="4" fillId="11" borderId="72" xfId="0" applyNumberFormat="1" applyFont="1" applyFill="1" applyBorder="1" applyAlignment="1">
      <alignment horizontal="center" vertical="center" wrapText="1"/>
    </xf>
    <xf numFmtId="49" fontId="4" fillId="11" borderId="58" xfId="0" applyNumberFormat="1" applyFont="1" applyFill="1" applyBorder="1" applyAlignment="1">
      <alignment horizontal="center" vertical="center" wrapText="1"/>
    </xf>
    <xf numFmtId="49" fontId="4" fillId="11" borderId="14" xfId="0" applyNumberFormat="1" applyFont="1" applyFill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49" fontId="4" fillId="0" borderId="77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right" vertical="center"/>
    </xf>
    <xf numFmtId="49" fontId="2" fillId="8" borderId="53" xfId="0" applyNumberFormat="1" applyFont="1" applyFill="1" applyBorder="1" applyAlignment="1">
      <alignment horizontal="center" vertical="center"/>
    </xf>
    <xf numFmtId="49" fontId="2" fillId="8" borderId="52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center"/>
    </xf>
    <xf numFmtId="49" fontId="4" fillId="9" borderId="55" xfId="0" applyNumberFormat="1" applyFont="1" applyFill="1" applyBorder="1" applyAlignment="1">
      <alignment horizontal="center" vertical="center" wrapText="1"/>
    </xf>
    <xf numFmtId="49" fontId="4" fillId="9" borderId="56" xfId="0" applyNumberFormat="1" applyFont="1" applyFill="1" applyBorder="1" applyAlignment="1">
      <alignment horizontal="center" vertical="center" wrapText="1"/>
    </xf>
    <xf numFmtId="49" fontId="4" fillId="9" borderId="57" xfId="0" applyNumberFormat="1" applyFont="1" applyFill="1" applyBorder="1" applyAlignment="1">
      <alignment horizontal="center" vertical="center" wrapText="1"/>
    </xf>
    <xf numFmtId="49" fontId="4" fillId="9" borderId="58" xfId="0" applyNumberFormat="1" applyFont="1" applyFill="1" applyBorder="1" applyAlignment="1">
      <alignment horizontal="center" vertical="center" wrapText="1"/>
    </xf>
    <xf numFmtId="49" fontId="4" fillId="9" borderId="59" xfId="0" applyNumberFormat="1" applyFont="1" applyFill="1" applyBorder="1" applyAlignment="1">
      <alignment horizontal="center" vertical="center" wrapText="1"/>
    </xf>
    <xf numFmtId="49" fontId="4" fillId="9" borderId="60" xfId="0" applyNumberFormat="1" applyFont="1" applyFill="1" applyBorder="1" applyAlignment="1">
      <alignment horizontal="center" vertical="center" wrapText="1"/>
    </xf>
    <xf numFmtId="49" fontId="4" fillId="10" borderId="61" xfId="0" applyNumberFormat="1" applyFont="1" applyFill="1" applyBorder="1" applyAlignment="1">
      <alignment horizontal="center" vertical="center"/>
    </xf>
    <xf numFmtId="49" fontId="4" fillId="10" borderId="62" xfId="0" applyNumberFormat="1" applyFont="1" applyFill="1" applyBorder="1" applyAlignment="1">
      <alignment horizontal="center" vertical="center"/>
    </xf>
    <xf numFmtId="49" fontId="4" fillId="11" borderId="63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/>
    </xf>
    <xf numFmtId="49" fontId="4" fillId="11" borderId="65" xfId="0" applyNumberFormat="1" applyFont="1" applyFill="1" applyBorder="1" applyAlignment="1">
      <alignment horizontal="center" vertical="center" wrapText="1"/>
    </xf>
    <xf numFmtId="49" fontId="4" fillId="11" borderId="66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7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77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0" fontId="1" fillId="0" borderId="86" xfId="0" applyNumberFormat="1" applyFont="1" applyBorder="1" applyAlignment="1">
      <alignment horizontal="center" vertical="center"/>
    </xf>
    <xf numFmtId="9" fontId="1" fillId="0" borderId="87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9" fontId="1" fillId="0" borderId="0" xfId="0" applyNumberFormat="1" applyFont="1" applyFill="1">
      <alignment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Light Style 1 - Accent 1" table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3"/>
  <sheetViews>
    <sheetView tabSelected="1" zoomScale="115" zoomScaleNormal="115" zoomScaleSheetLayoutView="75" workbookViewId="0">
      <selection activeCell="L20" sqref="L20"/>
    </sheetView>
  </sheetViews>
  <sheetFormatPr defaultColWidth="9" defaultRowHeight="16.5" x14ac:dyDescent="0.3"/>
  <cols>
    <col min="1" max="1" width="15.625" style="3" bestFit="1" customWidth="1"/>
    <col min="2" max="2" width="51" style="4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3" ht="43.5" customHeight="1" thickBot="1" x14ac:dyDescent="0.35">
      <c r="A1" s="124" t="s">
        <v>1</v>
      </c>
      <c r="B1" s="125"/>
      <c r="C1" s="126"/>
      <c r="D1" s="8"/>
      <c r="E1" s="9"/>
      <c r="F1" s="108" t="s">
        <v>48</v>
      </c>
      <c r="G1" s="108"/>
      <c r="H1" s="108"/>
      <c r="I1" s="19">
        <f ca="1">TODAY()</f>
        <v>45237</v>
      </c>
      <c r="J1" s="76" t="s">
        <v>47</v>
      </c>
      <c r="K1" s="77">
        <f>J5</f>
        <v>0.54999999999999993</v>
      </c>
      <c r="L1" s="15"/>
    </row>
    <row r="2" spans="1:13" ht="19.5" customHeight="1" x14ac:dyDescent="0.3">
      <c r="A2" s="118" t="s">
        <v>34</v>
      </c>
      <c r="B2" s="120" t="s">
        <v>44</v>
      </c>
      <c r="C2" s="122" t="s">
        <v>26</v>
      </c>
      <c r="D2" s="112" t="s">
        <v>11</v>
      </c>
      <c r="E2" s="113"/>
      <c r="F2" s="113"/>
      <c r="G2" s="113"/>
      <c r="H2" s="114"/>
      <c r="I2" s="91" t="s">
        <v>3</v>
      </c>
      <c r="J2" s="98" t="s">
        <v>42</v>
      </c>
      <c r="K2" s="99"/>
      <c r="L2" s="59"/>
      <c r="M2" s="59"/>
    </row>
    <row r="3" spans="1:13" ht="19.5" customHeight="1" x14ac:dyDescent="0.3">
      <c r="A3" s="119"/>
      <c r="B3" s="121"/>
      <c r="C3" s="123"/>
      <c r="D3" s="115"/>
      <c r="E3" s="116"/>
      <c r="F3" s="116"/>
      <c r="G3" s="116"/>
      <c r="H3" s="117"/>
      <c r="I3" s="92"/>
      <c r="J3" s="100"/>
      <c r="K3" s="101"/>
      <c r="L3" s="59"/>
      <c r="M3" s="59"/>
    </row>
    <row r="4" spans="1:13" ht="19.5" customHeight="1" thickBot="1" x14ac:dyDescent="0.35">
      <c r="A4" s="109" t="s">
        <v>39</v>
      </c>
      <c r="B4" s="110"/>
      <c r="C4" s="111"/>
      <c r="D4" s="11" t="s">
        <v>21</v>
      </c>
      <c r="E4" s="10" t="s">
        <v>25</v>
      </c>
      <c r="F4" s="10" t="s">
        <v>22</v>
      </c>
      <c r="G4" s="10" t="s">
        <v>5</v>
      </c>
      <c r="H4" s="12" t="s">
        <v>24</v>
      </c>
      <c r="I4" s="93"/>
      <c r="J4" s="13" t="s">
        <v>11</v>
      </c>
      <c r="K4" s="14" t="s">
        <v>14</v>
      </c>
    </row>
    <row r="5" spans="1:13" ht="19.5" customHeight="1" x14ac:dyDescent="0.3">
      <c r="A5" s="94" t="s">
        <v>45</v>
      </c>
      <c r="B5" s="95"/>
      <c r="C5" s="27" t="s">
        <v>16</v>
      </c>
      <c r="D5" s="28" t="str">
        <f>CONCATENATE(NETWORKDAYS(E5,F5),"일")</f>
        <v>15일</v>
      </c>
      <c r="E5" s="29">
        <f>MIN(E6:E32)</f>
        <v>45229</v>
      </c>
      <c r="F5" s="29">
        <f>MAX(F6:F32)</f>
        <v>45247</v>
      </c>
      <c r="G5" s="29" t="s">
        <v>6</v>
      </c>
      <c r="H5" s="30">
        <f>SUM(J6, J11, J25, J29)</f>
        <v>0.54999999999999993</v>
      </c>
      <c r="I5" s="31">
        <f>SUM(I6, I11, I25, I29)</f>
        <v>0.99999999999999989</v>
      </c>
      <c r="J5" s="60">
        <f>SUM(J6, J11, J25, J29)</f>
        <v>0.54999999999999993</v>
      </c>
      <c r="K5" s="61">
        <f ca="1">IF(F5-$I$1&lt;=0,0,F5-$I$1)</f>
        <v>10</v>
      </c>
    </row>
    <row r="6" spans="1:13" ht="19.5" customHeight="1" x14ac:dyDescent="0.3">
      <c r="A6" s="96" t="s">
        <v>15</v>
      </c>
      <c r="B6" s="97" t="s">
        <v>19</v>
      </c>
      <c r="C6" s="20" t="s">
        <v>16</v>
      </c>
      <c r="D6" s="20" t="str">
        <f>CONCATENATE(NETWORKDAYS(E6,F6),"일")</f>
        <v>13일</v>
      </c>
      <c r="E6" s="21">
        <f>MIN(E7:E10)</f>
        <v>45229</v>
      </c>
      <c r="F6" s="21">
        <f>MAX(F7:F10)</f>
        <v>45245</v>
      </c>
      <c r="G6" s="21" t="s">
        <v>15</v>
      </c>
      <c r="H6" s="22">
        <v>0.1</v>
      </c>
      <c r="I6" s="23">
        <f>H6</f>
        <v>0.1</v>
      </c>
      <c r="J6" s="62">
        <f>SUM(J7:J10)</f>
        <v>0.1</v>
      </c>
      <c r="K6" s="63">
        <f ca="1">IF(F6-$I$1&lt;=0,0,F6-$I$1)</f>
        <v>8</v>
      </c>
    </row>
    <row r="7" spans="1:13" ht="19.5" customHeight="1" x14ac:dyDescent="0.3">
      <c r="A7" s="102" t="s">
        <v>15</v>
      </c>
      <c r="B7" s="2" t="s">
        <v>27</v>
      </c>
      <c r="C7" s="7" t="s">
        <v>49</v>
      </c>
      <c r="D7" s="7" t="str">
        <f t="shared" ref="D7:D28" si="0">CONCATENATE(NETWORKDAYS(E7,F7),"일")</f>
        <v>2일</v>
      </c>
      <c r="E7" s="1">
        <v>45229</v>
      </c>
      <c r="F7" s="1">
        <v>45230</v>
      </c>
      <c r="G7" s="5" t="s">
        <v>15</v>
      </c>
      <c r="H7" s="16">
        <v>1</v>
      </c>
      <c r="I7" s="18">
        <v>0.02</v>
      </c>
      <c r="J7" s="64">
        <f>H7*I7</f>
        <v>0.02</v>
      </c>
      <c r="K7" s="65">
        <f ca="1">IF(F7-$I$1&lt;=0,0,F7-$I$1)</f>
        <v>0</v>
      </c>
      <c r="M7" s="73"/>
    </row>
    <row r="8" spans="1:13" ht="19.5" customHeight="1" x14ac:dyDescent="0.3">
      <c r="A8" s="103"/>
      <c r="B8" s="47" t="s">
        <v>29</v>
      </c>
      <c r="C8" s="7" t="s">
        <v>49</v>
      </c>
      <c r="D8" s="7" t="str">
        <f t="shared" si="0"/>
        <v>2일</v>
      </c>
      <c r="E8" s="1">
        <v>45229</v>
      </c>
      <c r="F8" s="1">
        <v>45230</v>
      </c>
      <c r="G8" s="32" t="s">
        <v>15</v>
      </c>
      <c r="H8" s="16">
        <v>1</v>
      </c>
      <c r="I8" s="18">
        <v>0.03</v>
      </c>
      <c r="J8" s="64">
        <f t="shared" ref="J8:J10" si="1">H8*I8</f>
        <v>0.03</v>
      </c>
      <c r="K8" s="65">
        <f t="shared" ref="K8:K10" ca="1" si="2">IF(F8-$I$1&lt;=0,0,F8-$I$1)</f>
        <v>0</v>
      </c>
    </row>
    <row r="9" spans="1:13" ht="19.5" customHeight="1" x14ac:dyDescent="0.3">
      <c r="A9" s="103"/>
      <c r="B9" s="47" t="s">
        <v>60</v>
      </c>
      <c r="C9" s="7"/>
      <c r="D9" s="7"/>
      <c r="E9" s="1">
        <v>45243</v>
      </c>
      <c r="F9" s="1"/>
      <c r="G9" s="32"/>
      <c r="H9" s="16"/>
      <c r="I9" s="18"/>
      <c r="J9" s="64"/>
      <c r="K9" s="65"/>
    </row>
    <row r="10" spans="1:13" ht="19.5" customHeight="1" x14ac:dyDescent="0.3">
      <c r="A10" s="104"/>
      <c r="B10" s="47" t="s">
        <v>41</v>
      </c>
      <c r="C10" s="7" t="s">
        <v>16</v>
      </c>
      <c r="D10" s="7" t="str">
        <f t="shared" si="0"/>
        <v>13일</v>
      </c>
      <c r="E10" s="1">
        <v>45229</v>
      </c>
      <c r="F10" s="1">
        <v>45245</v>
      </c>
      <c r="G10" s="32" t="s">
        <v>15</v>
      </c>
      <c r="H10" s="16">
        <v>1</v>
      </c>
      <c r="I10" s="18">
        <v>0.05</v>
      </c>
      <c r="J10" s="64">
        <f t="shared" si="1"/>
        <v>0.05</v>
      </c>
      <c r="K10" s="65">
        <f t="shared" ca="1" si="2"/>
        <v>8</v>
      </c>
    </row>
    <row r="11" spans="1:13" ht="19.5" customHeight="1" x14ac:dyDescent="0.3">
      <c r="A11" s="96" t="s">
        <v>8</v>
      </c>
      <c r="B11" s="97" t="s">
        <v>46</v>
      </c>
      <c r="C11" s="38" t="s">
        <v>16</v>
      </c>
      <c r="D11" s="34" t="str">
        <f>CONCATENATE(NETWORKDAYS(E11,F11),"일")</f>
        <v>8일</v>
      </c>
      <c r="E11" s="35">
        <f>MIN(E12:E23)</f>
        <v>45231</v>
      </c>
      <c r="F11" s="35">
        <f>MAX(F12:F23)</f>
        <v>45240</v>
      </c>
      <c r="G11" s="35" t="s">
        <v>15</v>
      </c>
      <c r="H11" s="36">
        <v>0.7</v>
      </c>
      <c r="I11" s="37">
        <f>H11</f>
        <v>0.7</v>
      </c>
      <c r="J11" s="66">
        <f>SUM(J12:J23)</f>
        <v>0.44999999999999996</v>
      </c>
      <c r="K11" s="67">
        <f ca="1">IF(F11-$I$1&lt;=0,0,F11-$I$1)</f>
        <v>3</v>
      </c>
    </row>
    <row r="12" spans="1:13" ht="19.5" customHeight="1" x14ac:dyDescent="0.3">
      <c r="A12" s="102" t="s">
        <v>8</v>
      </c>
      <c r="B12" s="40" t="s">
        <v>52</v>
      </c>
      <c r="C12" s="24" t="s">
        <v>11</v>
      </c>
      <c r="D12" s="6" t="str">
        <f t="shared" si="0"/>
        <v>3일</v>
      </c>
      <c r="E12" s="1">
        <v>45231</v>
      </c>
      <c r="F12" s="1">
        <v>45233</v>
      </c>
      <c r="G12" s="5" t="s">
        <v>7</v>
      </c>
      <c r="H12" s="16">
        <v>0.5</v>
      </c>
      <c r="I12" s="18">
        <v>0.1</v>
      </c>
      <c r="J12" s="64">
        <f>H12*I12</f>
        <v>0.05</v>
      </c>
      <c r="K12" s="65">
        <f ca="1">IF(F12-$I$1&lt;=0,0,F12-$I$1)</f>
        <v>0</v>
      </c>
    </row>
    <row r="13" spans="1:13" ht="19.5" customHeight="1" x14ac:dyDescent="0.3">
      <c r="A13" s="103"/>
      <c r="B13" s="40" t="s">
        <v>33</v>
      </c>
      <c r="C13" s="33" t="s">
        <v>11</v>
      </c>
      <c r="D13" s="6" t="str">
        <f t="shared" si="0"/>
        <v>1일</v>
      </c>
      <c r="E13" s="1">
        <v>45231</v>
      </c>
      <c r="F13" s="1">
        <v>45231</v>
      </c>
      <c r="G13" s="32" t="s">
        <v>15</v>
      </c>
      <c r="H13" s="16">
        <v>0.8</v>
      </c>
      <c r="I13" s="18">
        <v>0.1</v>
      </c>
      <c r="J13" s="64">
        <f t="shared" ref="J13:J23" si="3">H13*I13</f>
        <v>8.0000000000000016E-2</v>
      </c>
      <c r="K13" s="65">
        <f t="shared" ref="K13:K23" ca="1" si="4">IF(F13-$I$1&lt;=0,0,F13-$I$1)</f>
        <v>0</v>
      </c>
    </row>
    <row r="14" spans="1:13" ht="19.5" customHeight="1" x14ac:dyDescent="0.3">
      <c r="A14" s="103"/>
      <c r="B14" s="89" t="s">
        <v>53</v>
      </c>
      <c r="C14" s="7" t="s">
        <v>11</v>
      </c>
      <c r="D14" s="6" t="str">
        <f t="shared" si="0"/>
        <v>5일</v>
      </c>
      <c r="E14" s="1">
        <v>45231</v>
      </c>
      <c r="F14" s="1">
        <v>45237</v>
      </c>
      <c r="G14" s="32" t="s">
        <v>10</v>
      </c>
      <c r="H14" s="16">
        <v>0.8</v>
      </c>
      <c r="I14" s="18">
        <v>0.1</v>
      </c>
      <c r="J14" s="64">
        <f t="shared" si="3"/>
        <v>8.0000000000000016E-2</v>
      </c>
      <c r="K14" s="65">
        <f t="shared" ca="1" si="4"/>
        <v>0</v>
      </c>
    </row>
    <row r="15" spans="1:13" ht="19.5" customHeight="1" x14ac:dyDescent="0.3">
      <c r="A15" s="103"/>
      <c r="B15" s="87" t="s">
        <v>51</v>
      </c>
      <c r="C15" s="7" t="s">
        <v>16</v>
      </c>
      <c r="D15" s="6" t="str">
        <f t="shared" si="0"/>
        <v>4일</v>
      </c>
      <c r="E15" s="1">
        <v>45231</v>
      </c>
      <c r="F15" s="1">
        <v>45236</v>
      </c>
      <c r="G15" s="32" t="s">
        <v>17</v>
      </c>
      <c r="H15" s="16">
        <v>0.4</v>
      </c>
      <c r="I15" s="18">
        <v>0.1</v>
      </c>
      <c r="J15" s="64">
        <f t="shared" si="3"/>
        <v>4.0000000000000008E-2</v>
      </c>
      <c r="K15" s="65">
        <f t="shared" ca="1" si="4"/>
        <v>0</v>
      </c>
    </row>
    <row r="16" spans="1:13" ht="19.5" customHeight="1" x14ac:dyDescent="0.3">
      <c r="A16" s="103"/>
      <c r="B16" s="47" t="s">
        <v>50</v>
      </c>
      <c r="C16" s="7" t="s">
        <v>16</v>
      </c>
      <c r="D16" s="6" t="str">
        <f t="shared" si="0"/>
        <v>4일</v>
      </c>
      <c r="E16" s="1">
        <v>45232</v>
      </c>
      <c r="F16" s="1">
        <v>45237</v>
      </c>
      <c r="G16" s="32" t="s">
        <v>7</v>
      </c>
      <c r="H16" s="16">
        <v>1</v>
      </c>
      <c r="I16" s="18">
        <v>0.1</v>
      </c>
      <c r="J16" s="64">
        <f t="shared" si="3"/>
        <v>0.1</v>
      </c>
      <c r="K16" s="65">
        <f t="shared" ca="1" si="4"/>
        <v>0</v>
      </c>
    </row>
    <row r="17" spans="1:11" ht="19.5" customHeight="1" x14ac:dyDescent="0.3">
      <c r="A17" s="103"/>
      <c r="B17" s="87" t="s">
        <v>56</v>
      </c>
      <c r="C17" s="7" t="s">
        <v>16</v>
      </c>
      <c r="D17" s="6" t="str">
        <f t="shared" si="0"/>
        <v>4일</v>
      </c>
      <c r="E17" s="1">
        <v>45232</v>
      </c>
      <c r="F17" s="1">
        <v>45237</v>
      </c>
      <c r="G17" s="32" t="s">
        <v>4</v>
      </c>
      <c r="H17" s="16">
        <v>1</v>
      </c>
      <c r="I17" s="18">
        <v>0.1</v>
      </c>
      <c r="J17" s="64">
        <f t="shared" si="3"/>
        <v>0.1</v>
      </c>
      <c r="K17" s="65">
        <f t="shared" ca="1" si="4"/>
        <v>0</v>
      </c>
    </row>
    <row r="18" spans="1:11" ht="19.5" customHeight="1" x14ac:dyDescent="0.3">
      <c r="A18" s="103"/>
      <c r="B18" s="87" t="s">
        <v>58</v>
      </c>
      <c r="C18" s="7"/>
      <c r="D18" s="6"/>
      <c r="E18" s="1"/>
      <c r="F18" s="1"/>
      <c r="G18" s="32" t="s">
        <v>7</v>
      </c>
      <c r="H18" s="16"/>
      <c r="I18" s="18"/>
      <c r="J18" s="64"/>
      <c r="K18" s="65"/>
    </row>
    <row r="19" spans="1:11" ht="19.5" customHeight="1" x14ac:dyDescent="0.3">
      <c r="A19" s="103"/>
      <c r="B19" s="87" t="s">
        <v>57</v>
      </c>
      <c r="C19" s="7"/>
      <c r="D19" s="6"/>
      <c r="E19" s="1">
        <v>45236</v>
      </c>
      <c r="F19" s="1">
        <v>45237</v>
      </c>
      <c r="G19" s="32" t="s">
        <v>4</v>
      </c>
      <c r="H19" s="16"/>
      <c r="I19" s="18"/>
      <c r="J19" s="64"/>
      <c r="K19" s="65"/>
    </row>
    <row r="20" spans="1:11" ht="19.5" customHeight="1" x14ac:dyDescent="0.3">
      <c r="A20" s="103"/>
      <c r="B20" s="87" t="s">
        <v>54</v>
      </c>
      <c r="C20" s="7" t="s">
        <v>11</v>
      </c>
      <c r="D20" s="6" t="str">
        <f t="shared" si="0"/>
        <v>3일</v>
      </c>
      <c r="E20" s="1">
        <v>45238</v>
      </c>
      <c r="F20" s="1">
        <v>45240</v>
      </c>
      <c r="G20" s="32"/>
      <c r="H20" s="16">
        <v>0</v>
      </c>
      <c r="I20" s="18">
        <v>0.1</v>
      </c>
      <c r="J20" s="64">
        <f t="shared" si="3"/>
        <v>0</v>
      </c>
      <c r="K20" s="65">
        <f t="shared" ca="1" si="4"/>
        <v>3</v>
      </c>
    </row>
    <row r="21" spans="1:11" ht="19.5" customHeight="1" x14ac:dyDescent="0.3">
      <c r="A21" s="103"/>
      <c r="B21" s="87" t="s">
        <v>55</v>
      </c>
      <c r="C21" s="7" t="s">
        <v>11</v>
      </c>
      <c r="D21" s="6" t="str">
        <f t="shared" si="0"/>
        <v>3일</v>
      </c>
      <c r="E21" s="1">
        <v>45238</v>
      </c>
      <c r="F21" s="1">
        <v>45240</v>
      </c>
      <c r="G21" s="32"/>
      <c r="H21" s="16">
        <v>0</v>
      </c>
      <c r="I21" s="18">
        <v>0.1</v>
      </c>
      <c r="J21" s="64">
        <f t="shared" si="3"/>
        <v>0</v>
      </c>
      <c r="K21" s="65">
        <f t="shared" ca="1" si="4"/>
        <v>3</v>
      </c>
    </row>
    <row r="22" spans="1:11" ht="19.5" customHeight="1" x14ac:dyDescent="0.3">
      <c r="A22" s="103"/>
      <c r="B22" s="88" t="s">
        <v>36</v>
      </c>
      <c r="C22" s="7" t="s">
        <v>11</v>
      </c>
      <c r="D22" s="6" t="str">
        <f t="shared" si="0"/>
        <v>3일</v>
      </c>
      <c r="E22" s="1">
        <v>45236</v>
      </c>
      <c r="F22" s="1">
        <v>45238</v>
      </c>
      <c r="G22" s="32" t="s">
        <v>15</v>
      </c>
      <c r="H22" s="16">
        <v>0</v>
      </c>
      <c r="I22" s="18">
        <v>0.1</v>
      </c>
      <c r="J22" s="64">
        <f t="shared" si="3"/>
        <v>0</v>
      </c>
      <c r="K22" s="65">
        <f t="shared" ca="1" si="4"/>
        <v>1</v>
      </c>
    </row>
    <row r="23" spans="1:11" ht="19.5" customHeight="1" x14ac:dyDescent="0.3">
      <c r="A23" s="104"/>
      <c r="B23" s="81" t="s">
        <v>31</v>
      </c>
      <c r="C23" s="33" t="s">
        <v>11</v>
      </c>
      <c r="D23" s="6" t="str">
        <f t="shared" si="0"/>
        <v>5일</v>
      </c>
      <c r="E23" s="1">
        <v>45236</v>
      </c>
      <c r="F23" s="1">
        <v>45240</v>
      </c>
      <c r="G23" s="32" t="s">
        <v>15</v>
      </c>
      <c r="H23" s="16">
        <v>0</v>
      </c>
      <c r="I23" s="18">
        <v>0.1</v>
      </c>
      <c r="J23" s="64">
        <f t="shared" si="3"/>
        <v>0</v>
      </c>
      <c r="K23" s="65">
        <f t="shared" ca="1" si="4"/>
        <v>3</v>
      </c>
    </row>
    <row r="24" spans="1:11" ht="19.5" customHeight="1" x14ac:dyDescent="0.3">
      <c r="A24" s="90"/>
      <c r="B24" s="148" t="s">
        <v>59</v>
      </c>
      <c r="C24" s="33"/>
      <c r="D24" s="33"/>
      <c r="E24" s="1">
        <v>45243</v>
      </c>
      <c r="F24" s="32"/>
      <c r="G24" s="32"/>
      <c r="H24" s="144"/>
      <c r="I24" s="145"/>
      <c r="J24" s="146"/>
      <c r="K24" s="147"/>
    </row>
    <row r="25" spans="1:11" ht="19.5" customHeight="1" x14ac:dyDescent="0.3">
      <c r="A25" s="96" t="s">
        <v>2</v>
      </c>
      <c r="B25" s="97" t="s">
        <v>23</v>
      </c>
      <c r="C25" s="34" t="s">
        <v>16</v>
      </c>
      <c r="D25" s="34" t="str">
        <f>CONCATENATE(NETWORKDAYS(E25,F25),"일")</f>
        <v>2일</v>
      </c>
      <c r="E25" s="39">
        <f>MIN(E26:E28)</f>
        <v>45243</v>
      </c>
      <c r="F25" s="35">
        <f>MAX(F26:F28)</f>
        <v>45244</v>
      </c>
      <c r="G25" s="35" t="s">
        <v>15</v>
      </c>
      <c r="H25" s="36">
        <v>0.1</v>
      </c>
      <c r="I25" s="37">
        <f>H25</f>
        <v>0.1</v>
      </c>
      <c r="J25" s="66">
        <f>SUM(J26:J28)</f>
        <v>0</v>
      </c>
      <c r="K25" s="67">
        <f ca="1">IF(F25-$I$1&lt;=0,0,F25-$I$1)</f>
        <v>7</v>
      </c>
    </row>
    <row r="26" spans="1:11" ht="19.5" customHeight="1" x14ac:dyDescent="0.3">
      <c r="A26" s="127" t="s">
        <v>2</v>
      </c>
      <c r="B26" s="82" t="s">
        <v>32</v>
      </c>
      <c r="C26" s="41" t="s">
        <v>11</v>
      </c>
      <c r="D26" s="41" t="str">
        <f t="shared" si="0"/>
        <v>2일</v>
      </c>
      <c r="E26" s="1">
        <v>45243</v>
      </c>
      <c r="F26" s="1">
        <v>45244</v>
      </c>
      <c r="G26" s="55" t="s">
        <v>15</v>
      </c>
      <c r="H26" s="56">
        <v>0</v>
      </c>
      <c r="I26" s="26">
        <v>0.03</v>
      </c>
      <c r="J26" s="68">
        <f>H26*I26</f>
        <v>0</v>
      </c>
      <c r="K26" s="69">
        <f ca="1">IF(F26-$I$1&lt;=0,0,F26-$I$1)</f>
        <v>7</v>
      </c>
    </row>
    <row r="27" spans="1:11" ht="19.5" customHeight="1" x14ac:dyDescent="0.3">
      <c r="A27" s="128"/>
      <c r="B27" s="84" t="s">
        <v>37</v>
      </c>
      <c r="C27" s="7" t="s">
        <v>11</v>
      </c>
      <c r="D27" s="7" t="str">
        <f t="shared" si="0"/>
        <v>2일</v>
      </c>
      <c r="E27" s="1">
        <v>45243</v>
      </c>
      <c r="F27" s="1">
        <v>45244</v>
      </c>
      <c r="G27" s="1" t="s">
        <v>15</v>
      </c>
      <c r="H27" s="17">
        <v>0</v>
      </c>
      <c r="I27" s="57">
        <v>0.03</v>
      </c>
      <c r="J27" s="68">
        <f t="shared" ref="J27:J28" si="5">H27*I27</f>
        <v>0</v>
      </c>
      <c r="K27" s="69">
        <f t="shared" ref="K27:K28" ca="1" si="6">IF(F27-$I$1&lt;=0,0,F27-$I$1)</f>
        <v>7</v>
      </c>
    </row>
    <row r="28" spans="1:11" ht="19.5" customHeight="1" x14ac:dyDescent="0.3">
      <c r="A28" s="129"/>
      <c r="B28" s="83" t="s">
        <v>20</v>
      </c>
      <c r="C28" s="33" t="s">
        <v>11</v>
      </c>
      <c r="D28" s="6" t="str">
        <f t="shared" si="0"/>
        <v>2일</v>
      </c>
      <c r="E28" s="1">
        <v>45243</v>
      </c>
      <c r="F28" s="1">
        <v>45244</v>
      </c>
      <c r="G28" s="32" t="s">
        <v>15</v>
      </c>
      <c r="H28" s="16">
        <v>0</v>
      </c>
      <c r="I28" s="57">
        <v>0.04</v>
      </c>
      <c r="J28" s="68">
        <f t="shared" si="5"/>
        <v>0</v>
      </c>
      <c r="K28" s="69">
        <f t="shared" ca="1" si="6"/>
        <v>7</v>
      </c>
    </row>
    <row r="29" spans="1:11" ht="16.5" customHeight="1" x14ac:dyDescent="0.3">
      <c r="A29" s="96" t="s">
        <v>38</v>
      </c>
      <c r="B29" s="97" t="s">
        <v>38</v>
      </c>
      <c r="C29" s="38" t="s">
        <v>16</v>
      </c>
      <c r="D29" s="34" t="str">
        <f>CONCATENATE(NETWORKDAYS(E29,F29),"일")</f>
        <v>3일</v>
      </c>
      <c r="E29" s="35">
        <f>MIN(E30:E32)</f>
        <v>45245</v>
      </c>
      <c r="F29" s="35">
        <f>MAX(F30:F32)</f>
        <v>45247</v>
      </c>
      <c r="G29" s="35" t="s">
        <v>15</v>
      </c>
      <c r="H29" s="36">
        <v>0.1</v>
      </c>
      <c r="I29" s="37">
        <f>H29</f>
        <v>0.1</v>
      </c>
      <c r="J29" s="66">
        <f>SUM(J30:J32)</f>
        <v>0</v>
      </c>
      <c r="K29" s="67">
        <f ca="1">IF(F29-$I$1&lt;=0,0,F29-$I$1)</f>
        <v>10</v>
      </c>
    </row>
    <row r="30" spans="1:11" x14ac:dyDescent="0.3">
      <c r="A30" s="105" t="s">
        <v>38</v>
      </c>
      <c r="B30" s="42" t="s">
        <v>43</v>
      </c>
      <c r="C30" s="41" t="s">
        <v>11</v>
      </c>
      <c r="D30" s="41" t="str">
        <f>CONCATENATE(NETWORKDAYS(E31,F31),"일")</f>
        <v>1일</v>
      </c>
      <c r="E30" s="85">
        <v>45245</v>
      </c>
      <c r="F30" s="85">
        <v>45245</v>
      </c>
      <c r="G30" s="25" t="s">
        <v>15</v>
      </c>
      <c r="H30" s="56">
        <v>0</v>
      </c>
      <c r="I30" s="26">
        <v>0.04</v>
      </c>
      <c r="J30" s="70">
        <f>H30*I30</f>
        <v>0</v>
      </c>
      <c r="K30" s="79">
        <f ca="1">IF(F31-$I$1&lt;=0,0,F31-$I$1)</f>
        <v>9</v>
      </c>
    </row>
    <row r="31" spans="1:11" x14ac:dyDescent="0.3">
      <c r="A31" s="106"/>
      <c r="B31" s="58" t="s">
        <v>35</v>
      </c>
      <c r="C31" s="7" t="s">
        <v>11</v>
      </c>
      <c r="D31" s="7" t="str">
        <f>CONCATENATE(NETWORKDAYS(E32,F32),"일")</f>
        <v>1일</v>
      </c>
      <c r="E31" s="1">
        <v>45246</v>
      </c>
      <c r="F31" s="1">
        <v>45246</v>
      </c>
      <c r="G31" s="32" t="s">
        <v>15</v>
      </c>
      <c r="H31" s="17">
        <v>0</v>
      </c>
      <c r="I31" s="80">
        <v>0.04</v>
      </c>
      <c r="J31" s="78">
        <f t="shared" ref="J31:J32" si="7">H31*I31</f>
        <v>0</v>
      </c>
      <c r="K31" s="65">
        <f ca="1">IF(F32-$I$1&lt;=0,0,F32-$I$1)</f>
        <v>10</v>
      </c>
    </row>
    <row r="32" spans="1:11" x14ac:dyDescent="0.3">
      <c r="A32" s="107"/>
      <c r="B32" s="86" t="s">
        <v>12</v>
      </c>
      <c r="C32" s="43" t="s">
        <v>11</v>
      </c>
      <c r="D32" s="43" t="str">
        <f>CONCATENATE(NETWORKDAYS(E32,F32),"일")</f>
        <v>1일</v>
      </c>
      <c r="E32" s="44">
        <v>45247</v>
      </c>
      <c r="F32" s="44">
        <v>45247</v>
      </c>
      <c r="G32" s="45" t="s">
        <v>10</v>
      </c>
      <c r="H32" s="75">
        <v>0</v>
      </c>
      <c r="I32" s="46">
        <v>0.02</v>
      </c>
      <c r="J32" s="71">
        <f t="shared" si="7"/>
        <v>0</v>
      </c>
      <c r="K32" s="72">
        <f ca="1">IF(F32-$I$1&lt;=0,0,F32-$I$1)</f>
        <v>10</v>
      </c>
    </row>
    <row r="33" spans="8:10" x14ac:dyDescent="0.3">
      <c r="H33" s="74"/>
      <c r="J33" s="74"/>
    </row>
  </sheetData>
  <mergeCells count="18">
    <mergeCell ref="A30:A32"/>
    <mergeCell ref="F1:H1"/>
    <mergeCell ref="A4:C4"/>
    <mergeCell ref="D2:H3"/>
    <mergeCell ref="A2:A3"/>
    <mergeCell ref="B2:B3"/>
    <mergeCell ref="C2:C3"/>
    <mergeCell ref="A1:C1"/>
    <mergeCell ref="A11:B11"/>
    <mergeCell ref="A25:B25"/>
    <mergeCell ref="A29:B29"/>
    <mergeCell ref="A26:A28"/>
    <mergeCell ref="I2:I4"/>
    <mergeCell ref="A5:B5"/>
    <mergeCell ref="A6:B6"/>
    <mergeCell ref="J2:K3"/>
    <mergeCell ref="A12:A23"/>
    <mergeCell ref="A7:A10"/>
  </mergeCells>
  <phoneticPr fontId="7" type="noConversion"/>
  <conditionalFormatting sqref="G7 G12 G26 G30">
    <cfRule type="cellIs" dxfId="16" priority="22" operator="equal">
      <formula>"장윤경"</formula>
    </cfRule>
  </conditionalFormatting>
  <conditionalFormatting sqref="G7 G12:G14 G26 G30">
    <cfRule type="cellIs" dxfId="15" priority="12" operator="equal">
      <formula>"김나현"</formula>
    </cfRule>
    <cfRule type="cellIs" dxfId="14" priority="13" operator="equal">
      <formula>"허세연"</formula>
    </cfRule>
    <cfRule type="cellIs" dxfId="13" priority="17" operator="equal">
      <formula>"정선제"</formula>
    </cfRule>
    <cfRule type="cellIs" dxfId="12" priority="18" operator="equal">
      <formula>"공통"</formula>
    </cfRule>
    <cfRule type="cellIs" dxfId="11" priority="19" operator="equal">
      <formula>"박문철"</formula>
    </cfRule>
    <cfRule type="cellIs" dxfId="10" priority="20" operator="equal">
      <formula>"김형석"</formula>
    </cfRule>
  </conditionalFormatting>
  <conditionalFormatting sqref="G32">
    <cfRule type="cellIs" dxfId="9" priority="1" operator="equal">
      <formula>"김나현"</formula>
    </cfRule>
    <cfRule type="cellIs" dxfId="8" priority="2" operator="equal">
      <formula>"허세연"</formula>
    </cfRule>
    <cfRule type="cellIs" dxfId="7" priority="6" operator="equal">
      <formula>"정선제"</formula>
    </cfRule>
    <cfRule type="cellIs" dxfId="6" priority="7" operator="equal">
      <formula>"공통"</formula>
    </cfRule>
    <cfRule type="cellIs" dxfId="5" priority="8" operator="equal">
      <formula>"박문철"</formula>
    </cfRule>
    <cfRule type="cellIs" dxfId="4" priority="9" operator="equal">
      <formula>"김형석"</formula>
    </cfRule>
    <cfRule type="cellIs" dxfId="3" priority="11" operator="equal">
      <formula>"장윤경"</formula>
    </cfRule>
  </conditionalFormatting>
  <conditionalFormatting sqref="H7:H10 H26:H28 H30:H32 H12:H24">
    <cfRule type="cellIs" dxfId="2" priority="14" operator="between">
      <formula>0.01</formula>
      <formula>0.69</formula>
    </cfRule>
    <cfRule type="cellIs" dxfId="1" priority="15" operator="between">
      <formula>0.7</formula>
      <formula>0.99</formula>
    </cfRule>
    <cfRule type="cellIs" dxfId="0" priority="16" operator="equal">
      <formula>1</formula>
    </cfRule>
  </conditionalFormatting>
  <dataValidations count="2">
    <dataValidation type="list" allowBlank="1" showInputMessage="1" showErrorMessage="1" sqref="C5:C32" xr:uid="{00000000-0002-0000-0000-000000000000}">
      <formula1>"계획,진행,완료"</formula1>
    </dataValidation>
    <dataValidation type="list" operator="equal" allowBlank="1" showInputMessage="1" showErrorMessage="1" sqref="G6:G32" xr:uid="{00000000-0002-0000-00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S12"/>
  <sheetViews>
    <sheetView zoomScaleNormal="100" zoomScaleSheetLayoutView="75" workbookViewId="0">
      <selection activeCell="D17" sqref="D17"/>
    </sheetView>
  </sheetViews>
  <sheetFormatPr defaultColWidth="9" defaultRowHeight="16.5" x14ac:dyDescent="0.3"/>
  <cols>
    <col min="2" max="2" width="17.5" bestFit="1" customWidth="1"/>
    <col min="5" max="19" width="1.75" customWidth="1"/>
  </cols>
  <sheetData>
    <row r="3" spans="2:19" x14ac:dyDescent="0.3">
      <c r="B3" s="132" t="s">
        <v>18</v>
      </c>
      <c r="C3" s="134" t="s">
        <v>5</v>
      </c>
      <c r="D3" s="134"/>
      <c r="E3" s="137" t="s">
        <v>13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8"/>
    </row>
    <row r="4" spans="2:19" x14ac:dyDescent="0.3">
      <c r="B4" s="133"/>
      <c r="C4" s="135"/>
      <c r="D4" s="136"/>
      <c r="E4" s="139" t="s">
        <v>0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1"/>
    </row>
    <row r="5" spans="2:19" x14ac:dyDescent="0.3">
      <c r="B5" s="48" t="s">
        <v>27</v>
      </c>
      <c r="C5" s="142" t="s">
        <v>15</v>
      </c>
      <c r="D5" s="143"/>
      <c r="E5" s="49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2:19" x14ac:dyDescent="0.3">
      <c r="B6" s="51" t="s">
        <v>29</v>
      </c>
      <c r="C6" s="142" t="s">
        <v>15</v>
      </c>
      <c r="D6" s="143"/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2:19" x14ac:dyDescent="0.3">
      <c r="B7" s="48" t="s">
        <v>28</v>
      </c>
      <c r="C7" s="48" t="s">
        <v>7</v>
      </c>
      <c r="D7" s="52" t="s">
        <v>4</v>
      </c>
      <c r="E7" s="50"/>
      <c r="F7" s="53"/>
      <c r="G7" s="49"/>
      <c r="H7" s="49"/>
      <c r="I7" s="49"/>
      <c r="J7" s="49"/>
      <c r="K7" s="49"/>
      <c r="L7" s="49"/>
      <c r="M7" s="49"/>
      <c r="N7" s="49"/>
      <c r="O7" s="50"/>
      <c r="P7" s="50"/>
      <c r="Q7" s="50"/>
      <c r="R7" s="50"/>
      <c r="S7" s="50"/>
    </row>
    <row r="8" spans="2:19" x14ac:dyDescent="0.3">
      <c r="B8" s="51" t="s">
        <v>30</v>
      </c>
      <c r="C8" s="48" t="s">
        <v>17</v>
      </c>
      <c r="D8" s="48" t="s">
        <v>10</v>
      </c>
      <c r="E8" s="50"/>
      <c r="F8" s="50"/>
      <c r="G8" s="49"/>
      <c r="H8" s="49"/>
      <c r="I8" s="49"/>
      <c r="J8" s="49"/>
      <c r="K8" s="49"/>
      <c r="L8" s="49"/>
      <c r="M8" s="49"/>
      <c r="N8" s="49"/>
      <c r="O8" s="50"/>
      <c r="P8" s="50"/>
      <c r="Q8" s="50"/>
      <c r="R8" s="50"/>
      <c r="S8" s="50"/>
    </row>
    <row r="9" spans="2:19" x14ac:dyDescent="0.3">
      <c r="B9" s="48" t="s">
        <v>9</v>
      </c>
      <c r="C9" s="48" t="s">
        <v>10</v>
      </c>
      <c r="D9" s="52" t="s">
        <v>17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49"/>
      <c r="P9" s="49"/>
      <c r="Q9" s="50"/>
      <c r="R9" s="50"/>
      <c r="S9" s="50"/>
    </row>
    <row r="10" spans="2:19" x14ac:dyDescent="0.3">
      <c r="B10" s="51" t="s">
        <v>37</v>
      </c>
      <c r="C10" s="142" t="s">
        <v>15</v>
      </c>
      <c r="D10" s="143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49"/>
      <c r="R10" s="49"/>
      <c r="S10" s="50"/>
    </row>
    <row r="11" spans="2:19" x14ac:dyDescent="0.3">
      <c r="B11" s="48" t="s">
        <v>40</v>
      </c>
      <c r="C11" s="130" t="s">
        <v>15</v>
      </c>
      <c r="D11" s="131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49"/>
      <c r="R11" s="49"/>
      <c r="S11" s="49"/>
    </row>
    <row r="12" spans="2:19" x14ac:dyDescent="0.3">
      <c r="C12" s="54"/>
      <c r="D12" s="54"/>
    </row>
  </sheetData>
  <mergeCells count="8">
    <mergeCell ref="C11:D11"/>
    <mergeCell ref="B3:B4"/>
    <mergeCell ref="C3:D4"/>
    <mergeCell ref="E3:S3"/>
    <mergeCell ref="E4:S4"/>
    <mergeCell ref="C5:D5"/>
    <mergeCell ref="C6:D6"/>
    <mergeCell ref="C10:D10"/>
  </mergeCells>
  <phoneticPr fontId="7" type="noConversion"/>
  <dataValidations count="2">
    <dataValidation type="list" operator="equal" allowBlank="1" showInputMessage="1" showErrorMessage="1" sqref="C12:D12" xr:uid="{00000000-0002-0000-0100-000000000000}">
      <formula1>$V$5:$V$9</formula1>
    </dataValidation>
    <dataValidation type="list" operator="equal" allowBlank="1" showInputMessage="1" showErrorMessage="1" sqref="C5:D11" xr:uid="{00000000-0002-0000-01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dcterms:created xsi:type="dcterms:W3CDTF">2015-11-09T07:39:26Z</dcterms:created>
  <dcterms:modified xsi:type="dcterms:W3CDTF">2023-11-07T04:41:49Z</dcterms:modified>
  <cp:version>1200.0100.01</cp:version>
</cp:coreProperties>
</file>