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excel/"/>
    </mc:Choice>
  </mc:AlternateContent>
  <xr:revisionPtr revIDLastSave="447" documentId="8_{664E4ED6-0F2D-414E-8487-EF42C32A33C6}" xr6:coauthVersionLast="47" xr6:coauthVersionMax="47" xr10:uidLastSave="{ED3E9D21-C48D-4290-84A6-6DEB77BAD335}"/>
  <bookViews>
    <workbookView xWindow="-28920" yWindow="-8865" windowWidth="29040" windowHeight="15720" activeTab="2" xr2:uid="{00000000-000D-0000-FFFF-FFFF00000000}"/>
  </bookViews>
  <sheets>
    <sheet name="Supuestos" sheetId="1" r:id="rId1"/>
    <sheet name="Calculadora" sheetId="2" r:id="rId2"/>
    <sheet name="ORG-DIG-02" sheetId="5" r:id="rId3"/>
  </sheets>
  <definedNames>
    <definedName name="_xlnm._FilterDatabase" localSheetId="2" hidden="1">'ORG-DIG-02'!$F$1:$F$23</definedName>
    <definedName name="_xlnm.Extract" localSheetId="2">'ORG-DIG-02'!$B$12</definedName>
    <definedName name="MaxCol">Supuestos!$C$4:$C$6</definedName>
    <definedName name="MedCol">Supuestos!$D$4:$D$6</definedName>
    <definedName name="MinCol">Supuestos!$B$4:$B$6</definedName>
    <definedName name="Tipos">Supuestos!$A$4:$A$6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D15" i="1"/>
  <c r="D16" i="1"/>
  <c r="D13" i="1"/>
  <c r="D27" i="1"/>
  <c r="D26" i="1"/>
  <c r="B9" i="2"/>
  <c r="B10" i="2" s="1"/>
  <c r="C14" i="2"/>
  <c r="C15" i="2" s="1"/>
  <c r="B14" i="2"/>
  <c r="B15" i="2" s="1"/>
  <c r="D14" i="2"/>
  <c r="D15" i="2" s="1"/>
  <c r="D6" i="1"/>
  <c r="D5" i="1"/>
  <c r="D4" i="1"/>
</calcChain>
</file>

<file path=xl/sharedStrings.xml><?xml version="1.0" encoding="utf-8"?>
<sst xmlns="http://schemas.openxmlformats.org/spreadsheetml/2006/main" count="192" uniqueCount="145">
  <si>
    <t>Rangos de tarifa por tipo de consultor (España, IT/OT)</t>
  </si>
  <si>
    <t>Tipo</t>
  </si>
  <si>
    <t>Mín €/hora</t>
  </si>
  <si>
    <t>Máx €/hora</t>
  </si>
  <si>
    <t>Media €/hora</t>
  </si>
  <si>
    <t>Junior</t>
  </si>
  <si>
    <t>Medio</t>
  </si>
  <si>
    <t>Senior</t>
  </si>
  <si>
    <t>Notas:</t>
  </si>
  <si>
    <t>• Rangos estimados: Junior 35–50 €/h, Medio 55–80 €/h, Senior 90–120 €/h.</t>
  </si>
  <si>
    <t>Calculadora de coste por horas – Consultor IT/OT (España)</t>
  </si>
  <si>
    <t>Parámetro</t>
  </si>
  <si>
    <t>Valor</t>
  </si>
  <si>
    <t>Tipo de consultor</t>
  </si>
  <si>
    <t>Horas previstas</t>
  </si>
  <si>
    <t>Política de tarifa</t>
  </si>
  <si>
    <t>Tarifa personalizada (€/h)</t>
  </si>
  <si>
    <t>Tarifa resultante (€/h)</t>
  </si>
  <si>
    <t>Coste total</t>
  </si>
  <si>
    <t>Media</t>
  </si>
  <si>
    <t>Ayuda</t>
  </si>
  <si>
    <t>Política</t>
  </si>
  <si>
    <t>Columna</t>
  </si>
  <si>
    <t>Mín</t>
  </si>
  <si>
    <t>Máx</t>
  </si>
  <si>
    <t>Personalizada</t>
  </si>
  <si>
    <t>Comparativa para el tipo seleccionado</t>
  </si>
  <si>
    <t>Mín €/h</t>
  </si>
  <si>
    <t>Media €/h</t>
  </si>
  <si>
    <t>Máx €/h</t>
  </si>
  <si>
    <t>Tarifa</t>
  </si>
  <si>
    <t>Coste (con horas B5)</t>
  </si>
  <si>
    <t>Cómo usar:</t>
  </si>
  <si>
    <t>1) Elige el tipo de consultor (Junior/Medio/Senior).</t>
  </si>
  <si>
    <t>2) Indica las horas previstas.</t>
  </si>
  <si>
    <t>3) Selecciona la política de tarifa (mín/media/máx o personalizada).</t>
  </si>
  <si>
    <t>4) Si es personalizada, escribe la tarifa en B7. El coste total se calcula automáticamente.</t>
  </si>
  <si>
    <t>Calculo de horas</t>
  </si>
  <si>
    <t>8 horas</t>
  </si>
  <si>
    <t>24 horas</t>
  </si>
  <si>
    <t>16 horas</t>
  </si>
  <si>
    <t>12 horas</t>
  </si>
  <si>
    <t>6 horas</t>
  </si>
  <si>
    <t>4 horas</t>
  </si>
  <si>
    <t>Elemento</t>
  </si>
  <si>
    <t>Cantidad</t>
  </si>
  <si>
    <t>Precio unitario (€)</t>
  </si>
  <si>
    <t>Subtotal (€)</t>
  </si>
  <si>
    <t>PLCs industriales (control de línea)</t>
  </si>
  <si>
    <t>Sensores IoT (T°, H°, vibración, carga)</t>
  </si>
  <si>
    <t>Cámaras IP de control</t>
  </si>
  <si>
    <t>Gateways industriales IT–OT</t>
  </si>
  <si>
    <t>Subtotal OT</t>
  </si>
  <si>
    <t>Servidor local / híbrido</t>
  </si>
  <si>
    <t>PCs de oficina renovados</t>
  </si>
  <si>
    <t>Portátiles (dirección)</t>
  </si>
  <si>
    <t>Tablets para planta</t>
  </si>
  <si>
    <t>Switches industriales y firewall</t>
  </si>
  <si>
    <t>1 lote</t>
  </si>
  <si>
    <t>Subtotal IT</t>
  </si>
  <si>
    <t>Costes OT</t>
  </si>
  <si>
    <t>Costes IT</t>
  </si>
  <si>
    <t>Término</t>
  </si>
  <si>
    <t>Categoría</t>
  </si>
  <si>
    <t>Definición</t>
  </si>
  <si>
    <t>PLC (Programmable Logic Controller)</t>
  </si>
  <si>
    <t>OT</t>
  </si>
  <si>
    <t>Ordenador industrial diseñado para controlar procesos en tiempo real (máquinas, cintas, calibradoras).</t>
  </si>
  <si>
    <t>Sensor IoT</t>
  </si>
  <si>
    <t>Dispositivo que mide variables físicas (temperatura, humedad, vibración, peso, etc.) y envía datos en tiempo real.</t>
  </si>
  <si>
    <t>Cámara IP</t>
  </si>
  <si>
    <t>Cámara de vídeo conectada a red que permite supervisar visualmente procesos y detectar incidencias.</t>
  </si>
  <si>
    <t>Gateway industrial (IT–OT)</t>
  </si>
  <si>
    <t>Dispositivo puente entre la red de control industrial (OT) y los sistemas de información (IT), traduce protocolos.</t>
  </si>
  <si>
    <t>IT</t>
  </si>
  <si>
    <t>Equipo central que almacena, procesa y gestiona datos críticos (ERP, base de datos, BI).</t>
  </si>
  <si>
    <t>PC de oficina</t>
  </si>
  <si>
    <t>Ordenador de escritorio usado para tareas administrativas, contables, logísticas y de gestión.</t>
  </si>
  <si>
    <t>Portátil empresarial</t>
  </si>
  <si>
    <t>Ordenador móvil con mayor seguridad y acceso remoto a sistemas corporativos.</t>
  </si>
  <si>
    <t>Tablet industrial</t>
  </si>
  <si>
    <t>Dispositivo portátil resistente para planta, usado en checklists digitales, inventario y comunicación OT.</t>
  </si>
  <si>
    <t>Switch industrial</t>
  </si>
  <si>
    <t>Equipo de red que conecta dispositivos dentro de una misma red local (LAN) en ambientes industriales.</t>
  </si>
  <si>
    <t>Router / Firewall</t>
  </si>
  <si>
    <t>Dispositivo que conecta la red interna con Internet, con firewall para filtrar accesos y proteger la red.</t>
  </si>
  <si>
    <t>IT–OT Convergence (Convergencia IT–OT)</t>
  </si>
  <si>
    <t>Transversal</t>
  </si>
  <si>
    <t>Integración de los sistemas de planta (OT) con los de oficina (IT) para trazabilidad y toma de decisiones.</t>
  </si>
  <si>
    <t>CAPEX (Capital Expenditure)</t>
  </si>
  <si>
    <t>Inversión inicial en activos físicos (hardware, instalaciones).</t>
  </si>
  <si>
    <t>OPEX (Operational Expenditure)</t>
  </si>
  <si>
    <t>Costes recurrentes de operación (licencias de software, mantenimiento, servicios en la nube).</t>
  </si>
  <si>
    <t xml:space="preserve">Objetivos </t>
  </si>
  <si>
    <t>OBJETIVO</t>
  </si>
  <si>
    <t>METRICA</t>
  </si>
  <si>
    <t>RENTABILIDAD</t>
  </si>
  <si>
    <t>Todos los departamentos trabajan con la misma información actualizada.</t>
  </si>
  <si>
    <t>PROYECTOS</t>
  </si>
  <si>
    <t>Asignación de responsables</t>
  </si>
  <si>
    <t>Formación personal</t>
  </si>
  <si>
    <t>Proyectos</t>
  </si>
  <si>
    <t>SI</t>
  </si>
  <si>
    <t>CONSULTOR</t>
  </si>
  <si>
    <t>SENIOR</t>
  </si>
  <si>
    <t>MEDIO</t>
  </si>
  <si>
    <t>JUNIOR</t>
  </si>
  <si>
    <t>COSTOS</t>
  </si>
  <si>
    <t>EXCEL</t>
  </si>
  <si>
    <t>RENTABILIDAD ESPERADA</t>
  </si>
  <si>
    <t>Glosario</t>
  </si>
  <si>
    <t>Sistema de información con Excel</t>
  </si>
  <si>
    <t>Paquete Office</t>
  </si>
  <si>
    <t>Licencias empresarial</t>
  </si>
  <si>
    <t>Licencia empresarial Office</t>
  </si>
  <si>
    <t>NO</t>
  </si>
  <si>
    <t>TECNOLOGÍAS</t>
  </si>
  <si>
    <t>EXCEL+CONECTIVIDAD</t>
  </si>
  <si>
    <t>WEB FORMACION</t>
  </si>
  <si>
    <t>NO UTILIZAR</t>
  </si>
  <si>
    <t>ALTA</t>
  </si>
  <si>
    <t>MEDIA</t>
  </si>
  <si>
    <t>BAJA</t>
  </si>
  <si>
    <t>INCREMENTAR CALIDAD</t>
  </si>
  <si>
    <t>REDUCCIÓN TIEMPO</t>
  </si>
  <si>
    <t>Seleccionar tipo consultor</t>
  </si>
  <si>
    <t>Seleccionar uso tecnología</t>
  </si>
  <si>
    <t>JUSTIFICA TUS DECISIONES</t>
  </si>
  <si>
    <t>• Contabiliza los objetivos y los proyectos para tener una estimación de las horas necesarias. Por ejemplo si un objetivo lo realiza un consultor senior tendrá una duración de 8 horas. Si un proyecto lo realiza un junior tardará 12 horas.</t>
  </si>
  <si>
    <t>(SIN SELECCIONAR)</t>
  </si>
  <si>
    <t>Nuevo proyecto</t>
  </si>
  <si>
    <t>Nueva métrica relacionada con el proyecto</t>
  </si>
  <si>
    <t>Nuevo tipo de rentabilidad del proyecto</t>
  </si>
  <si>
    <t>Nombre</t>
  </si>
  <si>
    <t>PROPON UN NUEVO PROYECTO</t>
  </si>
  <si>
    <t>CLIMA LABORAL</t>
  </si>
  <si>
    <t>Colaboración interdepartamental</t>
  </si>
  <si>
    <t>Reconocimiento del esfuerzo digital</t>
  </si>
  <si>
    <t>Mejora de la autonomía</t>
  </si>
  <si>
    <t>Resistencia al cambio</t>
  </si>
  <si>
    <t>Sobrecarga inicial de trabajo</t>
  </si>
  <si>
    <t>Brecha digital interna</t>
  </si>
  <si>
    <t>MÉTRICAS</t>
  </si>
  <si>
    <t>DISMINUCIÓN ERRORES</t>
  </si>
  <si>
    <t>Selecciona la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</si>
</sst>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  <font>
      <i/>
      <sz val="9"/>
      <color rgb="FF66666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0" xfId="0"/>
    <xf numFmtId="0" fontId="2" fillId="0" borderId="0" xfId="0" applyFont="1"/>
    <xf numFmtId="0" fontId="0" fillId="0" borderId="0" xfId="0" applyBorder="1" applyAlignmen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3" borderId="0" xfId="0" applyFill="1"/>
    <xf numFmtId="0" fontId="5" fillId="0" borderId="0" xfId="0" applyFont="1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H27" sqref="H27"/>
    </sheetView>
  </sheetViews>
  <sheetFormatPr baseColWidth="10" defaultColWidth="8.88671875" defaultRowHeight="14.4" x14ac:dyDescent="0.3"/>
  <cols>
    <col min="1" max="1" width="32.6640625" customWidth="1"/>
    <col min="2" max="4" width="14.6640625" customWidth="1"/>
    <col min="8" max="8" width="36.88671875" bestFit="1" customWidth="1"/>
    <col min="9" max="9" width="15.33203125" customWidth="1"/>
    <col min="10" max="10" width="26" customWidth="1"/>
  </cols>
  <sheetData>
    <row r="1" spans="1:11" ht="18" x14ac:dyDescent="0.35">
      <c r="A1" s="1" t="s">
        <v>0</v>
      </c>
      <c r="H1" s="1" t="s">
        <v>37</v>
      </c>
    </row>
    <row r="2" spans="1:11" x14ac:dyDescent="0.3">
      <c r="H2" s="2"/>
      <c r="I2" s="2" t="s">
        <v>5</v>
      </c>
      <c r="J2" s="2" t="s">
        <v>6</v>
      </c>
      <c r="K2" s="2" t="s">
        <v>7</v>
      </c>
    </row>
    <row r="3" spans="1:11" x14ac:dyDescent="0.3">
      <c r="A3" s="2" t="s">
        <v>1</v>
      </c>
      <c r="B3" s="2" t="s">
        <v>2</v>
      </c>
      <c r="C3" s="2" t="s">
        <v>3</v>
      </c>
      <c r="D3" s="2" t="s">
        <v>4</v>
      </c>
      <c r="H3" t="s">
        <v>93</v>
      </c>
      <c r="I3" t="s">
        <v>39</v>
      </c>
      <c r="J3" t="s">
        <v>40</v>
      </c>
      <c r="K3" t="s">
        <v>38</v>
      </c>
    </row>
    <row r="4" spans="1:11" x14ac:dyDescent="0.3">
      <c r="A4" s="3" t="s">
        <v>5</v>
      </c>
      <c r="B4" s="4">
        <v>35</v>
      </c>
      <c r="C4" s="4">
        <v>50</v>
      </c>
      <c r="D4" s="4">
        <f>AVERAGE(B4:C4)</f>
        <v>42.5</v>
      </c>
      <c r="H4" t="s">
        <v>101</v>
      </c>
      <c r="I4" t="s">
        <v>41</v>
      </c>
      <c r="J4" t="s">
        <v>42</v>
      </c>
      <c r="K4" t="s">
        <v>43</v>
      </c>
    </row>
    <row r="5" spans="1:11" x14ac:dyDescent="0.3">
      <c r="A5" s="3" t="s">
        <v>6</v>
      </c>
      <c r="B5" s="4">
        <v>55</v>
      </c>
      <c r="C5" s="4">
        <v>80</v>
      </c>
      <c r="D5" s="4">
        <f>AVERAGE(B5:C5)</f>
        <v>67.5</v>
      </c>
      <c r="H5" s="14" t="s">
        <v>128</v>
      </c>
      <c r="I5" s="15"/>
      <c r="J5" s="15"/>
      <c r="K5" s="15"/>
    </row>
    <row r="6" spans="1:11" x14ac:dyDescent="0.3">
      <c r="A6" s="3" t="s">
        <v>7</v>
      </c>
      <c r="B6" s="4">
        <v>95</v>
      </c>
      <c r="C6" s="4">
        <v>120</v>
      </c>
      <c r="D6" s="4">
        <f>AVERAGE(B6:C6)</f>
        <v>107.5</v>
      </c>
      <c r="H6" s="15"/>
      <c r="I6" s="15"/>
      <c r="J6" s="15"/>
      <c r="K6" s="15"/>
    </row>
    <row r="7" spans="1:11" x14ac:dyDescent="0.3">
      <c r="A7" s="2" t="s">
        <v>8</v>
      </c>
      <c r="H7" s="15"/>
      <c r="I7" s="15"/>
      <c r="J7" s="15"/>
      <c r="K7" s="15"/>
    </row>
    <row r="8" spans="1:11" x14ac:dyDescent="0.3">
      <c r="A8" s="5" t="s">
        <v>9</v>
      </c>
      <c r="H8" s="15"/>
      <c r="I8" s="15"/>
      <c r="J8" s="15"/>
      <c r="K8" s="15"/>
    </row>
    <row r="9" spans="1:11" ht="15" customHeight="1" x14ac:dyDescent="0.3">
      <c r="A9" s="5"/>
    </row>
    <row r="11" spans="1:11" ht="18" x14ac:dyDescent="0.35">
      <c r="A11" s="1" t="s">
        <v>60</v>
      </c>
      <c r="B11" s="11"/>
      <c r="C11" s="11"/>
      <c r="D11" s="11"/>
      <c r="H11" s="1" t="s">
        <v>110</v>
      </c>
    </row>
    <row r="12" spans="1:11" x14ac:dyDescent="0.3">
      <c r="A12" s="2" t="s">
        <v>44</v>
      </c>
      <c r="B12" s="2" t="s">
        <v>45</v>
      </c>
      <c r="C12" s="2" t="s">
        <v>46</v>
      </c>
      <c r="D12" s="2" t="s">
        <v>47</v>
      </c>
    </row>
    <row r="13" spans="1:11" x14ac:dyDescent="0.3">
      <c r="A13" s="7" t="s">
        <v>48</v>
      </c>
      <c r="B13" s="7">
        <v>3</v>
      </c>
      <c r="C13" s="8">
        <v>2500</v>
      </c>
      <c r="D13" s="8">
        <f>B13*C13</f>
        <v>7500</v>
      </c>
      <c r="H13" s="2" t="s">
        <v>62</v>
      </c>
      <c r="I13" s="2" t="s">
        <v>63</v>
      </c>
      <c r="J13" s="2" t="s">
        <v>64</v>
      </c>
    </row>
    <row r="14" spans="1:11" x14ac:dyDescent="0.3">
      <c r="A14" s="7" t="s">
        <v>49</v>
      </c>
      <c r="B14" s="7">
        <v>20</v>
      </c>
      <c r="C14" s="7">
        <v>500</v>
      </c>
      <c r="D14" s="8">
        <f t="shared" ref="D14:D16" si="0">B14*C14</f>
        <v>10000</v>
      </c>
      <c r="H14" s="11" t="s">
        <v>65</v>
      </c>
      <c r="I14" s="11" t="s">
        <v>66</v>
      </c>
      <c r="J14" s="11" t="s">
        <v>67</v>
      </c>
    </row>
    <row r="15" spans="1:11" x14ac:dyDescent="0.3">
      <c r="A15" s="7" t="s">
        <v>50</v>
      </c>
      <c r="B15" s="7">
        <v>5</v>
      </c>
      <c r="C15" s="7">
        <v>800</v>
      </c>
      <c r="D15" s="8">
        <f t="shared" si="0"/>
        <v>4000</v>
      </c>
      <c r="H15" s="11" t="s">
        <v>68</v>
      </c>
      <c r="I15" s="11" t="s">
        <v>66</v>
      </c>
      <c r="J15" s="11" t="s">
        <v>69</v>
      </c>
    </row>
    <row r="16" spans="1:11" x14ac:dyDescent="0.3">
      <c r="A16" s="7" t="s">
        <v>51</v>
      </c>
      <c r="B16" s="7">
        <v>2</v>
      </c>
      <c r="C16" s="8">
        <v>2000</v>
      </c>
      <c r="D16" s="8">
        <f t="shared" si="0"/>
        <v>4000</v>
      </c>
      <c r="H16" s="11" t="s">
        <v>70</v>
      </c>
      <c r="I16" s="11" t="s">
        <v>66</v>
      </c>
      <c r="J16" s="11" t="s">
        <v>71</v>
      </c>
    </row>
    <row r="17" spans="1:10" x14ac:dyDescent="0.3">
      <c r="A17" s="9" t="s">
        <v>52</v>
      </c>
      <c r="B17" s="7"/>
      <c r="C17" s="7"/>
      <c r="D17" s="10">
        <f>SUM(D13:D16)</f>
        <v>25500</v>
      </c>
      <c r="H17" s="11" t="s">
        <v>72</v>
      </c>
      <c r="I17" s="11" t="s">
        <v>66</v>
      </c>
      <c r="J17" s="11" t="s">
        <v>73</v>
      </c>
    </row>
    <row r="18" spans="1:10" x14ac:dyDescent="0.3">
      <c r="A18" s="11"/>
      <c r="B18" s="11"/>
      <c r="C18" s="11"/>
      <c r="D18" s="11"/>
      <c r="H18" s="11" t="s">
        <v>53</v>
      </c>
      <c r="I18" s="11" t="s">
        <v>74</v>
      </c>
      <c r="J18" s="11" t="s">
        <v>75</v>
      </c>
    </row>
    <row r="19" spans="1:10" ht="18" x14ac:dyDescent="0.35">
      <c r="A19" s="1" t="s">
        <v>61</v>
      </c>
      <c r="B19" s="11"/>
      <c r="C19" s="11"/>
      <c r="D19" s="11"/>
      <c r="H19" s="11" t="s">
        <v>76</v>
      </c>
      <c r="I19" s="11" t="s">
        <v>74</v>
      </c>
      <c r="J19" s="11" t="s">
        <v>77</v>
      </c>
    </row>
    <row r="20" spans="1:10" x14ac:dyDescent="0.3">
      <c r="A20" s="2" t="s">
        <v>44</v>
      </c>
      <c r="B20" s="2" t="s">
        <v>45</v>
      </c>
      <c r="C20" s="2" t="s">
        <v>46</v>
      </c>
      <c r="D20" s="2" t="s">
        <v>47</v>
      </c>
      <c r="H20" s="11" t="s">
        <v>78</v>
      </c>
      <c r="I20" s="11" t="s">
        <v>74</v>
      </c>
      <c r="J20" s="11" t="s">
        <v>79</v>
      </c>
    </row>
    <row r="21" spans="1:10" x14ac:dyDescent="0.3">
      <c r="A21" s="7" t="s">
        <v>53</v>
      </c>
      <c r="B21" s="7">
        <v>1</v>
      </c>
      <c r="C21" s="8">
        <v>8000</v>
      </c>
      <c r="D21" s="8">
        <v>8000</v>
      </c>
      <c r="H21" s="11" t="s">
        <v>80</v>
      </c>
      <c r="I21" s="11" t="s">
        <v>74</v>
      </c>
      <c r="J21" s="11" t="s">
        <v>81</v>
      </c>
    </row>
    <row r="22" spans="1:10" x14ac:dyDescent="0.3">
      <c r="A22" s="7" t="s">
        <v>54</v>
      </c>
      <c r="B22" s="7">
        <v>10</v>
      </c>
      <c r="C22" s="8">
        <v>1000</v>
      </c>
      <c r="D22" s="8">
        <v>10000</v>
      </c>
      <c r="H22" s="11" t="s">
        <v>82</v>
      </c>
      <c r="I22" s="11" t="s">
        <v>74</v>
      </c>
      <c r="J22" s="11" t="s">
        <v>83</v>
      </c>
    </row>
    <row r="23" spans="1:10" x14ac:dyDescent="0.3">
      <c r="A23" s="7" t="s">
        <v>55</v>
      </c>
      <c r="B23" s="7">
        <v>4</v>
      </c>
      <c r="C23" s="8">
        <v>1500</v>
      </c>
      <c r="D23" s="8">
        <v>6000</v>
      </c>
      <c r="H23" s="11" t="s">
        <v>84</v>
      </c>
      <c r="I23" s="11" t="s">
        <v>74</v>
      </c>
      <c r="J23" s="11" t="s">
        <v>85</v>
      </c>
    </row>
    <row r="24" spans="1:10" x14ac:dyDescent="0.3">
      <c r="A24" s="7" t="s">
        <v>56</v>
      </c>
      <c r="B24" s="7">
        <v>6</v>
      </c>
      <c r="C24" s="7">
        <v>600</v>
      </c>
      <c r="D24" s="8">
        <v>3600</v>
      </c>
      <c r="H24" s="11" t="s">
        <v>86</v>
      </c>
      <c r="I24" s="11" t="s">
        <v>87</v>
      </c>
      <c r="J24" s="11" t="s">
        <v>88</v>
      </c>
    </row>
    <row r="25" spans="1:10" x14ac:dyDescent="0.3">
      <c r="A25" s="7" t="s">
        <v>57</v>
      </c>
      <c r="B25" s="7" t="s">
        <v>58</v>
      </c>
      <c r="C25" s="8">
        <v>7000</v>
      </c>
      <c r="D25" s="8">
        <v>7000</v>
      </c>
      <c r="H25" s="11" t="s">
        <v>89</v>
      </c>
      <c r="I25" s="11" t="s">
        <v>87</v>
      </c>
      <c r="J25" s="11" t="s">
        <v>90</v>
      </c>
    </row>
    <row r="26" spans="1:10" x14ac:dyDescent="0.3">
      <c r="A26" s="7" t="s">
        <v>114</v>
      </c>
      <c r="B26" s="7">
        <v>40</v>
      </c>
      <c r="C26" s="8">
        <v>120</v>
      </c>
      <c r="D26">
        <f>B26*C26</f>
        <v>4800</v>
      </c>
      <c r="H26" s="11" t="s">
        <v>91</v>
      </c>
      <c r="I26" s="11" t="s">
        <v>87</v>
      </c>
      <c r="J26" s="11" t="s">
        <v>92</v>
      </c>
    </row>
    <row r="27" spans="1:10" x14ac:dyDescent="0.3">
      <c r="A27" s="9" t="s">
        <v>59</v>
      </c>
      <c r="B27" s="7"/>
      <c r="C27" s="7"/>
      <c r="D27" s="10">
        <f>SUM(D21:D26)</f>
        <v>39400</v>
      </c>
      <c r="H27" t="s">
        <v>112</v>
      </c>
      <c r="I27" t="s">
        <v>74</v>
      </c>
      <c r="J27" t="s">
        <v>113</v>
      </c>
    </row>
  </sheetData>
  <mergeCells count="1">
    <mergeCell ref="H5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D29" sqref="D29"/>
    </sheetView>
  </sheetViews>
  <sheetFormatPr baseColWidth="10" defaultColWidth="8.88671875" defaultRowHeight="14.4" x14ac:dyDescent="0.3"/>
  <cols>
    <col min="1" max="1" width="34.6640625" customWidth="1"/>
    <col min="2" max="2" width="20.6640625" customWidth="1"/>
    <col min="3" max="3" width="13.33203125" customWidth="1"/>
    <col min="4" max="4" width="14.6640625" customWidth="1"/>
  </cols>
  <sheetData>
    <row r="1" spans="1:5" ht="18" x14ac:dyDescent="0.35">
      <c r="A1" s="1" t="s">
        <v>10</v>
      </c>
    </row>
    <row r="3" spans="1:5" ht="18" customHeight="1" x14ac:dyDescent="0.3">
      <c r="A3" s="2" t="s">
        <v>11</v>
      </c>
      <c r="B3" s="2" t="s">
        <v>12</v>
      </c>
      <c r="D3" s="2" t="s">
        <v>20</v>
      </c>
    </row>
    <row r="4" spans="1:5" x14ac:dyDescent="0.3">
      <c r="A4" t="s">
        <v>13</v>
      </c>
      <c r="B4" t="s">
        <v>7</v>
      </c>
      <c r="D4" s="2" t="s">
        <v>21</v>
      </c>
      <c r="E4" s="2" t="s">
        <v>22</v>
      </c>
    </row>
    <row r="5" spans="1:5" x14ac:dyDescent="0.3">
      <c r="A5" t="s">
        <v>14</v>
      </c>
      <c r="B5">
        <v>1</v>
      </c>
      <c r="D5" t="s">
        <v>23</v>
      </c>
      <c r="E5">
        <v>2</v>
      </c>
    </row>
    <row r="6" spans="1:5" x14ac:dyDescent="0.3">
      <c r="A6" t="s">
        <v>15</v>
      </c>
      <c r="B6" t="s">
        <v>23</v>
      </c>
      <c r="D6" t="s">
        <v>19</v>
      </c>
      <c r="E6">
        <v>4</v>
      </c>
    </row>
    <row r="7" spans="1:5" x14ac:dyDescent="0.3">
      <c r="A7" t="s">
        <v>16</v>
      </c>
      <c r="B7">
        <v>0</v>
      </c>
      <c r="D7" t="s">
        <v>24</v>
      </c>
      <c r="E7">
        <v>3</v>
      </c>
    </row>
    <row r="8" spans="1:5" x14ac:dyDescent="0.3">
      <c r="D8" t="s">
        <v>25</v>
      </c>
      <c r="E8">
        <v>0</v>
      </c>
    </row>
    <row r="9" spans="1:5" ht="18" customHeight="1" x14ac:dyDescent="0.3">
      <c r="A9" s="2" t="s">
        <v>17</v>
      </c>
      <c r="B9" s="4">
        <f>IF(B6="Personalizada", B7, IF(B6="Mín", INDEX(MinCol, MATCH(B4, Tipos, 0)), IF(B6="Máx", INDEX(MaxCol, MATCH(B4, Tipos, 0)), INDEX(MedCol, MATCH(B4, Tipos, 0)))))</f>
        <v>95</v>
      </c>
    </row>
    <row r="10" spans="1:5" ht="18" customHeight="1" x14ac:dyDescent="0.3">
      <c r="A10" s="2" t="s">
        <v>18</v>
      </c>
      <c r="B10" s="4">
        <f>B5*B9</f>
        <v>95</v>
      </c>
    </row>
    <row r="12" spans="1:5" x14ac:dyDescent="0.3">
      <c r="A12" s="2" t="s">
        <v>26</v>
      </c>
    </row>
    <row r="13" spans="1:5" ht="18" customHeight="1" x14ac:dyDescent="0.3">
      <c r="A13" s="2"/>
      <c r="B13" s="2" t="s">
        <v>27</v>
      </c>
      <c r="C13" s="2" t="s">
        <v>28</v>
      </c>
      <c r="D13" s="2" t="s">
        <v>29</v>
      </c>
    </row>
    <row r="14" spans="1:5" x14ac:dyDescent="0.3">
      <c r="A14" t="s">
        <v>30</v>
      </c>
      <c r="B14" s="4">
        <f>INDEX(MinCol, MATCH(B4, Tipos, 0))</f>
        <v>95</v>
      </c>
      <c r="C14" s="4">
        <f>INDEX(MedCol, MATCH(B4, Tipos, 0))</f>
        <v>107.5</v>
      </c>
      <c r="D14" s="4">
        <f>INDEX(MaxCol, MATCH(B4, Tipos, 0))</f>
        <v>120</v>
      </c>
    </row>
    <row r="15" spans="1:5" x14ac:dyDescent="0.3">
      <c r="A15" t="s">
        <v>31</v>
      </c>
      <c r="B15" s="4">
        <f>B5*B14</f>
        <v>95</v>
      </c>
      <c r="C15" s="4">
        <f>B5*C14</f>
        <v>107.5</v>
      </c>
      <c r="D15" s="4">
        <f>B5*D14</f>
        <v>120</v>
      </c>
    </row>
    <row r="18" spans="1:1" x14ac:dyDescent="0.3">
      <c r="A18" s="2" t="s">
        <v>32</v>
      </c>
    </row>
    <row r="19" spans="1:1" x14ac:dyDescent="0.3">
      <c r="A19" s="6" t="s">
        <v>33</v>
      </c>
    </row>
    <row r="20" spans="1:1" x14ac:dyDescent="0.3">
      <c r="A20" s="6" t="s">
        <v>34</v>
      </c>
    </row>
    <row r="21" spans="1:1" x14ac:dyDescent="0.3">
      <c r="A21" s="6" t="s">
        <v>35</v>
      </c>
    </row>
    <row r="22" spans="1:1" x14ac:dyDescent="0.3">
      <c r="A22" s="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E1EF-D4A3-433E-AB47-0E3539979D43}">
  <dimension ref="A1:J32"/>
  <sheetViews>
    <sheetView tabSelected="1" workbookViewId="0">
      <selection activeCell="B27" sqref="B27"/>
    </sheetView>
  </sheetViews>
  <sheetFormatPr baseColWidth="10" defaultRowHeight="15" customHeight="1" x14ac:dyDescent="0.3"/>
  <cols>
    <col min="1" max="1" width="37.77734375" customWidth="1"/>
    <col min="2" max="2" width="32.5546875" customWidth="1"/>
    <col min="3" max="3" width="32.44140625" bestFit="1" customWidth="1"/>
    <col min="4" max="4" width="28.33203125" customWidth="1"/>
    <col min="5" max="5" width="4.33203125" customWidth="1"/>
    <col min="6" max="6" width="3.44140625" style="26" customWidth="1"/>
    <col min="7" max="7" width="4.33203125" customWidth="1"/>
  </cols>
  <sheetData>
    <row r="1" spans="1:10" ht="15" customHeight="1" x14ac:dyDescent="0.3">
      <c r="A1" s="12" t="s">
        <v>94</v>
      </c>
      <c r="B1" s="11" t="s">
        <v>97</v>
      </c>
      <c r="C1" s="11"/>
      <c r="D1" s="11"/>
      <c r="E1" s="11"/>
      <c r="H1" s="12" t="s">
        <v>142</v>
      </c>
      <c r="I1" s="12"/>
    </row>
    <row r="2" spans="1:10" s="11" customFormat="1" ht="15" customHeight="1" x14ac:dyDescent="0.3">
      <c r="F2" s="26"/>
      <c r="H2" s="11" t="s">
        <v>129</v>
      </c>
    </row>
    <row r="3" spans="1:10" s="11" customFormat="1" ht="15" customHeight="1" x14ac:dyDescent="0.3">
      <c r="A3" s="12" t="s">
        <v>98</v>
      </c>
      <c r="B3" s="11" t="s">
        <v>111</v>
      </c>
      <c r="C3" s="11" t="s">
        <v>99</v>
      </c>
      <c r="D3" s="11" t="s">
        <v>100</v>
      </c>
      <c r="F3" s="26"/>
      <c r="H3" s="11" t="s">
        <v>124</v>
      </c>
    </row>
    <row r="4" spans="1:10" s="11" customFormat="1" ht="15" customHeight="1" x14ac:dyDescent="0.3">
      <c r="A4" s="11" t="s">
        <v>144</v>
      </c>
      <c r="B4" s="11" t="s">
        <v>129</v>
      </c>
      <c r="C4" s="11" t="s">
        <v>129</v>
      </c>
      <c r="D4" s="11" t="s">
        <v>129</v>
      </c>
      <c r="F4" s="26"/>
      <c r="H4" s="11" t="s">
        <v>123</v>
      </c>
    </row>
    <row r="5" spans="1:10" s="11" customFormat="1" ht="15" customHeight="1" x14ac:dyDescent="0.3">
      <c r="F5" s="26"/>
      <c r="H5" s="11" t="s">
        <v>143</v>
      </c>
    </row>
    <row r="6" spans="1:10" ht="15" customHeight="1" x14ac:dyDescent="0.3">
      <c r="A6" s="12" t="s">
        <v>107</v>
      </c>
      <c r="B6" s="11"/>
      <c r="C6" s="11"/>
      <c r="D6" s="11"/>
      <c r="E6" s="11"/>
      <c r="J6" s="12"/>
    </row>
    <row r="7" spans="1:10" ht="15" customHeight="1" x14ac:dyDescent="0.3">
      <c r="A7" s="11" t="s">
        <v>125</v>
      </c>
      <c r="B7" s="11" t="s">
        <v>129</v>
      </c>
      <c r="C7" s="11" t="s">
        <v>129</v>
      </c>
      <c r="D7" s="11" t="s">
        <v>129</v>
      </c>
      <c r="E7" s="11"/>
      <c r="H7" s="12" t="s">
        <v>116</v>
      </c>
      <c r="J7" s="11"/>
    </row>
    <row r="8" spans="1:10" s="11" customFormat="1" ht="15" customHeight="1" x14ac:dyDescent="0.3">
      <c r="A8" s="11" t="s">
        <v>126</v>
      </c>
      <c r="B8" s="11" t="s">
        <v>129</v>
      </c>
      <c r="C8" s="11" t="s">
        <v>129</v>
      </c>
      <c r="D8" s="11" t="s">
        <v>129</v>
      </c>
      <c r="F8" s="26"/>
      <c r="H8" s="11" t="s">
        <v>129</v>
      </c>
      <c r="J8"/>
    </row>
    <row r="9" spans="1:10" s="11" customFormat="1" ht="15" customHeight="1" x14ac:dyDescent="0.3">
      <c r="F9" s="26"/>
      <c r="H9" s="11" t="s">
        <v>119</v>
      </c>
      <c r="J9"/>
    </row>
    <row r="10" spans="1:10" ht="15" customHeight="1" x14ac:dyDescent="0.3">
      <c r="A10" s="12" t="s">
        <v>96</v>
      </c>
      <c r="B10" s="11" t="s">
        <v>129</v>
      </c>
      <c r="C10" s="11" t="s">
        <v>129</v>
      </c>
      <c r="D10" s="11" t="s">
        <v>129</v>
      </c>
      <c r="E10" s="11"/>
      <c r="H10" s="11" t="s">
        <v>108</v>
      </c>
    </row>
    <row r="11" spans="1:10" s="11" customFormat="1" ht="15" customHeight="1" x14ac:dyDescent="0.3">
      <c r="A11" s="12"/>
      <c r="F11" s="26"/>
      <c r="H11" t="s">
        <v>117</v>
      </c>
    </row>
    <row r="12" spans="1:10" ht="15" customHeight="1" x14ac:dyDescent="0.3">
      <c r="A12" s="12" t="s">
        <v>95</v>
      </c>
      <c r="B12" s="11" t="s">
        <v>129</v>
      </c>
      <c r="C12" s="11" t="s">
        <v>129</v>
      </c>
      <c r="D12" s="11" t="s">
        <v>129</v>
      </c>
      <c r="E12" s="11"/>
      <c r="H12" s="11" t="s">
        <v>118</v>
      </c>
    </row>
    <row r="13" spans="1:10" s="11" customFormat="1" ht="15" customHeight="1" x14ac:dyDescent="0.3">
      <c r="A13" s="12"/>
      <c r="F13" s="26"/>
      <c r="H13"/>
    </row>
    <row r="14" spans="1:10" ht="15" customHeight="1" x14ac:dyDescent="0.3">
      <c r="A14" s="12" t="s">
        <v>135</v>
      </c>
      <c r="B14" t="s">
        <v>136</v>
      </c>
      <c r="C14" t="s">
        <v>137</v>
      </c>
      <c r="D14" t="s">
        <v>138</v>
      </c>
      <c r="E14" s="11"/>
      <c r="H14" s="12" t="s">
        <v>103</v>
      </c>
    </row>
    <row r="15" spans="1:10" s="11" customFormat="1" ht="15" customHeight="1" x14ac:dyDescent="0.3">
      <c r="A15" s="12"/>
      <c r="B15" s="11" t="s">
        <v>129</v>
      </c>
      <c r="C15" s="11" t="s">
        <v>129</v>
      </c>
      <c r="D15" s="11" t="s">
        <v>129</v>
      </c>
      <c r="F15" s="26"/>
      <c r="H15" s="11" t="s">
        <v>129</v>
      </c>
    </row>
    <row r="16" spans="1:10" s="11" customFormat="1" ht="15" customHeight="1" x14ac:dyDescent="0.3">
      <c r="A16" s="12"/>
      <c r="B16" t="s">
        <v>139</v>
      </c>
      <c r="C16" t="s">
        <v>140</v>
      </c>
      <c r="D16" t="s">
        <v>141</v>
      </c>
      <c r="F16" s="26"/>
      <c r="H16" s="11" t="s">
        <v>104</v>
      </c>
    </row>
    <row r="17" spans="1:10" s="11" customFormat="1" ht="15" customHeight="1" x14ac:dyDescent="0.3">
      <c r="A17" s="12"/>
      <c r="B17" s="11" t="s">
        <v>129</v>
      </c>
      <c r="C17" s="11" t="s">
        <v>129</v>
      </c>
      <c r="D17" s="11" t="s">
        <v>129</v>
      </c>
      <c r="F17" s="26"/>
      <c r="H17" s="11" t="s">
        <v>105</v>
      </c>
    </row>
    <row r="18" spans="1:10" s="11" customFormat="1" ht="15" customHeight="1" x14ac:dyDescent="0.3">
      <c r="A18" s="12"/>
      <c r="F18" s="26"/>
      <c r="H18" s="11" t="s">
        <v>106</v>
      </c>
    </row>
    <row r="19" spans="1:10" ht="15" customHeight="1" x14ac:dyDescent="0.3">
      <c r="A19" s="12" t="s">
        <v>127</v>
      </c>
      <c r="B19" s="17"/>
      <c r="C19" s="18"/>
      <c r="D19" s="19"/>
      <c r="E19" s="27"/>
      <c r="H19" s="11" t="s">
        <v>129</v>
      </c>
      <c r="J19" s="11"/>
    </row>
    <row r="20" spans="1:10" s="11" customFormat="1" ht="15" customHeight="1" x14ac:dyDescent="0.3">
      <c r="A20" s="13"/>
      <c r="B20" s="20"/>
      <c r="C20" s="21"/>
      <c r="D20" s="22"/>
      <c r="E20" s="27"/>
      <c r="F20" s="26"/>
      <c r="H20" s="11" t="s">
        <v>102</v>
      </c>
    </row>
    <row r="21" spans="1:10" s="11" customFormat="1" ht="15" customHeight="1" x14ac:dyDescent="0.3">
      <c r="A21" s="13"/>
      <c r="B21" s="20"/>
      <c r="C21" s="21"/>
      <c r="D21" s="22"/>
      <c r="E21" s="27"/>
      <c r="F21" s="26"/>
      <c r="H21" s="11" t="s">
        <v>115</v>
      </c>
    </row>
    <row r="22" spans="1:10" s="11" customFormat="1" ht="15" customHeight="1" x14ac:dyDescent="0.3">
      <c r="A22" s="13"/>
      <c r="B22" s="20"/>
      <c r="C22" s="21"/>
      <c r="D22" s="22"/>
      <c r="E22" s="27"/>
      <c r="F22" s="26"/>
    </row>
    <row r="23" spans="1:10" s="11" customFormat="1" ht="15" customHeight="1" x14ac:dyDescent="0.3">
      <c r="A23" s="13"/>
      <c r="B23" s="20"/>
      <c r="C23" s="21"/>
      <c r="D23" s="22"/>
      <c r="E23" s="27"/>
      <c r="F23" s="26"/>
      <c r="H23" s="12" t="s">
        <v>109</v>
      </c>
    </row>
    <row r="24" spans="1:10" ht="15" customHeight="1" x14ac:dyDescent="0.3">
      <c r="A24" s="13"/>
      <c r="B24" s="20"/>
      <c r="C24" s="21"/>
      <c r="D24" s="22"/>
      <c r="E24" s="27"/>
      <c r="H24" s="11" t="s">
        <v>129</v>
      </c>
    </row>
    <row r="25" spans="1:10" ht="15" customHeight="1" x14ac:dyDescent="0.3">
      <c r="A25" s="13"/>
      <c r="B25" s="20"/>
      <c r="C25" s="21"/>
      <c r="D25" s="22"/>
      <c r="E25" s="27"/>
      <c r="H25" s="11" t="s">
        <v>120</v>
      </c>
    </row>
    <row r="26" spans="1:10" ht="15" customHeight="1" x14ac:dyDescent="0.3">
      <c r="A26" s="13"/>
      <c r="B26" s="23"/>
      <c r="C26" s="24"/>
      <c r="D26" s="25"/>
      <c r="E26" s="27"/>
      <c r="H26" s="11" t="s">
        <v>121</v>
      </c>
    </row>
    <row r="27" spans="1:10" ht="15" customHeight="1" x14ac:dyDescent="0.3">
      <c r="A27" s="11"/>
      <c r="B27" s="11"/>
      <c r="C27" s="11"/>
      <c r="D27" s="11"/>
      <c r="E27" s="11"/>
      <c r="H27" s="11" t="s">
        <v>122</v>
      </c>
    </row>
    <row r="28" spans="1:10" ht="15" customHeight="1" x14ac:dyDescent="0.3">
      <c r="A28" s="12" t="s">
        <v>134</v>
      </c>
      <c r="B28" s="11"/>
      <c r="C28" s="11"/>
      <c r="D28" s="11"/>
      <c r="E28" s="11"/>
    </row>
    <row r="29" spans="1:10" ht="15" customHeight="1" x14ac:dyDescent="0.3">
      <c r="B29" s="12" t="s">
        <v>133</v>
      </c>
      <c r="C29" s="12" t="s">
        <v>64</v>
      </c>
    </row>
    <row r="30" spans="1:10" ht="15" customHeight="1" x14ac:dyDescent="0.3">
      <c r="A30" s="12" t="s">
        <v>130</v>
      </c>
      <c r="B30" s="3"/>
      <c r="C30" s="28"/>
      <c r="D30" s="29"/>
      <c r="E30" s="13"/>
    </row>
    <row r="31" spans="1:10" ht="15" customHeight="1" x14ac:dyDescent="0.3">
      <c r="A31" s="12" t="s">
        <v>132</v>
      </c>
      <c r="B31" s="3"/>
      <c r="C31" s="28"/>
      <c r="D31" s="29"/>
      <c r="E31" s="16"/>
    </row>
    <row r="32" spans="1:10" ht="15" customHeight="1" x14ac:dyDescent="0.3">
      <c r="A32" s="12" t="s">
        <v>131</v>
      </c>
      <c r="B32" s="3"/>
      <c r="C32" s="28"/>
      <c r="D32" s="29"/>
      <c r="E32" s="16"/>
    </row>
  </sheetData>
  <mergeCells count="4">
    <mergeCell ref="B19:D26"/>
    <mergeCell ref="C30:D30"/>
    <mergeCell ref="C31:D31"/>
    <mergeCell ref="C32:D32"/>
  </mergeCells>
  <dataValidations count="5">
    <dataValidation type="list" allowBlank="1" showInputMessage="1" showErrorMessage="1" sqref="B13:D13" xr:uid="{BC2E7F79-7354-42B6-B8D9-768A0B5A0E48}">
      <formula1>$H$2:$H$4</formula1>
    </dataValidation>
    <dataValidation type="list" allowBlank="1" showInputMessage="1" showErrorMessage="1" sqref="B4:D4 B8:D8 B15:D15 B17:D17" xr:uid="{4C2CD737-4FAA-4A89-BE74-865DEBFE4AED}">
      <formula1>$H$19:$H$21</formula1>
    </dataValidation>
    <dataValidation type="list" allowBlank="1" showInputMessage="1" showErrorMessage="1" sqref="B10:D11" xr:uid="{26E71B58-CF50-4D67-A67B-1F3D006BAB8D}">
      <formula1>$H$24:$H$27</formula1>
    </dataValidation>
    <dataValidation type="list" allowBlank="1" showInputMessage="1" showErrorMessage="1" sqref="B7:D7" xr:uid="{E8B01BEA-0B81-46AF-B906-74201A40FEAD}">
      <formula1>$H$15:$H$18</formula1>
    </dataValidation>
    <dataValidation type="list" allowBlank="1" showInputMessage="1" showErrorMessage="1" sqref="B12:D12" xr:uid="{AC1FD742-9F25-4281-9812-BFB96C597D39}">
      <formula1>$H$2:$H$5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Supuestos</vt:lpstr>
      <vt:lpstr>Calculadora</vt:lpstr>
      <vt:lpstr>ORG-DIG-02</vt:lpstr>
      <vt:lpstr>'ORG-DIG-02'!Área_de_extracción</vt:lpstr>
      <vt:lpstr>MaxCol</vt:lpstr>
      <vt:lpstr>MedCol</vt:lpstr>
      <vt:lpstr>MinCol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2025-09-25T18:04:28Z</dcterms:created>
  <dcterms:modified xsi:type="dcterms:W3CDTF">2025-09-27T10:26:01Z</dcterms:modified>
</cp:coreProperties>
</file>