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tock\stock_foreign\"/>
    </mc:Choice>
  </mc:AlternateContent>
  <bookViews>
    <workbookView xWindow="0" yWindow="0" windowWidth="19920" windowHeight="7635"/>
  </bookViews>
  <sheets>
    <sheet name="Sheet1" sheetId="1" r:id="rId1"/>
    <sheet name="Sheet3" sheetId="3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M2" i="1"/>
  <c r="Q14" i="2"/>
  <c r="Q16" i="2"/>
  <c r="Q18" i="2"/>
  <c r="Q12" i="2"/>
  <c r="Q10" i="2"/>
  <c r="Q8" i="2"/>
  <c r="K2" i="1"/>
  <c r="P2" i="1" s="1"/>
  <c r="R2" i="1" s="1"/>
  <c r="K3" i="1"/>
  <c r="M3" i="1" s="1"/>
  <c r="K4" i="1"/>
  <c r="P4" i="1" s="1"/>
  <c r="R4" i="1" s="1"/>
  <c r="K5" i="1"/>
  <c r="P5" i="1" s="1"/>
  <c r="R5" i="1" s="1"/>
  <c r="K6" i="1"/>
  <c r="P6" i="1" s="1"/>
  <c r="R6" i="1" s="1"/>
  <c r="K7" i="1"/>
  <c r="M7" i="1" s="1"/>
  <c r="K8" i="1"/>
  <c r="P8" i="1" s="1"/>
  <c r="R8" i="1" s="1"/>
  <c r="K9" i="1"/>
  <c r="P9" i="1" s="1"/>
  <c r="R9" i="1" s="1"/>
  <c r="K10" i="1"/>
  <c r="M10" i="1" s="1"/>
  <c r="K11" i="1"/>
  <c r="M11" i="1" s="1"/>
  <c r="K12" i="1"/>
  <c r="P12" i="1" s="1"/>
  <c r="R12" i="1" s="1"/>
  <c r="K13" i="1"/>
  <c r="P13" i="1" s="1"/>
  <c r="R13" i="1" s="1"/>
  <c r="K14" i="1"/>
  <c r="M14" i="1" s="1"/>
  <c r="K15" i="1"/>
  <c r="M15" i="1" s="1"/>
  <c r="K16" i="1"/>
  <c r="P16" i="1" s="1"/>
  <c r="R16" i="1" s="1"/>
  <c r="K17" i="1"/>
  <c r="P17" i="1" s="1"/>
  <c r="R17" i="1" s="1"/>
  <c r="K18" i="1"/>
  <c r="M18" i="1" s="1"/>
  <c r="K19" i="1"/>
  <c r="M19" i="1" s="1"/>
  <c r="K20" i="1"/>
  <c r="P20" i="1" s="1"/>
  <c r="R20" i="1" s="1"/>
  <c r="K21" i="1"/>
  <c r="P21" i="1" s="1"/>
  <c r="R21" i="1" s="1"/>
  <c r="K22" i="1"/>
  <c r="P22" i="1" s="1"/>
  <c r="R22" i="1" s="1"/>
  <c r="P15" i="1" l="1"/>
  <c r="R15" i="1" s="1"/>
  <c r="N7" i="1"/>
  <c r="O11" i="1"/>
  <c r="N11" i="1"/>
  <c r="O15" i="1"/>
  <c r="P19" i="1"/>
  <c r="R19" i="1" s="1"/>
  <c r="P3" i="1"/>
  <c r="R3" i="1" s="1"/>
  <c r="N19" i="1"/>
  <c r="N3" i="1"/>
  <c r="O7" i="1"/>
  <c r="P11" i="1"/>
  <c r="R11" i="1" s="1"/>
  <c r="N15" i="1"/>
  <c r="O19" i="1"/>
  <c r="O3" i="1"/>
  <c r="P7" i="1"/>
  <c r="R7" i="1" s="1"/>
  <c r="M22" i="1"/>
  <c r="M6" i="1"/>
  <c r="N22" i="1"/>
  <c r="N18" i="1"/>
  <c r="N14" i="1"/>
  <c r="N10" i="1"/>
  <c r="N6" i="1"/>
  <c r="O22" i="1"/>
  <c r="O18" i="1"/>
  <c r="O14" i="1"/>
  <c r="O10" i="1"/>
  <c r="O6" i="1"/>
  <c r="P18" i="1"/>
  <c r="R18" i="1" s="1"/>
  <c r="P14" i="1"/>
  <c r="R14" i="1" s="1"/>
  <c r="P10" i="1"/>
  <c r="R10" i="1" s="1"/>
  <c r="M21" i="1"/>
  <c r="M17" i="1"/>
  <c r="M13" i="1"/>
  <c r="M9" i="1"/>
  <c r="M5" i="1"/>
  <c r="N21" i="1"/>
  <c r="N17" i="1"/>
  <c r="N13" i="1"/>
  <c r="N9" i="1"/>
  <c r="N5" i="1"/>
  <c r="O21" i="1"/>
  <c r="O17" i="1"/>
  <c r="O13" i="1"/>
  <c r="O9" i="1"/>
  <c r="O5" i="1"/>
  <c r="M20" i="1"/>
  <c r="M16" i="1"/>
  <c r="M12" i="1"/>
  <c r="M8" i="1"/>
  <c r="M4" i="1"/>
  <c r="N20" i="1"/>
  <c r="N16" i="1"/>
  <c r="N12" i="1"/>
  <c r="N8" i="1"/>
  <c r="N4" i="1"/>
  <c r="O20" i="1"/>
  <c r="O16" i="1"/>
  <c r="O12" i="1"/>
  <c r="O8" i="1"/>
  <c r="O4" i="1"/>
  <c r="O2" i="1"/>
  <c r="N2" i="1"/>
</calcChain>
</file>

<file path=xl/sharedStrings.xml><?xml version="1.0" encoding="utf-8"?>
<sst xmlns="http://schemas.openxmlformats.org/spreadsheetml/2006/main" count="140" uniqueCount="59">
  <si>
    <t>列11</t>
  </si>
  <si>
    <t>列12</t>
  </si>
  <si>
    <t>列13</t>
  </si>
  <si>
    <t>列14</t>
  </si>
  <si>
    <t>列15</t>
  </si>
  <si>
    <t>列16</t>
  </si>
  <si>
    <t>列17</t>
  </si>
  <si>
    <t>资金总额</t>
    <phoneticPr fontId="1" type="noConversion"/>
  </si>
  <si>
    <t>资金使用率</t>
    <phoneticPr fontId="1" type="noConversion"/>
  </si>
  <si>
    <t>单比风控比例</t>
    <phoneticPr fontId="1" type="noConversion"/>
  </si>
  <si>
    <t>平均交易时长</t>
    <phoneticPr fontId="1" type="noConversion"/>
  </si>
  <si>
    <t>预期月度收益</t>
    <phoneticPr fontId="1" type="noConversion"/>
  </si>
  <si>
    <t>预期年度收益</t>
    <phoneticPr fontId="1" type="noConversion"/>
  </si>
  <si>
    <t>杠杆比例</t>
    <phoneticPr fontId="1" type="noConversion"/>
  </si>
  <si>
    <t>平均每天开单数</t>
    <phoneticPr fontId="1" type="noConversion"/>
  </si>
  <si>
    <t>预期月度收益率</t>
    <phoneticPr fontId="1" type="noConversion"/>
  </si>
  <si>
    <t>预期年度收益率</t>
    <phoneticPr fontId="1" type="noConversion"/>
  </si>
  <si>
    <t>实际年化利率</t>
    <phoneticPr fontId="1" type="noConversion"/>
  </si>
  <si>
    <t>成功比例</t>
    <phoneticPr fontId="1" type="noConversion"/>
  </si>
  <si>
    <t>止损风控</t>
    <phoneticPr fontId="1" type="noConversion"/>
  </si>
  <si>
    <t>数学期望</t>
    <phoneticPr fontId="1" type="noConversion"/>
  </si>
  <si>
    <t>平均买入点差</t>
    <phoneticPr fontId="1" type="noConversion"/>
  </si>
  <si>
    <t>平均卖出点差</t>
    <phoneticPr fontId="1" type="noConversion"/>
  </si>
  <si>
    <t>总点差</t>
    <phoneticPr fontId="1" type="noConversion"/>
  </si>
  <si>
    <t>总点差百分比</t>
    <phoneticPr fontId="1" type="noConversion"/>
  </si>
  <si>
    <t>2015.04.22 06:02:18</t>
  </si>
  <si>
    <t>buy</t>
  </si>
  <si>
    <t>eurchf</t>
  </si>
  <si>
    <t>2015.04.22 06:57:37</t>
  </si>
  <si>
    <t>sell</t>
  </si>
  <si>
    <t>gbpchf</t>
  </si>
  <si>
    <t>2015.04.22 06:57:38</t>
  </si>
  <si>
    <t>2015.04.22 04:02:17</t>
  </si>
  <si>
    <t>2015.04.22 06:38:07</t>
  </si>
  <si>
    <t>2015.04.22 04:02:16</t>
  </si>
  <si>
    <t>2015.04.22 03:32:21</t>
  </si>
  <si>
    <t>2015.04.22 06:38:20</t>
  </si>
  <si>
    <t>2015.04.22 03:32:20</t>
  </si>
  <si>
    <t>2015.04.22 06:38:19</t>
  </si>
  <si>
    <t>2015.04.21 10:02:18</t>
  </si>
  <si>
    <t>2015.04.22 06:29:39</t>
  </si>
  <si>
    <t>2015.04.22 06:29:40</t>
  </si>
  <si>
    <t>2015.04.21 09:02:16</t>
  </si>
  <si>
    <t>2015.04.22 06:32:01</t>
  </si>
  <si>
    <t>2015.04.22 06:32:00</t>
  </si>
  <si>
    <t>2015.04.21 08:02:18</t>
  </si>
  <si>
    <t>2015.04.22 06:29:01</t>
  </si>
  <si>
    <t>2015.04.22 06:29:03</t>
  </si>
  <si>
    <t>2015.04.22 06:02:18</t>
    <phoneticPr fontId="1" type="noConversion"/>
  </si>
  <si>
    <t>2015.04.22 06:57:38</t>
    <phoneticPr fontId="1" type="noConversion"/>
  </si>
  <si>
    <t>2015.04.22 09:02:17</t>
  </si>
  <si>
    <t>usdchf</t>
  </si>
  <si>
    <t>2015.04.22 11:19:29</t>
  </si>
  <si>
    <t>2015.04.22 09:02:16</t>
  </si>
  <si>
    <t>2015.04.22 11:18:23</t>
  </si>
  <si>
    <t>2015.04.22 11:18:34</t>
  </si>
  <si>
    <t>月度营收比例=收益/总资本*%</t>
    <phoneticPr fontId="1" type="noConversion"/>
  </si>
  <si>
    <t>收益=成功单数*成功金额-失败单数*失败金额</t>
    <phoneticPr fontId="1" type="noConversion"/>
  </si>
  <si>
    <t>收益=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</si>
</sst>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%"/>
    <numFmt numFmtId="178" formatCode="0.00_ 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/>
    </xf>
    <xf numFmtId="0" fontId="2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/>
    </xf>
  </cellXfs>
  <cellStyles count="1">
    <cellStyle name="常规" xfId="0" builtinId="0"/>
  </cellStyles>
  <dxfs count="7">
    <dxf>
      <numFmt numFmtId="14" formatCode="0.00%"/>
    </dxf>
    <dxf>
      <numFmt numFmtId="176" formatCode="0.000%"/>
    </dxf>
    <dxf>
      <numFmt numFmtId="178" formatCode="0.00_ "/>
    </dxf>
    <dxf>
      <numFmt numFmtId="178" formatCode="0.00_ "/>
    </dxf>
    <dxf>
      <numFmt numFmtId="176" formatCode="0.000%"/>
    </dxf>
    <dxf>
      <numFmt numFmtId="176" formatCode="0.0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38</xdr:row>
      <xdr:rowOff>0</xdr:rowOff>
    </xdr:from>
    <xdr:to>
      <xdr:col>6</xdr:col>
      <xdr:colOff>133026</xdr:colOff>
      <xdr:row>44</xdr:row>
      <xdr:rowOff>57014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91025" y="6515100"/>
          <a:ext cx="2590476" cy="10857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A1:Y22" totalsRowShown="0">
  <autoFilter ref="A1:Y22"/>
  <tableColumns count="25">
    <tableColumn id="1" name="资金总额"/>
    <tableColumn id="18" name="平均每天开单数"/>
    <tableColumn id="2" name="资金使用率"/>
    <tableColumn id="3" name="单比风控比例"/>
    <tableColumn id="21" name="成功比例"/>
    <tableColumn id="22" name="止损风控"/>
    <tableColumn id="25" name="平均买入点差"/>
    <tableColumn id="26" name="平均卖出点差"/>
    <tableColumn id="27" name="总点差"/>
    <tableColumn id="28" name="总点差百分比" dataDxfId="0"/>
    <tableColumn id="24" name="数学期望" dataDxfId="5">
      <calculatedColumnFormula>表1[[#This Row],[成功比例]]*表1[[#This Row],[单比风控比例]]-(1-表1[[#This Row],[成功比例]])*表1[[#This Row],[止损风控]]</calculatedColumnFormula>
    </tableColumn>
    <tableColumn id="4" name="平均交易时长"/>
    <tableColumn id="20" name="预期月度收益率" dataDxfId="1">
      <calculatedColumnFormula>(POWER((1+表1[[#This Row],[数学期望]]*表1[[#This Row],[杠杆比例]]/表1[[#This Row],[平均交易时长]]),20)-1)</calculatedColumnFormula>
    </tableColumn>
    <tableColumn id="19" name="预期年度收益率" dataDxfId="4">
      <calculatedColumnFormula>(POWER((1+表1[[#This Row],[数学期望]]*表1[[#This Row],[杠杆比例]]/表1[[#This Row],[平均交易时长]]),365)-1)</calculatedColumnFormula>
    </tableColumn>
    <tableColumn id="5" name="预期月度收益" dataDxfId="3">
      <calculatedColumnFormula>(POWER((1+表1[[#This Row],[数学期望]]*表1[[#This Row],[杠杆比例]]/表1[[#This Row],[平均交易时长]]),20)-1)*表1[[#This Row],[资金总额]]*表1[[#This Row],[资金使用率]]</calculatedColumnFormula>
    </tableColumn>
    <tableColumn id="6" name="预期年度收益" dataDxfId="2">
      <calculatedColumnFormula>(POWER((1+表1[[#This Row],[数学期望]]*表1[[#This Row],[杠杆比例]]/表1[[#This Row],[平均交易时长]]),365)-1)*表1[[#This Row],[资金总额]]*表1[[#This Row],[资金使用率]]</calculatedColumnFormula>
    </tableColumn>
    <tableColumn id="7" name="杠杆比例"/>
    <tableColumn id="10" name="实际年化利率" dataDxfId="6">
      <calculatedColumnFormula>表1[[#This Row],[预期年度收益]]/表1[[#This Row],[资金总额]]</calculatedColumnFormula>
    </tableColumn>
    <tableColumn id="11" name="列11"/>
    <tableColumn id="12" name="列12"/>
    <tableColumn id="13" name="列13"/>
    <tableColumn id="14" name="列14"/>
    <tableColumn id="15" name="列15"/>
    <tableColumn id="16" name="列16"/>
    <tableColumn id="17" name="列17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abSelected="1" workbookViewId="0">
      <selection activeCell="F30" sqref="F30"/>
    </sheetView>
  </sheetViews>
  <sheetFormatPr defaultRowHeight="13.5" x14ac:dyDescent="0.15"/>
  <cols>
    <col min="1" max="1" width="11.75" bestFit="1" customWidth="1"/>
    <col min="2" max="2" width="15.875" customWidth="1"/>
    <col min="3" max="3" width="13.875" bestFit="1" customWidth="1"/>
    <col min="4" max="4" width="16.125" bestFit="1" customWidth="1"/>
    <col min="5" max="10" width="16.125" customWidth="1"/>
    <col min="11" max="11" width="11.75" bestFit="1" customWidth="1"/>
    <col min="12" max="12" width="16.125" bestFit="1" customWidth="1"/>
    <col min="13" max="13" width="16.125" customWidth="1"/>
    <col min="14" max="14" width="26.125" bestFit="1" customWidth="1"/>
    <col min="15" max="15" width="16.125" bestFit="1" customWidth="1"/>
    <col min="16" max="16" width="18.375" bestFit="1" customWidth="1"/>
    <col min="17" max="17" width="11.75" bestFit="1" customWidth="1"/>
    <col min="18" max="18" width="23.875" bestFit="1" customWidth="1"/>
  </cols>
  <sheetData>
    <row r="1" spans="1:25" x14ac:dyDescent="0.15">
      <c r="A1" t="s">
        <v>7</v>
      </c>
      <c r="B1" t="s">
        <v>14</v>
      </c>
      <c r="C1" t="s">
        <v>8</v>
      </c>
      <c r="D1" t="s">
        <v>9</v>
      </c>
      <c r="E1" t="s">
        <v>18</v>
      </c>
      <c r="F1" t="s">
        <v>19</v>
      </c>
      <c r="G1" t="s">
        <v>21</v>
      </c>
      <c r="H1" t="s">
        <v>22</v>
      </c>
      <c r="I1" t="s">
        <v>23</v>
      </c>
      <c r="J1" t="s">
        <v>24</v>
      </c>
      <c r="K1" t="s">
        <v>20</v>
      </c>
      <c r="L1" t="s">
        <v>10</v>
      </c>
      <c r="M1" t="s">
        <v>15</v>
      </c>
      <c r="N1" t="s">
        <v>16</v>
      </c>
      <c r="O1" t="s">
        <v>11</v>
      </c>
      <c r="P1" t="s">
        <v>12</v>
      </c>
      <c r="Q1" t="s">
        <v>13</v>
      </c>
      <c r="R1" t="s">
        <v>17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</row>
    <row r="2" spans="1:25" x14ac:dyDescent="0.15">
      <c r="A2">
        <v>1000</v>
      </c>
      <c r="B2">
        <v>2</v>
      </c>
      <c r="C2" s="1">
        <v>0.7</v>
      </c>
      <c r="D2" s="2">
        <v>1E-3</v>
      </c>
      <c r="E2" s="2">
        <v>1</v>
      </c>
      <c r="F2" s="2">
        <v>3.0000000000000001E-3</v>
      </c>
      <c r="G2" s="5">
        <v>3</v>
      </c>
      <c r="H2" s="5">
        <v>3</v>
      </c>
      <c r="I2" s="5">
        <v>6</v>
      </c>
      <c r="J2" s="3">
        <v>-2.9999999999999997E-4</v>
      </c>
      <c r="K2" s="2">
        <f>表1[[#This Row],[成功比例]]*表1[[#This Row],[单比风控比例]]-(1-表1[[#This Row],[成功比例]])*表1[[#This Row],[止损风控]]</f>
        <v>1E-3</v>
      </c>
      <c r="L2">
        <v>1</v>
      </c>
      <c r="M2" s="2">
        <f>(POWER((1+表1[[#This Row],[数学期望]]*表1[[#This Row],[杠杆比例]]/表1[[#This Row],[平均交易时长]]),20)-1)</f>
        <v>5.7274999493256091</v>
      </c>
      <c r="N2" s="2">
        <f>(POWER((1+表1[[#This Row],[数学期望]]*表1[[#This Row],[杠杆比例]]/表1[[#This Row],[平均交易时长]]),365)-1)</f>
        <v>1283305580313383.5</v>
      </c>
      <c r="O2" s="4">
        <f>(POWER((1+表1[[#This Row],[数学期望]]*表1[[#This Row],[杠杆比例]]/表1[[#This Row],[平均交易时长]]),20)-1)*表1[[#This Row],[资金总额]]*表1[[#This Row],[资金使用率]]</f>
        <v>4009.2499645279263</v>
      </c>
      <c r="P2" s="4">
        <f>(POWER((1+表1[[#This Row],[数学期望]]*表1[[#This Row],[杠杆比例]]/表1[[#This Row],[平均交易时长]]),365)-1)*表1[[#This Row],[资金总额]]*表1[[#This Row],[资金使用率]]</f>
        <v>8.9831390621936832E+17</v>
      </c>
      <c r="Q2">
        <v>100</v>
      </c>
      <c r="R2" s="3">
        <f>表1[[#This Row],[预期年度收益]]/表1[[#This Row],[资金总额]]</f>
        <v>898313906219368.37</v>
      </c>
    </row>
    <row r="3" spans="1:25" x14ac:dyDescent="0.15">
      <c r="K3" s="2">
        <f>表1[[#This Row],[成功比例]]*表1[[#This Row],[单比风控比例]]-(1-表1[[#This Row],[成功比例]])*表1[[#This Row],[止损风控]]</f>
        <v>0</v>
      </c>
      <c r="M3" s="4" t="e">
        <f>(POWER((1+表1[[#This Row],[数学期望]]*表1[[#This Row],[杠杆比例]]/表1[[#This Row],[平均交易时长]]),20)-1)</f>
        <v>#DIV/0!</v>
      </c>
      <c r="N3" s="4" t="e">
        <f>(POWER((1+表1[[#This Row],[数学期望]]*表1[[#This Row],[杠杆比例]]/表1[[#This Row],[平均交易时长]]),365)-1)</f>
        <v>#DIV/0!</v>
      </c>
      <c r="O3" s="3" t="e">
        <f>(POWER((1+表1[[#This Row],[数学期望]]*表1[[#This Row],[杠杆比例]]/表1[[#This Row],[平均交易时长]]),20)-1)*表1[[#This Row],[资金总额]]*表1[[#This Row],[资金使用率]]</f>
        <v>#DIV/0!</v>
      </c>
      <c r="P3" s="3" t="e">
        <f>(POWER((1+表1[[#This Row],[数学期望]]*表1[[#This Row],[杠杆比例]]/表1[[#This Row],[平均交易时长]]),365)-1)*表1[[#This Row],[资金总额]]*表1[[#This Row],[资金使用率]]</f>
        <v>#DIV/0!</v>
      </c>
      <c r="R3" s="3" t="e">
        <f>表1[[#This Row],[预期年度收益]]/表1[[#This Row],[资金总额]]</f>
        <v>#DIV/0!</v>
      </c>
    </row>
    <row r="4" spans="1:25" x14ac:dyDescent="0.15">
      <c r="K4" s="2">
        <f>表1[[#This Row],[成功比例]]*表1[[#This Row],[单比风控比例]]-(1-表1[[#This Row],[成功比例]])*表1[[#This Row],[止损风控]]</f>
        <v>0</v>
      </c>
      <c r="M4" s="4" t="e">
        <f>(POWER((1+表1[[#This Row],[数学期望]]*表1[[#This Row],[杠杆比例]]/表1[[#This Row],[平均交易时长]]),20)-1)</f>
        <v>#DIV/0!</v>
      </c>
      <c r="N4" s="4" t="e">
        <f>(POWER((1+表1[[#This Row],[数学期望]]*表1[[#This Row],[杠杆比例]]/表1[[#This Row],[平均交易时长]]),365)-1)</f>
        <v>#DIV/0!</v>
      </c>
      <c r="O4" s="3" t="e">
        <f>(POWER((1+表1[[#This Row],[数学期望]]*表1[[#This Row],[杠杆比例]]/表1[[#This Row],[平均交易时长]]),20)-1)*表1[[#This Row],[资金总额]]*表1[[#This Row],[资金使用率]]</f>
        <v>#DIV/0!</v>
      </c>
      <c r="P4" s="3" t="e">
        <f>(POWER((1+表1[[#This Row],[数学期望]]*表1[[#This Row],[杠杆比例]]/表1[[#This Row],[平均交易时长]]),365)-1)*表1[[#This Row],[资金总额]]*表1[[#This Row],[资金使用率]]</f>
        <v>#DIV/0!</v>
      </c>
      <c r="R4" s="3" t="e">
        <f>表1[[#This Row],[预期年度收益]]/表1[[#This Row],[资金总额]]</f>
        <v>#DIV/0!</v>
      </c>
    </row>
    <row r="5" spans="1:25" x14ac:dyDescent="0.15">
      <c r="K5" s="2">
        <f>表1[[#This Row],[成功比例]]*表1[[#This Row],[单比风控比例]]-(1-表1[[#This Row],[成功比例]])*表1[[#This Row],[止损风控]]</f>
        <v>0</v>
      </c>
      <c r="M5" s="4" t="e">
        <f>(POWER((1+表1[[#This Row],[数学期望]]*表1[[#This Row],[杠杆比例]]/表1[[#This Row],[平均交易时长]]),20)-1)</f>
        <v>#DIV/0!</v>
      </c>
      <c r="N5" s="4" t="e">
        <f>(POWER((1+表1[[#This Row],[数学期望]]*表1[[#This Row],[杠杆比例]]/表1[[#This Row],[平均交易时长]]),365)-1)</f>
        <v>#DIV/0!</v>
      </c>
      <c r="O5" s="3" t="e">
        <f>(POWER((1+表1[[#This Row],[数学期望]]*表1[[#This Row],[杠杆比例]]/表1[[#This Row],[平均交易时长]]),20)-1)*表1[[#This Row],[资金总额]]*表1[[#This Row],[资金使用率]]</f>
        <v>#DIV/0!</v>
      </c>
      <c r="P5" s="3" t="e">
        <f>(POWER((1+表1[[#This Row],[数学期望]]*表1[[#This Row],[杠杆比例]]/表1[[#This Row],[平均交易时长]]),365)-1)*表1[[#This Row],[资金总额]]*表1[[#This Row],[资金使用率]]</f>
        <v>#DIV/0!</v>
      </c>
      <c r="R5" s="3" t="e">
        <f>表1[[#This Row],[预期年度收益]]/表1[[#This Row],[资金总额]]</f>
        <v>#DIV/0!</v>
      </c>
    </row>
    <row r="6" spans="1:25" x14ac:dyDescent="0.15">
      <c r="K6" s="2">
        <f>表1[[#This Row],[成功比例]]*表1[[#This Row],[单比风控比例]]-(1-表1[[#This Row],[成功比例]])*表1[[#This Row],[止损风控]]</f>
        <v>0</v>
      </c>
      <c r="M6" s="4" t="e">
        <f>(POWER((1+表1[[#This Row],[数学期望]]*表1[[#This Row],[杠杆比例]]/表1[[#This Row],[平均交易时长]]),20)-1)</f>
        <v>#DIV/0!</v>
      </c>
      <c r="N6" s="4" t="e">
        <f>(POWER((1+表1[[#This Row],[数学期望]]*表1[[#This Row],[杠杆比例]]/表1[[#This Row],[平均交易时长]]),365)-1)</f>
        <v>#DIV/0!</v>
      </c>
      <c r="O6" s="3" t="e">
        <f>(POWER((1+表1[[#This Row],[数学期望]]*表1[[#This Row],[杠杆比例]]/表1[[#This Row],[平均交易时长]]),20)-1)*表1[[#This Row],[资金总额]]*表1[[#This Row],[资金使用率]]</f>
        <v>#DIV/0!</v>
      </c>
      <c r="P6" s="3" t="e">
        <f>(POWER((1+表1[[#This Row],[数学期望]]*表1[[#This Row],[杠杆比例]]/表1[[#This Row],[平均交易时长]]),365)-1)*表1[[#This Row],[资金总额]]*表1[[#This Row],[资金使用率]]</f>
        <v>#DIV/0!</v>
      </c>
      <c r="R6" s="3" t="e">
        <f>表1[[#This Row],[预期年度收益]]/表1[[#This Row],[资金总额]]</f>
        <v>#DIV/0!</v>
      </c>
    </row>
    <row r="7" spans="1:25" x14ac:dyDescent="0.15">
      <c r="K7" s="2">
        <f>表1[[#This Row],[成功比例]]*表1[[#This Row],[单比风控比例]]-(1-表1[[#This Row],[成功比例]])*表1[[#This Row],[止损风控]]</f>
        <v>0</v>
      </c>
      <c r="M7" s="4" t="e">
        <f>(POWER((1+表1[[#This Row],[数学期望]]*表1[[#This Row],[杠杆比例]]/表1[[#This Row],[平均交易时长]]),20)-1)</f>
        <v>#DIV/0!</v>
      </c>
      <c r="N7" s="4" t="e">
        <f>(POWER((1+表1[[#This Row],[数学期望]]*表1[[#This Row],[杠杆比例]]/表1[[#This Row],[平均交易时长]]),365)-1)</f>
        <v>#DIV/0!</v>
      </c>
      <c r="O7" s="3" t="e">
        <f>(POWER((1+表1[[#This Row],[数学期望]]*表1[[#This Row],[杠杆比例]]/表1[[#This Row],[平均交易时长]]),20)-1)*表1[[#This Row],[资金总额]]*表1[[#This Row],[资金使用率]]</f>
        <v>#DIV/0!</v>
      </c>
      <c r="P7" s="3" t="e">
        <f>(POWER((1+表1[[#This Row],[数学期望]]*表1[[#This Row],[杠杆比例]]/表1[[#This Row],[平均交易时长]]),365)-1)*表1[[#This Row],[资金总额]]*表1[[#This Row],[资金使用率]]</f>
        <v>#DIV/0!</v>
      </c>
      <c r="R7" s="3" t="e">
        <f>表1[[#This Row],[预期年度收益]]/表1[[#This Row],[资金总额]]</f>
        <v>#DIV/0!</v>
      </c>
    </row>
    <row r="8" spans="1:25" x14ac:dyDescent="0.15">
      <c r="K8" s="2">
        <f>表1[[#This Row],[成功比例]]*表1[[#This Row],[单比风控比例]]-(1-表1[[#This Row],[成功比例]])*表1[[#This Row],[止损风控]]</f>
        <v>0</v>
      </c>
      <c r="M8" s="4" t="e">
        <f>(POWER((1+表1[[#This Row],[数学期望]]*表1[[#This Row],[杠杆比例]]/表1[[#This Row],[平均交易时长]]),20)-1)</f>
        <v>#DIV/0!</v>
      </c>
      <c r="N8" s="4" t="e">
        <f>(POWER((1+表1[[#This Row],[数学期望]]*表1[[#This Row],[杠杆比例]]/表1[[#This Row],[平均交易时长]]),365)-1)</f>
        <v>#DIV/0!</v>
      </c>
      <c r="O8" s="3" t="e">
        <f>(POWER((1+表1[[#This Row],[数学期望]]*表1[[#This Row],[杠杆比例]]/表1[[#This Row],[平均交易时长]]),20)-1)*表1[[#This Row],[资金总额]]*表1[[#This Row],[资金使用率]]</f>
        <v>#DIV/0!</v>
      </c>
      <c r="P8" s="3" t="e">
        <f>(POWER((1+表1[[#This Row],[数学期望]]*表1[[#This Row],[杠杆比例]]/表1[[#This Row],[平均交易时长]]),365)-1)*表1[[#This Row],[资金总额]]*表1[[#This Row],[资金使用率]]</f>
        <v>#DIV/0!</v>
      </c>
      <c r="R8" s="3" t="e">
        <f>表1[[#This Row],[预期年度收益]]/表1[[#This Row],[资金总额]]</f>
        <v>#DIV/0!</v>
      </c>
    </row>
    <row r="9" spans="1:25" x14ac:dyDescent="0.15">
      <c r="K9" s="2">
        <f>表1[[#This Row],[成功比例]]*表1[[#This Row],[单比风控比例]]-(1-表1[[#This Row],[成功比例]])*表1[[#This Row],[止损风控]]</f>
        <v>0</v>
      </c>
      <c r="M9" s="4" t="e">
        <f>(POWER((1+表1[[#This Row],[数学期望]]*表1[[#This Row],[杠杆比例]]/表1[[#This Row],[平均交易时长]]),20)-1)</f>
        <v>#DIV/0!</v>
      </c>
      <c r="N9" s="4" t="e">
        <f>(POWER((1+表1[[#This Row],[数学期望]]*表1[[#This Row],[杠杆比例]]/表1[[#This Row],[平均交易时长]]),365)-1)</f>
        <v>#DIV/0!</v>
      </c>
      <c r="O9" s="3" t="e">
        <f>(POWER((1+表1[[#This Row],[数学期望]]*表1[[#This Row],[杠杆比例]]/表1[[#This Row],[平均交易时长]]),20)-1)*表1[[#This Row],[资金总额]]*表1[[#This Row],[资金使用率]]</f>
        <v>#DIV/0!</v>
      </c>
      <c r="P9" s="3" t="e">
        <f>(POWER((1+表1[[#This Row],[数学期望]]*表1[[#This Row],[杠杆比例]]/表1[[#This Row],[平均交易时长]]),365)-1)*表1[[#This Row],[资金总额]]*表1[[#This Row],[资金使用率]]</f>
        <v>#DIV/0!</v>
      </c>
      <c r="R9" s="3" t="e">
        <f>表1[[#This Row],[预期年度收益]]/表1[[#This Row],[资金总额]]</f>
        <v>#DIV/0!</v>
      </c>
    </row>
    <row r="10" spans="1:25" x14ac:dyDescent="0.15">
      <c r="K10" s="2">
        <f>表1[[#This Row],[成功比例]]*表1[[#This Row],[单比风控比例]]-(1-表1[[#This Row],[成功比例]])*表1[[#This Row],[止损风控]]</f>
        <v>0</v>
      </c>
      <c r="M10" s="4" t="e">
        <f>(POWER((1+表1[[#This Row],[数学期望]]*表1[[#This Row],[杠杆比例]]/表1[[#This Row],[平均交易时长]]),20)-1)</f>
        <v>#DIV/0!</v>
      </c>
      <c r="N10" s="4" t="e">
        <f>(POWER((1+表1[[#This Row],[数学期望]]*表1[[#This Row],[杠杆比例]]/表1[[#This Row],[平均交易时长]]),365)-1)</f>
        <v>#DIV/0!</v>
      </c>
      <c r="O10" s="3" t="e">
        <f>(POWER((1+表1[[#This Row],[数学期望]]*表1[[#This Row],[杠杆比例]]/表1[[#This Row],[平均交易时长]]),20)-1)*表1[[#This Row],[资金总额]]*表1[[#This Row],[资金使用率]]</f>
        <v>#DIV/0!</v>
      </c>
      <c r="P10" s="3" t="e">
        <f>(POWER((1+表1[[#This Row],[数学期望]]*表1[[#This Row],[杠杆比例]]/表1[[#This Row],[平均交易时长]]),365)-1)*表1[[#This Row],[资金总额]]*表1[[#This Row],[资金使用率]]</f>
        <v>#DIV/0!</v>
      </c>
      <c r="R10" s="3" t="e">
        <f>表1[[#This Row],[预期年度收益]]/表1[[#This Row],[资金总额]]</f>
        <v>#DIV/0!</v>
      </c>
    </row>
    <row r="11" spans="1:25" x14ac:dyDescent="0.15">
      <c r="K11" s="2">
        <f>表1[[#This Row],[成功比例]]*表1[[#This Row],[单比风控比例]]-(1-表1[[#This Row],[成功比例]])*表1[[#This Row],[止损风控]]</f>
        <v>0</v>
      </c>
      <c r="M11" s="4" t="e">
        <f>(POWER((1+表1[[#This Row],[数学期望]]*表1[[#This Row],[杠杆比例]]/表1[[#This Row],[平均交易时长]]),20)-1)</f>
        <v>#DIV/0!</v>
      </c>
      <c r="N11" s="4" t="e">
        <f>(POWER((1+表1[[#This Row],[数学期望]]*表1[[#This Row],[杠杆比例]]/表1[[#This Row],[平均交易时长]]),365)-1)</f>
        <v>#DIV/0!</v>
      </c>
      <c r="O11" s="3" t="e">
        <f>(POWER((1+表1[[#This Row],[数学期望]]*表1[[#This Row],[杠杆比例]]/表1[[#This Row],[平均交易时长]]),20)-1)*表1[[#This Row],[资金总额]]*表1[[#This Row],[资金使用率]]</f>
        <v>#DIV/0!</v>
      </c>
      <c r="P11" s="3" t="e">
        <f>(POWER((1+表1[[#This Row],[数学期望]]*表1[[#This Row],[杠杆比例]]/表1[[#This Row],[平均交易时长]]),365)-1)*表1[[#This Row],[资金总额]]*表1[[#This Row],[资金使用率]]</f>
        <v>#DIV/0!</v>
      </c>
      <c r="R11" s="3" t="e">
        <f>表1[[#This Row],[预期年度收益]]/表1[[#This Row],[资金总额]]</f>
        <v>#DIV/0!</v>
      </c>
    </row>
    <row r="12" spans="1:25" x14ac:dyDescent="0.15">
      <c r="K12" s="2">
        <f>表1[[#This Row],[成功比例]]*表1[[#This Row],[单比风控比例]]-(1-表1[[#This Row],[成功比例]])*表1[[#This Row],[止损风控]]</f>
        <v>0</v>
      </c>
      <c r="M12" s="4" t="e">
        <f>(POWER((1+表1[[#This Row],[数学期望]]*表1[[#This Row],[杠杆比例]]/表1[[#This Row],[平均交易时长]]),20)-1)</f>
        <v>#DIV/0!</v>
      </c>
      <c r="N12" s="4" t="e">
        <f>(POWER((1+表1[[#This Row],[数学期望]]*表1[[#This Row],[杠杆比例]]/表1[[#This Row],[平均交易时长]]),365)-1)</f>
        <v>#DIV/0!</v>
      </c>
      <c r="O12" s="3" t="e">
        <f>(POWER((1+表1[[#This Row],[数学期望]]*表1[[#This Row],[杠杆比例]]/表1[[#This Row],[平均交易时长]]),20)-1)*表1[[#This Row],[资金总额]]*表1[[#This Row],[资金使用率]]</f>
        <v>#DIV/0!</v>
      </c>
      <c r="P12" s="3" t="e">
        <f>(POWER((1+表1[[#This Row],[数学期望]]*表1[[#This Row],[杠杆比例]]/表1[[#This Row],[平均交易时长]]),365)-1)*表1[[#This Row],[资金总额]]*表1[[#This Row],[资金使用率]]</f>
        <v>#DIV/0!</v>
      </c>
      <c r="R12" s="3" t="e">
        <f>表1[[#This Row],[预期年度收益]]/表1[[#This Row],[资金总额]]</f>
        <v>#DIV/0!</v>
      </c>
    </row>
    <row r="13" spans="1:25" x14ac:dyDescent="0.15">
      <c r="K13" s="2">
        <f>表1[[#This Row],[成功比例]]*表1[[#This Row],[单比风控比例]]-(1-表1[[#This Row],[成功比例]])*表1[[#This Row],[止损风控]]</f>
        <v>0</v>
      </c>
      <c r="M13" s="4" t="e">
        <f>(POWER((1+表1[[#This Row],[数学期望]]*表1[[#This Row],[杠杆比例]]/表1[[#This Row],[平均交易时长]]),20)-1)</f>
        <v>#DIV/0!</v>
      </c>
      <c r="N13" s="4" t="e">
        <f>(POWER((1+表1[[#This Row],[数学期望]]*表1[[#This Row],[杠杆比例]]/表1[[#This Row],[平均交易时长]]),365)-1)</f>
        <v>#DIV/0!</v>
      </c>
      <c r="O13" s="3" t="e">
        <f>(POWER((1+表1[[#This Row],[数学期望]]*表1[[#This Row],[杠杆比例]]/表1[[#This Row],[平均交易时长]]),20)-1)*表1[[#This Row],[资金总额]]*表1[[#This Row],[资金使用率]]</f>
        <v>#DIV/0!</v>
      </c>
      <c r="P13" s="3" t="e">
        <f>(POWER((1+表1[[#This Row],[数学期望]]*表1[[#This Row],[杠杆比例]]/表1[[#This Row],[平均交易时长]]),365)-1)*表1[[#This Row],[资金总额]]*表1[[#This Row],[资金使用率]]</f>
        <v>#DIV/0!</v>
      </c>
      <c r="R13" s="3" t="e">
        <f>表1[[#This Row],[预期年度收益]]/表1[[#This Row],[资金总额]]</f>
        <v>#DIV/0!</v>
      </c>
    </row>
    <row r="14" spans="1:25" x14ac:dyDescent="0.15">
      <c r="K14" s="2">
        <f>表1[[#This Row],[成功比例]]*表1[[#This Row],[单比风控比例]]-(1-表1[[#This Row],[成功比例]])*表1[[#This Row],[止损风控]]</f>
        <v>0</v>
      </c>
      <c r="M14" s="4" t="e">
        <f>(POWER((1+表1[[#This Row],[数学期望]]*表1[[#This Row],[杠杆比例]]/表1[[#This Row],[平均交易时长]]),20)-1)</f>
        <v>#DIV/0!</v>
      </c>
      <c r="N14" s="4" t="e">
        <f>(POWER((1+表1[[#This Row],[数学期望]]*表1[[#This Row],[杠杆比例]]/表1[[#This Row],[平均交易时长]]),365)-1)</f>
        <v>#DIV/0!</v>
      </c>
      <c r="O14" s="3" t="e">
        <f>(POWER((1+表1[[#This Row],[数学期望]]*表1[[#This Row],[杠杆比例]]/表1[[#This Row],[平均交易时长]]),20)-1)*表1[[#This Row],[资金总额]]*表1[[#This Row],[资金使用率]]</f>
        <v>#DIV/0!</v>
      </c>
      <c r="P14" s="3" t="e">
        <f>(POWER((1+表1[[#This Row],[数学期望]]*表1[[#This Row],[杠杆比例]]/表1[[#This Row],[平均交易时长]]),365)-1)*表1[[#This Row],[资金总额]]*表1[[#This Row],[资金使用率]]</f>
        <v>#DIV/0!</v>
      </c>
      <c r="R14" s="3" t="e">
        <f>表1[[#This Row],[预期年度收益]]/表1[[#This Row],[资金总额]]</f>
        <v>#DIV/0!</v>
      </c>
    </row>
    <row r="15" spans="1:25" x14ac:dyDescent="0.15">
      <c r="K15" s="2">
        <f>表1[[#This Row],[成功比例]]*表1[[#This Row],[单比风控比例]]-(1-表1[[#This Row],[成功比例]])*表1[[#This Row],[止损风控]]</f>
        <v>0</v>
      </c>
      <c r="M15" s="4" t="e">
        <f>(POWER((1+表1[[#This Row],[数学期望]]*表1[[#This Row],[杠杆比例]]/表1[[#This Row],[平均交易时长]]),20)-1)</f>
        <v>#DIV/0!</v>
      </c>
      <c r="N15" s="4" t="e">
        <f>(POWER((1+表1[[#This Row],[数学期望]]*表1[[#This Row],[杠杆比例]]/表1[[#This Row],[平均交易时长]]),365)-1)</f>
        <v>#DIV/0!</v>
      </c>
      <c r="O15" s="3" t="e">
        <f>(POWER((1+表1[[#This Row],[数学期望]]*表1[[#This Row],[杠杆比例]]/表1[[#This Row],[平均交易时长]]),20)-1)*表1[[#This Row],[资金总额]]*表1[[#This Row],[资金使用率]]</f>
        <v>#DIV/0!</v>
      </c>
      <c r="P15" s="3" t="e">
        <f>(POWER((1+表1[[#This Row],[数学期望]]*表1[[#This Row],[杠杆比例]]/表1[[#This Row],[平均交易时长]]),365)-1)*表1[[#This Row],[资金总额]]*表1[[#This Row],[资金使用率]]</f>
        <v>#DIV/0!</v>
      </c>
      <c r="R15" s="3" t="e">
        <f>表1[[#This Row],[预期年度收益]]/表1[[#This Row],[资金总额]]</f>
        <v>#DIV/0!</v>
      </c>
    </row>
    <row r="16" spans="1:25" x14ac:dyDescent="0.15">
      <c r="K16" s="2">
        <f>表1[[#This Row],[成功比例]]*表1[[#This Row],[单比风控比例]]-(1-表1[[#This Row],[成功比例]])*表1[[#This Row],[止损风控]]</f>
        <v>0</v>
      </c>
      <c r="M16" s="4" t="e">
        <f>(POWER((1+表1[[#This Row],[数学期望]]*表1[[#This Row],[杠杆比例]]/表1[[#This Row],[平均交易时长]]),20)-1)</f>
        <v>#DIV/0!</v>
      </c>
      <c r="N16" s="4" t="e">
        <f>(POWER((1+表1[[#This Row],[数学期望]]*表1[[#This Row],[杠杆比例]]/表1[[#This Row],[平均交易时长]]),365)-1)</f>
        <v>#DIV/0!</v>
      </c>
      <c r="O16" s="3" t="e">
        <f>(POWER((1+表1[[#This Row],[数学期望]]*表1[[#This Row],[杠杆比例]]/表1[[#This Row],[平均交易时长]]),20)-1)*表1[[#This Row],[资金总额]]*表1[[#This Row],[资金使用率]]</f>
        <v>#DIV/0!</v>
      </c>
      <c r="P16" s="3" t="e">
        <f>(POWER((1+表1[[#This Row],[数学期望]]*表1[[#This Row],[杠杆比例]]/表1[[#This Row],[平均交易时长]]),365)-1)*表1[[#This Row],[资金总额]]*表1[[#This Row],[资金使用率]]</f>
        <v>#DIV/0!</v>
      </c>
      <c r="R16" s="3" t="e">
        <f>表1[[#This Row],[预期年度收益]]/表1[[#This Row],[资金总额]]</f>
        <v>#DIV/0!</v>
      </c>
    </row>
    <row r="17" spans="4:18" x14ac:dyDescent="0.15">
      <c r="K17" s="2">
        <f>表1[[#This Row],[成功比例]]*表1[[#This Row],[单比风控比例]]-(1-表1[[#This Row],[成功比例]])*表1[[#This Row],[止损风控]]</f>
        <v>0</v>
      </c>
      <c r="M17" s="4" t="e">
        <f>(POWER((1+表1[[#This Row],[数学期望]]*表1[[#This Row],[杠杆比例]]/表1[[#This Row],[平均交易时长]]),20)-1)</f>
        <v>#DIV/0!</v>
      </c>
      <c r="N17" s="4" t="e">
        <f>(POWER((1+表1[[#This Row],[数学期望]]*表1[[#This Row],[杠杆比例]]/表1[[#This Row],[平均交易时长]]),365)-1)</f>
        <v>#DIV/0!</v>
      </c>
      <c r="O17" s="3" t="e">
        <f>(POWER((1+表1[[#This Row],[数学期望]]*表1[[#This Row],[杠杆比例]]/表1[[#This Row],[平均交易时长]]),20)-1)*表1[[#This Row],[资金总额]]*表1[[#This Row],[资金使用率]]</f>
        <v>#DIV/0!</v>
      </c>
      <c r="P17" s="3" t="e">
        <f>(POWER((1+表1[[#This Row],[数学期望]]*表1[[#This Row],[杠杆比例]]/表1[[#This Row],[平均交易时长]]),365)-1)*表1[[#This Row],[资金总额]]*表1[[#This Row],[资金使用率]]</f>
        <v>#DIV/0!</v>
      </c>
      <c r="R17" s="3" t="e">
        <f>表1[[#This Row],[预期年度收益]]/表1[[#This Row],[资金总额]]</f>
        <v>#DIV/0!</v>
      </c>
    </row>
    <row r="18" spans="4:18" x14ac:dyDescent="0.15">
      <c r="K18" s="2">
        <f>表1[[#This Row],[成功比例]]*表1[[#This Row],[单比风控比例]]-(1-表1[[#This Row],[成功比例]])*表1[[#This Row],[止损风控]]</f>
        <v>0</v>
      </c>
      <c r="M18" s="4" t="e">
        <f>(POWER((1+表1[[#This Row],[数学期望]]*表1[[#This Row],[杠杆比例]]/表1[[#This Row],[平均交易时长]]),20)-1)</f>
        <v>#DIV/0!</v>
      </c>
      <c r="N18" s="4" t="e">
        <f>(POWER((1+表1[[#This Row],[数学期望]]*表1[[#This Row],[杠杆比例]]/表1[[#This Row],[平均交易时长]]),365)-1)</f>
        <v>#DIV/0!</v>
      </c>
      <c r="O18" s="3" t="e">
        <f>(POWER((1+表1[[#This Row],[数学期望]]*表1[[#This Row],[杠杆比例]]/表1[[#This Row],[平均交易时长]]),20)-1)*表1[[#This Row],[资金总额]]*表1[[#This Row],[资金使用率]]</f>
        <v>#DIV/0!</v>
      </c>
      <c r="P18" s="3" t="e">
        <f>(POWER((1+表1[[#This Row],[数学期望]]*表1[[#This Row],[杠杆比例]]/表1[[#This Row],[平均交易时长]]),365)-1)*表1[[#This Row],[资金总额]]*表1[[#This Row],[资金使用率]]</f>
        <v>#DIV/0!</v>
      </c>
      <c r="R18" s="3" t="e">
        <f>表1[[#This Row],[预期年度收益]]/表1[[#This Row],[资金总额]]</f>
        <v>#DIV/0!</v>
      </c>
    </row>
    <row r="19" spans="4:18" x14ac:dyDescent="0.15">
      <c r="K19" s="2">
        <f>表1[[#This Row],[成功比例]]*表1[[#This Row],[单比风控比例]]-(1-表1[[#This Row],[成功比例]])*表1[[#This Row],[止损风控]]</f>
        <v>0</v>
      </c>
      <c r="M19" s="4" t="e">
        <f>(POWER((1+表1[[#This Row],[数学期望]]*表1[[#This Row],[杠杆比例]]/表1[[#This Row],[平均交易时长]]),20)-1)</f>
        <v>#DIV/0!</v>
      </c>
      <c r="N19" s="4" t="e">
        <f>(POWER((1+表1[[#This Row],[数学期望]]*表1[[#This Row],[杠杆比例]]/表1[[#This Row],[平均交易时长]]),365)-1)</f>
        <v>#DIV/0!</v>
      </c>
      <c r="O19" s="3" t="e">
        <f>(POWER((1+表1[[#This Row],[数学期望]]*表1[[#This Row],[杠杆比例]]/表1[[#This Row],[平均交易时长]]),20)-1)*表1[[#This Row],[资金总额]]*表1[[#This Row],[资金使用率]]</f>
        <v>#DIV/0!</v>
      </c>
      <c r="P19" s="3" t="e">
        <f>(POWER((1+表1[[#This Row],[数学期望]]*表1[[#This Row],[杠杆比例]]/表1[[#This Row],[平均交易时长]]),365)-1)*表1[[#This Row],[资金总额]]*表1[[#This Row],[资金使用率]]</f>
        <v>#DIV/0!</v>
      </c>
      <c r="R19" s="3" t="e">
        <f>表1[[#This Row],[预期年度收益]]/表1[[#This Row],[资金总额]]</f>
        <v>#DIV/0!</v>
      </c>
    </row>
    <row r="20" spans="4:18" x14ac:dyDescent="0.15">
      <c r="K20" s="2">
        <f>表1[[#This Row],[成功比例]]*表1[[#This Row],[单比风控比例]]-(1-表1[[#This Row],[成功比例]])*表1[[#This Row],[止损风控]]</f>
        <v>0</v>
      </c>
      <c r="M20" s="4" t="e">
        <f>(POWER((1+表1[[#This Row],[数学期望]]*表1[[#This Row],[杠杆比例]]/表1[[#This Row],[平均交易时长]]),20)-1)</f>
        <v>#DIV/0!</v>
      </c>
      <c r="N20" s="4" t="e">
        <f>(POWER((1+表1[[#This Row],[数学期望]]*表1[[#This Row],[杠杆比例]]/表1[[#This Row],[平均交易时长]]),365)-1)</f>
        <v>#DIV/0!</v>
      </c>
      <c r="O20" s="3" t="e">
        <f>(POWER((1+表1[[#This Row],[数学期望]]*表1[[#This Row],[杠杆比例]]/表1[[#This Row],[平均交易时长]]),20)-1)*表1[[#This Row],[资金总额]]*表1[[#This Row],[资金使用率]]</f>
        <v>#DIV/0!</v>
      </c>
      <c r="P20" s="3" t="e">
        <f>(POWER((1+表1[[#This Row],[数学期望]]*表1[[#This Row],[杠杆比例]]/表1[[#This Row],[平均交易时长]]),365)-1)*表1[[#This Row],[资金总额]]*表1[[#This Row],[资金使用率]]</f>
        <v>#DIV/0!</v>
      </c>
      <c r="R20" s="3" t="e">
        <f>表1[[#This Row],[预期年度收益]]/表1[[#This Row],[资金总额]]</f>
        <v>#DIV/0!</v>
      </c>
    </row>
    <row r="21" spans="4:18" x14ac:dyDescent="0.15">
      <c r="K21" s="2">
        <f>表1[[#This Row],[成功比例]]*表1[[#This Row],[单比风控比例]]-(1-表1[[#This Row],[成功比例]])*表1[[#This Row],[止损风控]]</f>
        <v>0</v>
      </c>
      <c r="M21" s="4" t="e">
        <f>(POWER((1+表1[[#This Row],[数学期望]]*表1[[#This Row],[杠杆比例]]/表1[[#This Row],[平均交易时长]]),20)-1)</f>
        <v>#DIV/0!</v>
      </c>
      <c r="N21" s="4" t="e">
        <f>(POWER((1+表1[[#This Row],[数学期望]]*表1[[#This Row],[杠杆比例]]/表1[[#This Row],[平均交易时长]]),365)-1)</f>
        <v>#DIV/0!</v>
      </c>
      <c r="O21" s="3" t="e">
        <f>(POWER((1+表1[[#This Row],[数学期望]]*表1[[#This Row],[杠杆比例]]/表1[[#This Row],[平均交易时长]]),20)-1)*表1[[#This Row],[资金总额]]*表1[[#This Row],[资金使用率]]</f>
        <v>#DIV/0!</v>
      </c>
      <c r="P21" s="3" t="e">
        <f>(POWER((1+表1[[#This Row],[数学期望]]*表1[[#This Row],[杠杆比例]]/表1[[#This Row],[平均交易时长]]),365)-1)*表1[[#This Row],[资金总额]]*表1[[#This Row],[资金使用率]]</f>
        <v>#DIV/0!</v>
      </c>
      <c r="R21" s="3" t="e">
        <f>表1[[#This Row],[预期年度收益]]/表1[[#This Row],[资金总额]]</f>
        <v>#DIV/0!</v>
      </c>
    </row>
    <row r="22" spans="4:18" x14ac:dyDescent="0.15">
      <c r="K22" s="2">
        <f>表1[[#This Row],[成功比例]]*表1[[#This Row],[单比风控比例]]-(1-表1[[#This Row],[成功比例]])*表1[[#This Row],[止损风控]]</f>
        <v>0</v>
      </c>
      <c r="M22" s="4" t="e">
        <f>(POWER((1+表1[[#This Row],[数学期望]]*表1[[#This Row],[杠杆比例]]/表1[[#This Row],[平均交易时长]]),20)-1)</f>
        <v>#DIV/0!</v>
      </c>
      <c r="N22" s="4" t="e">
        <f>(POWER((1+表1[[#This Row],[数学期望]]*表1[[#This Row],[杠杆比例]]/表1[[#This Row],[平均交易时长]]),365)-1)</f>
        <v>#DIV/0!</v>
      </c>
      <c r="O22" s="3" t="e">
        <f>(POWER((1+表1[[#This Row],[数学期望]]*表1[[#This Row],[杠杆比例]]/表1[[#This Row],[平均交易时长]]),20)-1)*表1[[#This Row],[资金总额]]*表1[[#This Row],[资金使用率]]</f>
        <v>#DIV/0!</v>
      </c>
      <c r="P22" s="3" t="e">
        <f>(POWER((1+表1[[#This Row],[数学期望]]*表1[[#This Row],[杠杆比例]]/表1[[#This Row],[平均交易时长]]),365)-1)*表1[[#This Row],[资金总额]]*表1[[#This Row],[资金使用率]]</f>
        <v>#DIV/0!</v>
      </c>
      <c r="R22" s="3" t="e">
        <f>表1[[#This Row],[预期年度收益]]/表1[[#This Row],[资金总额]]</f>
        <v>#DIV/0!</v>
      </c>
    </row>
    <row r="30" spans="4:18" x14ac:dyDescent="0.15">
      <c r="D30">
        <v>2.46</v>
      </c>
      <c r="E30" s="3">
        <v>3.0000000000000001E-3</v>
      </c>
      <c r="F30">
        <f>D30*E30</f>
        <v>7.3800000000000003E-3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I21" sqref="I21"/>
    </sheetView>
  </sheetViews>
  <sheetFormatPr defaultRowHeight="13.5" x14ac:dyDescent="0.15"/>
  <sheetData>
    <row r="1" spans="1:14" x14ac:dyDescent="0.15">
      <c r="A1" s="6">
        <v>16384284</v>
      </c>
      <c r="B1" s="7" t="s">
        <v>50</v>
      </c>
      <c r="C1" s="6" t="s">
        <v>26</v>
      </c>
      <c r="D1" s="6">
        <v>0.01</v>
      </c>
      <c r="E1" s="6" t="s">
        <v>51</v>
      </c>
      <c r="F1" s="6">
        <v>0.95155000000000001</v>
      </c>
      <c r="G1" s="6">
        <v>0</v>
      </c>
      <c r="H1" s="6">
        <v>0</v>
      </c>
      <c r="I1" s="7" t="s">
        <v>52</v>
      </c>
      <c r="J1" s="6">
        <v>0.95530000000000004</v>
      </c>
      <c r="K1" s="6">
        <v>0</v>
      </c>
      <c r="L1" s="6">
        <v>0</v>
      </c>
      <c r="M1" s="6">
        <v>0</v>
      </c>
      <c r="N1" s="6">
        <v>3.93</v>
      </c>
    </row>
    <row r="2" spans="1:14" x14ac:dyDescent="0.15">
      <c r="A2" s="8">
        <v>16384285</v>
      </c>
      <c r="B2" s="9" t="s">
        <v>50</v>
      </c>
      <c r="C2" s="8" t="s">
        <v>29</v>
      </c>
      <c r="D2" s="8">
        <v>0.01</v>
      </c>
      <c r="E2" s="8" t="s">
        <v>30</v>
      </c>
      <c r="F2" s="8">
        <v>1.4268000000000001</v>
      </c>
      <c r="G2" s="8">
        <v>0</v>
      </c>
      <c r="H2" s="8">
        <v>0</v>
      </c>
      <c r="I2" s="9" t="s">
        <v>52</v>
      </c>
      <c r="J2" s="8">
        <v>1.4401200000000001</v>
      </c>
      <c r="K2" s="8">
        <v>0</v>
      </c>
      <c r="L2" s="8">
        <v>0</v>
      </c>
      <c r="M2" s="8">
        <v>0</v>
      </c>
      <c r="N2" s="8">
        <v>-13.94</v>
      </c>
    </row>
    <row r="3" spans="1:14" x14ac:dyDescent="0.15">
      <c r="A3" s="6">
        <v>16384282</v>
      </c>
      <c r="B3" s="7" t="s">
        <v>53</v>
      </c>
      <c r="C3" s="6" t="s">
        <v>26</v>
      </c>
      <c r="D3" s="6">
        <v>0.01</v>
      </c>
      <c r="E3" s="6" t="s">
        <v>27</v>
      </c>
      <c r="F3" s="6">
        <v>1.02583</v>
      </c>
      <c r="G3" s="6">
        <v>0</v>
      </c>
      <c r="H3" s="6">
        <v>0</v>
      </c>
      <c r="I3" s="7" t="s">
        <v>54</v>
      </c>
      <c r="J3" s="6">
        <v>1.0288999999999999</v>
      </c>
      <c r="K3" s="6">
        <v>0</v>
      </c>
      <c r="L3" s="6">
        <v>0</v>
      </c>
      <c r="M3" s="6">
        <v>0</v>
      </c>
      <c r="N3" s="6">
        <v>3.21</v>
      </c>
    </row>
    <row r="4" spans="1:14" x14ac:dyDescent="0.15">
      <c r="A4" s="8">
        <v>16384283</v>
      </c>
      <c r="B4" s="9" t="s">
        <v>53</v>
      </c>
      <c r="C4" s="8" t="s">
        <v>29</v>
      </c>
      <c r="D4" s="8">
        <v>0.01</v>
      </c>
      <c r="E4" s="8" t="s">
        <v>30</v>
      </c>
      <c r="F4" s="8">
        <v>1.42682</v>
      </c>
      <c r="G4" s="8">
        <v>0</v>
      </c>
      <c r="H4" s="8">
        <v>0</v>
      </c>
      <c r="I4" s="9" t="s">
        <v>55</v>
      </c>
      <c r="J4" s="8">
        <v>1.44011</v>
      </c>
      <c r="K4" s="8">
        <v>0</v>
      </c>
      <c r="L4" s="8">
        <v>0</v>
      </c>
      <c r="M4" s="8">
        <v>0</v>
      </c>
      <c r="N4" s="8">
        <v>-13.91</v>
      </c>
    </row>
    <row r="5" spans="1:14" x14ac:dyDescent="0.15">
      <c r="A5" s="6">
        <v>16370416</v>
      </c>
      <c r="B5" s="7" t="s">
        <v>25</v>
      </c>
      <c r="C5" s="6" t="s">
        <v>26</v>
      </c>
      <c r="D5" s="6">
        <v>0.01</v>
      </c>
      <c r="E5" s="6" t="s">
        <v>27</v>
      </c>
      <c r="F5" s="6">
        <v>1.0251600000000001</v>
      </c>
      <c r="G5" s="6">
        <v>0</v>
      </c>
      <c r="H5" s="6">
        <v>0</v>
      </c>
      <c r="I5" s="7" t="s">
        <v>28</v>
      </c>
      <c r="J5" s="6">
        <v>1.0258100000000001</v>
      </c>
      <c r="K5" s="6">
        <v>0</v>
      </c>
      <c r="L5" s="6">
        <v>0</v>
      </c>
      <c r="M5" s="6">
        <v>0</v>
      </c>
      <c r="N5" s="6">
        <v>0.68</v>
      </c>
    </row>
    <row r="6" spans="1:14" x14ac:dyDescent="0.15">
      <c r="A6" s="8">
        <v>16370417</v>
      </c>
      <c r="B6" s="9" t="s">
        <v>25</v>
      </c>
      <c r="C6" s="8" t="s">
        <v>29</v>
      </c>
      <c r="D6" s="8">
        <v>0.01</v>
      </c>
      <c r="E6" s="8" t="s">
        <v>30</v>
      </c>
      <c r="F6" s="8">
        <v>1.42591</v>
      </c>
      <c r="G6" s="8">
        <v>0</v>
      </c>
      <c r="H6" s="8">
        <v>0</v>
      </c>
      <c r="I6" s="9" t="s">
        <v>31</v>
      </c>
      <c r="J6" s="8">
        <v>1.4241299999999999</v>
      </c>
      <c r="K6" s="8">
        <v>0</v>
      </c>
      <c r="L6" s="8">
        <v>0</v>
      </c>
      <c r="M6" s="8">
        <v>0</v>
      </c>
      <c r="N6" s="8">
        <v>1.87</v>
      </c>
    </row>
    <row r="7" spans="1:14" x14ac:dyDescent="0.15">
      <c r="A7" s="6">
        <v>16366407</v>
      </c>
      <c r="B7" s="7" t="s">
        <v>32</v>
      </c>
      <c r="C7" s="6" t="s">
        <v>29</v>
      </c>
      <c r="D7" s="6">
        <v>0.01</v>
      </c>
      <c r="E7" s="6" t="s">
        <v>30</v>
      </c>
      <c r="F7" s="6">
        <v>1.4262699999999999</v>
      </c>
      <c r="G7" s="6">
        <v>0</v>
      </c>
      <c r="H7" s="6">
        <v>0</v>
      </c>
      <c r="I7" s="7" t="s">
        <v>33</v>
      </c>
      <c r="J7" s="6">
        <v>1.4241999999999999</v>
      </c>
      <c r="K7" s="6">
        <v>0</v>
      </c>
      <c r="L7" s="6">
        <v>0</v>
      </c>
      <c r="M7" s="6">
        <v>0</v>
      </c>
      <c r="N7" s="6">
        <v>2.17</v>
      </c>
    </row>
    <row r="8" spans="1:14" x14ac:dyDescent="0.15">
      <c r="A8" s="8">
        <v>16366405</v>
      </c>
      <c r="B8" s="9" t="s">
        <v>34</v>
      </c>
      <c r="C8" s="8" t="s">
        <v>26</v>
      </c>
      <c r="D8" s="8">
        <v>0.01</v>
      </c>
      <c r="E8" s="8" t="s">
        <v>27</v>
      </c>
      <c r="F8" s="8">
        <v>1.0249600000000001</v>
      </c>
      <c r="G8" s="8">
        <v>0</v>
      </c>
      <c r="H8" s="8">
        <v>0</v>
      </c>
      <c r="I8" s="9" t="s">
        <v>33</v>
      </c>
      <c r="J8" s="8">
        <v>1.02542</v>
      </c>
      <c r="K8" s="8">
        <v>0</v>
      </c>
      <c r="L8" s="8">
        <v>0</v>
      </c>
      <c r="M8" s="8">
        <v>0</v>
      </c>
      <c r="N8" s="8">
        <v>0.48</v>
      </c>
    </row>
    <row r="9" spans="1:14" x14ac:dyDescent="0.15">
      <c r="A9" s="6">
        <v>16365377</v>
      </c>
      <c r="B9" s="7" t="s">
        <v>35</v>
      </c>
      <c r="C9" s="6" t="s">
        <v>29</v>
      </c>
      <c r="D9" s="6">
        <v>0.01</v>
      </c>
      <c r="E9" s="6" t="s">
        <v>30</v>
      </c>
      <c r="F9" s="6">
        <v>1.42605</v>
      </c>
      <c r="G9" s="6">
        <v>0</v>
      </c>
      <c r="H9" s="6">
        <v>0</v>
      </c>
      <c r="I9" s="7" t="s">
        <v>36</v>
      </c>
      <c r="J9" s="6">
        <v>1.42422</v>
      </c>
      <c r="K9" s="6">
        <v>0</v>
      </c>
      <c r="L9" s="6">
        <v>0</v>
      </c>
      <c r="M9" s="6">
        <v>0</v>
      </c>
      <c r="N9" s="6">
        <v>1.92</v>
      </c>
    </row>
    <row r="10" spans="1:14" x14ac:dyDescent="0.15">
      <c r="A10" s="8">
        <v>16365376</v>
      </c>
      <c r="B10" s="9" t="s">
        <v>37</v>
      </c>
      <c r="C10" s="8" t="s">
        <v>26</v>
      </c>
      <c r="D10" s="8">
        <v>0.01</v>
      </c>
      <c r="E10" s="8" t="s">
        <v>27</v>
      </c>
      <c r="F10" s="8">
        <v>1.0248900000000001</v>
      </c>
      <c r="G10" s="8">
        <v>0</v>
      </c>
      <c r="H10" s="8">
        <v>0</v>
      </c>
      <c r="I10" s="9" t="s">
        <v>38</v>
      </c>
      <c r="J10" s="8">
        <v>1.0254700000000001</v>
      </c>
      <c r="K10" s="8">
        <v>0</v>
      </c>
      <c r="L10" s="8">
        <v>0</v>
      </c>
      <c r="M10" s="8">
        <v>0</v>
      </c>
      <c r="N10" s="8">
        <v>0.61</v>
      </c>
    </row>
    <row r="11" spans="1:14" x14ac:dyDescent="0.15">
      <c r="A11" s="6">
        <v>16296460</v>
      </c>
      <c r="B11" s="7" t="s">
        <v>39</v>
      </c>
      <c r="C11" s="6" t="s">
        <v>26</v>
      </c>
      <c r="D11" s="6">
        <v>0.01</v>
      </c>
      <c r="E11" s="6" t="s">
        <v>27</v>
      </c>
      <c r="F11" s="6">
        <v>1.0263500000000001</v>
      </c>
      <c r="G11" s="6">
        <v>0</v>
      </c>
      <c r="H11" s="6">
        <v>0</v>
      </c>
      <c r="I11" s="7" t="s">
        <v>40</v>
      </c>
      <c r="J11" s="6">
        <v>1.0251999999999999</v>
      </c>
      <c r="K11" s="6">
        <v>0</v>
      </c>
      <c r="L11" s="6">
        <v>0</v>
      </c>
      <c r="M11" s="6">
        <v>0.01</v>
      </c>
      <c r="N11" s="6">
        <v>-1.21</v>
      </c>
    </row>
    <row r="12" spans="1:14" x14ac:dyDescent="0.15">
      <c r="A12" s="8">
        <v>16296461</v>
      </c>
      <c r="B12" s="9" t="s">
        <v>39</v>
      </c>
      <c r="C12" s="8" t="s">
        <v>29</v>
      </c>
      <c r="D12" s="8">
        <v>0.01</v>
      </c>
      <c r="E12" s="8" t="s">
        <v>30</v>
      </c>
      <c r="F12" s="8">
        <v>1.42859</v>
      </c>
      <c r="G12" s="8">
        <v>0</v>
      </c>
      <c r="H12" s="8">
        <v>0</v>
      </c>
      <c r="I12" s="9" t="s">
        <v>41</v>
      </c>
      <c r="J12" s="8">
        <v>1.42475</v>
      </c>
      <c r="K12" s="8">
        <v>0</v>
      </c>
      <c r="L12" s="8">
        <v>0</v>
      </c>
      <c r="M12" s="8">
        <v>-0.08</v>
      </c>
      <c r="N12" s="8">
        <v>4.0199999999999996</v>
      </c>
    </row>
    <row r="13" spans="1:14" x14ac:dyDescent="0.15">
      <c r="A13" s="6">
        <v>16293358</v>
      </c>
      <c r="B13" s="7" t="s">
        <v>42</v>
      </c>
      <c r="C13" s="6" t="s">
        <v>29</v>
      </c>
      <c r="D13" s="6">
        <v>0.01</v>
      </c>
      <c r="E13" s="6" t="s">
        <v>30</v>
      </c>
      <c r="F13" s="6">
        <v>1.42726</v>
      </c>
      <c r="G13" s="6">
        <v>0</v>
      </c>
      <c r="H13" s="6">
        <v>0</v>
      </c>
      <c r="I13" s="7" t="s">
        <v>43</v>
      </c>
      <c r="J13" s="6">
        <v>1.4248499999999999</v>
      </c>
      <c r="K13" s="6">
        <v>0</v>
      </c>
      <c r="L13" s="6">
        <v>0</v>
      </c>
      <c r="M13" s="6">
        <v>-0.08</v>
      </c>
      <c r="N13" s="6">
        <v>2.52</v>
      </c>
    </row>
    <row r="14" spans="1:14" x14ac:dyDescent="0.15">
      <c r="A14" s="8">
        <v>16293357</v>
      </c>
      <c r="B14" s="9" t="s">
        <v>42</v>
      </c>
      <c r="C14" s="8" t="s">
        <v>26</v>
      </c>
      <c r="D14" s="8">
        <v>0.01</v>
      </c>
      <c r="E14" s="8" t="s">
        <v>27</v>
      </c>
      <c r="F14" s="8">
        <v>1.0255799999999999</v>
      </c>
      <c r="G14" s="8">
        <v>0</v>
      </c>
      <c r="H14" s="8">
        <v>0</v>
      </c>
      <c r="I14" s="9" t="s">
        <v>44</v>
      </c>
      <c r="J14" s="8">
        <v>1.02559</v>
      </c>
      <c r="K14" s="8">
        <v>0</v>
      </c>
      <c r="L14" s="8">
        <v>0</v>
      </c>
      <c r="M14" s="8">
        <v>0.01</v>
      </c>
      <c r="N14" s="8">
        <v>0.01</v>
      </c>
    </row>
    <row r="15" spans="1:14" x14ac:dyDescent="0.15">
      <c r="A15" s="6">
        <v>16290065</v>
      </c>
      <c r="B15" s="7" t="s">
        <v>45</v>
      </c>
      <c r="C15" s="6" t="s">
        <v>29</v>
      </c>
      <c r="D15" s="6">
        <v>0.01</v>
      </c>
      <c r="E15" s="6" t="s">
        <v>30</v>
      </c>
      <c r="F15" s="6">
        <v>1.4284399999999999</v>
      </c>
      <c r="G15" s="6">
        <v>0</v>
      </c>
      <c r="H15" s="6">
        <v>0</v>
      </c>
      <c r="I15" s="7" t="s">
        <v>47</v>
      </c>
      <c r="J15" s="6">
        <v>1.42536</v>
      </c>
      <c r="K15" s="6">
        <v>0</v>
      </c>
      <c r="L15" s="6">
        <v>0</v>
      </c>
      <c r="M15" s="6">
        <v>-0.08</v>
      </c>
      <c r="N15" s="6">
        <v>3.23</v>
      </c>
    </row>
    <row r="16" spans="1:14" x14ac:dyDescent="0.15">
      <c r="A16" s="8">
        <v>16290064</v>
      </c>
      <c r="B16" s="9" t="s">
        <v>45</v>
      </c>
      <c r="C16" s="8" t="s">
        <v>26</v>
      </c>
      <c r="D16" s="8">
        <v>0.01</v>
      </c>
      <c r="E16" s="8" t="s">
        <v>27</v>
      </c>
      <c r="F16" s="8">
        <v>1.0253399999999999</v>
      </c>
      <c r="G16" s="8">
        <v>0</v>
      </c>
      <c r="H16" s="8">
        <v>0</v>
      </c>
      <c r="I16" s="9" t="s">
        <v>46</v>
      </c>
      <c r="J16" s="8">
        <v>1.02565</v>
      </c>
      <c r="K16" s="8">
        <v>0</v>
      </c>
      <c r="L16" s="8">
        <v>0</v>
      </c>
      <c r="M16" s="8">
        <v>0.01</v>
      </c>
      <c r="N16" s="8">
        <v>0.32</v>
      </c>
    </row>
    <row r="24" spans="2:2" x14ac:dyDescent="0.15">
      <c r="B24" t="s">
        <v>56</v>
      </c>
    </row>
    <row r="26" spans="2:2" x14ac:dyDescent="0.15">
      <c r="B26" t="s">
        <v>57</v>
      </c>
    </row>
    <row r="27" spans="2:2" x14ac:dyDescent="0.15">
      <c r="B27" t="s">
        <v>58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Q18"/>
  <sheetViews>
    <sheetView workbookViewId="0">
      <selection activeCell="K18" sqref="K7:Q18"/>
    </sheetView>
  </sheetViews>
  <sheetFormatPr defaultRowHeight="13.5" x14ac:dyDescent="0.15"/>
  <cols>
    <col min="11" max="11" width="14.875" bestFit="1" customWidth="1"/>
  </cols>
  <sheetData>
    <row r="7" spans="3:17" x14ac:dyDescent="0.15">
      <c r="C7" s="6">
        <v>16370416</v>
      </c>
      <c r="D7" s="7" t="s">
        <v>48</v>
      </c>
      <c r="E7" s="6" t="s">
        <v>26</v>
      </c>
      <c r="F7" s="6">
        <v>0.01</v>
      </c>
      <c r="G7" s="6" t="s">
        <v>27</v>
      </c>
      <c r="H7" s="6">
        <v>1.0251600000000001</v>
      </c>
      <c r="I7" s="6">
        <v>0</v>
      </c>
      <c r="J7" s="6">
        <v>0</v>
      </c>
      <c r="K7" s="7" t="s">
        <v>28</v>
      </c>
      <c r="L7" s="6">
        <v>1.0258100000000001</v>
      </c>
      <c r="M7" s="6">
        <v>0</v>
      </c>
      <c r="N7" s="6">
        <v>0</v>
      </c>
      <c r="O7" s="6">
        <v>0</v>
      </c>
      <c r="P7" s="6">
        <v>0.68</v>
      </c>
      <c r="Q7" s="6">
        <v>0</v>
      </c>
    </row>
    <row r="8" spans="3:17" x14ac:dyDescent="0.15">
      <c r="C8" s="8">
        <v>16370417</v>
      </c>
      <c r="D8" s="9" t="s">
        <v>48</v>
      </c>
      <c r="E8" s="8" t="s">
        <v>29</v>
      </c>
      <c r="F8" s="8">
        <v>0.01</v>
      </c>
      <c r="G8" s="8" t="s">
        <v>30</v>
      </c>
      <c r="H8" s="8">
        <v>1.42591</v>
      </c>
      <c r="I8" s="8">
        <v>0</v>
      </c>
      <c r="J8" s="8">
        <v>0</v>
      </c>
      <c r="K8" s="9" t="s">
        <v>49</v>
      </c>
      <c r="L8" s="8">
        <v>1.4241299999999999</v>
      </c>
      <c r="M8" s="8">
        <v>0</v>
      </c>
      <c r="N8" s="8">
        <v>0</v>
      </c>
      <c r="O8" s="8">
        <v>0</v>
      </c>
      <c r="P8" s="8">
        <v>1.87</v>
      </c>
      <c r="Q8">
        <f>P7+P8</f>
        <v>2.5500000000000003</v>
      </c>
    </row>
    <row r="9" spans="3:17" x14ac:dyDescent="0.15">
      <c r="C9" s="6">
        <v>16366407</v>
      </c>
      <c r="D9" s="7" t="s">
        <v>32</v>
      </c>
      <c r="E9" s="6" t="s">
        <v>29</v>
      </c>
      <c r="F9" s="6">
        <v>0.01</v>
      </c>
      <c r="G9" s="6" t="s">
        <v>30</v>
      </c>
      <c r="H9" s="6">
        <v>1.4262699999999999</v>
      </c>
      <c r="I9" s="6">
        <v>0</v>
      </c>
      <c r="J9" s="6">
        <v>0</v>
      </c>
      <c r="K9" s="7" t="s">
        <v>33</v>
      </c>
      <c r="L9" s="6">
        <v>1.4241999999999999</v>
      </c>
      <c r="M9" s="6">
        <v>0</v>
      </c>
      <c r="N9" s="6">
        <v>0</v>
      </c>
      <c r="O9" s="6">
        <v>0</v>
      </c>
      <c r="P9" s="6">
        <v>2.17</v>
      </c>
      <c r="Q9" s="6">
        <v>0</v>
      </c>
    </row>
    <row r="10" spans="3:17" x14ac:dyDescent="0.15">
      <c r="C10" s="8">
        <v>16366405</v>
      </c>
      <c r="D10" s="9" t="s">
        <v>34</v>
      </c>
      <c r="E10" s="8" t="s">
        <v>26</v>
      </c>
      <c r="F10" s="8">
        <v>0.01</v>
      </c>
      <c r="G10" s="8" t="s">
        <v>27</v>
      </c>
      <c r="H10" s="8">
        <v>1.0249600000000001</v>
      </c>
      <c r="I10" s="8">
        <v>0</v>
      </c>
      <c r="J10" s="8">
        <v>0</v>
      </c>
      <c r="K10" s="9" t="s">
        <v>33</v>
      </c>
      <c r="L10" s="8">
        <v>1.02542</v>
      </c>
      <c r="M10" s="8">
        <v>0</v>
      </c>
      <c r="N10" s="8">
        <v>0</v>
      </c>
      <c r="O10" s="8">
        <v>0</v>
      </c>
      <c r="P10" s="8">
        <v>0.48</v>
      </c>
      <c r="Q10">
        <f>P9+P10</f>
        <v>2.65</v>
      </c>
    </row>
    <row r="11" spans="3:17" x14ac:dyDescent="0.15">
      <c r="C11" s="6">
        <v>16365377</v>
      </c>
      <c r="D11" s="7" t="s">
        <v>35</v>
      </c>
      <c r="E11" s="6" t="s">
        <v>29</v>
      </c>
      <c r="F11" s="6">
        <v>0.01</v>
      </c>
      <c r="G11" s="6" t="s">
        <v>30</v>
      </c>
      <c r="H11" s="6">
        <v>1.42605</v>
      </c>
      <c r="I11" s="6">
        <v>0</v>
      </c>
      <c r="J11" s="6">
        <v>0</v>
      </c>
      <c r="K11" s="7" t="s">
        <v>36</v>
      </c>
      <c r="L11" s="6">
        <v>1.42422</v>
      </c>
      <c r="M11" s="6">
        <v>0</v>
      </c>
      <c r="N11" s="6">
        <v>0</v>
      </c>
      <c r="O11" s="6">
        <v>0</v>
      </c>
      <c r="P11" s="6">
        <v>1.92</v>
      </c>
      <c r="Q11" s="6">
        <v>0</v>
      </c>
    </row>
    <row r="12" spans="3:17" x14ac:dyDescent="0.15">
      <c r="C12" s="8">
        <v>16365376</v>
      </c>
      <c r="D12" s="9" t="s">
        <v>37</v>
      </c>
      <c r="E12" s="8" t="s">
        <v>26</v>
      </c>
      <c r="F12" s="8">
        <v>0.01</v>
      </c>
      <c r="G12" s="8" t="s">
        <v>27</v>
      </c>
      <c r="H12" s="8">
        <v>1.0248900000000001</v>
      </c>
      <c r="I12" s="8">
        <v>0</v>
      </c>
      <c r="J12" s="8">
        <v>0</v>
      </c>
      <c r="K12" s="9" t="s">
        <v>38</v>
      </c>
      <c r="L12" s="8">
        <v>1.0254700000000001</v>
      </c>
      <c r="M12" s="8">
        <v>0</v>
      </c>
      <c r="N12" s="8">
        <v>0</v>
      </c>
      <c r="O12" s="8">
        <v>0</v>
      </c>
      <c r="P12" s="8">
        <v>0.61</v>
      </c>
      <c r="Q12">
        <f>P11+P12</f>
        <v>2.5299999999999998</v>
      </c>
    </row>
    <row r="13" spans="3:17" x14ac:dyDescent="0.15">
      <c r="C13" s="6">
        <v>16296460</v>
      </c>
      <c r="D13" s="7" t="s">
        <v>39</v>
      </c>
      <c r="E13" s="6" t="s">
        <v>26</v>
      </c>
      <c r="F13" s="6">
        <v>0.01</v>
      </c>
      <c r="G13" s="6" t="s">
        <v>27</v>
      </c>
      <c r="H13" s="6">
        <v>1.0263500000000001</v>
      </c>
      <c r="I13" s="6">
        <v>0</v>
      </c>
      <c r="J13" s="6">
        <v>0</v>
      </c>
      <c r="K13" s="7" t="s">
        <v>40</v>
      </c>
      <c r="L13" s="6">
        <v>1.0251999999999999</v>
      </c>
      <c r="M13" s="6">
        <v>0</v>
      </c>
      <c r="N13" s="6">
        <v>0</v>
      </c>
      <c r="O13" s="6">
        <v>0.01</v>
      </c>
      <c r="P13" s="6">
        <v>-1.21</v>
      </c>
      <c r="Q13" s="6">
        <v>0</v>
      </c>
    </row>
    <row r="14" spans="3:17" x14ac:dyDescent="0.15">
      <c r="C14" s="8">
        <v>16296461</v>
      </c>
      <c r="D14" s="9" t="s">
        <v>39</v>
      </c>
      <c r="E14" s="8" t="s">
        <v>29</v>
      </c>
      <c r="F14" s="8">
        <v>0.01</v>
      </c>
      <c r="G14" s="8" t="s">
        <v>30</v>
      </c>
      <c r="H14" s="8">
        <v>1.42859</v>
      </c>
      <c r="I14" s="8">
        <v>0</v>
      </c>
      <c r="J14" s="8">
        <v>0</v>
      </c>
      <c r="K14" s="9" t="s">
        <v>41</v>
      </c>
      <c r="L14" s="8">
        <v>1.42475</v>
      </c>
      <c r="M14" s="8">
        <v>0</v>
      </c>
      <c r="N14" s="8">
        <v>0</v>
      </c>
      <c r="O14" s="8">
        <v>-0.08</v>
      </c>
      <c r="P14" s="8">
        <v>4.0199999999999996</v>
      </c>
      <c r="Q14">
        <f t="shared" ref="Q14" si="0">P13+P14</f>
        <v>2.8099999999999996</v>
      </c>
    </row>
    <row r="15" spans="3:17" x14ac:dyDescent="0.15">
      <c r="C15" s="6">
        <v>16293358</v>
      </c>
      <c r="D15" s="7" t="s">
        <v>42</v>
      </c>
      <c r="E15" s="6" t="s">
        <v>29</v>
      </c>
      <c r="F15" s="6">
        <v>0.01</v>
      </c>
      <c r="G15" s="6" t="s">
        <v>30</v>
      </c>
      <c r="H15" s="6">
        <v>1.42726</v>
      </c>
      <c r="I15" s="6">
        <v>0</v>
      </c>
      <c r="J15" s="6">
        <v>0</v>
      </c>
      <c r="K15" s="7" t="s">
        <v>43</v>
      </c>
      <c r="L15" s="6">
        <v>1.4248499999999999</v>
      </c>
      <c r="M15" s="6">
        <v>0</v>
      </c>
      <c r="N15" s="6">
        <v>0</v>
      </c>
      <c r="O15" s="6">
        <v>-0.08</v>
      </c>
      <c r="P15" s="6">
        <v>2.52</v>
      </c>
      <c r="Q15" s="6">
        <v>0</v>
      </c>
    </row>
    <row r="16" spans="3:17" x14ac:dyDescent="0.15">
      <c r="C16" s="8">
        <v>16293357</v>
      </c>
      <c r="D16" s="9" t="s">
        <v>42</v>
      </c>
      <c r="E16" s="8" t="s">
        <v>26</v>
      </c>
      <c r="F16" s="8">
        <v>0.01</v>
      </c>
      <c r="G16" s="8" t="s">
        <v>27</v>
      </c>
      <c r="H16" s="8">
        <v>1.0255799999999999</v>
      </c>
      <c r="I16" s="8">
        <v>0</v>
      </c>
      <c r="J16" s="8">
        <v>0</v>
      </c>
      <c r="K16" s="9" t="s">
        <v>44</v>
      </c>
      <c r="L16" s="8">
        <v>1.02559</v>
      </c>
      <c r="M16" s="8">
        <v>0</v>
      </c>
      <c r="N16" s="8">
        <v>0</v>
      </c>
      <c r="O16" s="8">
        <v>0.01</v>
      </c>
      <c r="P16" s="8">
        <v>0.01</v>
      </c>
      <c r="Q16">
        <f t="shared" ref="Q16" si="1">P15+P16</f>
        <v>2.5299999999999998</v>
      </c>
    </row>
    <row r="17" spans="3:17" x14ac:dyDescent="0.15">
      <c r="C17" s="6">
        <v>16290064</v>
      </c>
      <c r="D17" s="7" t="s">
        <v>45</v>
      </c>
      <c r="E17" s="6" t="s">
        <v>26</v>
      </c>
      <c r="F17" s="6">
        <v>0.01</v>
      </c>
      <c r="G17" s="6" t="s">
        <v>27</v>
      </c>
      <c r="H17" s="6">
        <v>1.0253399999999999</v>
      </c>
      <c r="I17" s="6">
        <v>0</v>
      </c>
      <c r="J17" s="6">
        <v>0</v>
      </c>
      <c r="K17" s="7" t="s">
        <v>46</v>
      </c>
      <c r="L17" s="6">
        <v>1.02565</v>
      </c>
      <c r="M17" s="6">
        <v>0</v>
      </c>
      <c r="N17" s="6">
        <v>0</v>
      </c>
      <c r="O17" s="6">
        <v>0.01</v>
      </c>
      <c r="P17" s="6">
        <v>0.32</v>
      </c>
      <c r="Q17" s="6">
        <v>0</v>
      </c>
    </row>
    <row r="18" spans="3:17" x14ac:dyDescent="0.15">
      <c r="C18" s="8">
        <v>16290065</v>
      </c>
      <c r="D18" s="9" t="s">
        <v>45</v>
      </c>
      <c r="E18" s="8" t="s">
        <v>29</v>
      </c>
      <c r="F18" s="8">
        <v>0.01</v>
      </c>
      <c r="G18" s="8" t="s">
        <v>30</v>
      </c>
      <c r="H18" s="8">
        <v>1.4284399999999999</v>
      </c>
      <c r="I18" s="8">
        <v>0</v>
      </c>
      <c r="J18" s="8">
        <v>0</v>
      </c>
      <c r="K18" s="9" t="s">
        <v>47</v>
      </c>
      <c r="L18" s="8">
        <v>1.42536</v>
      </c>
      <c r="M18" s="8">
        <v>0</v>
      </c>
      <c r="N18" s="8">
        <v>0</v>
      </c>
      <c r="O18" s="8">
        <v>-0.08</v>
      </c>
      <c r="P18" s="8">
        <v>3.23</v>
      </c>
      <c r="Q18">
        <f t="shared" ref="Q18" si="2">P17+P18</f>
        <v>3.55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2015-04-21T08:49:33Z</dcterms:created>
  <dcterms:modified xsi:type="dcterms:W3CDTF">2015-04-23T10:20:45Z</dcterms:modified>
</cp:coreProperties>
</file>